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4"/>
  </bookViews>
  <sheets>
    <sheet name="январь2023" sheetId="1" r:id="rId1"/>
    <sheet name="февраль2023" sheetId="2" r:id="rId2"/>
    <sheet name="март2023" sheetId="3" r:id="rId3"/>
    <sheet name="1 квартал2023" sheetId="4" r:id="rId4"/>
    <sheet name="апрель2023" sheetId="5" r:id="rId5"/>
    <sheet name="май" sheetId="6" r:id="rId6"/>
  </sheets>
  <definedNames/>
  <calcPr fullCalcOnLoad="1"/>
</workbook>
</file>

<file path=xl/sharedStrings.xml><?xml version="1.0" encoding="utf-8"?>
<sst xmlns="http://schemas.openxmlformats.org/spreadsheetml/2006/main" count="177" uniqueCount="40">
  <si>
    <t>Отчет по деятельности  январь  м-ц 2023 года</t>
  </si>
  <si>
    <t>дн.</t>
  </si>
  <si>
    <t>№ группы</t>
  </si>
  <si>
    <t>ясли</t>
  </si>
  <si>
    <t>сад</t>
  </si>
  <si>
    <t>всего</t>
  </si>
  <si>
    <t>ГКП</t>
  </si>
  <si>
    <t>Всего:</t>
  </si>
  <si>
    <t>Списочный</t>
  </si>
  <si>
    <t>План</t>
  </si>
  <si>
    <t>Фактически детодней</t>
  </si>
  <si>
    <t>Всего пропущено</t>
  </si>
  <si>
    <t>По болезни</t>
  </si>
  <si>
    <t>Дом. реж</t>
  </si>
  <si>
    <t>Отпуск</t>
  </si>
  <si>
    <t>Карантин дома</t>
  </si>
  <si>
    <t>Карантин в д/с</t>
  </si>
  <si>
    <t xml:space="preserve">Санаторий </t>
  </si>
  <si>
    <t>Авария</t>
  </si>
  <si>
    <t>План (город)</t>
  </si>
  <si>
    <t>Пропуски 1 ребенком по болезни</t>
  </si>
  <si>
    <t>Фактические дни функционирования</t>
  </si>
  <si>
    <t>Плановые дни функционирования(город)</t>
  </si>
  <si>
    <t>Выполнение дней функционирования, %</t>
  </si>
  <si>
    <t>Выполнение дето-дней</t>
  </si>
  <si>
    <t>Коэффициент посещаемости</t>
  </si>
  <si>
    <t>ГКП б/питания -</t>
  </si>
  <si>
    <t xml:space="preserve">         </t>
  </si>
  <si>
    <t>Отчет по деятельности  февраль  м-ц 2023 года</t>
  </si>
  <si>
    <t>Отчет по деятельности  март  м-ц 2023 года</t>
  </si>
  <si>
    <t>Отчет по деятельности  1 квартал  2023 года</t>
  </si>
  <si>
    <t>7/150 д/дн</t>
  </si>
  <si>
    <t>1/6 д/дн</t>
  </si>
  <si>
    <t>8/156 д/дн.</t>
  </si>
  <si>
    <t>с  питания:</t>
  </si>
  <si>
    <t>Отчет по деятельности  апрель  м-ц 2023 года</t>
  </si>
  <si>
    <t>7/108д/дн</t>
  </si>
  <si>
    <t>1/20д/дн</t>
  </si>
  <si>
    <t>8/128д/дн.</t>
  </si>
  <si>
    <t>Отчет по деятельности  май  м-ц 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</si>
</sst>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16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u val="single"/>
      <sz val="12"/>
      <color indexed="8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6" borderId="10" xfId="0" applyFill="1" applyBorder="1" applyAlignment="1">
      <alignment/>
    </xf>
    <xf numFmtId="1" fontId="0" fillId="36" borderId="0" xfId="0" applyNumberForma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1" fontId="5" fillId="0" borderId="10" xfId="0" applyNumberFormat="1" applyFont="1" applyBorder="1" applyAlignment="1">
      <alignment horizontal="center" vertical="top" wrapText="1"/>
    </xf>
    <xf numFmtId="0" fontId="53" fillId="25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/>
    </xf>
    <xf numFmtId="0" fontId="27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5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5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55" fillId="36" borderId="10" xfId="0" applyFont="1" applyFill="1" applyBorder="1" applyAlignment="1">
      <alignment/>
    </xf>
    <xf numFmtId="1" fontId="55" fillId="36" borderId="0" xfId="0" applyNumberFormat="1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" fontId="31" fillId="0" borderId="10" xfId="0" applyNumberFormat="1" applyFont="1" applyFill="1" applyBorder="1" applyAlignment="1">
      <alignment horizontal="center" vertical="top" wrapText="1"/>
    </xf>
    <xf numFmtId="1" fontId="55" fillId="0" borderId="0" xfId="0" applyNumberFormat="1" applyFont="1" applyAlignment="1">
      <alignment/>
    </xf>
    <xf numFmtId="2" fontId="31" fillId="0" borderId="10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Border="1" applyAlignment="1">
      <alignment/>
    </xf>
    <xf numFmtId="2" fontId="55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right"/>
    </xf>
    <xf numFmtId="0" fontId="3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1" fontId="33" fillId="34" borderId="10" xfId="0" applyNumberFormat="1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35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33" fillId="33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35" fillId="0" borderId="10" xfId="0" applyFont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22.7109375" style="0" customWidth="1"/>
    <col min="2" max="2" width="6.421875" style="0" customWidth="1"/>
    <col min="3" max="3" width="7.00390625" style="0" customWidth="1"/>
    <col min="4" max="4" width="7.28125" style="0" customWidth="1"/>
    <col min="5" max="5" width="6.8515625" style="0" customWidth="1"/>
    <col min="6" max="6" width="7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6.8515625" style="0" customWidth="1"/>
    <col min="14" max="14" width="7.140625" style="0" customWidth="1"/>
    <col min="15" max="15" width="6.8515625" style="0" customWidth="1"/>
    <col min="16" max="16" width="7.7109375" style="0" customWidth="1"/>
  </cols>
  <sheetData>
    <row r="1" spans="1:16" ht="15.75">
      <c r="A1" s="28" t="s">
        <v>0</v>
      </c>
      <c r="B1" s="29"/>
      <c r="C1" s="29"/>
      <c r="D1" s="29"/>
      <c r="E1" s="29"/>
      <c r="F1" s="29"/>
      <c r="G1" s="29"/>
      <c r="H1" s="1">
        <v>17</v>
      </c>
      <c r="I1" s="1" t="s">
        <v>1</v>
      </c>
      <c r="J1" s="1"/>
      <c r="K1" s="1"/>
      <c r="L1" s="1"/>
      <c r="M1" s="1"/>
      <c r="N1" s="1"/>
      <c r="O1" s="1"/>
      <c r="P1" s="1"/>
    </row>
    <row r="2" spans="1:18" ht="15">
      <c r="A2" s="2" t="s">
        <v>2</v>
      </c>
      <c r="B2" s="3">
        <v>5</v>
      </c>
      <c r="C2" s="3">
        <v>6</v>
      </c>
      <c r="D2" s="4" t="s">
        <v>3</v>
      </c>
      <c r="E2" s="3">
        <v>1</v>
      </c>
      <c r="F2" s="3">
        <v>2</v>
      </c>
      <c r="G2" s="3">
        <v>3</v>
      </c>
      <c r="H2" s="3">
        <v>4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4" t="s">
        <v>4</v>
      </c>
      <c r="P2" s="4" t="s">
        <v>5</v>
      </c>
      <c r="Q2" s="5" t="s">
        <v>6</v>
      </c>
      <c r="R2" s="6" t="s">
        <v>7</v>
      </c>
    </row>
    <row r="3" spans="1:18" ht="15">
      <c r="A3" s="7" t="s">
        <v>8</v>
      </c>
      <c r="B3" s="8">
        <v>24</v>
      </c>
      <c r="C3" s="8">
        <v>27</v>
      </c>
      <c r="D3" s="9">
        <v>51</v>
      </c>
      <c r="E3" s="8">
        <v>10</v>
      </c>
      <c r="F3" s="8">
        <v>10</v>
      </c>
      <c r="G3" s="8">
        <v>27</v>
      </c>
      <c r="H3" s="8">
        <v>27</v>
      </c>
      <c r="I3" s="8">
        <v>26</v>
      </c>
      <c r="J3" s="8">
        <v>27</v>
      </c>
      <c r="K3" s="8">
        <v>28</v>
      </c>
      <c r="L3" s="8">
        <v>29</v>
      </c>
      <c r="M3" s="8">
        <v>27</v>
      </c>
      <c r="N3" s="8">
        <v>29</v>
      </c>
      <c r="O3" s="10">
        <f>SUM(E3:N3)</f>
        <v>240</v>
      </c>
      <c r="P3" s="10">
        <f aca="true" t="shared" si="0" ref="P3:P19">D3+O3</f>
        <v>291</v>
      </c>
      <c r="Q3" s="5">
        <v>9</v>
      </c>
      <c r="R3" s="11">
        <f aca="true" t="shared" si="1" ref="R3:R9">P3+Q3</f>
        <v>300</v>
      </c>
    </row>
    <row r="4" spans="1:18" ht="15">
      <c r="A4" s="7" t="s">
        <v>9</v>
      </c>
      <c r="B4" s="12">
        <v>408</v>
      </c>
      <c r="C4" s="12">
        <v>459</v>
      </c>
      <c r="D4" s="9">
        <f aca="true" t="shared" si="2" ref="D4:D19">SUM(B4:C4)</f>
        <v>867</v>
      </c>
      <c r="E4" s="12">
        <v>170</v>
      </c>
      <c r="F4" s="12">
        <v>170</v>
      </c>
      <c r="G4" s="12">
        <v>459</v>
      </c>
      <c r="H4" s="12">
        <v>459</v>
      </c>
      <c r="I4" s="12">
        <v>442</v>
      </c>
      <c r="J4" s="12">
        <f>J3*H1</f>
        <v>459</v>
      </c>
      <c r="K4" s="12">
        <f>K3*H1</f>
        <v>476</v>
      </c>
      <c r="L4" s="12">
        <f>L3*H1</f>
        <v>493</v>
      </c>
      <c r="M4" s="12">
        <f>M3*H1</f>
        <v>459</v>
      </c>
      <c r="N4" s="12">
        <f>N3*H1</f>
        <v>493</v>
      </c>
      <c r="O4" s="10">
        <f aca="true" t="shared" si="3" ref="O4:O19">SUM(E4:N4)</f>
        <v>4080</v>
      </c>
      <c r="P4" s="10">
        <f t="shared" si="0"/>
        <v>4947</v>
      </c>
      <c r="Q4" s="13">
        <f>Q3*H1</f>
        <v>153</v>
      </c>
      <c r="R4" s="11">
        <f t="shared" si="1"/>
        <v>5100</v>
      </c>
    </row>
    <row r="5" spans="1:18" ht="15">
      <c r="A5" s="7" t="s">
        <v>10</v>
      </c>
      <c r="B5" s="8">
        <v>210</v>
      </c>
      <c r="C5" s="8">
        <v>240</v>
      </c>
      <c r="D5" s="9">
        <f t="shared" si="2"/>
        <v>450</v>
      </c>
      <c r="E5" s="8">
        <v>118</v>
      </c>
      <c r="F5" s="8">
        <v>107</v>
      </c>
      <c r="G5" s="8">
        <v>371</v>
      </c>
      <c r="H5" s="8">
        <v>324</v>
      </c>
      <c r="I5" s="8">
        <v>281</v>
      </c>
      <c r="J5" s="8">
        <v>307</v>
      </c>
      <c r="K5" s="8">
        <v>337</v>
      </c>
      <c r="L5" s="8">
        <v>370</v>
      </c>
      <c r="M5" s="8">
        <v>321</v>
      </c>
      <c r="N5" s="8">
        <v>397</v>
      </c>
      <c r="O5" s="10">
        <f t="shared" si="3"/>
        <v>2933</v>
      </c>
      <c r="P5" s="10">
        <f t="shared" si="0"/>
        <v>3383</v>
      </c>
      <c r="Q5" s="5"/>
      <c r="R5" s="11">
        <f t="shared" si="1"/>
        <v>3383</v>
      </c>
    </row>
    <row r="6" spans="1:18" ht="15">
      <c r="A6" s="14" t="s">
        <v>11</v>
      </c>
      <c r="B6" s="10">
        <f>SUM(B7:B13)</f>
        <v>198</v>
      </c>
      <c r="C6" s="10">
        <f>SUM(C7:C13)</f>
        <v>219</v>
      </c>
      <c r="D6" s="9">
        <f t="shared" si="2"/>
        <v>417</v>
      </c>
      <c r="E6" s="10">
        <f>SUM(E7:E13)</f>
        <v>52</v>
      </c>
      <c r="F6" s="10">
        <f aca="true" t="shared" si="4" ref="F6:N6">SUM(F7:F13)</f>
        <v>63</v>
      </c>
      <c r="G6" s="10">
        <f t="shared" si="4"/>
        <v>88</v>
      </c>
      <c r="H6" s="10">
        <f t="shared" si="4"/>
        <v>135</v>
      </c>
      <c r="I6" s="10">
        <f t="shared" si="4"/>
        <v>161</v>
      </c>
      <c r="J6" s="10">
        <f t="shared" si="4"/>
        <v>152</v>
      </c>
      <c r="K6" s="10">
        <f t="shared" si="4"/>
        <v>139</v>
      </c>
      <c r="L6" s="10">
        <f t="shared" si="4"/>
        <v>123</v>
      </c>
      <c r="M6" s="10">
        <f t="shared" si="4"/>
        <v>138</v>
      </c>
      <c r="N6" s="10">
        <f t="shared" si="4"/>
        <v>96</v>
      </c>
      <c r="O6" s="10">
        <f t="shared" si="3"/>
        <v>1147</v>
      </c>
      <c r="P6" s="9">
        <f t="shared" si="0"/>
        <v>1564</v>
      </c>
      <c r="Q6" s="15">
        <f>Q7+Q8+Q9</f>
        <v>0</v>
      </c>
      <c r="R6" s="16">
        <f t="shared" si="1"/>
        <v>1564</v>
      </c>
    </row>
    <row r="7" spans="1:18" ht="15">
      <c r="A7" s="7" t="s">
        <v>12</v>
      </c>
      <c r="B7" s="8">
        <v>44</v>
      </c>
      <c r="C7" s="8">
        <v>13</v>
      </c>
      <c r="D7" s="9">
        <f t="shared" si="2"/>
        <v>57</v>
      </c>
      <c r="E7" s="8"/>
      <c r="F7" s="8">
        <v>7</v>
      </c>
      <c r="G7" s="7"/>
      <c r="H7" s="8">
        <v>46</v>
      </c>
      <c r="I7" s="8">
        <v>43</v>
      </c>
      <c r="J7" s="8">
        <v>8</v>
      </c>
      <c r="K7" s="8">
        <v>13</v>
      </c>
      <c r="L7" s="8">
        <v>8</v>
      </c>
      <c r="M7" s="8">
        <v>4</v>
      </c>
      <c r="N7" s="8">
        <v>8</v>
      </c>
      <c r="O7" s="10">
        <f t="shared" si="3"/>
        <v>137</v>
      </c>
      <c r="P7" s="10">
        <f t="shared" si="0"/>
        <v>194</v>
      </c>
      <c r="Q7" s="5"/>
      <c r="R7" s="11">
        <f t="shared" si="1"/>
        <v>194</v>
      </c>
    </row>
    <row r="8" spans="1:18" ht="15">
      <c r="A8" s="7" t="s">
        <v>13</v>
      </c>
      <c r="B8" s="8"/>
      <c r="C8" s="8"/>
      <c r="D8" s="9">
        <f t="shared" si="2"/>
        <v>0</v>
      </c>
      <c r="E8" s="8"/>
      <c r="F8" s="8">
        <v>33</v>
      </c>
      <c r="G8" s="8"/>
      <c r="H8" s="8"/>
      <c r="I8" s="8"/>
      <c r="J8" s="8"/>
      <c r="K8" s="8">
        <v>11</v>
      </c>
      <c r="L8" s="17"/>
      <c r="M8" s="8"/>
      <c r="N8" s="8">
        <v>33</v>
      </c>
      <c r="O8" s="10">
        <f>SUM(E8:N8)</f>
        <v>77</v>
      </c>
      <c r="P8" s="10">
        <f t="shared" si="0"/>
        <v>77</v>
      </c>
      <c r="Q8" s="5"/>
      <c r="R8" s="11">
        <f t="shared" si="1"/>
        <v>77</v>
      </c>
    </row>
    <row r="9" spans="1:18" ht="15">
      <c r="A9" s="7" t="s">
        <v>14</v>
      </c>
      <c r="B9" s="8">
        <v>139</v>
      </c>
      <c r="C9" s="8">
        <v>191</v>
      </c>
      <c r="D9" s="9">
        <f t="shared" si="2"/>
        <v>330</v>
      </c>
      <c r="E9" s="8">
        <v>45</v>
      </c>
      <c r="F9" s="8">
        <v>17</v>
      </c>
      <c r="G9" s="8">
        <v>64</v>
      </c>
      <c r="H9" s="8">
        <v>67</v>
      </c>
      <c r="I9" s="8">
        <v>100</v>
      </c>
      <c r="J9" s="8">
        <v>128</v>
      </c>
      <c r="K9" s="8">
        <v>95</v>
      </c>
      <c r="L9" s="8">
        <v>91</v>
      </c>
      <c r="M9" s="8">
        <v>117</v>
      </c>
      <c r="N9" s="8">
        <v>30</v>
      </c>
      <c r="O9" s="10">
        <f t="shared" si="3"/>
        <v>754</v>
      </c>
      <c r="P9" s="10">
        <f t="shared" si="0"/>
        <v>1084</v>
      </c>
      <c r="Q9" s="5"/>
      <c r="R9" s="11">
        <f t="shared" si="1"/>
        <v>1084</v>
      </c>
    </row>
    <row r="10" spans="1:17" ht="15">
      <c r="A10" s="7" t="s">
        <v>15</v>
      </c>
      <c r="B10" s="8"/>
      <c r="C10" s="8"/>
      <c r="D10" s="9">
        <f t="shared" si="2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10">
        <f t="shared" si="3"/>
        <v>0</v>
      </c>
      <c r="P10" s="10">
        <f t="shared" si="0"/>
        <v>0</v>
      </c>
      <c r="Q10" s="5"/>
    </row>
    <row r="11" spans="1:17" ht="15">
      <c r="A11" s="7" t="s">
        <v>16</v>
      </c>
      <c r="B11" s="8"/>
      <c r="C11" s="8"/>
      <c r="D11" s="9">
        <f t="shared" si="2"/>
        <v>0</v>
      </c>
      <c r="E11" s="8"/>
      <c r="F11" s="8"/>
      <c r="G11" s="8"/>
      <c r="H11" s="8"/>
      <c r="I11" s="8"/>
      <c r="J11" s="8"/>
      <c r="K11" s="8"/>
      <c r="L11" s="8"/>
      <c r="M11" s="8"/>
      <c r="O11" s="10">
        <f t="shared" si="3"/>
        <v>0</v>
      </c>
      <c r="P11" s="10">
        <f t="shared" si="0"/>
        <v>0</v>
      </c>
      <c r="Q11" s="5"/>
    </row>
    <row r="12" spans="1:17" ht="15">
      <c r="A12" s="7" t="s">
        <v>17</v>
      </c>
      <c r="B12" s="8"/>
      <c r="C12" s="8"/>
      <c r="D12" s="9">
        <f t="shared" si="2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10">
        <f t="shared" si="3"/>
        <v>0</v>
      </c>
      <c r="P12" s="10">
        <f t="shared" si="0"/>
        <v>0</v>
      </c>
      <c r="Q12" s="5"/>
    </row>
    <row r="13" spans="1:17" ht="15">
      <c r="A13" s="7" t="s">
        <v>18</v>
      </c>
      <c r="B13" s="8">
        <v>15</v>
      </c>
      <c r="C13" s="8">
        <v>15</v>
      </c>
      <c r="D13" s="9">
        <f t="shared" si="2"/>
        <v>30</v>
      </c>
      <c r="E13" s="8">
        <v>7</v>
      </c>
      <c r="F13" s="8">
        <v>6</v>
      </c>
      <c r="G13" s="8">
        <v>24</v>
      </c>
      <c r="H13" s="8">
        <v>22</v>
      </c>
      <c r="I13" s="8">
        <v>18</v>
      </c>
      <c r="J13" s="8">
        <v>16</v>
      </c>
      <c r="K13" s="8">
        <v>20</v>
      </c>
      <c r="L13" s="8">
        <v>24</v>
      </c>
      <c r="M13" s="8">
        <v>17</v>
      </c>
      <c r="N13" s="8">
        <v>25</v>
      </c>
      <c r="O13" s="10">
        <f t="shared" si="3"/>
        <v>179</v>
      </c>
      <c r="P13" s="10">
        <f t="shared" si="0"/>
        <v>209</v>
      </c>
      <c r="Q13" s="5"/>
    </row>
    <row r="14" spans="1:18" ht="15">
      <c r="A14" s="2" t="s">
        <v>19</v>
      </c>
      <c r="B14" s="18">
        <v>17</v>
      </c>
      <c r="C14" s="18">
        <v>17</v>
      </c>
      <c r="D14" s="9">
        <f t="shared" si="2"/>
        <v>34</v>
      </c>
      <c r="E14" s="18">
        <v>17</v>
      </c>
      <c r="F14" s="18">
        <v>17</v>
      </c>
      <c r="G14" s="18">
        <v>17</v>
      </c>
      <c r="H14" s="18">
        <v>17</v>
      </c>
      <c r="I14" s="18">
        <v>17</v>
      </c>
      <c r="J14" s="18">
        <v>17</v>
      </c>
      <c r="K14" s="18">
        <v>17</v>
      </c>
      <c r="L14" s="18">
        <v>17</v>
      </c>
      <c r="M14" s="18">
        <v>17</v>
      </c>
      <c r="N14" s="18">
        <v>17</v>
      </c>
      <c r="O14" s="10">
        <f t="shared" si="3"/>
        <v>170</v>
      </c>
      <c r="P14" s="9">
        <f t="shared" si="0"/>
        <v>204</v>
      </c>
      <c r="Q14" s="5">
        <v>0</v>
      </c>
      <c r="R14" s="19">
        <f>P14+Q14</f>
        <v>204</v>
      </c>
    </row>
    <row r="15" spans="1:18" ht="25.5">
      <c r="A15" s="7" t="s">
        <v>20</v>
      </c>
      <c r="B15" s="20">
        <f>B7/B3</f>
        <v>1.8333333333333333</v>
      </c>
      <c r="C15" s="20">
        <f>C7/C3</f>
        <v>0.48148148148148145</v>
      </c>
      <c r="D15" s="9">
        <f t="shared" si="2"/>
        <v>2.314814814814815</v>
      </c>
      <c r="E15" s="20">
        <f aca="true" t="shared" si="5" ref="E15:N15">E7/E3</f>
        <v>0</v>
      </c>
      <c r="F15" s="20">
        <f t="shared" si="5"/>
        <v>0.7</v>
      </c>
      <c r="G15" s="20">
        <v>13</v>
      </c>
      <c r="H15" s="20">
        <v>13</v>
      </c>
      <c r="I15" s="20">
        <f t="shared" si="5"/>
        <v>1.6538461538461537</v>
      </c>
      <c r="J15" s="20">
        <f t="shared" si="5"/>
        <v>0.2962962962962963</v>
      </c>
      <c r="K15" s="20">
        <f t="shared" si="5"/>
        <v>0.4642857142857143</v>
      </c>
      <c r="L15" s="20">
        <f t="shared" si="5"/>
        <v>0.27586206896551724</v>
      </c>
      <c r="M15" s="20">
        <f t="shared" si="5"/>
        <v>0.14814814814814814</v>
      </c>
      <c r="N15" s="20">
        <f t="shared" si="5"/>
        <v>0.27586206896551724</v>
      </c>
      <c r="O15" s="10">
        <f t="shared" si="3"/>
        <v>29.814300450507346</v>
      </c>
      <c r="P15" s="10">
        <f t="shared" si="0"/>
        <v>32.12911526532216</v>
      </c>
      <c r="Q15" s="21">
        <f>Q7/Q3</f>
        <v>0</v>
      </c>
      <c r="R15" s="22">
        <f aca="true" t="shared" si="6" ref="R15:R20">P15+Q15</f>
        <v>32.12911526532216</v>
      </c>
    </row>
    <row r="16" spans="1:18" ht="25.5">
      <c r="A16" s="7" t="s">
        <v>21</v>
      </c>
      <c r="B16" s="18">
        <f>B5/B3</f>
        <v>8.75</v>
      </c>
      <c r="C16" s="18">
        <f>C5/C3</f>
        <v>8.88888888888889</v>
      </c>
      <c r="D16" s="9">
        <f t="shared" si="2"/>
        <v>17.63888888888889</v>
      </c>
      <c r="E16" s="18">
        <f>E5/E3</f>
        <v>11.8</v>
      </c>
      <c r="F16" s="18">
        <f aca="true" t="shared" si="7" ref="F16:N16">F5/F3</f>
        <v>10.7</v>
      </c>
      <c r="G16" s="18">
        <f t="shared" si="7"/>
        <v>13.74074074074074</v>
      </c>
      <c r="H16" s="18">
        <f t="shared" si="7"/>
        <v>12</v>
      </c>
      <c r="I16" s="18">
        <f t="shared" si="7"/>
        <v>10.807692307692308</v>
      </c>
      <c r="J16" s="18">
        <f t="shared" si="7"/>
        <v>11.37037037037037</v>
      </c>
      <c r="K16" s="18">
        <f t="shared" si="7"/>
        <v>12.035714285714286</v>
      </c>
      <c r="L16" s="18">
        <f t="shared" si="7"/>
        <v>12.758620689655173</v>
      </c>
      <c r="M16" s="18">
        <f t="shared" si="7"/>
        <v>11.88888888888889</v>
      </c>
      <c r="N16" s="18">
        <f t="shared" si="7"/>
        <v>13.689655172413794</v>
      </c>
      <c r="O16" s="10">
        <f t="shared" si="3"/>
        <v>120.79168245547557</v>
      </c>
      <c r="P16" s="10">
        <f t="shared" si="0"/>
        <v>138.43057134436447</v>
      </c>
      <c r="Q16" s="21">
        <f>Q6/Q3</f>
        <v>0</v>
      </c>
      <c r="R16" s="22">
        <f t="shared" si="6"/>
        <v>138.43057134436447</v>
      </c>
    </row>
    <row r="17" spans="1:18" ht="38.25">
      <c r="A17" s="7" t="s">
        <v>22</v>
      </c>
      <c r="B17" s="18">
        <v>17</v>
      </c>
      <c r="C17" s="18">
        <v>17</v>
      </c>
      <c r="D17" s="9">
        <f t="shared" si="2"/>
        <v>34</v>
      </c>
      <c r="E17" s="18">
        <v>17</v>
      </c>
      <c r="F17" s="18">
        <v>17</v>
      </c>
      <c r="G17" s="18">
        <v>17</v>
      </c>
      <c r="H17" s="18">
        <v>17</v>
      </c>
      <c r="I17" s="18">
        <v>17</v>
      </c>
      <c r="J17" s="18">
        <v>17</v>
      </c>
      <c r="K17" s="18">
        <v>17</v>
      </c>
      <c r="L17" s="18">
        <v>17</v>
      </c>
      <c r="M17" s="18">
        <v>17</v>
      </c>
      <c r="N17" s="18">
        <v>17</v>
      </c>
      <c r="O17" s="10">
        <f t="shared" si="3"/>
        <v>170</v>
      </c>
      <c r="P17" s="9">
        <f t="shared" si="0"/>
        <v>204</v>
      </c>
      <c r="Q17" s="5">
        <v>0</v>
      </c>
      <c r="R17" s="23">
        <f t="shared" si="6"/>
        <v>204</v>
      </c>
    </row>
    <row r="18" spans="1:18" ht="25.5">
      <c r="A18" s="7" t="s">
        <v>23</v>
      </c>
      <c r="B18" s="18">
        <f>B16/B17*100</f>
        <v>51.470588235294116</v>
      </c>
      <c r="C18" s="18">
        <f>C16/C17*100</f>
        <v>52.28758169934641</v>
      </c>
      <c r="D18" s="9">
        <f>SUM(B18:C18)/2</f>
        <v>51.87908496732027</v>
      </c>
      <c r="E18" s="18">
        <f aca="true" t="shared" si="8" ref="E18:N18">E16/E17*100</f>
        <v>69.41176470588236</v>
      </c>
      <c r="F18" s="18">
        <f t="shared" si="8"/>
        <v>62.94117647058823</v>
      </c>
      <c r="G18" s="18">
        <f t="shared" si="8"/>
        <v>80.82788671023965</v>
      </c>
      <c r="H18" s="18">
        <f t="shared" si="8"/>
        <v>70.58823529411765</v>
      </c>
      <c r="I18" s="18">
        <f t="shared" si="8"/>
        <v>63.57466063348417</v>
      </c>
      <c r="J18" s="18">
        <f t="shared" si="8"/>
        <v>66.88453159041394</v>
      </c>
      <c r="K18" s="18">
        <f t="shared" si="8"/>
        <v>70.7983193277311</v>
      </c>
      <c r="L18" s="18">
        <f t="shared" si="8"/>
        <v>75.05070993914808</v>
      </c>
      <c r="M18" s="18">
        <f t="shared" si="8"/>
        <v>69.93464052287582</v>
      </c>
      <c r="N18" s="18">
        <f t="shared" si="8"/>
        <v>80.52738336713996</v>
      </c>
      <c r="O18" s="10">
        <f>SUM(E18:N18)/10</f>
        <v>71.0539308561621</v>
      </c>
      <c r="P18" s="10">
        <f>(D18+O18)/2</f>
        <v>61.46650791174118</v>
      </c>
      <c r="Q18" s="21" t="e">
        <f>Q16/Q17*100</f>
        <v>#DIV/0!</v>
      </c>
      <c r="R18" s="22" t="e">
        <f t="shared" si="6"/>
        <v>#DIV/0!</v>
      </c>
    </row>
    <row r="19" spans="1:18" ht="15">
      <c r="A19" s="7" t="s">
        <v>24</v>
      </c>
      <c r="B19" s="20">
        <f>B5/B4*100</f>
        <v>51.470588235294116</v>
      </c>
      <c r="C19" s="20">
        <f>C5/C4*100</f>
        <v>52.28758169934641</v>
      </c>
      <c r="D19" s="9">
        <f t="shared" si="2"/>
        <v>103.75816993464053</v>
      </c>
      <c r="E19" s="20">
        <f>E5/E4*100</f>
        <v>69.41176470588235</v>
      </c>
      <c r="F19" s="20">
        <f aca="true" t="shared" si="9" ref="F19:N19">F5/F4*100</f>
        <v>62.94117647058823</v>
      </c>
      <c r="G19" s="20">
        <f t="shared" si="9"/>
        <v>80.82788671023965</v>
      </c>
      <c r="H19" s="20">
        <f t="shared" si="9"/>
        <v>70.58823529411765</v>
      </c>
      <c r="I19" s="20">
        <f t="shared" si="9"/>
        <v>63.57466063348416</v>
      </c>
      <c r="J19" s="20">
        <f t="shared" si="9"/>
        <v>66.88453159041394</v>
      </c>
      <c r="K19" s="20">
        <f t="shared" si="9"/>
        <v>70.7983193277311</v>
      </c>
      <c r="L19" s="20">
        <f t="shared" si="9"/>
        <v>75.05070993914808</v>
      </c>
      <c r="M19" s="20">
        <f t="shared" si="9"/>
        <v>69.93464052287581</v>
      </c>
      <c r="N19" s="20">
        <f t="shared" si="9"/>
        <v>80.52738336713996</v>
      </c>
      <c r="O19" s="10">
        <f t="shared" si="3"/>
        <v>710.5393085616208</v>
      </c>
      <c r="P19" s="10">
        <f t="shared" si="0"/>
        <v>814.2974784962614</v>
      </c>
      <c r="Q19" s="21">
        <f>Q5/Q4</f>
        <v>0</v>
      </c>
      <c r="R19" s="22">
        <f t="shared" si="6"/>
        <v>814.2974784962614</v>
      </c>
    </row>
    <row r="20" spans="1:18" ht="25.5">
      <c r="A20" s="7" t="s">
        <v>25</v>
      </c>
      <c r="B20" s="20">
        <f>B16/H1*100</f>
        <v>51.470588235294116</v>
      </c>
      <c r="C20" s="20">
        <f>C16/H1*100</f>
        <v>52.28758169934641</v>
      </c>
      <c r="D20" s="20">
        <f>D16/H1*100</f>
        <v>103.75816993464053</v>
      </c>
      <c r="E20" s="20">
        <f>E16/H1*100</f>
        <v>69.41176470588236</v>
      </c>
      <c r="F20" s="20">
        <f>F16/H1*100</f>
        <v>62.94117647058823</v>
      </c>
      <c r="G20" s="20">
        <f>G16/H1*100</f>
        <v>80.82788671023965</v>
      </c>
      <c r="H20" s="20">
        <f>H16/H1*100</f>
        <v>70.58823529411765</v>
      </c>
      <c r="I20" s="20">
        <f>I16/H1*100</f>
        <v>63.57466063348417</v>
      </c>
      <c r="J20" s="20">
        <f>J16/H1*100</f>
        <v>66.88453159041394</v>
      </c>
      <c r="K20" s="20">
        <f>K16/H1*100</f>
        <v>70.7983193277311</v>
      </c>
      <c r="L20" s="20">
        <f>L16/H1*100</f>
        <v>75.05070993914808</v>
      </c>
      <c r="M20" s="20">
        <f>M16/H1*100</f>
        <v>69.93464052287582</v>
      </c>
      <c r="N20" s="20">
        <f>N16/H1*100</f>
        <v>80.52738336713996</v>
      </c>
      <c r="O20" s="20">
        <f>O16/H1*100</f>
        <v>710.5393085616209</v>
      </c>
      <c r="P20" s="20">
        <f>P16/H1*100</f>
        <v>814.2974784962616</v>
      </c>
      <c r="Q20" s="20">
        <f>Q16/H1*100</f>
        <v>0</v>
      </c>
      <c r="R20" s="22">
        <f t="shared" si="6"/>
        <v>814.2974784962616</v>
      </c>
    </row>
    <row r="23" spans="15:17" ht="15">
      <c r="O23" t="s">
        <v>26</v>
      </c>
      <c r="Q23">
        <v>56</v>
      </c>
    </row>
    <row r="32" ht="15">
      <c r="D32" t="s">
        <v>27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22.7109375" style="0" customWidth="1"/>
    <col min="2" max="2" width="6.421875" style="0" customWidth="1"/>
    <col min="3" max="3" width="7.00390625" style="0" customWidth="1"/>
    <col min="4" max="4" width="7.28125" style="0" customWidth="1"/>
    <col min="5" max="5" width="6.8515625" style="0" customWidth="1"/>
    <col min="6" max="6" width="7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6.8515625" style="0" customWidth="1"/>
    <col min="14" max="14" width="7.140625" style="0" customWidth="1"/>
    <col min="15" max="15" width="6.8515625" style="0" customWidth="1"/>
    <col min="16" max="16" width="7.7109375" style="0" customWidth="1"/>
  </cols>
  <sheetData>
    <row r="1" spans="1:16" ht="15.75">
      <c r="A1" s="28" t="s">
        <v>28</v>
      </c>
      <c r="B1" s="29"/>
      <c r="C1" s="29"/>
      <c r="D1" s="29"/>
      <c r="E1" s="29"/>
      <c r="F1" s="29"/>
      <c r="G1" s="29"/>
      <c r="H1" s="1">
        <v>18</v>
      </c>
      <c r="I1" s="1" t="s">
        <v>1</v>
      </c>
      <c r="J1" s="1"/>
      <c r="K1" s="1"/>
      <c r="L1" s="1"/>
      <c r="M1" s="1"/>
      <c r="N1" s="1"/>
      <c r="O1" s="1"/>
      <c r="P1" s="1"/>
    </row>
    <row r="2" spans="1:18" ht="15">
      <c r="A2" s="2" t="s">
        <v>2</v>
      </c>
      <c r="B2" s="3">
        <v>5</v>
      </c>
      <c r="C2" s="3">
        <v>6</v>
      </c>
      <c r="D2" s="4" t="s">
        <v>3</v>
      </c>
      <c r="E2" s="3">
        <v>1</v>
      </c>
      <c r="F2" s="3">
        <v>2</v>
      </c>
      <c r="G2" s="3">
        <v>3</v>
      </c>
      <c r="H2" s="3">
        <v>4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4" t="s">
        <v>4</v>
      </c>
      <c r="P2" s="4" t="s">
        <v>5</v>
      </c>
      <c r="Q2" s="5" t="s">
        <v>6</v>
      </c>
      <c r="R2" s="6" t="s">
        <v>7</v>
      </c>
    </row>
    <row r="3" spans="1:18" ht="15">
      <c r="A3" s="7" t="s">
        <v>8</v>
      </c>
      <c r="B3" s="8">
        <v>25</v>
      </c>
      <c r="C3" s="8">
        <v>27</v>
      </c>
      <c r="D3" s="9">
        <f>B3+C3</f>
        <v>52</v>
      </c>
      <c r="E3" s="8">
        <v>12</v>
      </c>
      <c r="F3" s="8">
        <v>11</v>
      </c>
      <c r="G3" s="8">
        <v>27</v>
      </c>
      <c r="H3" s="8">
        <v>27</v>
      </c>
      <c r="I3" s="8">
        <v>26</v>
      </c>
      <c r="J3" s="8">
        <v>27</v>
      </c>
      <c r="K3" s="8">
        <v>27</v>
      </c>
      <c r="L3" s="8">
        <v>29</v>
      </c>
      <c r="M3" s="8">
        <v>27</v>
      </c>
      <c r="N3" s="8">
        <v>29</v>
      </c>
      <c r="O3" s="10">
        <f>SUM(E3:N3)</f>
        <v>242</v>
      </c>
      <c r="P3" s="10">
        <f aca="true" t="shared" si="0" ref="P3:P19">D3+O3</f>
        <v>294</v>
      </c>
      <c r="Q3" s="5">
        <v>8</v>
      </c>
      <c r="R3" s="11">
        <f aca="true" t="shared" si="1" ref="R3:R9">P3+Q3</f>
        <v>302</v>
      </c>
    </row>
    <row r="4" spans="1:18" ht="15">
      <c r="A4" s="7" t="s">
        <v>9</v>
      </c>
      <c r="B4" s="12">
        <f>H1*B3</f>
        <v>450</v>
      </c>
      <c r="C4" s="12">
        <f>C3*H1</f>
        <v>486</v>
      </c>
      <c r="D4" s="9">
        <f aca="true" t="shared" si="2" ref="D4:D19">SUM(B4:C4)</f>
        <v>936</v>
      </c>
      <c r="E4" s="12">
        <f>E3*H1</f>
        <v>216</v>
      </c>
      <c r="F4" s="12">
        <f>F3*H1</f>
        <v>198</v>
      </c>
      <c r="G4" s="12">
        <f>G3*H1</f>
        <v>486</v>
      </c>
      <c r="H4" s="12">
        <f>H3*H1</f>
        <v>486</v>
      </c>
      <c r="I4" s="12">
        <f>H1*I3</f>
        <v>468</v>
      </c>
      <c r="J4" s="12">
        <f>J3*H1</f>
        <v>486</v>
      </c>
      <c r="K4" s="12">
        <f>K3*H1</f>
        <v>486</v>
      </c>
      <c r="L4" s="12">
        <f>L3*H1</f>
        <v>522</v>
      </c>
      <c r="M4" s="12">
        <f>M3*H1</f>
        <v>486</v>
      </c>
      <c r="N4" s="12">
        <f>N3*H1</f>
        <v>522</v>
      </c>
      <c r="O4" s="10">
        <f aca="true" t="shared" si="3" ref="O4:O19">SUM(E4:N4)</f>
        <v>4356</v>
      </c>
      <c r="P4" s="10">
        <f t="shared" si="0"/>
        <v>5292</v>
      </c>
      <c r="Q4" s="13">
        <v>144</v>
      </c>
      <c r="R4" s="11">
        <f t="shared" si="1"/>
        <v>5436</v>
      </c>
    </row>
    <row r="5" spans="1:18" ht="15">
      <c r="A5" s="7" t="s">
        <v>10</v>
      </c>
      <c r="B5" s="8">
        <v>179</v>
      </c>
      <c r="C5" s="8">
        <v>237</v>
      </c>
      <c r="D5" s="9">
        <f t="shared" si="2"/>
        <v>416</v>
      </c>
      <c r="E5" s="8">
        <v>162</v>
      </c>
      <c r="F5" s="8">
        <v>124</v>
      </c>
      <c r="G5" s="8">
        <v>410</v>
      </c>
      <c r="H5" s="8">
        <v>364</v>
      </c>
      <c r="I5" s="8">
        <v>282</v>
      </c>
      <c r="J5" s="8">
        <v>350</v>
      </c>
      <c r="K5" s="8">
        <v>367</v>
      </c>
      <c r="L5" s="8">
        <v>423</v>
      </c>
      <c r="M5" s="8">
        <v>348</v>
      </c>
      <c r="N5" s="8">
        <v>388</v>
      </c>
      <c r="O5" s="10">
        <f t="shared" si="3"/>
        <v>3218</v>
      </c>
      <c r="P5" s="10">
        <f t="shared" si="0"/>
        <v>3634</v>
      </c>
      <c r="Q5" s="5">
        <v>140</v>
      </c>
      <c r="R5" s="11">
        <f t="shared" si="1"/>
        <v>3774</v>
      </c>
    </row>
    <row r="6" spans="1:18" ht="15">
      <c r="A6" s="14" t="s">
        <v>11</v>
      </c>
      <c r="B6" s="10">
        <f>SUM(B7:B13)</f>
        <v>271</v>
      </c>
      <c r="C6" s="10">
        <f>SUM(C7:C13)</f>
        <v>249</v>
      </c>
      <c r="D6" s="9">
        <f t="shared" si="2"/>
        <v>520</v>
      </c>
      <c r="E6" s="10">
        <f>SUM(E7:E13)</f>
        <v>54</v>
      </c>
      <c r="F6" s="10">
        <f aca="true" t="shared" si="4" ref="F6:N6">SUM(F7:F13)</f>
        <v>74</v>
      </c>
      <c r="G6" s="10">
        <f t="shared" si="4"/>
        <v>76</v>
      </c>
      <c r="H6" s="10">
        <f t="shared" si="4"/>
        <v>122</v>
      </c>
      <c r="I6" s="10">
        <f t="shared" si="4"/>
        <v>186</v>
      </c>
      <c r="J6" s="10">
        <f t="shared" si="4"/>
        <v>136</v>
      </c>
      <c r="K6" s="10">
        <f t="shared" si="4"/>
        <v>119</v>
      </c>
      <c r="L6" s="10">
        <f t="shared" si="4"/>
        <v>99</v>
      </c>
      <c r="M6" s="10">
        <f t="shared" si="4"/>
        <v>138</v>
      </c>
      <c r="N6" s="10">
        <f t="shared" si="4"/>
        <v>134</v>
      </c>
      <c r="O6" s="10">
        <f t="shared" si="3"/>
        <v>1138</v>
      </c>
      <c r="P6" s="9">
        <f t="shared" si="0"/>
        <v>1658</v>
      </c>
      <c r="Q6" s="15">
        <f>Q7+Q8+Q9</f>
        <v>4</v>
      </c>
      <c r="R6" s="16">
        <f t="shared" si="1"/>
        <v>1662</v>
      </c>
    </row>
    <row r="7" spans="1:18" ht="15">
      <c r="A7" s="7" t="s">
        <v>12</v>
      </c>
      <c r="B7" s="8">
        <v>103</v>
      </c>
      <c r="C7" s="8">
        <v>68</v>
      </c>
      <c r="D7" s="9">
        <f t="shared" si="2"/>
        <v>171</v>
      </c>
      <c r="E7" s="8"/>
      <c r="F7" s="8">
        <v>11</v>
      </c>
      <c r="G7" s="7">
        <v>5</v>
      </c>
      <c r="H7" s="8">
        <v>49</v>
      </c>
      <c r="I7" s="8">
        <v>51</v>
      </c>
      <c r="J7" s="8">
        <v>24</v>
      </c>
      <c r="K7" s="8">
        <v>5</v>
      </c>
      <c r="L7" s="8">
        <v>10</v>
      </c>
      <c r="M7" s="8">
        <v>61</v>
      </c>
      <c r="N7" s="8">
        <v>24</v>
      </c>
      <c r="O7" s="10">
        <f t="shared" si="3"/>
        <v>240</v>
      </c>
      <c r="P7" s="10">
        <f t="shared" si="0"/>
        <v>411</v>
      </c>
      <c r="Q7" s="5"/>
      <c r="R7" s="11">
        <f t="shared" si="1"/>
        <v>411</v>
      </c>
    </row>
    <row r="8" spans="1:18" ht="15">
      <c r="A8" s="7" t="s">
        <v>13</v>
      </c>
      <c r="B8" s="8"/>
      <c r="C8" s="8"/>
      <c r="D8" s="9">
        <f t="shared" si="2"/>
        <v>0</v>
      </c>
      <c r="E8" s="8"/>
      <c r="F8" s="8">
        <v>45</v>
      </c>
      <c r="G8" s="8"/>
      <c r="H8" s="8"/>
      <c r="I8" s="8"/>
      <c r="J8" s="8"/>
      <c r="K8" s="8">
        <v>3</v>
      </c>
      <c r="L8" s="17"/>
      <c r="M8" s="8"/>
      <c r="N8" s="8">
        <v>74</v>
      </c>
      <c r="O8" s="10">
        <f>SUM(E8:N8)</f>
        <v>122</v>
      </c>
      <c r="P8" s="10">
        <f t="shared" si="0"/>
        <v>122</v>
      </c>
      <c r="Q8" s="5"/>
      <c r="R8" s="11">
        <f t="shared" si="1"/>
        <v>122</v>
      </c>
    </row>
    <row r="9" spans="1:18" ht="15">
      <c r="A9" s="7" t="s">
        <v>14</v>
      </c>
      <c r="B9" s="8">
        <v>168</v>
      </c>
      <c r="C9" s="8">
        <v>181</v>
      </c>
      <c r="D9" s="9">
        <f t="shared" si="2"/>
        <v>349</v>
      </c>
      <c r="E9" s="8">
        <v>54</v>
      </c>
      <c r="F9" s="8">
        <v>18</v>
      </c>
      <c r="G9" s="8">
        <v>71</v>
      </c>
      <c r="H9" s="8">
        <v>73</v>
      </c>
      <c r="I9" s="8">
        <v>135</v>
      </c>
      <c r="J9" s="8">
        <v>112</v>
      </c>
      <c r="K9" s="8">
        <v>111</v>
      </c>
      <c r="L9" s="8">
        <v>89</v>
      </c>
      <c r="M9" s="8">
        <v>77</v>
      </c>
      <c r="N9" s="8">
        <v>36</v>
      </c>
      <c r="O9" s="10">
        <f t="shared" si="3"/>
        <v>776</v>
      </c>
      <c r="P9" s="10">
        <f t="shared" si="0"/>
        <v>1125</v>
      </c>
      <c r="Q9" s="5">
        <v>4</v>
      </c>
      <c r="R9" s="11">
        <f t="shared" si="1"/>
        <v>1129</v>
      </c>
    </row>
    <row r="10" spans="1:17" ht="15">
      <c r="A10" s="7" t="s">
        <v>15</v>
      </c>
      <c r="B10" s="8"/>
      <c r="C10" s="8"/>
      <c r="D10" s="9">
        <f t="shared" si="2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10">
        <f t="shared" si="3"/>
        <v>0</v>
      </c>
      <c r="P10" s="10">
        <f t="shared" si="0"/>
        <v>0</v>
      </c>
      <c r="Q10" s="5"/>
    </row>
    <row r="11" spans="1:17" ht="15">
      <c r="A11" s="7" t="s">
        <v>16</v>
      </c>
      <c r="B11" s="8"/>
      <c r="C11" s="8"/>
      <c r="D11" s="9">
        <f t="shared" si="2"/>
        <v>0</v>
      </c>
      <c r="E11" s="8"/>
      <c r="F11" s="8"/>
      <c r="G11" s="8"/>
      <c r="H11" s="8"/>
      <c r="I11" s="8"/>
      <c r="J11" s="8"/>
      <c r="K11" s="8"/>
      <c r="L11" s="8"/>
      <c r="M11" s="8"/>
      <c r="O11" s="10">
        <f t="shared" si="3"/>
        <v>0</v>
      </c>
      <c r="P11" s="10">
        <f t="shared" si="0"/>
        <v>0</v>
      </c>
      <c r="Q11" s="5"/>
    </row>
    <row r="12" spans="1:17" ht="15">
      <c r="A12" s="7" t="s">
        <v>17</v>
      </c>
      <c r="B12" s="8"/>
      <c r="C12" s="8"/>
      <c r="D12" s="9">
        <f t="shared" si="2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10">
        <f t="shared" si="3"/>
        <v>0</v>
      </c>
      <c r="P12" s="10">
        <f t="shared" si="0"/>
        <v>0</v>
      </c>
      <c r="Q12" s="5"/>
    </row>
    <row r="13" spans="1:17" ht="15">
      <c r="A13" s="7" t="s">
        <v>18</v>
      </c>
      <c r="B13" s="8"/>
      <c r="C13" s="8"/>
      <c r="D13" s="9">
        <f t="shared" si="2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10">
        <f t="shared" si="3"/>
        <v>0</v>
      </c>
      <c r="P13" s="10">
        <f t="shared" si="0"/>
        <v>0</v>
      </c>
      <c r="Q13" s="5"/>
    </row>
    <row r="14" spans="1:18" ht="15">
      <c r="A14" s="2" t="s">
        <v>19</v>
      </c>
      <c r="B14" s="18">
        <v>13</v>
      </c>
      <c r="C14" s="18">
        <v>13</v>
      </c>
      <c r="D14" s="9">
        <f t="shared" si="2"/>
        <v>26</v>
      </c>
      <c r="E14" s="18">
        <v>13</v>
      </c>
      <c r="F14" s="18">
        <v>13</v>
      </c>
      <c r="G14" s="18">
        <v>13</v>
      </c>
      <c r="H14" s="18">
        <v>13</v>
      </c>
      <c r="I14" s="18">
        <v>13</v>
      </c>
      <c r="J14" s="18">
        <v>13</v>
      </c>
      <c r="K14" s="18">
        <v>13</v>
      </c>
      <c r="L14" s="18">
        <v>13</v>
      </c>
      <c r="M14" s="18">
        <v>13</v>
      </c>
      <c r="N14" s="18">
        <v>13</v>
      </c>
      <c r="O14" s="10">
        <f t="shared" si="3"/>
        <v>130</v>
      </c>
      <c r="P14" s="9">
        <f t="shared" si="0"/>
        <v>156</v>
      </c>
      <c r="Q14" s="5">
        <v>13</v>
      </c>
      <c r="R14" s="19">
        <f>P14+Q14</f>
        <v>169</v>
      </c>
    </row>
    <row r="15" spans="1:18" ht="25.5">
      <c r="A15" s="7" t="s">
        <v>20</v>
      </c>
      <c r="B15" s="20">
        <f>B7/B3</f>
        <v>4.12</v>
      </c>
      <c r="C15" s="20">
        <f>C7/C3</f>
        <v>2.5185185185185186</v>
      </c>
      <c r="D15" s="9">
        <f t="shared" si="2"/>
        <v>6.638518518518518</v>
      </c>
      <c r="E15" s="20">
        <f aca="true" t="shared" si="5" ref="E15:N15">E7/E3</f>
        <v>0</v>
      </c>
      <c r="F15" s="20">
        <f t="shared" si="5"/>
        <v>1</v>
      </c>
      <c r="G15" s="20">
        <v>13</v>
      </c>
      <c r="H15" s="20">
        <v>13</v>
      </c>
      <c r="I15" s="20">
        <f t="shared" si="5"/>
        <v>1.9615384615384615</v>
      </c>
      <c r="J15" s="20">
        <f t="shared" si="5"/>
        <v>0.8888888888888888</v>
      </c>
      <c r="K15" s="20">
        <f t="shared" si="5"/>
        <v>0.18518518518518517</v>
      </c>
      <c r="L15" s="20">
        <f t="shared" si="5"/>
        <v>0.3448275862068966</v>
      </c>
      <c r="M15" s="20">
        <f t="shared" si="5"/>
        <v>2.259259259259259</v>
      </c>
      <c r="N15" s="20">
        <f t="shared" si="5"/>
        <v>0.8275862068965517</v>
      </c>
      <c r="O15" s="10">
        <f t="shared" si="3"/>
        <v>33.46728558797525</v>
      </c>
      <c r="P15" s="10">
        <f t="shared" si="0"/>
        <v>40.105804106493764</v>
      </c>
      <c r="Q15" s="21">
        <f>Q7/Q3</f>
        <v>0</v>
      </c>
      <c r="R15" s="22">
        <f aca="true" t="shared" si="6" ref="R15:R20">P15+Q15</f>
        <v>40.105804106493764</v>
      </c>
    </row>
    <row r="16" spans="1:18" ht="25.5">
      <c r="A16" s="7" t="s">
        <v>21</v>
      </c>
      <c r="B16" s="18">
        <f>B5/B3</f>
        <v>7.16</v>
      </c>
      <c r="C16" s="18">
        <f>C5/C3</f>
        <v>8.777777777777779</v>
      </c>
      <c r="D16" s="9">
        <f t="shared" si="2"/>
        <v>15.937777777777779</v>
      </c>
      <c r="E16" s="18">
        <f>E5/E3</f>
        <v>13.5</v>
      </c>
      <c r="F16" s="18">
        <f aca="true" t="shared" si="7" ref="F16:N16">F5/F3</f>
        <v>11.272727272727273</v>
      </c>
      <c r="G16" s="18">
        <f t="shared" si="7"/>
        <v>15.185185185185185</v>
      </c>
      <c r="H16" s="18">
        <f t="shared" si="7"/>
        <v>13.481481481481481</v>
      </c>
      <c r="I16" s="18">
        <f t="shared" si="7"/>
        <v>10.846153846153847</v>
      </c>
      <c r="J16" s="18">
        <f t="shared" si="7"/>
        <v>12.962962962962964</v>
      </c>
      <c r="K16" s="18">
        <f t="shared" si="7"/>
        <v>13.592592592592593</v>
      </c>
      <c r="L16" s="18">
        <f t="shared" si="7"/>
        <v>14.586206896551724</v>
      </c>
      <c r="M16" s="18">
        <f t="shared" si="7"/>
        <v>12.88888888888889</v>
      </c>
      <c r="N16" s="18">
        <f t="shared" si="7"/>
        <v>13.379310344827585</v>
      </c>
      <c r="O16" s="10">
        <f t="shared" si="3"/>
        <v>131.69550947137154</v>
      </c>
      <c r="P16" s="10">
        <f t="shared" si="0"/>
        <v>147.6332872491493</v>
      </c>
      <c r="Q16" s="21">
        <f>Q5/Q3</f>
        <v>17.5</v>
      </c>
      <c r="R16" s="22">
        <f t="shared" si="6"/>
        <v>165.1332872491493</v>
      </c>
    </row>
    <row r="17" spans="1:18" ht="38.25">
      <c r="A17" s="7" t="s">
        <v>22</v>
      </c>
      <c r="B17" s="18">
        <v>13</v>
      </c>
      <c r="C17" s="18">
        <v>13</v>
      </c>
      <c r="D17" s="9">
        <f t="shared" si="2"/>
        <v>26</v>
      </c>
      <c r="E17" s="18">
        <v>13</v>
      </c>
      <c r="F17" s="18">
        <v>13</v>
      </c>
      <c r="G17" s="18">
        <v>13</v>
      </c>
      <c r="H17" s="18">
        <v>13</v>
      </c>
      <c r="I17" s="18">
        <v>13</v>
      </c>
      <c r="J17" s="18">
        <v>13</v>
      </c>
      <c r="K17" s="18">
        <v>13</v>
      </c>
      <c r="L17" s="18">
        <v>13</v>
      </c>
      <c r="M17" s="18">
        <v>13</v>
      </c>
      <c r="N17" s="18">
        <v>13</v>
      </c>
      <c r="O17" s="10">
        <f t="shared" si="3"/>
        <v>130</v>
      </c>
      <c r="P17" s="9">
        <f t="shared" si="0"/>
        <v>156</v>
      </c>
      <c r="Q17" s="5">
        <v>13</v>
      </c>
      <c r="R17" s="23">
        <f t="shared" si="6"/>
        <v>169</v>
      </c>
    </row>
    <row r="18" spans="1:18" ht="25.5">
      <c r="A18" s="7" t="s">
        <v>23</v>
      </c>
      <c r="B18" s="18">
        <f>B16/B17*100</f>
        <v>55.07692307692308</v>
      </c>
      <c r="C18" s="18">
        <f>C16/C17*100</f>
        <v>67.52136752136752</v>
      </c>
      <c r="D18" s="9">
        <f>SUM(B18:C18)/2</f>
        <v>61.2991452991453</v>
      </c>
      <c r="E18" s="18">
        <f aca="true" t="shared" si="8" ref="E18:N18">E16/E17*100</f>
        <v>103.84615384615385</v>
      </c>
      <c r="F18" s="18">
        <f t="shared" si="8"/>
        <v>86.71328671328672</v>
      </c>
      <c r="G18" s="18">
        <f t="shared" si="8"/>
        <v>116.8091168091168</v>
      </c>
      <c r="H18" s="18">
        <f t="shared" si="8"/>
        <v>103.7037037037037</v>
      </c>
      <c r="I18" s="18">
        <f t="shared" si="8"/>
        <v>83.4319526627219</v>
      </c>
      <c r="J18" s="18">
        <f t="shared" si="8"/>
        <v>99.71509971509973</v>
      </c>
      <c r="K18" s="18">
        <f t="shared" si="8"/>
        <v>104.55840455840458</v>
      </c>
      <c r="L18" s="18">
        <f t="shared" si="8"/>
        <v>112.20159151193634</v>
      </c>
      <c r="M18" s="18">
        <f t="shared" si="8"/>
        <v>99.14529914529915</v>
      </c>
      <c r="N18" s="18">
        <f t="shared" si="8"/>
        <v>102.91777188328912</v>
      </c>
      <c r="O18" s="10">
        <f>SUM(E18:N18)/10</f>
        <v>101.3042380549012</v>
      </c>
      <c r="P18" s="10">
        <f>(D18+O18)/2</f>
        <v>81.30169167702326</v>
      </c>
      <c r="Q18" s="21">
        <f>Q16/Q17*100</f>
        <v>134.6153846153846</v>
      </c>
      <c r="R18" s="22">
        <f t="shared" si="6"/>
        <v>215.91707629240787</v>
      </c>
    </row>
    <row r="19" spans="1:18" ht="15">
      <c r="A19" s="7" t="s">
        <v>24</v>
      </c>
      <c r="B19" s="20">
        <f>B5/B4*100</f>
        <v>39.77777777777778</v>
      </c>
      <c r="C19" s="20">
        <f>C5/C4*100</f>
        <v>48.76543209876543</v>
      </c>
      <c r="D19" s="9">
        <f t="shared" si="2"/>
        <v>88.54320987654322</v>
      </c>
      <c r="E19" s="20">
        <f>E5/E4*100</f>
        <v>75</v>
      </c>
      <c r="F19" s="20">
        <f aca="true" t="shared" si="9" ref="F19:N19">F5/F4*100</f>
        <v>62.62626262626263</v>
      </c>
      <c r="G19" s="20">
        <f t="shared" si="9"/>
        <v>84.36213991769547</v>
      </c>
      <c r="H19" s="20">
        <f t="shared" si="9"/>
        <v>74.8971193415638</v>
      </c>
      <c r="I19" s="20">
        <f t="shared" si="9"/>
        <v>60.256410256410255</v>
      </c>
      <c r="J19" s="20">
        <f t="shared" si="9"/>
        <v>72.0164609053498</v>
      </c>
      <c r="K19" s="20">
        <f t="shared" si="9"/>
        <v>75.51440329218107</v>
      </c>
      <c r="L19" s="20">
        <f t="shared" si="9"/>
        <v>81.03448275862068</v>
      </c>
      <c r="M19" s="20">
        <f t="shared" si="9"/>
        <v>71.60493827160494</v>
      </c>
      <c r="N19" s="20">
        <f t="shared" si="9"/>
        <v>74.32950191570882</v>
      </c>
      <c r="O19" s="10">
        <f t="shared" si="3"/>
        <v>731.6417192853976</v>
      </c>
      <c r="P19" s="10">
        <f t="shared" si="0"/>
        <v>820.1849291619408</v>
      </c>
      <c r="Q19" s="21">
        <f>Q5/Q4</f>
        <v>0.9722222222222222</v>
      </c>
      <c r="R19" s="22">
        <f t="shared" si="6"/>
        <v>821.157151384163</v>
      </c>
    </row>
    <row r="20" spans="1:18" ht="25.5">
      <c r="A20" s="7" t="s">
        <v>25</v>
      </c>
      <c r="B20" s="20">
        <f>B16/H1*100</f>
        <v>39.77777777777778</v>
      </c>
      <c r="C20" s="20">
        <f>C16/H1*100</f>
        <v>48.76543209876544</v>
      </c>
      <c r="D20" s="20">
        <f>D16/H1*100</f>
        <v>88.54320987654322</v>
      </c>
      <c r="E20" s="20">
        <f>E16/H1*100</f>
        <v>75</v>
      </c>
      <c r="F20" s="20">
        <f>F16/H1*100</f>
        <v>62.62626262626263</v>
      </c>
      <c r="G20" s="20">
        <f>G16/H1*100</f>
        <v>84.36213991769547</v>
      </c>
      <c r="H20" s="20">
        <f>H16/H1*100</f>
        <v>74.89711934156378</v>
      </c>
      <c r="I20" s="20">
        <f>I16/H1*100</f>
        <v>60.25641025641026</v>
      </c>
      <c r="J20" s="20">
        <f>J16/H1*100</f>
        <v>72.0164609053498</v>
      </c>
      <c r="K20" s="20">
        <f>K16/H1*100</f>
        <v>75.51440329218107</v>
      </c>
      <c r="L20" s="20">
        <f>L16/H1*100</f>
        <v>81.03448275862068</v>
      </c>
      <c r="M20" s="20">
        <f>M16/H1*100</f>
        <v>71.60493827160495</v>
      </c>
      <c r="N20" s="20">
        <f>N16/H1*100</f>
        <v>74.3295019157088</v>
      </c>
      <c r="O20" s="20">
        <f>O16/H1*100</f>
        <v>731.6417192853974</v>
      </c>
      <c r="P20" s="20">
        <f>P16/H1*100</f>
        <v>820.1849291619405</v>
      </c>
      <c r="Q20" s="20">
        <f>Q16/H1*100</f>
        <v>97.22222222222221</v>
      </c>
      <c r="R20" s="22">
        <f t="shared" si="6"/>
        <v>917.4071513841627</v>
      </c>
    </row>
    <row r="23" spans="15:17" ht="15">
      <c r="O23" t="s">
        <v>26</v>
      </c>
      <c r="Q23">
        <v>56</v>
      </c>
    </row>
    <row r="32" ht="15">
      <c r="D32" t="s">
        <v>27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2.7109375" style="0" customWidth="1"/>
    <col min="2" max="2" width="6.421875" style="0" customWidth="1"/>
    <col min="3" max="3" width="7.00390625" style="0" customWidth="1"/>
    <col min="4" max="4" width="7.28125" style="0" customWidth="1"/>
    <col min="5" max="5" width="6.8515625" style="0" customWidth="1"/>
    <col min="6" max="6" width="7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6.8515625" style="0" customWidth="1"/>
    <col min="14" max="14" width="7.140625" style="0" customWidth="1"/>
    <col min="15" max="15" width="6.8515625" style="0" customWidth="1"/>
    <col min="16" max="16" width="7.7109375" style="0" customWidth="1"/>
  </cols>
  <sheetData>
    <row r="1" spans="1:16" ht="15.75">
      <c r="A1" s="28" t="s">
        <v>29</v>
      </c>
      <c r="B1" s="29"/>
      <c r="C1" s="29"/>
      <c r="D1" s="29"/>
      <c r="E1" s="29"/>
      <c r="F1" s="29"/>
      <c r="G1" s="29"/>
      <c r="H1" s="1">
        <v>22</v>
      </c>
      <c r="I1" s="1" t="s">
        <v>1</v>
      </c>
      <c r="J1" s="1"/>
      <c r="K1" s="1"/>
      <c r="L1" s="1"/>
      <c r="M1" s="1"/>
      <c r="N1" s="1"/>
      <c r="O1" s="1"/>
      <c r="P1" s="1"/>
    </row>
    <row r="2" spans="1:18" ht="15">
      <c r="A2" s="2" t="s">
        <v>2</v>
      </c>
      <c r="B2" s="3">
        <v>5</v>
      </c>
      <c r="C2" s="3">
        <v>6</v>
      </c>
      <c r="D2" s="4" t="s">
        <v>3</v>
      </c>
      <c r="E2" s="3">
        <v>1</v>
      </c>
      <c r="F2" s="3">
        <v>2</v>
      </c>
      <c r="G2" s="3">
        <v>3</v>
      </c>
      <c r="H2" s="3">
        <v>4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4" t="s">
        <v>4</v>
      </c>
      <c r="P2" s="4" t="s">
        <v>5</v>
      </c>
      <c r="Q2" s="5" t="s">
        <v>6</v>
      </c>
      <c r="R2" s="6" t="s">
        <v>7</v>
      </c>
    </row>
    <row r="3" spans="1:18" ht="15">
      <c r="A3" s="7" t="s">
        <v>8</v>
      </c>
      <c r="B3" s="8">
        <v>25</v>
      </c>
      <c r="C3" s="8">
        <v>27</v>
      </c>
      <c r="D3" s="9">
        <f>B3+C3</f>
        <v>52</v>
      </c>
      <c r="E3" s="8">
        <v>13</v>
      </c>
      <c r="F3" s="8">
        <v>10</v>
      </c>
      <c r="G3" s="8">
        <v>27</v>
      </c>
      <c r="H3" s="8">
        <v>27</v>
      </c>
      <c r="I3" s="8">
        <v>26</v>
      </c>
      <c r="J3" s="8">
        <v>27</v>
      </c>
      <c r="K3" s="8">
        <v>27</v>
      </c>
      <c r="L3" s="8">
        <v>29</v>
      </c>
      <c r="M3" s="8">
        <v>28</v>
      </c>
      <c r="N3" s="8">
        <v>29</v>
      </c>
      <c r="O3" s="10">
        <f>SUM(E3:N3)</f>
        <v>243</v>
      </c>
      <c r="P3" s="10">
        <f aca="true" t="shared" si="0" ref="P3:P19">D3+O3</f>
        <v>295</v>
      </c>
      <c r="Q3" s="5">
        <v>8</v>
      </c>
      <c r="R3" s="11">
        <f aca="true" t="shared" si="1" ref="R3:R9">P3+Q3</f>
        <v>303</v>
      </c>
    </row>
    <row r="4" spans="1:18" ht="15">
      <c r="A4" s="7" t="s">
        <v>9</v>
      </c>
      <c r="B4" s="12">
        <f>B3*H1</f>
        <v>550</v>
      </c>
      <c r="C4" s="12">
        <f>C3*H1</f>
        <v>594</v>
      </c>
      <c r="D4" s="9">
        <f aca="true" t="shared" si="2" ref="D4:D19">SUM(B4:C4)</f>
        <v>1144</v>
      </c>
      <c r="E4" s="12">
        <f>E3*H1</f>
        <v>286</v>
      </c>
      <c r="F4" s="12">
        <f>F3*H1</f>
        <v>220</v>
      </c>
      <c r="G4" s="12">
        <f>G3*H1</f>
        <v>594</v>
      </c>
      <c r="H4" s="12">
        <f>H3*H1</f>
        <v>594</v>
      </c>
      <c r="I4" s="12">
        <f>I3*H1</f>
        <v>572</v>
      </c>
      <c r="J4" s="12">
        <f>J3*H1</f>
        <v>594</v>
      </c>
      <c r="K4" s="12">
        <f>K3*H1</f>
        <v>594</v>
      </c>
      <c r="L4" s="12">
        <f>L3*H1</f>
        <v>638</v>
      </c>
      <c r="M4" s="12">
        <f>M3*H1</f>
        <v>616</v>
      </c>
      <c r="N4" s="12">
        <f>N3*H1</f>
        <v>638</v>
      </c>
      <c r="O4" s="10">
        <f aca="true" t="shared" si="3" ref="O4:O19">SUM(E4:N4)</f>
        <v>5346</v>
      </c>
      <c r="P4" s="10">
        <f t="shared" si="0"/>
        <v>6490</v>
      </c>
      <c r="Q4" s="13">
        <f>Q3*H1</f>
        <v>176</v>
      </c>
      <c r="R4" s="11">
        <f t="shared" si="1"/>
        <v>6666</v>
      </c>
    </row>
    <row r="5" spans="1:18" ht="15">
      <c r="A5" s="7" t="s">
        <v>10</v>
      </c>
      <c r="B5" s="8">
        <v>284</v>
      </c>
      <c r="C5" s="8">
        <v>371</v>
      </c>
      <c r="D5" s="9">
        <f t="shared" si="2"/>
        <v>655</v>
      </c>
      <c r="E5" s="8">
        <v>183</v>
      </c>
      <c r="F5" s="8">
        <v>179</v>
      </c>
      <c r="G5" s="8">
        <v>474</v>
      </c>
      <c r="H5" s="8">
        <v>418</v>
      </c>
      <c r="I5" s="8">
        <v>408</v>
      </c>
      <c r="J5" s="8">
        <v>478</v>
      </c>
      <c r="K5" s="8">
        <v>437</v>
      </c>
      <c r="L5" s="8">
        <v>447</v>
      </c>
      <c r="M5" s="8">
        <v>438</v>
      </c>
      <c r="N5" s="8">
        <v>506</v>
      </c>
      <c r="O5" s="10">
        <f t="shared" si="3"/>
        <v>3968</v>
      </c>
      <c r="P5" s="10">
        <f t="shared" si="0"/>
        <v>4623</v>
      </c>
      <c r="Q5" s="25">
        <v>156</v>
      </c>
      <c r="R5" s="11">
        <f t="shared" si="1"/>
        <v>4779</v>
      </c>
    </row>
    <row r="6" spans="1:18" ht="15">
      <c r="A6" s="14" t="s">
        <v>11</v>
      </c>
      <c r="B6" s="10">
        <f>SUM(B7:B13)</f>
        <v>266</v>
      </c>
      <c r="C6" s="10">
        <f>SUM(C7:C13)</f>
        <v>223</v>
      </c>
      <c r="D6" s="9">
        <f t="shared" si="2"/>
        <v>489</v>
      </c>
      <c r="E6" s="10">
        <f>SUM(E7:E13)</f>
        <v>103</v>
      </c>
      <c r="F6" s="10">
        <f aca="true" t="shared" si="4" ref="F6:N6">SUM(F7:F13)</f>
        <v>41</v>
      </c>
      <c r="G6" s="10">
        <f t="shared" si="4"/>
        <v>120</v>
      </c>
      <c r="H6" s="10">
        <f t="shared" si="4"/>
        <v>176</v>
      </c>
      <c r="I6" s="10">
        <f t="shared" si="4"/>
        <v>164</v>
      </c>
      <c r="J6" s="10">
        <f t="shared" si="4"/>
        <v>116</v>
      </c>
      <c r="K6" s="10">
        <f t="shared" si="4"/>
        <v>157</v>
      </c>
      <c r="L6" s="10">
        <f t="shared" si="4"/>
        <v>191</v>
      </c>
      <c r="M6" s="10">
        <f t="shared" si="4"/>
        <v>178</v>
      </c>
      <c r="N6" s="10">
        <f t="shared" si="4"/>
        <v>132</v>
      </c>
      <c r="O6" s="10">
        <f t="shared" si="3"/>
        <v>1378</v>
      </c>
      <c r="P6" s="9">
        <f t="shared" si="0"/>
        <v>1867</v>
      </c>
      <c r="Q6" s="15">
        <f>Q7+Q8+Q9</f>
        <v>20</v>
      </c>
      <c r="R6" s="16">
        <f t="shared" si="1"/>
        <v>1887</v>
      </c>
    </row>
    <row r="7" spans="1:18" ht="15">
      <c r="A7" s="7" t="s">
        <v>12</v>
      </c>
      <c r="B7" s="8">
        <v>39</v>
      </c>
      <c r="C7" s="8">
        <v>36</v>
      </c>
      <c r="D7" s="9">
        <f t="shared" si="2"/>
        <v>75</v>
      </c>
      <c r="E7" s="8"/>
      <c r="F7" s="8">
        <v>9</v>
      </c>
      <c r="G7" s="24">
        <v>13</v>
      </c>
      <c r="H7" s="8">
        <v>80</v>
      </c>
      <c r="I7" s="8">
        <v>26</v>
      </c>
      <c r="J7" s="8">
        <v>29</v>
      </c>
      <c r="K7" s="8">
        <v>12</v>
      </c>
      <c r="L7" s="8">
        <v>44</v>
      </c>
      <c r="M7" s="8">
        <v>72</v>
      </c>
      <c r="N7" s="8">
        <v>33</v>
      </c>
      <c r="O7" s="10">
        <f t="shared" si="3"/>
        <v>318</v>
      </c>
      <c r="P7" s="10">
        <f t="shared" si="0"/>
        <v>393</v>
      </c>
      <c r="Q7" s="5"/>
      <c r="R7" s="11">
        <f t="shared" si="1"/>
        <v>393</v>
      </c>
    </row>
    <row r="8" spans="1:18" ht="15">
      <c r="A8" s="7" t="s">
        <v>13</v>
      </c>
      <c r="B8" s="8"/>
      <c r="C8" s="8">
        <v>7</v>
      </c>
      <c r="D8" s="9">
        <f t="shared" si="2"/>
        <v>7</v>
      </c>
      <c r="E8" s="8"/>
      <c r="F8" s="8"/>
      <c r="G8" s="8"/>
      <c r="H8" s="8"/>
      <c r="I8" s="8"/>
      <c r="J8" s="8"/>
      <c r="K8" s="8">
        <v>19</v>
      </c>
      <c r="L8" s="17"/>
      <c r="M8" s="8"/>
      <c r="N8" s="8">
        <v>77</v>
      </c>
      <c r="O8" s="10">
        <f>SUM(E8:N8)</f>
        <v>96</v>
      </c>
      <c r="P8" s="10">
        <f t="shared" si="0"/>
        <v>103</v>
      </c>
      <c r="Q8" s="5"/>
      <c r="R8" s="11">
        <f t="shared" si="1"/>
        <v>103</v>
      </c>
    </row>
    <row r="9" spans="1:18" ht="15">
      <c r="A9" s="7" t="s">
        <v>14</v>
      </c>
      <c r="B9" s="8">
        <v>227</v>
      </c>
      <c r="C9" s="8">
        <v>180</v>
      </c>
      <c r="D9" s="9">
        <f t="shared" si="2"/>
        <v>407</v>
      </c>
      <c r="E9" s="8">
        <v>103</v>
      </c>
      <c r="F9" s="8">
        <v>32</v>
      </c>
      <c r="G9" s="8">
        <v>107</v>
      </c>
      <c r="H9" s="8">
        <v>96</v>
      </c>
      <c r="I9" s="8">
        <v>138</v>
      </c>
      <c r="J9" s="8">
        <v>87</v>
      </c>
      <c r="K9" s="8">
        <v>126</v>
      </c>
      <c r="L9" s="8">
        <v>147</v>
      </c>
      <c r="M9" s="8">
        <v>106</v>
      </c>
      <c r="N9" s="8">
        <v>22</v>
      </c>
      <c r="O9" s="10">
        <f t="shared" si="3"/>
        <v>964</v>
      </c>
      <c r="P9" s="10">
        <f t="shared" si="0"/>
        <v>1371</v>
      </c>
      <c r="Q9" s="5">
        <v>20</v>
      </c>
      <c r="R9" s="11">
        <f t="shared" si="1"/>
        <v>1391</v>
      </c>
    </row>
    <row r="10" spans="1:17" ht="15">
      <c r="A10" s="7" t="s">
        <v>15</v>
      </c>
      <c r="B10" s="8"/>
      <c r="C10" s="8"/>
      <c r="D10" s="9">
        <f t="shared" si="2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10">
        <f t="shared" si="3"/>
        <v>0</v>
      </c>
      <c r="P10" s="10">
        <f t="shared" si="0"/>
        <v>0</v>
      </c>
      <c r="Q10" s="5"/>
    </row>
    <row r="11" spans="1:17" ht="15">
      <c r="A11" s="7" t="s">
        <v>16</v>
      </c>
      <c r="B11" s="8"/>
      <c r="C11" s="8"/>
      <c r="D11" s="9">
        <f t="shared" si="2"/>
        <v>0</v>
      </c>
      <c r="E11" s="8"/>
      <c r="F11" s="8"/>
      <c r="G11" s="8"/>
      <c r="H11" s="8"/>
      <c r="I11" s="8"/>
      <c r="J11" s="8"/>
      <c r="K11" s="8"/>
      <c r="L11" s="8"/>
      <c r="M11" s="8"/>
      <c r="O11" s="10">
        <f t="shared" si="3"/>
        <v>0</v>
      </c>
      <c r="P11" s="10">
        <f t="shared" si="0"/>
        <v>0</v>
      </c>
      <c r="Q11" s="5"/>
    </row>
    <row r="12" spans="1:17" ht="15">
      <c r="A12" s="7" t="s">
        <v>17</v>
      </c>
      <c r="B12" s="8"/>
      <c r="C12" s="8"/>
      <c r="D12" s="9">
        <f t="shared" si="2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10">
        <f t="shared" si="3"/>
        <v>0</v>
      </c>
      <c r="P12" s="10">
        <f t="shared" si="0"/>
        <v>0</v>
      </c>
      <c r="Q12" s="5"/>
    </row>
    <row r="13" spans="1:17" ht="15">
      <c r="A13" s="7" t="s">
        <v>18</v>
      </c>
      <c r="B13" s="8"/>
      <c r="C13" s="8"/>
      <c r="D13" s="9">
        <f t="shared" si="2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10">
        <f t="shared" si="3"/>
        <v>0</v>
      </c>
      <c r="P13" s="10">
        <f t="shared" si="0"/>
        <v>0</v>
      </c>
      <c r="Q13" s="5"/>
    </row>
    <row r="14" spans="1:18" ht="15">
      <c r="A14" s="2" t="s">
        <v>19</v>
      </c>
      <c r="B14" s="18">
        <v>17</v>
      </c>
      <c r="C14" s="18">
        <v>17</v>
      </c>
      <c r="D14" s="9">
        <f t="shared" si="2"/>
        <v>34</v>
      </c>
      <c r="E14" s="18">
        <v>17</v>
      </c>
      <c r="F14" s="18">
        <v>17</v>
      </c>
      <c r="G14" s="18">
        <v>17</v>
      </c>
      <c r="H14" s="18">
        <v>17</v>
      </c>
      <c r="I14" s="18">
        <v>17</v>
      </c>
      <c r="J14" s="18">
        <v>17</v>
      </c>
      <c r="K14" s="18">
        <v>17</v>
      </c>
      <c r="L14" s="18">
        <v>17</v>
      </c>
      <c r="M14" s="18">
        <v>17</v>
      </c>
      <c r="N14" s="18">
        <v>17</v>
      </c>
      <c r="O14" s="10">
        <f t="shared" si="3"/>
        <v>170</v>
      </c>
      <c r="P14" s="9">
        <f t="shared" si="0"/>
        <v>204</v>
      </c>
      <c r="Q14" s="5">
        <v>0</v>
      </c>
      <c r="R14" s="19">
        <f>P14+Q14</f>
        <v>204</v>
      </c>
    </row>
    <row r="15" spans="1:18" ht="25.5">
      <c r="A15" s="7" t="s">
        <v>20</v>
      </c>
      <c r="B15" s="20">
        <f>B7/B3</f>
        <v>1.56</v>
      </c>
      <c r="C15" s="20">
        <f>C7/C3</f>
        <v>1.3333333333333333</v>
      </c>
      <c r="D15" s="9">
        <f t="shared" si="2"/>
        <v>2.8933333333333335</v>
      </c>
      <c r="E15" s="20">
        <f aca="true" t="shared" si="5" ref="E15:N15">E7/E3</f>
        <v>0</v>
      </c>
      <c r="F15" s="20">
        <f t="shared" si="5"/>
        <v>0.9</v>
      </c>
      <c r="G15" s="20">
        <v>13</v>
      </c>
      <c r="H15" s="20">
        <v>13</v>
      </c>
      <c r="I15" s="20">
        <f t="shared" si="5"/>
        <v>1</v>
      </c>
      <c r="J15" s="20">
        <f t="shared" si="5"/>
        <v>1.0740740740740742</v>
      </c>
      <c r="K15" s="20">
        <f t="shared" si="5"/>
        <v>0.4444444444444444</v>
      </c>
      <c r="L15" s="20">
        <f t="shared" si="5"/>
        <v>1.5172413793103448</v>
      </c>
      <c r="M15" s="20">
        <f t="shared" si="5"/>
        <v>2.5714285714285716</v>
      </c>
      <c r="N15" s="20">
        <f t="shared" si="5"/>
        <v>1.1379310344827587</v>
      </c>
      <c r="O15" s="10">
        <f t="shared" si="3"/>
        <v>34.64511950374019</v>
      </c>
      <c r="P15" s="10">
        <f t="shared" si="0"/>
        <v>37.53845283707352</v>
      </c>
      <c r="Q15" s="21">
        <f>Q7/Q3</f>
        <v>0</v>
      </c>
      <c r="R15" s="22">
        <f aca="true" t="shared" si="6" ref="R15:R20">P15+Q15</f>
        <v>37.53845283707352</v>
      </c>
    </row>
    <row r="16" spans="1:18" ht="25.5">
      <c r="A16" s="7" t="s">
        <v>21</v>
      </c>
      <c r="B16" s="18">
        <f>B5/B3</f>
        <v>11.36</v>
      </c>
      <c r="C16" s="18">
        <f>C5/C3</f>
        <v>13.74074074074074</v>
      </c>
      <c r="D16" s="9">
        <f t="shared" si="2"/>
        <v>25.10074074074074</v>
      </c>
      <c r="E16" s="18">
        <f>E5/E3</f>
        <v>14.076923076923077</v>
      </c>
      <c r="F16" s="18">
        <f aca="true" t="shared" si="7" ref="F16:N16">F5/F3</f>
        <v>17.9</v>
      </c>
      <c r="G16" s="18">
        <f t="shared" si="7"/>
        <v>17.555555555555557</v>
      </c>
      <c r="H16" s="18">
        <f t="shared" si="7"/>
        <v>15.481481481481481</v>
      </c>
      <c r="I16" s="18">
        <f t="shared" si="7"/>
        <v>15.692307692307692</v>
      </c>
      <c r="J16" s="18">
        <f t="shared" si="7"/>
        <v>17.703703703703702</v>
      </c>
      <c r="K16" s="18">
        <f t="shared" si="7"/>
        <v>16.185185185185187</v>
      </c>
      <c r="L16" s="18">
        <f t="shared" si="7"/>
        <v>15.413793103448276</v>
      </c>
      <c r="M16" s="18">
        <f t="shared" si="7"/>
        <v>15.642857142857142</v>
      </c>
      <c r="N16" s="18">
        <f t="shared" si="7"/>
        <v>17.448275862068964</v>
      </c>
      <c r="O16" s="10">
        <f t="shared" si="3"/>
        <v>163.10008280353108</v>
      </c>
      <c r="P16" s="10">
        <f t="shared" si="0"/>
        <v>188.20082354427183</v>
      </c>
      <c r="Q16" s="21">
        <f>Q6/Q3</f>
        <v>2.5</v>
      </c>
      <c r="R16" s="22">
        <f t="shared" si="6"/>
        <v>190.70082354427183</v>
      </c>
    </row>
    <row r="17" spans="1:18" ht="38.25">
      <c r="A17" s="7" t="s">
        <v>22</v>
      </c>
      <c r="B17" s="18">
        <v>17</v>
      </c>
      <c r="C17" s="18">
        <v>17</v>
      </c>
      <c r="D17" s="9">
        <f t="shared" si="2"/>
        <v>34</v>
      </c>
      <c r="E17" s="18">
        <v>17</v>
      </c>
      <c r="F17" s="18">
        <v>17</v>
      </c>
      <c r="G17" s="18">
        <v>17</v>
      </c>
      <c r="H17" s="18">
        <v>17</v>
      </c>
      <c r="I17" s="18">
        <v>17</v>
      </c>
      <c r="J17" s="18">
        <v>17</v>
      </c>
      <c r="K17" s="18">
        <v>17</v>
      </c>
      <c r="L17" s="18">
        <v>17</v>
      </c>
      <c r="M17" s="18">
        <v>17</v>
      </c>
      <c r="N17" s="18">
        <v>17</v>
      </c>
      <c r="O17" s="10">
        <f t="shared" si="3"/>
        <v>170</v>
      </c>
      <c r="P17" s="9">
        <f t="shared" si="0"/>
        <v>204</v>
      </c>
      <c r="Q17" s="5">
        <v>0</v>
      </c>
      <c r="R17" s="23">
        <f t="shared" si="6"/>
        <v>204</v>
      </c>
    </row>
    <row r="18" spans="1:18" ht="25.5">
      <c r="A18" s="7" t="s">
        <v>23</v>
      </c>
      <c r="B18" s="18">
        <f>B16/B17*100</f>
        <v>66.82352941176471</v>
      </c>
      <c r="C18" s="18">
        <f>C16/C17*100</f>
        <v>80.82788671023965</v>
      </c>
      <c r="D18" s="9">
        <f>SUM(B18:C18)/2</f>
        <v>73.82570806100219</v>
      </c>
      <c r="E18" s="18">
        <f aca="true" t="shared" si="8" ref="E18:N18">E16/E17*100</f>
        <v>82.80542986425338</v>
      </c>
      <c r="F18" s="18">
        <f t="shared" si="8"/>
        <v>105.29411764705881</v>
      </c>
      <c r="G18" s="18">
        <f t="shared" si="8"/>
        <v>103.26797385620917</v>
      </c>
      <c r="H18" s="18">
        <f t="shared" si="8"/>
        <v>91.06753812636165</v>
      </c>
      <c r="I18" s="18">
        <f t="shared" si="8"/>
        <v>92.3076923076923</v>
      </c>
      <c r="J18" s="18">
        <f t="shared" si="8"/>
        <v>104.13943355119825</v>
      </c>
      <c r="K18" s="18">
        <f t="shared" si="8"/>
        <v>95.20697167755992</v>
      </c>
      <c r="L18" s="18">
        <f t="shared" si="8"/>
        <v>90.66937119675457</v>
      </c>
      <c r="M18" s="18">
        <f t="shared" si="8"/>
        <v>92.01680672268907</v>
      </c>
      <c r="N18" s="18">
        <f t="shared" si="8"/>
        <v>102.6369168356998</v>
      </c>
      <c r="O18" s="10">
        <f>SUM(E18:N18)/10</f>
        <v>95.94122517854771</v>
      </c>
      <c r="P18" s="10">
        <f>(D18+O18)/2</f>
        <v>84.88346661977495</v>
      </c>
      <c r="Q18" s="21" t="e">
        <f>Q16/Q17*100</f>
        <v>#DIV/0!</v>
      </c>
      <c r="R18" s="22" t="e">
        <f t="shared" si="6"/>
        <v>#DIV/0!</v>
      </c>
    </row>
    <row r="19" spans="1:18" ht="15">
      <c r="A19" s="7" t="s">
        <v>24</v>
      </c>
      <c r="B19" s="20">
        <f>B5/B4*100</f>
        <v>51.63636363636363</v>
      </c>
      <c r="C19" s="20">
        <f>C5/C4*100</f>
        <v>62.45791245791246</v>
      </c>
      <c r="D19" s="9">
        <f t="shared" si="2"/>
        <v>114.0942760942761</v>
      </c>
      <c r="E19" s="20">
        <f>E5/E4*100</f>
        <v>63.98601398601399</v>
      </c>
      <c r="F19" s="20">
        <f aca="true" t="shared" si="9" ref="F19:N19">F5/F4*100</f>
        <v>81.36363636363636</v>
      </c>
      <c r="G19" s="20">
        <f t="shared" si="9"/>
        <v>79.7979797979798</v>
      </c>
      <c r="H19" s="20">
        <f t="shared" si="9"/>
        <v>70.37037037037037</v>
      </c>
      <c r="I19" s="20">
        <f t="shared" si="9"/>
        <v>71.32867132867133</v>
      </c>
      <c r="J19" s="20">
        <f t="shared" si="9"/>
        <v>80.47138047138047</v>
      </c>
      <c r="K19" s="20">
        <f t="shared" si="9"/>
        <v>73.56902356902357</v>
      </c>
      <c r="L19" s="20">
        <f t="shared" si="9"/>
        <v>70.0626959247649</v>
      </c>
      <c r="M19" s="20">
        <f t="shared" si="9"/>
        <v>71.1038961038961</v>
      </c>
      <c r="N19" s="20">
        <f t="shared" si="9"/>
        <v>79.3103448275862</v>
      </c>
      <c r="O19" s="10">
        <f t="shared" si="3"/>
        <v>741.364012743323</v>
      </c>
      <c r="P19" s="10">
        <f t="shared" si="0"/>
        <v>855.4582888375991</v>
      </c>
      <c r="Q19" s="21">
        <f>Q5/Q4</f>
        <v>0.8863636363636364</v>
      </c>
      <c r="R19" s="22">
        <f t="shared" si="6"/>
        <v>856.3446524739627</v>
      </c>
    </row>
    <row r="20" spans="1:18" ht="25.5">
      <c r="A20" s="7" t="s">
        <v>25</v>
      </c>
      <c r="B20" s="20">
        <f>B16/H1*100</f>
        <v>51.63636363636363</v>
      </c>
      <c r="C20" s="20">
        <f>C16/H1*100</f>
        <v>62.45791245791246</v>
      </c>
      <c r="D20" s="20">
        <f>D16/H1*100</f>
        <v>114.0942760942761</v>
      </c>
      <c r="E20" s="20">
        <f>E16/H1*100</f>
        <v>63.98601398601399</v>
      </c>
      <c r="F20" s="20">
        <f>F16/H1*100</f>
        <v>81.36363636363636</v>
      </c>
      <c r="G20" s="20">
        <f>G16/H1*100</f>
        <v>79.7979797979798</v>
      </c>
      <c r="H20" s="20">
        <f>H16/H1*100</f>
        <v>70.37037037037037</v>
      </c>
      <c r="I20" s="20">
        <f>I16/H1*100</f>
        <v>71.32867132867132</v>
      </c>
      <c r="J20" s="20">
        <f>J16/H1*100</f>
        <v>80.47138047138046</v>
      </c>
      <c r="K20" s="20">
        <f>K16/H1*100</f>
        <v>73.56902356902357</v>
      </c>
      <c r="L20" s="20">
        <f>L16/H1*100</f>
        <v>70.0626959247649</v>
      </c>
      <c r="M20" s="20">
        <f>M16/H1*100</f>
        <v>71.1038961038961</v>
      </c>
      <c r="N20" s="20">
        <f>N16/H1*100</f>
        <v>79.31034482758619</v>
      </c>
      <c r="O20" s="20">
        <f>O16/H1*100</f>
        <v>741.3640127433231</v>
      </c>
      <c r="P20" s="20">
        <f>P16/H1*100</f>
        <v>855.4582888375992</v>
      </c>
      <c r="Q20" s="20">
        <f>Q16/H1*100</f>
        <v>11.363636363636363</v>
      </c>
      <c r="R20" s="22">
        <f t="shared" si="6"/>
        <v>866.8219252012356</v>
      </c>
    </row>
    <row r="23" spans="15:17" ht="15">
      <c r="O23" t="s">
        <v>26</v>
      </c>
      <c r="Q23" t="s">
        <v>31</v>
      </c>
    </row>
    <row r="24" spans="15:18" ht="15">
      <c r="O24" s="26" t="s">
        <v>34</v>
      </c>
      <c r="P24" s="26"/>
      <c r="Q24" s="26" t="s">
        <v>32</v>
      </c>
      <c r="R24" s="26"/>
    </row>
    <row r="25" ht="15">
      <c r="Q25" t="s">
        <v>33</v>
      </c>
    </row>
    <row r="27" spans="14:18" ht="15">
      <c r="N27" s="30"/>
      <c r="O27" s="30"/>
      <c r="P27" s="30"/>
      <c r="Q27" s="30"/>
      <c r="R27" s="30"/>
    </row>
    <row r="28" ht="15">
      <c r="Q28" s="27"/>
    </row>
    <row r="32" ht="15">
      <c r="D32" t="s">
        <v>27</v>
      </c>
    </row>
  </sheetData>
  <sheetProtection/>
  <mergeCells count="2">
    <mergeCell ref="A1:G1"/>
    <mergeCell ref="N27:R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Q3" sqref="Q3"/>
    </sheetView>
  </sheetViews>
  <sheetFormatPr defaultColWidth="9.140625" defaultRowHeight="15"/>
  <cols>
    <col min="1" max="1" width="22.7109375" style="0" customWidth="1"/>
    <col min="2" max="2" width="6.421875" style="0" customWidth="1"/>
    <col min="3" max="3" width="7.00390625" style="0" customWidth="1"/>
    <col min="4" max="4" width="7.28125" style="0" customWidth="1"/>
    <col min="5" max="5" width="6.8515625" style="0" customWidth="1"/>
    <col min="6" max="6" width="7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6.8515625" style="0" customWidth="1"/>
    <col min="14" max="14" width="7.140625" style="0" customWidth="1"/>
    <col min="15" max="15" width="6.8515625" style="0" customWidth="1"/>
    <col min="16" max="16" width="7.7109375" style="0" customWidth="1"/>
  </cols>
  <sheetData>
    <row r="1" spans="1:16" ht="15.75">
      <c r="A1" s="28" t="s">
        <v>30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</row>
    <row r="2" spans="1:18" ht="15">
      <c r="A2" s="2" t="s">
        <v>2</v>
      </c>
      <c r="B2" s="3">
        <v>5</v>
      </c>
      <c r="C2" s="3">
        <v>6</v>
      </c>
      <c r="D2" s="4" t="s">
        <v>3</v>
      </c>
      <c r="E2" s="3">
        <v>1</v>
      </c>
      <c r="F2" s="3">
        <v>2</v>
      </c>
      <c r="G2" s="3">
        <v>3</v>
      </c>
      <c r="H2" s="3">
        <v>4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4" t="s">
        <v>4</v>
      </c>
      <c r="P2" s="4" t="s">
        <v>5</v>
      </c>
      <c r="Q2" s="5" t="s">
        <v>6</v>
      </c>
      <c r="R2" s="6" t="s">
        <v>7</v>
      </c>
    </row>
    <row r="3" spans="1:18" ht="15">
      <c r="A3" s="7" t="s">
        <v>8</v>
      </c>
      <c r="B3" s="8">
        <f>январь2023!B3+февраль2023!B3+март2023!B3</f>
        <v>74</v>
      </c>
      <c r="C3" s="8">
        <f>январь2023!C3+февраль2023!C3+март2023!C3</f>
        <v>81</v>
      </c>
      <c r="D3" s="32">
        <f>B3+C3</f>
        <v>155</v>
      </c>
      <c r="E3" s="8">
        <f>январь2023!E3+февраль2023!E3+март2023!E3</f>
        <v>35</v>
      </c>
      <c r="F3" s="8">
        <f>январь2023!F3+февраль2023!F3+март2023!F3</f>
        <v>31</v>
      </c>
      <c r="G3" s="8">
        <f>январь2023!G3+февраль2023!G3+март2023!G3</f>
        <v>81</v>
      </c>
      <c r="H3" s="8">
        <f>январь2023!H3+февраль2023!H3+март2023!H3</f>
        <v>81</v>
      </c>
      <c r="I3" s="8">
        <f>январь2023!I3+февраль2023!I3+март2023!I3</f>
        <v>78</v>
      </c>
      <c r="J3" s="8">
        <f>январь2023!J3+февраль2023!J3+март2023!J3</f>
        <v>81</v>
      </c>
      <c r="K3" s="8">
        <f>январь2023!K3+февраль2023!K3+март2023!K3</f>
        <v>82</v>
      </c>
      <c r="L3" s="8">
        <f>январь2023!L3+февраль2023!L3+март2023!L3</f>
        <v>87</v>
      </c>
      <c r="M3" s="8">
        <f>январь2023!M3+февраль2023!M3+март2023!M3</f>
        <v>82</v>
      </c>
      <c r="N3" s="8">
        <f>январь2023!N3+февраль2023!N3+март2023!N3</f>
        <v>87</v>
      </c>
      <c r="O3" s="10">
        <f>SUM(E3:N3)</f>
        <v>725</v>
      </c>
      <c r="P3" s="10">
        <f aca="true" t="shared" si="0" ref="P3:P19">D3+O3</f>
        <v>880</v>
      </c>
      <c r="Q3" s="8">
        <f>январь2023!Q3+февраль2023!Q3+март2023!Q3</f>
        <v>25</v>
      </c>
      <c r="R3" s="11">
        <f aca="true" t="shared" si="1" ref="R3:R13">P3+Q3</f>
        <v>905</v>
      </c>
    </row>
    <row r="4" spans="1:18" ht="15">
      <c r="A4" s="7" t="s">
        <v>9</v>
      </c>
      <c r="B4" s="8">
        <f>январь2023!B4+февраль2023!B4+март2023!B4</f>
        <v>1408</v>
      </c>
      <c r="C4" s="8">
        <f>январь2023!C4+февраль2023!C4+март2023!C4</f>
        <v>1539</v>
      </c>
      <c r="D4" s="32">
        <f>B4+C4</f>
        <v>2947</v>
      </c>
      <c r="E4" s="8">
        <f>январь2023!E4+февраль2023!E4+март2023!E4</f>
        <v>672</v>
      </c>
      <c r="F4" s="8">
        <f>январь2023!F4+февраль2023!F4+март2023!F4</f>
        <v>588</v>
      </c>
      <c r="G4" s="8">
        <f>январь2023!G4+февраль2023!G4+март2023!G4</f>
        <v>1539</v>
      </c>
      <c r="H4" s="8">
        <f>январь2023!H4+февраль2023!H4+март2023!H4</f>
        <v>1539</v>
      </c>
      <c r="I4" s="8">
        <f>январь2023!I4+февраль2023!I4+март2023!I4</f>
        <v>1482</v>
      </c>
      <c r="J4" s="8">
        <f>январь2023!J4+февраль2023!J4+март2023!J4</f>
        <v>1539</v>
      </c>
      <c r="K4" s="8">
        <f>январь2023!K4+февраль2023!K4+март2023!K4</f>
        <v>1556</v>
      </c>
      <c r="L4" s="8">
        <f>январь2023!L4+февраль2023!L4+март2023!L4</f>
        <v>1653</v>
      </c>
      <c r="M4" s="8">
        <f>январь2023!M4+февраль2023!M4+март2023!M4</f>
        <v>1561</v>
      </c>
      <c r="N4" s="8">
        <f>январь2023!N4+февраль2023!N4+март2023!N4</f>
        <v>1653</v>
      </c>
      <c r="O4" s="10">
        <f aca="true" t="shared" si="2" ref="O4:O19">SUM(E4:N4)</f>
        <v>13782</v>
      </c>
      <c r="P4" s="10">
        <f t="shared" si="0"/>
        <v>16729</v>
      </c>
      <c r="Q4" s="8">
        <f>январь2023!Q4+февраль2023!Q4+март2023!Q4</f>
        <v>473</v>
      </c>
      <c r="R4" s="11">
        <f t="shared" si="1"/>
        <v>17202</v>
      </c>
    </row>
    <row r="5" spans="1:18" ht="15">
      <c r="A5" s="7" t="s">
        <v>10</v>
      </c>
      <c r="B5" s="8">
        <f>январь2023!B5+февраль2023!B5+март2023!B5</f>
        <v>673</v>
      </c>
      <c r="C5" s="8">
        <f>январь2023!C5+февраль2023!C5+март2023!C5</f>
        <v>848</v>
      </c>
      <c r="D5" s="32">
        <f>B5+C5</f>
        <v>1521</v>
      </c>
      <c r="E5" s="8">
        <f>январь2023!E5+февраль2023!E5+март2023!E5</f>
        <v>463</v>
      </c>
      <c r="F5" s="8">
        <f>январь2023!F5+февраль2023!F5+март2023!F5</f>
        <v>410</v>
      </c>
      <c r="G5" s="8">
        <f>январь2023!G5+февраль2023!G5+март2023!G5</f>
        <v>1255</v>
      </c>
      <c r="H5" s="8">
        <f>январь2023!H5+февраль2023!H5+март2023!H5</f>
        <v>1106</v>
      </c>
      <c r="I5" s="8">
        <f>январь2023!I5+февраль2023!I5+март2023!I5</f>
        <v>971</v>
      </c>
      <c r="J5" s="8">
        <f>январь2023!J5+февраль2023!J5+март2023!J5</f>
        <v>1135</v>
      </c>
      <c r="K5" s="8">
        <f>январь2023!K5+февраль2023!K5+март2023!K5</f>
        <v>1141</v>
      </c>
      <c r="L5" s="8">
        <f>январь2023!L5+февраль2023!L5+март2023!L5</f>
        <v>1240</v>
      </c>
      <c r="M5" s="8">
        <f>январь2023!M5+февраль2023!M5+март2023!M5</f>
        <v>1107</v>
      </c>
      <c r="N5" s="8">
        <f>январь2023!N5+февраль2023!N5+март2023!N5</f>
        <v>1291</v>
      </c>
      <c r="O5" s="10">
        <f t="shared" si="2"/>
        <v>10119</v>
      </c>
      <c r="P5" s="10">
        <f t="shared" si="0"/>
        <v>11640</v>
      </c>
      <c r="Q5" s="8">
        <f>январь2023!Q5+февраль2023!Q5+март2023!Q5</f>
        <v>296</v>
      </c>
      <c r="R5" s="11">
        <f t="shared" si="1"/>
        <v>11936</v>
      </c>
    </row>
    <row r="6" spans="1:18" ht="15">
      <c r="A6" s="14" t="s">
        <v>11</v>
      </c>
      <c r="B6" s="10">
        <f>SUM(B7:B13)</f>
        <v>692</v>
      </c>
      <c r="C6" s="10">
        <f>SUM(C8:C13)</f>
        <v>801</v>
      </c>
      <c r="D6" s="9">
        <f aca="true" t="shared" si="3" ref="D6:D19">SUM(B6:C6)</f>
        <v>1493</v>
      </c>
      <c r="E6" s="10">
        <f>SUM(E7:E13)</f>
        <v>147</v>
      </c>
      <c r="F6" s="10">
        <f aca="true" t="shared" si="4" ref="F6:N6">SUM(F7:F13)</f>
        <v>257</v>
      </c>
      <c r="G6" s="10">
        <f t="shared" si="4"/>
        <v>340</v>
      </c>
      <c r="H6" s="10">
        <f t="shared" si="4"/>
        <v>421</v>
      </c>
      <c r="I6" s="10">
        <f t="shared" si="4"/>
        <v>463</v>
      </c>
      <c r="J6" s="10">
        <f t="shared" si="4"/>
        <v>445</v>
      </c>
      <c r="K6" s="10">
        <f t="shared" si="4"/>
        <v>449</v>
      </c>
      <c r="L6" s="10">
        <f t="shared" si="4"/>
        <v>400</v>
      </c>
      <c r="M6" s="10">
        <f t="shared" si="4"/>
        <v>408</v>
      </c>
      <c r="N6" s="10">
        <f t="shared" si="4"/>
        <v>1608</v>
      </c>
      <c r="O6" s="10">
        <f t="shared" si="2"/>
        <v>4938</v>
      </c>
      <c r="P6" s="9">
        <f t="shared" si="0"/>
        <v>6431</v>
      </c>
      <c r="Q6" s="33">
        <f>Q7+Q8+Q9</f>
        <v>24</v>
      </c>
      <c r="R6" s="16">
        <f t="shared" si="1"/>
        <v>6455</v>
      </c>
    </row>
    <row r="7" spans="1:18" ht="15">
      <c r="A7" s="7" t="s">
        <v>12</v>
      </c>
      <c r="B7" s="8">
        <f>январь2023!B7+февраль2023!B7+март2023!C7</f>
        <v>183</v>
      </c>
      <c r="C7" s="8">
        <f>январь2023!C7+февраль2023!C7+март2023!D7</f>
        <v>156</v>
      </c>
      <c r="D7" s="9">
        <f t="shared" si="3"/>
        <v>339</v>
      </c>
      <c r="E7" s="8">
        <f>январь2023!E7+февраль2023!E7+март2023!F7</f>
        <v>9</v>
      </c>
      <c r="F7" s="8">
        <f>январь2023!F7+февраль2023!F7+март2023!G7</f>
        <v>31</v>
      </c>
      <c r="G7" s="8">
        <f>январь2023!G7+февраль2023!G7+март2023!H7</f>
        <v>85</v>
      </c>
      <c r="H7" s="8">
        <f>январь2023!H7+февраль2023!H7+март2023!I7</f>
        <v>121</v>
      </c>
      <c r="I7" s="8">
        <f>январь2023!I7+февраль2023!I7+март2023!J7</f>
        <v>123</v>
      </c>
      <c r="J7" s="8">
        <f>январь2023!J7+февраль2023!J7+март2023!K7</f>
        <v>44</v>
      </c>
      <c r="K7" s="8">
        <f>январь2023!K7+февраль2023!K7+март2023!L7</f>
        <v>62</v>
      </c>
      <c r="L7" s="8">
        <f>январь2023!L7+февраль2023!L7+март2023!M7</f>
        <v>90</v>
      </c>
      <c r="M7" s="8">
        <f>январь2023!M7+февраль2023!M7+март2023!N7</f>
        <v>98</v>
      </c>
      <c r="N7" s="8">
        <f>январь2023!N7+февраль2023!N7+март2023!O7</f>
        <v>350</v>
      </c>
      <c r="O7" s="10">
        <f t="shared" si="2"/>
        <v>1013</v>
      </c>
      <c r="P7" s="10">
        <f t="shared" si="0"/>
        <v>1352</v>
      </c>
      <c r="Q7" s="8">
        <f>январь2023!Q7+февраль2023!Q7+март2023!Q7</f>
        <v>0</v>
      </c>
      <c r="R7" s="11">
        <f t="shared" si="1"/>
        <v>1352</v>
      </c>
    </row>
    <row r="8" spans="1:18" ht="15">
      <c r="A8" s="7" t="s">
        <v>13</v>
      </c>
      <c r="B8" s="8">
        <f>январь2023!B8+февраль2023!B8+март2023!C8</f>
        <v>7</v>
      </c>
      <c r="C8" s="8">
        <f>январь2023!C8+февраль2023!C8+март2023!D8</f>
        <v>7</v>
      </c>
      <c r="D8" s="9">
        <f>SUM(B8:C8)</f>
        <v>14</v>
      </c>
      <c r="E8" s="8">
        <f>январь2023!E8+февраль2023!E8+март2023!F8</f>
        <v>0</v>
      </c>
      <c r="F8" s="8">
        <f>январь2023!F8+февраль2023!F8+март2023!G8</f>
        <v>78</v>
      </c>
      <c r="G8" s="8">
        <f>январь2023!G8+февраль2023!G8+март2023!H8</f>
        <v>0</v>
      </c>
      <c r="H8" s="8">
        <f>январь2023!H8+февраль2023!H8+март2023!I8</f>
        <v>0</v>
      </c>
      <c r="I8" s="8">
        <f>январь2023!I8+февраль2023!I8+март2023!J8</f>
        <v>0</v>
      </c>
      <c r="J8" s="8">
        <f>январь2023!J8+февраль2023!J8+март2023!K8</f>
        <v>19</v>
      </c>
      <c r="K8" s="8">
        <f>январь2023!K8+февраль2023!K8+март2023!L8</f>
        <v>14</v>
      </c>
      <c r="L8" s="8">
        <f>январь2023!L8+февраль2023!L8+март2023!M8</f>
        <v>0</v>
      </c>
      <c r="M8" s="8">
        <f>январь2023!M8+февраль2023!M8+март2023!N8</f>
        <v>77</v>
      </c>
      <c r="N8" s="8">
        <f>январь2023!N8+февраль2023!N8+март2023!O8</f>
        <v>203</v>
      </c>
      <c r="O8" s="10">
        <f>SUM(E8:N8)</f>
        <v>391</v>
      </c>
      <c r="P8" s="10">
        <f t="shared" si="0"/>
        <v>405</v>
      </c>
      <c r="Q8" s="8">
        <f>январь2023!Q8+февраль2023!Q8+март2023!Q8</f>
        <v>0</v>
      </c>
      <c r="R8" s="11">
        <f t="shared" si="1"/>
        <v>405</v>
      </c>
    </row>
    <row r="9" spans="1:18" ht="15">
      <c r="A9" s="7" t="s">
        <v>14</v>
      </c>
      <c r="B9" s="8">
        <f>январь2023!B9+февраль2023!B9+март2023!C9</f>
        <v>487</v>
      </c>
      <c r="C9" s="8">
        <f>январь2023!C9+февраль2023!C9+март2023!D9</f>
        <v>779</v>
      </c>
      <c r="D9" s="9">
        <f t="shared" si="3"/>
        <v>1266</v>
      </c>
      <c r="E9" s="8">
        <f>январь2023!E9+февраль2023!E9+март2023!F9</f>
        <v>131</v>
      </c>
      <c r="F9" s="8">
        <f>январь2023!F9+февраль2023!F9+март2023!G9</f>
        <v>142</v>
      </c>
      <c r="G9" s="8">
        <f>январь2023!G9+февраль2023!G9+март2023!H9</f>
        <v>231</v>
      </c>
      <c r="H9" s="8">
        <f>январь2023!H9+февраль2023!H9+март2023!I9</f>
        <v>278</v>
      </c>
      <c r="I9" s="8">
        <f>январь2023!I9+февраль2023!I9+март2023!J9</f>
        <v>322</v>
      </c>
      <c r="J9" s="8">
        <f>январь2023!J9+февраль2023!J9+март2023!K9</f>
        <v>366</v>
      </c>
      <c r="K9" s="8">
        <f>январь2023!K9+февраль2023!K9+март2023!L9</f>
        <v>353</v>
      </c>
      <c r="L9" s="8">
        <f>январь2023!L9+февраль2023!L9+март2023!M9</f>
        <v>286</v>
      </c>
      <c r="M9" s="8">
        <f>январь2023!M9+февраль2023!M9+март2023!N9</f>
        <v>216</v>
      </c>
      <c r="N9" s="8">
        <f>январь2023!N9+февраль2023!N9+март2023!O9</f>
        <v>1030</v>
      </c>
      <c r="O9" s="10">
        <f t="shared" si="2"/>
        <v>3355</v>
      </c>
      <c r="P9" s="10">
        <f t="shared" si="0"/>
        <v>4621</v>
      </c>
      <c r="Q9" s="8">
        <f>январь2023!Q9+февраль2023!Q9+март2023!Q9</f>
        <v>24</v>
      </c>
      <c r="R9" s="11">
        <f t="shared" si="1"/>
        <v>4645</v>
      </c>
    </row>
    <row r="10" spans="1:18" ht="15">
      <c r="A10" s="7" t="s">
        <v>15</v>
      </c>
      <c r="B10" s="8">
        <f>январь2023!B10+февраль2023!B10+март2023!C10</f>
        <v>0</v>
      </c>
      <c r="C10" s="8">
        <f>январь2023!C10+февраль2023!C10+март2023!D10</f>
        <v>0</v>
      </c>
      <c r="D10" s="9">
        <f t="shared" si="3"/>
        <v>0</v>
      </c>
      <c r="E10" s="8">
        <f>январь2023!E10+февраль2023!E10+март2023!F10</f>
        <v>0</v>
      </c>
      <c r="F10" s="8">
        <f>январь2023!F10+февраль2023!F10+март2023!G10</f>
        <v>0</v>
      </c>
      <c r="G10" s="8">
        <f>январь2023!G10+февраль2023!G10+март2023!H10</f>
        <v>0</v>
      </c>
      <c r="H10" s="8">
        <f>январь2023!H10+февраль2023!H10+март2023!I10</f>
        <v>0</v>
      </c>
      <c r="I10" s="8">
        <f>январь2023!I10+февраль2023!I10+март2023!J10</f>
        <v>0</v>
      </c>
      <c r="J10" s="8">
        <f>январь2023!J10+февраль2023!J10+март2023!K10</f>
        <v>0</v>
      </c>
      <c r="K10" s="8">
        <f>январь2023!K10+февраль2023!K10+март2023!L10</f>
        <v>0</v>
      </c>
      <c r="L10" s="8">
        <f>январь2023!L10+февраль2023!L10+март2023!M10</f>
        <v>0</v>
      </c>
      <c r="M10" s="8">
        <f>январь2023!M10+февраль2023!M10+март2023!N10</f>
        <v>0</v>
      </c>
      <c r="N10" s="8">
        <f>январь2023!N10+февраль2023!N10+март2023!O10</f>
        <v>0</v>
      </c>
      <c r="O10" s="10">
        <f t="shared" si="2"/>
        <v>0</v>
      </c>
      <c r="P10" s="10">
        <f t="shared" si="0"/>
        <v>0</v>
      </c>
      <c r="Q10" s="8">
        <f>январь2023!Q10+февраль2023!Q10+март2023!Q10</f>
        <v>0</v>
      </c>
      <c r="R10" s="11">
        <f t="shared" si="1"/>
        <v>0</v>
      </c>
    </row>
    <row r="11" spans="1:18" ht="15">
      <c r="A11" s="7" t="s">
        <v>16</v>
      </c>
      <c r="B11" s="8">
        <f>январь2023!B11+февраль2023!B11+март2023!C11</f>
        <v>0</v>
      </c>
      <c r="C11" s="8">
        <f>январь2023!C11+февраль2023!C11+март2023!D11</f>
        <v>0</v>
      </c>
      <c r="D11" s="9">
        <f t="shared" si="3"/>
        <v>0</v>
      </c>
      <c r="E11" s="8">
        <f>январь2023!E11+февраль2023!E11+март2023!F11</f>
        <v>0</v>
      </c>
      <c r="F11" s="8">
        <f>январь2023!F11+февраль2023!F11+март2023!G11</f>
        <v>0</v>
      </c>
      <c r="G11" s="8">
        <f>январь2023!G11+февраль2023!G11+март2023!H11</f>
        <v>0</v>
      </c>
      <c r="H11" s="8">
        <f>январь2023!H11+февраль2023!H11+март2023!I11</f>
        <v>0</v>
      </c>
      <c r="I11" s="8">
        <f>январь2023!I11+февраль2023!I11+март2023!J11</f>
        <v>0</v>
      </c>
      <c r="J11" s="8">
        <f>январь2023!J11+февраль2023!J11+март2023!K11</f>
        <v>0</v>
      </c>
      <c r="K11" s="8">
        <f>январь2023!K11+февраль2023!K11+март2023!L11</f>
        <v>0</v>
      </c>
      <c r="L11" s="8">
        <f>январь2023!L11+февраль2023!L11+март2023!M11</f>
        <v>0</v>
      </c>
      <c r="M11" s="8">
        <f>январь2023!M11+февраль2023!M11+март2023!N11</f>
        <v>0</v>
      </c>
      <c r="N11" s="8">
        <f>январь2023!N11+февраль2023!N11+март2023!O11</f>
        <v>0</v>
      </c>
      <c r="O11" s="10">
        <f t="shared" si="2"/>
        <v>0</v>
      </c>
      <c r="P11" s="10">
        <f t="shared" si="0"/>
        <v>0</v>
      </c>
      <c r="Q11" s="8">
        <f>январь2023!Q11+февраль2023!Q11+март2023!Q11</f>
        <v>0</v>
      </c>
      <c r="R11" s="11">
        <f t="shared" si="1"/>
        <v>0</v>
      </c>
    </row>
    <row r="12" spans="1:18" ht="15">
      <c r="A12" s="7" t="s">
        <v>17</v>
      </c>
      <c r="B12" s="8">
        <f>январь2023!B12+февраль2023!B12+март2023!C12</f>
        <v>0</v>
      </c>
      <c r="C12" s="8">
        <f>январь2023!C12+февраль2023!C12+март2023!D12</f>
        <v>0</v>
      </c>
      <c r="D12" s="9">
        <f t="shared" si="3"/>
        <v>0</v>
      </c>
      <c r="E12" s="8">
        <f>январь2023!E12+февраль2023!E12+март2023!F12</f>
        <v>0</v>
      </c>
      <c r="F12" s="8">
        <f>январь2023!F12+февраль2023!F12+март2023!G12</f>
        <v>0</v>
      </c>
      <c r="G12" s="8">
        <f>январь2023!G12+февраль2023!G12+март2023!H12</f>
        <v>0</v>
      </c>
      <c r="H12" s="8">
        <f>январь2023!H12+февраль2023!H12+март2023!I12</f>
        <v>0</v>
      </c>
      <c r="I12" s="8">
        <f>январь2023!I12+февраль2023!I12+март2023!J12</f>
        <v>0</v>
      </c>
      <c r="J12" s="8">
        <f>январь2023!J12+февраль2023!J12+март2023!K12</f>
        <v>0</v>
      </c>
      <c r="K12" s="8">
        <f>январь2023!K12+февраль2023!K12+март2023!L12</f>
        <v>0</v>
      </c>
      <c r="L12" s="8">
        <f>январь2023!L12+февраль2023!L12+март2023!M12</f>
        <v>0</v>
      </c>
      <c r="M12" s="8">
        <f>январь2023!M12+февраль2023!M12+март2023!N12</f>
        <v>0</v>
      </c>
      <c r="N12" s="8">
        <f>январь2023!N12+февраль2023!N12+март2023!O12</f>
        <v>0</v>
      </c>
      <c r="O12" s="10">
        <f t="shared" si="2"/>
        <v>0</v>
      </c>
      <c r="P12" s="10">
        <f t="shared" si="0"/>
        <v>0</v>
      </c>
      <c r="Q12" s="8">
        <f>январь2023!Q12+февраль2023!Q12+март2023!Q12</f>
        <v>0</v>
      </c>
      <c r="R12" s="11">
        <f t="shared" si="1"/>
        <v>0</v>
      </c>
    </row>
    <row r="13" spans="1:18" ht="15">
      <c r="A13" s="7" t="s">
        <v>18</v>
      </c>
      <c r="B13" s="8">
        <f>январь2023!B13+февраль2023!B13+март2023!C13</f>
        <v>15</v>
      </c>
      <c r="C13" s="8">
        <f>январь2023!C13+февраль2023!C13+март2023!D13</f>
        <v>15</v>
      </c>
      <c r="D13" s="9">
        <f t="shared" si="3"/>
        <v>30</v>
      </c>
      <c r="E13" s="8">
        <f>январь2023!E13+февраль2023!E13+март2023!F13</f>
        <v>7</v>
      </c>
      <c r="F13" s="8">
        <f>январь2023!F13+февраль2023!F13+март2023!G13</f>
        <v>6</v>
      </c>
      <c r="G13" s="8">
        <f>январь2023!G13+февраль2023!G13+март2023!H13</f>
        <v>24</v>
      </c>
      <c r="H13" s="8">
        <f>январь2023!H13+февраль2023!H13+март2023!I13</f>
        <v>22</v>
      </c>
      <c r="I13" s="8">
        <f>январь2023!I13+февраль2023!I13+март2023!J13</f>
        <v>18</v>
      </c>
      <c r="J13" s="8">
        <f>январь2023!J13+февраль2023!J13+март2023!K13</f>
        <v>16</v>
      </c>
      <c r="K13" s="8">
        <f>январь2023!K13+февраль2023!K13+март2023!L13</f>
        <v>20</v>
      </c>
      <c r="L13" s="8">
        <f>январь2023!L13+февраль2023!L13+март2023!M13</f>
        <v>24</v>
      </c>
      <c r="M13" s="8">
        <f>январь2023!M13+февраль2023!M13+март2023!N13</f>
        <v>17</v>
      </c>
      <c r="N13" s="8">
        <f>январь2023!N13+февраль2023!N13+март2023!O13</f>
        <v>25</v>
      </c>
      <c r="O13" s="10">
        <f t="shared" si="2"/>
        <v>179</v>
      </c>
      <c r="P13" s="10">
        <f t="shared" si="0"/>
        <v>209</v>
      </c>
      <c r="Q13" s="8">
        <f>январь2023!Q13+февраль2023!Q13+март2023!Q13</f>
        <v>0</v>
      </c>
      <c r="R13" s="11">
        <f t="shared" si="1"/>
        <v>209</v>
      </c>
    </row>
    <row r="14" spans="1:18" ht="15">
      <c r="A14" s="2" t="s">
        <v>19</v>
      </c>
      <c r="B14" s="31">
        <f>(январь2023!B14+февраль2023!B14+март2023!C14)/3</f>
        <v>15.666666666666666</v>
      </c>
      <c r="C14" s="31">
        <v>16</v>
      </c>
      <c r="D14" s="9">
        <f t="shared" si="3"/>
        <v>31.666666666666664</v>
      </c>
      <c r="E14" s="31">
        <f>(январь2023!E14+февраль2023!E14+март2023!F14)/3</f>
        <v>15.666666666666666</v>
      </c>
      <c r="F14" s="31">
        <f>(январь2023!F14+февраль2023!F14+март2023!G14)/3</f>
        <v>15.666666666666666</v>
      </c>
      <c r="G14" s="31">
        <f>(январь2023!G14+февраль2023!G14+март2023!H14)/3</f>
        <v>15.666666666666666</v>
      </c>
      <c r="H14" s="31">
        <f>(январь2023!H14+февраль2023!H14+март2023!I14)/3</f>
        <v>15.666666666666666</v>
      </c>
      <c r="I14" s="31">
        <f>(январь2023!I14+февраль2023!I14+март2023!J14)/3</f>
        <v>15.666666666666666</v>
      </c>
      <c r="J14" s="31">
        <f>(январь2023!J14+февраль2023!J14+март2023!K14)/3</f>
        <v>15.666666666666666</v>
      </c>
      <c r="K14" s="31">
        <f>(январь2023!K14+февраль2023!K14+март2023!L14)/3</f>
        <v>15.666666666666666</v>
      </c>
      <c r="L14" s="31">
        <f>(январь2023!L14+февраль2023!L14+март2023!M14)/3</f>
        <v>15.666666666666666</v>
      </c>
      <c r="M14" s="31">
        <f>(январь2023!M14+февраль2023!M14+март2023!N14)/3</f>
        <v>15.666666666666666</v>
      </c>
      <c r="N14" s="31">
        <v>16</v>
      </c>
      <c r="O14" s="10">
        <f t="shared" si="2"/>
        <v>157</v>
      </c>
      <c r="P14" s="9">
        <f t="shared" si="0"/>
        <v>188.66666666666666</v>
      </c>
      <c r="Q14" s="5">
        <v>16</v>
      </c>
      <c r="R14" s="19">
        <f>P14+Q14</f>
        <v>204.66666666666666</v>
      </c>
    </row>
    <row r="15" spans="1:18" ht="25.5">
      <c r="A15" s="7" t="s">
        <v>20</v>
      </c>
      <c r="B15" s="20">
        <f>B7/B3</f>
        <v>2.472972972972973</v>
      </c>
      <c r="C15" s="20">
        <f>C8/C3</f>
        <v>0.08641975308641975</v>
      </c>
      <c r="D15" s="9">
        <f t="shared" si="3"/>
        <v>2.5593927260593925</v>
      </c>
      <c r="E15" s="20">
        <f aca="true" t="shared" si="5" ref="E15:N15">E7/E3</f>
        <v>0.2571428571428571</v>
      </c>
      <c r="F15" s="20">
        <f t="shared" si="5"/>
        <v>1</v>
      </c>
      <c r="G15" s="20">
        <v>13</v>
      </c>
      <c r="H15" s="20">
        <v>13</v>
      </c>
      <c r="I15" s="20">
        <f t="shared" si="5"/>
        <v>1.5769230769230769</v>
      </c>
      <c r="J15" s="20">
        <f t="shared" si="5"/>
        <v>0.5432098765432098</v>
      </c>
      <c r="K15" s="20">
        <f t="shared" si="5"/>
        <v>0.7560975609756098</v>
      </c>
      <c r="L15" s="20">
        <f t="shared" si="5"/>
        <v>1.0344827586206897</v>
      </c>
      <c r="M15" s="20">
        <f t="shared" si="5"/>
        <v>1.1951219512195121</v>
      </c>
      <c r="N15" s="20">
        <f t="shared" si="5"/>
        <v>4.022988505747127</v>
      </c>
      <c r="O15" s="10">
        <f t="shared" si="2"/>
        <v>36.385966587172085</v>
      </c>
      <c r="P15" s="10">
        <f t="shared" si="0"/>
        <v>38.94535931323148</v>
      </c>
      <c r="Q15" s="21">
        <f>Q7/Q3</f>
        <v>0</v>
      </c>
      <c r="R15" s="22">
        <f aca="true" t="shared" si="6" ref="R15:R20">P15+Q15</f>
        <v>38.94535931323148</v>
      </c>
    </row>
    <row r="16" spans="1:18" ht="25.5">
      <c r="A16" s="7" t="s">
        <v>21</v>
      </c>
      <c r="B16" s="18">
        <f>B5/B3</f>
        <v>9.094594594594595</v>
      </c>
      <c r="C16" s="18">
        <f>C5/C3</f>
        <v>10.469135802469136</v>
      </c>
      <c r="D16" s="9">
        <f t="shared" si="3"/>
        <v>19.56373039706373</v>
      </c>
      <c r="E16" s="18">
        <f>E5/E3</f>
        <v>13.228571428571428</v>
      </c>
      <c r="F16" s="18">
        <f aca="true" t="shared" si="7" ref="F16:N16">F5/F3</f>
        <v>13.225806451612904</v>
      </c>
      <c r="G16" s="18">
        <f t="shared" si="7"/>
        <v>15.493827160493828</v>
      </c>
      <c r="H16" s="18">
        <f t="shared" si="7"/>
        <v>13.654320987654321</v>
      </c>
      <c r="I16" s="18">
        <f t="shared" si="7"/>
        <v>12.448717948717949</v>
      </c>
      <c r="J16" s="18">
        <f t="shared" si="7"/>
        <v>14.012345679012345</v>
      </c>
      <c r="K16" s="18">
        <f t="shared" si="7"/>
        <v>13.914634146341463</v>
      </c>
      <c r="L16" s="18">
        <f t="shared" si="7"/>
        <v>14.25287356321839</v>
      </c>
      <c r="M16" s="18">
        <f t="shared" si="7"/>
        <v>13.5</v>
      </c>
      <c r="N16" s="18">
        <f t="shared" si="7"/>
        <v>14.839080459770114</v>
      </c>
      <c r="O16" s="10">
        <f t="shared" si="2"/>
        <v>138.57017782539273</v>
      </c>
      <c r="P16" s="10">
        <f t="shared" si="0"/>
        <v>158.13390822245645</v>
      </c>
      <c r="Q16" s="21">
        <f>Q6/Q3</f>
        <v>0.96</v>
      </c>
      <c r="R16" s="22">
        <f t="shared" si="6"/>
        <v>159.09390822245646</v>
      </c>
    </row>
    <row r="17" spans="1:18" ht="38.25">
      <c r="A17" s="7" t="s">
        <v>22</v>
      </c>
      <c r="B17" s="18">
        <v>17</v>
      </c>
      <c r="C17" s="18">
        <v>17</v>
      </c>
      <c r="D17" s="9">
        <f t="shared" si="3"/>
        <v>34</v>
      </c>
      <c r="E17" s="18">
        <v>17</v>
      </c>
      <c r="F17" s="18">
        <v>17</v>
      </c>
      <c r="G17" s="18">
        <v>17</v>
      </c>
      <c r="H17" s="18">
        <v>17</v>
      </c>
      <c r="I17" s="18">
        <v>17</v>
      </c>
      <c r="J17" s="18">
        <v>17</v>
      </c>
      <c r="K17" s="18">
        <v>17</v>
      </c>
      <c r="L17" s="18">
        <v>17</v>
      </c>
      <c r="M17" s="18">
        <v>17</v>
      </c>
      <c r="N17" s="18">
        <v>17</v>
      </c>
      <c r="O17" s="10">
        <f t="shared" si="2"/>
        <v>170</v>
      </c>
      <c r="P17" s="9">
        <f t="shared" si="0"/>
        <v>204</v>
      </c>
      <c r="Q17" s="5">
        <v>0</v>
      </c>
      <c r="R17" s="23">
        <f t="shared" si="6"/>
        <v>204</v>
      </c>
    </row>
    <row r="18" spans="1:18" ht="25.5">
      <c r="A18" s="7" t="s">
        <v>23</v>
      </c>
      <c r="B18" s="18">
        <f>B16/B17*100</f>
        <v>53.49761526232114</v>
      </c>
      <c r="C18" s="18">
        <f>C16/C17*100</f>
        <v>61.583151779230214</v>
      </c>
      <c r="D18" s="9">
        <f>SUM(B18:C18)/2</f>
        <v>57.54038352077568</v>
      </c>
      <c r="E18" s="18">
        <f aca="true" t="shared" si="8" ref="E18:N18">E16/E17*100</f>
        <v>77.81512605042016</v>
      </c>
      <c r="F18" s="18">
        <f t="shared" si="8"/>
        <v>77.79886148007591</v>
      </c>
      <c r="G18" s="18">
        <f t="shared" si="8"/>
        <v>91.14015976761075</v>
      </c>
      <c r="H18" s="18">
        <f t="shared" si="8"/>
        <v>80.31953522149601</v>
      </c>
      <c r="I18" s="18">
        <f t="shared" si="8"/>
        <v>73.22775263951735</v>
      </c>
      <c r="J18" s="18">
        <f t="shared" si="8"/>
        <v>82.42556281771968</v>
      </c>
      <c r="K18" s="18">
        <f t="shared" si="8"/>
        <v>81.85078909612625</v>
      </c>
      <c r="L18" s="18">
        <f t="shared" si="8"/>
        <v>83.84043272481406</v>
      </c>
      <c r="M18" s="18">
        <f t="shared" si="8"/>
        <v>79.41176470588235</v>
      </c>
      <c r="N18" s="18">
        <f t="shared" si="8"/>
        <v>87.28870858688302</v>
      </c>
      <c r="O18" s="10">
        <f>SUM(E18:N18)/10</f>
        <v>81.51186930905455</v>
      </c>
      <c r="P18" s="10">
        <f>(D18+O18)/2</f>
        <v>69.52612641491511</v>
      </c>
      <c r="Q18" s="21" t="e">
        <f>Q16/Q17*100</f>
        <v>#DIV/0!</v>
      </c>
      <c r="R18" s="22" t="e">
        <f t="shared" si="6"/>
        <v>#DIV/0!</v>
      </c>
    </row>
    <row r="19" spans="1:18" ht="15">
      <c r="A19" s="7" t="s">
        <v>24</v>
      </c>
      <c r="B19" s="20">
        <f>B5/B4*100</f>
        <v>47.79829545454545</v>
      </c>
      <c r="C19" s="20">
        <f>C5/C4*100</f>
        <v>55.10071474983755</v>
      </c>
      <c r="D19" s="9">
        <f t="shared" si="3"/>
        <v>102.899010204383</v>
      </c>
      <c r="E19" s="20">
        <f>E5/E4*100</f>
        <v>68.89880952380952</v>
      </c>
      <c r="F19" s="20">
        <f aca="true" t="shared" si="9" ref="F19:N19">F5/F4*100</f>
        <v>69.72789115646259</v>
      </c>
      <c r="G19" s="20">
        <f t="shared" si="9"/>
        <v>81.54645873944119</v>
      </c>
      <c r="H19" s="20">
        <f t="shared" si="9"/>
        <v>71.8648473034438</v>
      </c>
      <c r="I19" s="20">
        <f t="shared" si="9"/>
        <v>65.5195681511471</v>
      </c>
      <c r="J19" s="20">
        <f t="shared" si="9"/>
        <v>73.7491877842755</v>
      </c>
      <c r="K19" s="20">
        <f t="shared" si="9"/>
        <v>73.32904884318766</v>
      </c>
      <c r="L19" s="20">
        <f t="shared" si="9"/>
        <v>75.0151240169389</v>
      </c>
      <c r="M19" s="20">
        <f t="shared" si="9"/>
        <v>70.91607943625881</v>
      </c>
      <c r="N19" s="20">
        <f t="shared" si="9"/>
        <v>78.10042347247429</v>
      </c>
      <c r="O19" s="10">
        <f t="shared" si="2"/>
        <v>728.6674384274394</v>
      </c>
      <c r="P19" s="10">
        <f t="shared" si="0"/>
        <v>831.5664486318224</v>
      </c>
      <c r="Q19" s="21">
        <f>Q5/Q4</f>
        <v>0.6257928118393234</v>
      </c>
      <c r="R19" s="22">
        <f t="shared" si="6"/>
        <v>832.1922414436617</v>
      </c>
    </row>
    <row r="20" spans="1:18" ht="25.5">
      <c r="A20" s="7" t="s">
        <v>25</v>
      </c>
      <c r="B20" s="20" t="e">
        <f>B16/H1*100</f>
        <v>#DIV/0!</v>
      </c>
      <c r="C20" s="20" t="e">
        <f>C16/H1*100</f>
        <v>#DIV/0!</v>
      </c>
      <c r="D20" s="20" t="e">
        <f>D16/H1*100</f>
        <v>#DIV/0!</v>
      </c>
      <c r="E20" s="20" t="e">
        <f>E16/H1*100</f>
        <v>#DIV/0!</v>
      </c>
      <c r="F20" s="20" t="e">
        <f>F16/H1*100</f>
        <v>#DIV/0!</v>
      </c>
      <c r="G20" s="20" t="e">
        <f>G16/H1*100</f>
        <v>#DIV/0!</v>
      </c>
      <c r="H20" s="20" t="e">
        <f>H16/H1*100</f>
        <v>#DIV/0!</v>
      </c>
      <c r="I20" s="20" t="e">
        <f>I16/H1*100</f>
        <v>#DIV/0!</v>
      </c>
      <c r="J20" s="20" t="e">
        <f>J16/H1*100</f>
        <v>#DIV/0!</v>
      </c>
      <c r="K20" s="20" t="e">
        <f>K16/H1*100</f>
        <v>#DIV/0!</v>
      </c>
      <c r="L20" s="20" t="e">
        <f>L16/H1*100</f>
        <v>#DIV/0!</v>
      </c>
      <c r="M20" s="20" t="e">
        <f>M16/H1*100</f>
        <v>#DIV/0!</v>
      </c>
      <c r="N20" s="20" t="e">
        <f>N16/H1*100</f>
        <v>#DIV/0!</v>
      </c>
      <c r="O20" s="20" t="e">
        <f>O16/H1*100</f>
        <v>#DIV/0!</v>
      </c>
      <c r="P20" s="20" t="e">
        <f>P16/H1*100</f>
        <v>#DIV/0!</v>
      </c>
      <c r="Q20" s="20" t="e">
        <f>Q16/H1*100</f>
        <v>#DIV/0!</v>
      </c>
      <c r="R20" s="22" t="e">
        <f t="shared" si="6"/>
        <v>#DIV/0!</v>
      </c>
    </row>
    <row r="23" spans="15:17" ht="15">
      <c r="O23" t="s">
        <v>26</v>
      </c>
      <c r="Q23">
        <v>56</v>
      </c>
    </row>
    <row r="32" ht="15">
      <c r="D32" t="s">
        <v>27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31.7109375" style="0" customWidth="1"/>
  </cols>
  <sheetData>
    <row r="1" spans="1:16" ht="45.75" customHeight="1">
      <c r="A1" s="34" t="s">
        <v>35</v>
      </c>
      <c r="B1" s="35"/>
      <c r="C1" s="35"/>
      <c r="D1" s="35"/>
      <c r="E1" s="35"/>
      <c r="F1" s="35"/>
      <c r="G1" s="35"/>
      <c r="H1" s="36">
        <v>20</v>
      </c>
      <c r="I1" s="1" t="s">
        <v>1</v>
      </c>
      <c r="J1" s="1"/>
      <c r="K1" s="1"/>
      <c r="L1" s="1"/>
      <c r="M1" s="1"/>
      <c r="N1" s="1"/>
      <c r="O1" s="1"/>
      <c r="P1" s="1"/>
    </row>
    <row r="2" spans="1:18" ht="21" customHeight="1">
      <c r="A2" s="58" t="s">
        <v>2</v>
      </c>
      <c r="B2" s="59">
        <v>5</v>
      </c>
      <c r="C2" s="59">
        <v>6</v>
      </c>
      <c r="D2" s="60" t="s">
        <v>3</v>
      </c>
      <c r="E2" s="59">
        <v>1</v>
      </c>
      <c r="F2" s="59">
        <v>2</v>
      </c>
      <c r="G2" s="59">
        <v>3</v>
      </c>
      <c r="H2" s="59">
        <v>4</v>
      </c>
      <c r="I2" s="59">
        <v>7</v>
      </c>
      <c r="J2" s="59">
        <v>8</v>
      </c>
      <c r="K2" s="59">
        <v>9</v>
      </c>
      <c r="L2" s="59">
        <v>10</v>
      </c>
      <c r="M2" s="59">
        <v>11</v>
      </c>
      <c r="N2" s="59">
        <v>12</v>
      </c>
      <c r="O2" s="60" t="s">
        <v>4</v>
      </c>
      <c r="P2" s="60" t="s">
        <v>5</v>
      </c>
      <c r="Q2" s="61" t="s">
        <v>6</v>
      </c>
      <c r="R2" s="62" t="s">
        <v>7</v>
      </c>
    </row>
    <row r="3" spans="1:18" ht="15.75" customHeight="1">
      <c r="A3" s="39" t="s">
        <v>8</v>
      </c>
      <c r="B3" s="40">
        <v>24</v>
      </c>
      <c r="C3" s="40">
        <v>27</v>
      </c>
      <c r="D3" s="41">
        <f>B3+C3</f>
        <v>51</v>
      </c>
      <c r="E3" s="40">
        <v>13</v>
      </c>
      <c r="F3" s="40">
        <v>10</v>
      </c>
      <c r="G3" s="40">
        <v>27</v>
      </c>
      <c r="H3" s="40">
        <v>28</v>
      </c>
      <c r="I3" s="40">
        <v>26</v>
      </c>
      <c r="J3" s="40">
        <v>26</v>
      </c>
      <c r="K3" s="40">
        <v>28</v>
      </c>
      <c r="L3" s="40">
        <v>29</v>
      </c>
      <c r="M3" s="40">
        <v>28</v>
      </c>
      <c r="N3" s="40">
        <v>29</v>
      </c>
      <c r="O3" s="42">
        <f>SUM(E3:N3)</f>
        <v>244</v>
      </c>
      <c r="P3" s="42">
        <f aca="true" t="shared" si="0" ref="P3:P19">D3+O3</f>
        <v>295</v>
      </c>
      <c r="Q3" s="38">
        <v>8</v>
      </c>
      <c r="R3" s="43">
        <f aca="true" t="shared" si="1" ref="R3:R9">P3+Q3</f>
        <v>303</v>
      </c>
    </row>
    <row r="4" spans="1:18" ht="15.75">
      <c r="A4" s="39" t="s">
        <v>9</v>
      </c>
      <c r="B4" s="44">
        <f>B3*H1</f>
        <v>480</v>
      </c>
      <c r="C4" s="44">
        <f>C3*H1</f>
        <v>540</v>
      </c>
      <c r="D4" s="41">
        <f aca="true" t="shared" si="2" ref="D4:D19">SUM(B4:C4)</f>
        <v>1020</v>
      </c>
      <c r="E4" s="44">
        <f>E3*H1</f>
        <v>260</v>
      </c>
      <c r="F4" s="44">
        <f>F3*H1</f>
        <v>200</v>
      </c>
      <c r="G4" s="44">
        <f>G3*H1</f>
        <v>540</v>
      </c>
      <c r="H4" s="44">
        <f>H3*H1</f>
        <v>560</v>
      </c>
      <c r="I4" s="44">
        <f>I3*H1</f>
        <v>520</v>
      </c>
      <c r="J4" s="44">
        <f>J3*H1</f>
        <v>520</v>
      </c>
      <c r="K4" s="44">
        <f>K3*H1</f>
        <v>560</v>
      </c>
      <c r="L4" s="44">
        <f>L3*H1</f>
        <v>580</v>
      </c>
      <c r="M4" s="44">
        <f>M3*H1</f>
        <v>560</v>
      </c>
      <c r="N4" s="44">
        <f>N3*H1</f>
        <v>580</v>
      </c>
      <c r="O4" s="42">
        <f aca="true" t="shared" si="3" ref="O4:O19">SUM(E4:N4)</f>
        <v>4880</v>
      </c>
      <c r="P4" s="42">
        <f t="shared" si="0"/>
        <v>5900</v>
      </c>
      <c r="Q4" s="45">
        <f>Q3*H1</f>
        <v>160</v>
      </c>
      <c r="R4" s="43">
        <f t="shared" si="1"/>
        <v>6060</v>
      </c>
    </row>
    <row r="5" spans="1:18" ht="15.75">
      <c r="A5" s="39" t="s">
        <v>10</v>
      </c>
      <c r="B5" s="40">
        <v>294</v>
      </c>
      <c r="C5" s="40">
        <v>338</v>
      </c>
      <c r="D5" s="41">
        <f t="shared" si="2"/>
        <v>632</v>
      </c>
      <c r="E5" s="40">
        <v>155</v>
      </c>
      <c r="F5" s="40">
        <v>179</v>
      </c>
      <c r="G5" s="40">
        <v>443</v>
      </c>
      <c r="H5" s="40">
        <v>456</v>
      </c>
      <c r="I5" s="40">
        <v>371</v>
      </c>
      <c r="J5" s="40">
        <v>426</v>
      </c>
      <c r="K5" s="40">
        <v>451</v>
      </c>
      <c r="L5" s="40">
        <v>372</v>
      </c>
      <c r="M5" s="40">
        <v>420</v>
      </c>
      <c r="N5" s="40">
        <v>446</v>
      </c>
      <c r="O5" s="42">
        <f t="shared" si="3"/>
        <v>3719</v>
      </c>
      <c r="P5" s="42">
        <f t="shared" si="0"/>
        <v>4351</v>
      </c>
      <c r="Q5" s="63">
        <v>20</v>
      </c>
      <c r="R5" s="43">
        <f t="shared" si="1"/>
        <v>4371</v>
      </c>
    </row>
    <row r="6" spans="1:18" ht="18.75" customHeight="1">
      <c r="A6" s="46" t="s">
        <v>11</v>
      </c>
      <c r="B6" s="42">
        <f>SUM(B7:B13)</f>
        <v>186</v>
      </c>
      <c r="C6" s="42">
        <f>SUM(C7:C13)</f>
        <v>202</v>
      </c>
      <c r="D6" s="41">
        <f t="shared" si="2"/>
        <v>388</v>
      </c>
      <c r="E6" s="42">
        <f>SUM(E7:E13)</f>
        <v>105</v>
      </c>
      <c r="F6" s="42">
        <f aca="true" t="shared" si="4" ref="F6:N6">SUM(F7:F13)</f>
        <v>21</v>
      </c>
      <c r="G6" s="42">
        <f t="shared" si="4"/>
        <v>97</v>
      </c>
      <c r="H6" s="42">
        <f t="shared" si="4"/>
        <v>104</v>
      </c>
      <c r="I6" s="42">
        <f t="shared" si="4"/>
        <v>149</v>
      </c>
      <c r="J6" s="42">
        <f t="shared" si="4"/>
        <v>94</v>
      </c>
      <c r="K6" s="42">
        <f t="shared" si="4"/>
        <v>109</v>
      </c>
      <c r="L6" s="42">
        <f t="shared" si="4"/>
        <v>208</v>
      </c>
      <c r="M6" s="42">
        <f t="shared" si="4"/>
        <v>140</v>
      </c>
      <c r="N6" s="42">
        <f t="shared" si="4"/>
        <v>134</v>
      </c>
      <c r="O6" s="42">
        <f t="shared" si="3"/>
        <v>1161</v>
      </c>
      <c r="P6" s="41">
        <f t="shared" si="0"/>
        <v>1549</v>
      </c>
      <c r="Q6" s="47">
        <f>Q7+Q8+Q9</f>
        <v>32</v>
      </c>
      <c r="R6" s="48">
        <f t="shared" si="1"/>
        <v>1581</v>
      </c>
    </row>
    <row r="7" spans="1:18" ht="17.25" customHeight="1">
      <c r="A7" s="39" t="s">
        <v>12</v>
      </c>
      <c r="B7" s="40">
        <v>35</v>
      </c>
      <c r="C7" s="40">
        <v>23</v>
      </c>
      <c r="D7" s="41">
        <f t="shared" si="2"/>
        <v>58</v>
      </c>
      <c r="E7" s="40">
        <v>4</v>
      </c>
      <c r="F7" s="40">
        <v>10</v>
      </c>
      <c r="G7" s="49">
        <v>10</v>
      </c>
      <c r="H7" s="40">
        <v>37</v>
      </c>
      <c r="I7" s="40">
        <v>64</v>
      </c>
      <c r="J7" s="40">
        <v>14</v>
      </c>
      <c r="K7" s="40">
        <v>12</v>
      </c>
      <c r="L7" s="40">
        <v>68</v>
      </c>
      <c r="M7" s="40">
        <v>87</v>
      </c>
      <c r="N7" s="40">
        <v>20</v>
      </c>
      <c r="O7" s="42">
        <f t="shared" si="3"/>
        <v>326</v>
      </c>
      <c r="P7" s="42">
        <f t="shared" si="0"/>
        <v>384</v>
      </c>
      <c r="Q7" s="38"/>
      <c r="R7" s="43">
        <f t="shared" si="1"/>
        <v>384</v>
      </c>
    </row>
    <row r="8" spans="1:18" ht="15.75">
      <c r="A8" s="39" t="s">
        <v>13</v>
      </c>
      <c r="B8" s="40">
        <v>1</v>
      </c>
      <c r="C8" s="40"/>
      <c r="D8" s="41">
        <f t="shared" si="2"/>
        <v>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2">
        <f>SUM(E8:N8)</f>
        <v>0</v>
      </c>
      <c r="P8" s="42">
        <f t="shared" si="0"/>
        <v>1</v>
      </c>
      <c r="Q8" s="38"/>
      <c r="R8" s="43">
        <f t="shared" si="1"/>
        <v>1</v>
      </c>
    </row>
    <row r="9" spans="1:18" ht="15.75">
      <c r="A9" s="39" t="s">
        <v>14</v>
      </c>
      <c r="B9" s="40">
        <v>150</v>
      </c>
      <c r="C9" s="40">
        <v>167</v>
      </c>
      <c r="D9" s="41">
        <f t="shared" si="2"/>
        <v>317</v>
      </c>
      <c r="E9" s="40">
        <v>101</v>
      </c>
      <c r="F9" s="40">
        <v>11</v>
      </c>
      <c r="G9" s="40">
        <v>87</v>
      </c>
      <c r="H9" s="40">
        <v>67</v>
      </c>
      <c r="I9" s="40">
        <v>85</v>
      </c>
      <c r="J9" s="40">
        <v>80</v>
      </c>
      <c r="K9" s="40">
        <v>97</v>
      </c>
      <c r="L9" s="40">
        <v>140</v>
      </c>
      <c r="M9" s="40">
        <v>53</v>
      </c>
      <c r="N9" s="40">
        <v>114</v>
      </c>
      <c r="O9" s="42">
        <f t="shared" si="3"/>
        <v>835</v>
      </c>
      <c r="P9" s="42">
        <f t="shared" si="0"/>
        <v>1152</v>
      </c>
      <c r="Q9" s="38">
        <v>32</v>
      </c>
      <c r="R9" s="43">
        <f t="shared" si="1"/>
        <v>1184</v>
      </c>
    </row>
    <row r="10" spans="1:18" ht="18" customHeight="1">
      <c r="A10" s="39" t="s">
        <v>15</v>
      </c>
      <c r="B10" s="40"/>
      <c r="C10" s="40"/>
      <c r="D10" s="41">
        <f t="shared" si="2"/>
        <v>0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2">
        <f t="shared" si="3"/>
        <v>0</v>
      </c>
      <c r="P10" s="42">
        <f t="shared" si="0"/>
        <v>0</v>
      </c>
      <c r="Q10" s="38"/>
      <c r="R10" s="50"/>
    </row>
    <row r="11" spans="1:18" ht="15.75" customHeight="1">
      <c r="A11" s="39" t="s">
        <v>16</v>
      </c>
      <c r="B11" s="40"/>
      <c r="C11" s="40"/>
      <c r="D11" s="41">
        <f t="shared" si="2"/>
        <v>0</v>
      </c>
      <c r="E11" s="40"/>
      <c r="F11" s="40"/>
      <c r="G11" s="40"/>
      <c r="H11" s="40"/>
      <c r="I11" s="40"/>
      <c r="J11" s="40"/>
      <c r="K11" s="40"/>
      <c r="L11" s="40"/>
      <c r="M11" s="40"/>
      <c r="N11" s="50"/>
      <c r="O11" s="42">
        <f t="shared" si="3"/>
        <v>0</v>
      </c>
      <c r="P11" s="42">
        <f t="shared" si="0"/>
        <v>0</v>
      </c>
      <c r="Q11" s="38"/>
      <c r="R11" s="50"/>
    </row>
    <row r="12" spans="1:18" ht="17.25" customHeight="1">
      <c r="A12" s="39" t="s">
        <v>17</v>
      </c>
      <c r="B12" s="40"/>
      <c r="C12" s="40">
        <v>12</v>
      </c>
      <c r="D12" s="41">
        <f t="shared" si="2"/>
        <v>12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2">
        <f t="shared" si="3"/>
        <v>0</v>
      </c>
      <c r="P12" s="42">
        <f t="shared" si="0"/>
        <v>12</v>
      </c>
      <c r="Q12" s="38"/>
      <c r="R12" s="50"/>
    </row>
    <row r="13" spans="1:18" ht="15.75">
      <c r="A13" s="39" t="s">
        <v>18</v>
      </c>
      <c r="B13" s="40"/>
      <c r="C13" s="40"/>
      <c r="D13" s="41">
        <f t="shared" si="2"/>
        <v>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2">
        <f t="shared" si="3"/>
        <v>0</v>
      </c>
      <c r="P13" s="42">
        <f t="shared" si="0"/>
        <v>0</v>
      </c>
      <c r="Q13" s="38"/>
      <c r="R13" s="50"/>
    </row>
    <row r="14" spans="1:18" ht="19.5" customHeight="1">
      <c r="A14" s="37" t="s">
        <v>19</v>
      </c>
      <c r="B14" s="51">
        <v>16</v>
      </c>
      <c r="C14" s="51">
        <v>16</v>
      </c>
      <c r="D14" s="41">
        <f t="shared" si="2"/>
        <v>32</v>
      </c>
      <c r="E14" s="51">
        <v>16</v>
      </c>
      <c r="F14" s="51">
        <v>16</v>
      </c>
      <c r="G14" s="51">
        <v>16</v>
      </c>
      <c r="H14" s="51">
        <v>16</v>
      </c>
      <c r="I14" s="51">
        <v>16</v>
      </c>
      <c r="J14" s="51">
        <v>16</v>
      </c>
      <c r="K14" s="51">
        <v>16</v>
      </c>
      <c r="L14" s="51">
        <v>16</v>
      </c>
      <c r="M14" s="51">
        <v>16</v>
      </c>
      <c r="N14" s="51">
        <v>16</v>
      </c>
      <c r="O14" s="42">
        <f t="shared" si="3"/>
        <v>160</v>
      </c>
      <c r="P14" s="41">
        <f t="shared" si="0"/>
        <v>192</v>
      </c>
      <c r="Q14" s="38">
        <v>0</v>
      </c>
      <c r="R14" s="52">
        <f>P14+Q14</f>
        <v>192</v>
      </c>
    </row>
    <row r="15" spans="1:18" ht="22.5" customHeight="1">
      <c r="A15" s="39" t="s">
        <v>20</v>
      </c>
      <c r="B15" s="20">
        <f>B7/B3</f>
        <v>1.4583333333333333</v>
      </c>
      <c r="C15" s="20">
        <f>C7/C3</f>
        <v>0.8518518518518519</v>
      </c>
      <c r="D15" s="41">
        <f t="shared" si="2"/>
        <v>2.310185185185185</v>
      </c>
      <c r="E15" s="20">
        <f>E7/E3</f>
        <v>0.3076923076923077</v>
      </c>
      <c r="F15" s="20">
        <f>F7/F3</f>
        <v>1</v>
      </c>
      <c r="G15" s="20">
        <f aca="true" t="shared" si="5" ref="G15:N15">G7/G3</f>
        <v>0.37037037037037035</v>
      </c>
      <c r="H15" s="20">
        <f t="shared" si="5"/>
        <v>1.3214285714285714</v>
      </c>
      <c r="I15" s="20">
        <f t="shared" si="5"/>
        <v>2.4615384615384617</v>
      </c>
      <c r="J15" s="20">
        <f t="shared" si="5"/>
        <v>0.5384615384615384</v>
      </c>
      <c r="K15" s="20">
        <f t="shared" si="5"/>
        <v>0.42857142857142855</v>
      </c>
      <c r="L15" s="20">
        <f t="shared" si="5"/>
        <v>2.3448275862068964</v>
      </c>
      <c r="M15" s="20">
        <f t="shared" si="5"/>
        <v>3.107142857142857</v>
      </c>
      <c r="N15" s="20">
        <f t="shared" si="5"/>
        <v>0.6896551724137931</v>
      </c>
      <c r="O15" s="42">
        <f t="shared" si="3"/>
        <v>12.569688293826227</v>
      </c>
      <c r="P15" s="42">
        <f t="shared" si="0"/>
        <v>14.879873479011412</v>
      </c>
      <c r="Q15" s="54">
        <f>Q7/Q3</f>
        <v>0</v>
      </c>
      <c r="R15" s="55">
        <f aca="true" t="shared" si="6" ref="R15:R20">P15+Q15</f>
        <v>14.879873479011412</v>
      </c>
    </row>
    <row r="16" spans="1:18" ht="34.5" customHeight="1">
      <c r="A16" s="39" t="s">
        <v>21</v>
      </c>
      <c r="B16" s="18">
        <f>B5/B3</f>
        <v>12.25</v>
      </c>
      <c r="C16" s="18">
        <f>C5/C3</f>
        <v>12.518518518518519</v>
      </c>
      <c r="D16" s="41">
        <f t="shared" si="2"/>
        <v>24.76851851851852</v>
      </c>
      <c r="E16" s="18">
        <f>E5/E3</f>
        <v>11.923076923076923</v>
      </c>
      <c r="F16" s="18">
        <f>F5/F3</f>
        <v>17.9</v>
      </c>
      <c r="G16" s="18">
        <f aca="true" t="shared" si="7" ref="G16:N16">G5/G3</f>
        <v>16.40740740740741</v>
      </c>
      <c r="H16" s="18">
        <f t="shared" si="7"/>
        <v>16.285714285714285</v>
      </c>
      <c r="I16" s="18">
        <f t="shared" si="7"/>
        <v>14.26923076923077</v>
      </c>
      <c r="J16" s="18">
        <f t="shared" si="7"/>
        <v>16.384615384615383</v>
      </c>
      <c r="K16" s="18">
        <f t="shared" si="7"/>
        <v>16.107142857142858</v>
      </c>
      <c r="L16" s="18">
        <f t="shared" si="7"/>
        <v>12.827586206896552</v>
      </c>
      <c r="M16" s="18">
        <f t="shared" si="7"/>
        <v>15</v>
      </c>
      <c r="N16" s="18">
        <f t="shared" si="7"/>
        <v>15.379310344827585</v>
      </c>
      <c r="O16" s="42">
        <f t="shared" si="3"/>
        <v>152.4840841789118</v>
      </c>
      <c r="P16" s="42">
        <f t="shared" si="0"/>
        <v>177.2526026974303</v>
      </c>
      <c r="Q16" s="54">
        <f>Q6/Q3</f>
        <v>4</v>
      </c>
      <c r="R16" s="55">
        <f t="shared" si="6"/>
        <v>181.2526026974303</v>
      </c>
    </row>
    <row r="17" spans="1:18" ht="33" customHeight="1">
      <c r="A17" s="39" t="s">
        <v>22</v>
      </c>
      <c r="B17" s="51">
        <v>16</v>
      </c>
      <c r="C17" s="51">
        <v>16</v>
      </c>
      <c r="D17" s="41">
        <f t="shared" si="2"/>
        <v>32</v>
      </c>
      <c r="E17" s="51">
        <v>16</v>
      </c>
      <c r="F17" s="51">
        <v>16</v>
      </c>
      <c r="G17" s="51">
        <v>16</v>
      </c>
      <c r="H17" s="51">
        <v>16</v>
      </c>
      <c r="I17" s="51">
        <v>16</v>
      </c>
      <c r="J17" s="51">
        <v>16</v>
      </c>
      <c r="K17" s="51">
        <v>16</v>
      </c>
      <c r="L17" s="51">
        <v>16</v>
      </c>
      <c r="M17" s="51">
        <v>16</v>
      </c>
      <c r="N17" s="51">
        <v>16</v>
      </c>
      <c r="O17" s="42">
        <f t="shared" si="3"/>
        <v>160</v>
      </c>
      <c r="P17" s="41">
        <f t="shared" si="0"/>
        <v>192</v>
      </c>
      <c r="Q17" s="38">
        <v>0</v>
      </c>
      <c r="R17" s="56">
        <f t="shared" si="6"/>
        <v>192</v>
      </c>
    </row>
    <row r="18" spans="1:18" ht="35.25" customHeight="1">
      <c r="A18" s="39" t="s">
        <v>23</v>
      </c>
      <c r="B18" s="18">
        <f>B16/B17*100</f>
        <v>76.5625</v>
      </c>
      <c r="C18" s="18">
        <f>C16/C17*100</f>
        <v>78.24074074074075</v>
      </c>
      <c r="D18" s="41">
        <f>SUM(B18:C18)/2</f>
        <v>77.40162037037038</v>
      </c>
      <c r="E18" s="18">
        <f>E16/E17*100</f>
        <v>74.51923076923077</v>
      </c>
      <c r="F18" s="18">
        <f>F16/F17*100</f>
        <v>111.87499999999999</v>
      </c>
      <c r="G18" s="18">
        <f aca="true" t="shared" si="8" ref="G18:N18">G16/G17*100</f>
        <v>102.5462962962963</v>
      </c>
      <c r="H18" s="18">
        <f t="shared" si="8"/>
        <v>101.78571428571428</v>
      </c>
      <c r="I18" s="18">
        <f t="shared" si="8"/>
        <v>89.1826923076923</v>
      </c>
      <c r="J18" s="18">
        <f t="shared" si="8"/>
        <v>102.40384615384615</v>
      </c>
      <c r="K18" s="18">
        <f t="shared" si="8"/>
        <v>100.66964285714286</v>
      </c>
      <c r="L18" s="18">
        <f t="shared" si="8"/>
        <v>80.17241379310344</v>
      </c>
      <c r="M18" s="18">
        <f t="shared" si="8"/>
        <v>93.75</v>
      </c>
      <c r="N18" s="18">
        <f t="shared" si="8"/>
        <v>96.12068965517241</v>
      </c>
      <c r="O18" s="42">
        <f>SUM(E18:N18)/10</f>
        <v>95.30255261181986</v>
      </c>
      <c r="P18" s="42">
        <f>(D18+O18)/2</f>
        <v>86.35208649109512</v>
      </c>
      <c r="Q18" s="54" t="e">
        <f>Q16/Q17*100</f>
        <v>#DIV/0!</v>
      </c>
      <c r="R18" s="55" t="e">
        <f t="shared" si="6"/>
        <v>#DIV/0!</v>
      </c>
    </row>
    <row r="19" spans="1:18" ht="24" customHeight="1">
      <c r="A19" s="39" t="s">
        <v>24</v>
      </c>
      <c r="B19" s="20">
        <f>B5/B4*100</f>
        <v>61.25000000000001</v>
      </c>
      <c r="C19" s="20">
        <f>C5/C4*100</f>
        <v>62.59259259259259</v>
      </c>
      <c r="D19" s="41">
        <f t="shared" si="2"/>
        <v>123.8425925925926</v>
      </c>
      <c r="E19" s="20">
        <f>E5/E4*100</f>
        <v>59.61538461538461</v>
      </c>
      <c r="F19" s="20">
        <f>F5/F4*100</f>
        <v>89.5</v>
      </c>
      <c r="G19" s="20">
        <f aca="true" t="shared" si="9" ref="G19:N19">G5/G4*100</f>
        <v>82.03703703703704</v>
      </c>
      <c r="H19" s="20">
        <f t="shared" si="9"/>
        <v>81.42857142857143</v>
      </c>
      <c r="I19" s="20">
        <f t="shared" si="9"/>
        <v>71.34615384615385</v>
      </c>
      <c r="J19" s="20">
        <f t="shared" si="9"/>
        <v>81.92307692307692</v>
      </c>
      <c r="K19" s="20">
        <f t="shared" si="9"/>
        <v>80.53571428571429</v>
      </c>
      <c r="L19" s="20">
        <f t="shared" si="9"/>
        <v>64.13793103448275</v>
      </c>
      <c r="M19" s="20">
        <f t="shared" si="9"/>
        <v>75</v>
      </c>
      <c r="N19" s="20">
        <f t="shared" si="9"/>
        <v>76.89655172413794</v>
      </c>
      <c r="O19" s="42">
        <f t="shared" si="3"/>
        <v>762.4204208945589</v>
      </c>
      <c r="P19" s="42">
        <f t="shared" si="0"/>
        <v>886.2630134871515</v>
      </c>
      <c r="Q19" s="54">
        <f>Q5/Q4</f>
        <v>0.125</v>
      </c>
      <c r="R19" s="55">
        <f t="shared" si="6"/>
        <v>886.3880134871515</v>
      </c>
    </row>
    <row r="20" spans="1:18" ht="20.25" customHeight="1">
      <c r="A20" s="39" t="s">
        <v>25</v>
      </c>
      <c r="B20" s="20">
        <f>B16/H1*100</f>
        <v>61.25000000000001</v>
      </c>
      <c r="C20" s="20">
        <f>C16/H1*100</f>
        <v>62.5925925925926</v>
      </c>
      <c r="D20" s="53">
        <f>D16/H1*100</f>
        <v>123.84259259259261</v>
      </c>
      <c r="E20" s="20">
        <f>E16/H1*100</f>
        <v>59.61538461538461</v>
      </c>
      <c r="F20" s="20">
        <f>F16/H1*100</f>
        <v>89.49999999999999</v>
      </c>
      <c r="G20" s="20">
        <f>G16/H1*100</f>
        <v>82.03703703703704</v>
      </c>
      <c r="H20" s="20">
        <f>H16/H1*100</f>
        <v>81.42857142857143</v>
      </c>
      <c r="I20" s="20">
        <f>I16/H1*100</f>
        <v>71.34615384615385</v>
      </c>
      <c r="J20" s="20">
        <f>J16/H1*100</f>
        <v>81.92307692307692</v>
      </c>
      <c r="K20" s="20">
        <f>K16/H1*100</f>
        <v>80.53571428571429</v>
      </c>
      <c r="L20" s="20">
        <f>L16/H1*100</f>
        <v>64.13793103448275</v>
      </c>
      <c r="M20" s="20">
        <f>M16/H1*100</f>
        <v>75</v>
      </c>
      <c r="N20" s="20">
        <f>N16/H1*100</f>
        <v>76.89655172413794</v>
      </c>
      <c r="O20" s="53">
        <f>O16/H1*100</f>
        <v>762.4204208945589</v>
      </c>
      <c r="P20" s="53">
        <f>P16/H1*100</f>
        <v>886.2630134871514</v>
      </c>
      <c r="Q20" s="53">
        <f>Q16/H1*100</f>
        <v>20</v>
      </c>
      <c r="R20" s="55">
        <f t="shared" si="6"/>
        <v>906.2630134871514</v>
      </c>
    </row>
    <row r="21" spans="1:18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5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 t="s">
        <v>26</v>
      </c>
      <c r="P23" s="50"/>
      <c r="Q23" s="50" t="s">
        <v>36</v>
      </c>
      <c r="R23" s="50"/>
    </row>
    <row r="24" spans="1:18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7" t="s">
        <v>34</v>
      </c>
      <c r="P24" s="57"/>
      <c r="Q24" s="57" t="s">
        <v>37</v>
      </c>
      <c r="R24" s="57"/>
    </row>
    <row r="25" spans="1:18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 t="s">
        <v>38</v>
      </c>
      <c r="R25" s="50"/>
    </row>
    <row r="26" spans="1:18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1.7109375" style="50" customWidth="1"/>
    <col min="2" max="16384" width="9.140625" style="50" customWidth="1"/>
  </cols>
  <sheetData>
    <row r="1" spans="1:18" ht="37.5" customHeight="1">
      <c r="A1" s="64" t="s">
        <v>39</v>
      </c>
      <c r="B1" s="65"/>
      <c r="C1" s="65"/>
      <c r="D1" s="65"/>
      <c r="E1" s="65"/>
      <c r="F1" s="65"/>
      <c r="G1" s="65"/>
      <c r="H1" s="66">
        <v>20</v>
      </c>
      <c r="I1" s="66" t="s">
        <v>1</v>
      </c>
      <c r="J1" s="66"/>
      <c r="K1" s="66"/>
      <c r="L1" s="66"/>
      <c r="M1" s="66"/>
      <c r="N1" s="66"/>
      <c r="O1" s="66"/>
      <c r="P1" s="66"/>
      <c r="Q1" s="67"/>
      <c r="R1" s="67"/>
    </row>
    <row r="2" spans="1:18" ht="21" customHeight="1">
      <c r="A2" s="68" t="s">
        <v>2</v>
      </c>
      <c r="B2" s="69">
        <v>5</v>
      </c>
      <c r="C2" s="69">
        <v>6</v>
      </c>
      <c r="D2" s="70" t="s">
        <v>3</v>
      </c>
      <c r="E2" s="69">
        <v>1</v>
      </c>
      <c r="F2" s="69">
        <v>2</v>
      </c>
      <c r="G2" s="69">
        <v>3</v>
      </c>
      <c r="H2" s="69">
        <v>4</v>
      </c>
      <c r="I2" s="69">
        <v>7</v>
      </c>
      <c r="J2" s="69">
        <v>8</v>
      </c>
      <c r="K2" s="69">
        <v>9</v>
      </c>
      <c r="L2" s="69">
        <v>10</v>
      </c>
      <c r="M2" s="69">
        <v>11</v>
      </c>
      <c r="N2" s="69">
        <v>12</v>
      </c>
      <c r="O2" s="70" t="s">
        <v>4</v>
      </c>
      <c r="P2" s="70" t="s">
        <v>5</v>
      </c>
      <c r="Q2" s="71" t="s">
        <v>6</v>
      </c>
      <c r="R2" s="72" t="s">
        <v>7</v>
      </c>
    </row>
    <row r="3" spans="1:18" ht="15.75" customHeight="1">
      <c r="A3" s="73" t="s">
        <v>8</v>
      </c>
      <c r="B3" s="74">
        <v>24</v>
      </c>
      <c r="C3" s="74">
        <v>27</v>
      </c>
      <c r="D3" s="75">
        <f>B3+C3</f>
        <v>51</v>
      </c>
      <c r="E3" s="74">
        <v>13</v>
      </c>
      <c r="F3" s="74">
        <v>10</v>
      </c>
      <c r="G3" s="74">
        <v>27</v>
      </c>
      <c r="H3" s="74">
        <v>28</v>
      </c>
      <c r="I3" s="74">
        <v>26</v>
      </c>
      <c r="J3" s="74">
        <v>26</v>
      </c>
      <c r="K3" s="74">
        <v>28</v>
      </c>
      <c r="L3" s="74">
        <v>29</v>
      </c>
      <c r="M3" s="74">
        <v>28</v>
      </c>
      <c r="N3" s="74">
        <v>29</v>
      </c>
      <c r="O3" s="76">
        <f>SUM(E3:N3)</f>
        <v>244</v>
      </c>
      <c r="P3" s="76">
        <f aca="true" t="shared" si="0" ref="P3:P19">D3+O3</f>
        <v>295</v>
      </c>
      <c r="Q3" s="71">
        <v>8</v>
      </c>
      <c r="R3" s="77">
        <f aca="true" t="shared" si="1" ref="R3:R9">P3+Q3</f>
        <v>303</v>
      </c>
    </row>
    <row r="4" spans="1:18" ht="15.75">
      <c r="A4" s="73" t="s">
        <v>9</v>
      </c>
      <c r="B4" s="78">
        <f>B3*H1</f>
        <v>480</v>
      </c>
      <c r="C4" s="78">
        <f>C3*H1</f>
        <v>540</v>
      </c>
      <c r="D4" s="75">
        <f aca="true" t="shared" si="2" ref="D4:D19">SUM(B4:C4)</f>
        <v>1020</v>
      </c>
      <c r="E4" s="78">
        <f>E3*H1</f>
        <v>260</v>
      </c>
      <c r="F4" s="78">
        <f>F3*H1</f>
        <v>200</v>
      </c>
      <c r="G4" s="78">
        <f>G3*H1</f>
        <v>540</v>
      </c>
      <c r="H4" s="78">
        <f>H3*H1</f>
        <v>560</v>
      </c>
      <c r="I4" s="78">
        <f>I3*H1</f>
        <v>520</v>
      </c>
      <c r="J4" s="78">
        <f>J3*H1</f>
        <v>520</v>
      </c>
      <c r="K4" s="78">
        <f>K3*H1</f>
        <v>560</v>
      </c>
      <c r="L4" s="78">
        <f>L3*H1</f>
        <v>580</v>
      </c>
      <c r="M4" s="78">
        <f>M3*H1</f>
        <v>560</v>
      </c>
      <c r="N4" s="78">
        <f>N3*H1</f>
        <v>580</v>
      </c>
      <c r="O4" s="76">
        <f aca="true" t="shared" si="3" ref="O4:O19">SUM(E4:N4)</f>
        <v>4880</v>
      </c>
      <c r="P4" s="76">
        <f t="shared" si="0"/>
        <v>5900</v>
      </c>
      <c r="Q4" s="79">
        <f>Q3*H1</f>
        <v>160</v>
      </c>
      <c r="R4" s="77">
        <f t="shared" si="1"/>
        <v>6060</v>
      </c>
    </row>
    <row r="5" spans="1:18" ht="15.75">
      <c r="A5" s="73" t="s">
        <v>10</v>
      </c>
      <c r="B5" s="74">
        <v>294</v>
      </c>
      <c r="C5" s="74">
        <v>338</v>
      </c>
      <c r="D5" s="75">
        <f t="shared" si="2"/>
        <v>632</v>
      </c>
      <c r="E5" s="74">
        <v>155</v>
      </c>
      <c r="F5" s="74">
        <v>179</v>
      </c>
      <c r="G5" s="74">
        <v>443</v>
      </c>
      <c r="H5" s="74">
        <v>456</v>
      </c>
      <c r="I5" s="74">
        <v>371</v>
      </c>
      <c r="J5" s="74">
        <v>426</v>
      </c>
      <c r="K5" s="74">
        <v>451</v>
      </c>
      <c r="L5" s="74">
        <v>372</v>
      </c>
      <c r="M5" s="74">
        <v>420</v>
      </c>
      <c r="N5" s="74">
        <v>446</v>
      </c>
      <c r="O5" s="76">
        <f t="shared" si="3"/>
        <v>3719</v>
      </c>
      <c r="P5" s="76">
        <f t="shared" si="0"/>
        <v>4351</v>
      </c>
      <c r="Q5" s="80">
        <v>20</v>
      </c>
      <c r="R5" s="77">
        <f t="shared" si="1"/>
        <v>4371</v>
      </c>
    </row>
    <row r="6" spans="1:18" ht="18.75" customHeight="1">
      <c r="A6" s="81" t="s">
        <v>11</v>
      </c>
      <c r="B6" s="76">
        <f>SUM(B7:B13)</f>
        <v>186</v>
      </c>
      <c r="C6" s="76">
        <f>SUM(C7:C13)</f>
        <v>202</v>
      </c>
      <c r="D6" s="75">
        <f t="shared" si="2"/>
        <v>388</v>
      </c>
      <c r="E6" s="76">
        <f>SUM(E7:E13)</f>
        <v>105</v>
      </c>
      <c r="F6" s="76">
        <f aca="true" t="shared" si="4" ref="F6:N6">SUM(F7:F13)</f>
        <v>21</v>
      </c>
      <c r="G6" s="76">
        <f t="shared" si="4"/>
        <v>97</v>
      </c>
      <c r="H6" s="76">
        <f t="shared" si="4"/>
        <v>104</v>
      </c>
      <c r="I6" s="76">
        <f t="shared" si="4"/>
        <v>149</v>
      </c>
      <c r="J6" s="76">
        <f t="shared" si="4"/>
        <v>94</v>
      </c>
      <c r="K6" s="76">
        <f t="shared" si="4"/>
        <v>109</v>
      </c>
      <c r="L6" s="76">
        <f t="shared" si="4"/>
        <v>208</v>
      </c>
      <c r="M6" s="76">
        <f t="shared" si="4"/>
        <v>140</v>
      </c>
      <c r="N6" s="76">
        <f t="shared" si="4"/>
        <v>134</v>
      </c>
      <c r="O6" s="76">
        <f t="shared" si="3"/>
        <v>1161</v>
      </c>
      <c r="P6" s="75">
        <f t="shared" si="0"/>
        <v>1549</v>
      </c>
      <c r="Q6" s="82">
        <f>Q7+Q8+Q9</f>
        <v>32</v>
      </c>
      <c r="R6" s="83">
        <f t="shared" si="1"/>
        <v>1581</v>
      </c>
    </row>
    <row r="7" spans="1:18" ht="17.25" customHeight="1">
      <c r="A7" s="73" t="s">
        <v>12</v>
      </c>
      <c r="B7" s="74">
        <v>35</v>
      </c>
      <c r="C7" s="74">
        <v>23</v>
      </c>
      <c r="D7" s="75">
        <f t="shared" si="2"/>
        <v>58</v>
      </c>
      <c r="E7" s="74">
        <v>4</v>
      </c>
      <c r="F7" s="74">
        <v>10</v>
      </c>
      <c r="G7" s="84">
        <v>10</v>
      </c>
      <c r="H7" s="74">
        <v>37</v>
      </c>
      <c r="I7" s="74">
        <v>64</v>
      </c>
      <c r="J7" s="74">
        <v>14</v>
      </c>
      <c r="K7" s="74">
        <v>12</v>
      </c>
      <c r="L7" s="74">
        <v>68</v>
      </c>
      <c r="M7" s="74">
        <v>87</v>
      </c>
      <c r="N7" s="74">
        <v>20</v>
      </c>
      <c r="O7" s="76">
        <f t="shared" si="3"/>
        <v>326</v>
      </c>
      <c r="P7" s="76">
        <f t="shared" si="0"/>
        <v>384</v>
      </c>
      <c r="Q7" s="71"/>
      <c r="R7" s="77">
        <f t="shared" si="1"/>
        <v>384</v>
      </c>
    </row>
    <row r="8" spans="1:18" ht="15.75">
      <c r="A8" s="73" t="s">
        <v>13</v>
      </c>
      <c r="B8" s="74">
        <v>1</v>
      </c>
      <c r="C8" s="74"/>
      <c r="D8" s="75">
        <f t="shared" si="2"/>
        <v>1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6">
        <f>SUM(E8:N8)</f>
        <v>0</v>
      </c>
      <c r="P8" s="76">
        <f t="shared" si="0"/>
        <v>1</v>
      </c>
      <c r="Q8" s="71"/>
      <c r="R8" s="77">
        <f t="shared" si="1"/>
        <v>1</v>
      </c>
    </row>
    <row r="9" spans="1:18" ht="15.75">
      <c r="A9" s="73" t="s">
        <v>14</v>
      </c>
      <c r="B9" s="74">
        <v>150</v>
      </c>
      <c r="C9" s="74">
        <v>167</v>
      </c>
      <c r="D9" s="75">
        <f t="shared" si="2"/>
        <v>317</v>
      </c>
      <c r="E9" s="74">
        <v>101</v>
      </c>
      <c r="F9" s="74">
        <v>11</v>
      </c>
      <c r="G9" s="74">
        <v>87</v>
      </c>
      <c r="H9" s="74">
        <v>67</v>
      </c>
      <c r="I9" s="74">
        <v>85</v>
      </c>
      <c r="J9" s="74">
        <v>80</v>
      </c>
      <c r="K9" s="74">
        <v>97</v>
      </c>
      <c r="L9" s="74">
        <v>140</v>
      </c>
      <c r="M9" s="74">
        <v>53</v>
      </c>
      <c r="N9" s="74">
        <v>114</v>
      </c>
      <c r="O9" s="76">
        <f t="shared" si="3"/>
        <v>835</v>
      </c>
      <c r="P9" s="76">
        <f t="shared" si="0"/>
        <v>1152</v>
      </c>
      <c r="Q9" s="71">
        <v>32</v>
      </c>
      <c r="R9" s="77">
        <f t="shared" si="1"/>
        <v>1184</v>
      </c>
    </row>
    <row r="10" spans="1:18" ht="18" customHeight="1">
      <c r="A10" s="73" t="s">
        <v>15</v>
      </c>
      <c r="B10" s="74"/>
      <c r="C10" s="74"/>
      <c r="D10" s="75">
        <f t="shared" si="2"/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6">
        <f t="shared" si="3"/>
        <v>0</v>
      </c>
      <c r="P10" s="76">
        <f t="shared" si="0"/>
        <v>0</v>
      </c>
      <c r="Q10" s="71"/>
      <c r="R10" s="67"/>
    </row>
    <row r="11" spans="1:18" ht="15.75" customHeight="1">
      <c r="A11" s="73" t="s">
        <v>16</v>
      </c>
      <c r="B11" s="74"/>
      <c r="C11" s="74"/>
      <c r="D11" s="75">
        <f t="shared" si="2"/>
        <v>0</v>
      </c>
      <c r="E11" s="74"/>
      <c r="F11" s="74"/>
      <c r="G11" s="74"/>
      <c r="H11" s="74"/>
      <c r="I11" s="74"/>
      <c r="J11" s="74"/>
      <c r="K11" s="74"/>
      <c r="L11" s="74"/>
      <c r="M11" s="74"/>
      <c r="N11" s="67"/>
      <c r="O11" s="76">
        <f t="shared" si="3"/>
        <v>0</v>
      </c>
      <c r="P11" s="76">
        <f t="shared" si="0"/>
        <v>0</v>
      </c>
      <c r="Q11" s="71"/>
      <c r="R11" s="67"/>
    </row>
    <row r="12" spans="1:18" ht="17.25" customHeight="1">
      <c r="A12" s="73" t="s">
        <v>17</v>
      </c>
      <c r="B12" s="74"/>
      <c r="C12" s="74">
        <v>12</v>
      </c>
      <c r="D12" s="75">
        <f t="shared" si="2"/>
        <v>12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6">
        <f t="shared" si="3"/>
        <v>0</v>
      </c>
      <c r="P12" s="76">
        <f t="shared" si="0"/>
        <v>12</v>
      </c>
      <c r="Q12" s="71"/>
      <c r="R12" s="67"/>
    </row>
    <row r="13" spans="1:18" ht="15.75">
      <c r="A13" s="73" t="s">
        <v>18</v>
      </c>
      <c r="B13" s="74"/>
      <c r="C13" s="74"/>
      <c r="D13" s="75">
        <f t="shared" si="2"/>
        <v>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6">
        <f t="shared" si="3"/>
        <v>0</v>
      </c>
      <c r="P13" s="76">
        <f t="shared" si="0"/>
        <v>0</v>
      </c>
      <c r="Q13" s="71"/>
      <c r="R13" s="67"/>
    </row>
    <row r="14" spans="1:18" ht="19.5" customHeight="1">
      <c r="A14" s="68" t="s">
        <v>19</v>
      </c>
      <c r="B14" s="85">
        <v>16</v>
      </c>
      <c r="C14" s="85">
        <v>16</v>
      </c>
      <c r="D14" s="75">
        <f t="shared" si="2"/>
        <v>32</v>
      </c>
      <c r="E14" s="85">
        <v>16</v>
      </c>
      <c r="F14" s="85">
        <v>16</v>
      </c>
      <c r="G14" s="85">
        <v>16</v>
      </c>
      <c r="H14" s="85">
        <v>16</v>
      </c>
      <c r="I14" s="85">
        <v>16</v>
      </c>
      <c r="J14" s="85">
        <v>16</v>
      </c>
      <c r="K14" s="85">
        <v>16</v>
      </c>
      <c r="L14" s="85">
        <v>16</v>
      </c>
      <c r="M14" s="85">
        <v>16</v>
      </c>
      <c r="N14" s="85">
        <v>16</v>
      </c>
      <c r="O14" s="76">
        <f t="shared" si="3"/>
        <v>160</v>
      </c>
      <c r="P14" s="75">
        <f t="shared" si="0"/>
        <v>192</v>
      </c>
      <c r="Q14" s="71">
        <v>0</v>
      </c>
      <c r="R14" s="86">
        <f>P14+Q14</f>
        <v>192</v>
      </c>
    </row>
    <row r="15" spans="1:18" ht="22.5" customHeight="1">
      <c r="A15" s="73" t="s">
        <v>20</v>
      </c>
      <c r="B15" s="87">
        <f>B7/B3</f>
        <v>1.4583333333333333</v>
      </c>
      <c r="C15" s="87">
        <f>C7/C3</f>
        <v>0.8518518518518519</v>
      </c>
      <c r="D15" s="75">
        <f t="shared" si="2"/>
        <v>2.310185185185185</v>
      </c>
      <c r="E15" s="87">
        <f>E7/E3</f>
        <v>0.3076923076923077</v>
      </c>
      <c r="F15" s="87">
        <f>F7/F3</f>
        <v>1</v>
      </c>
      <c r="G15" s="87">
        <f aca="true" t="shared" si="5" ref="G15:N15">G7/G3</f>
        <v>0.37037037037037035</v>
      </c>
      <c r="H15" s="87">
        <f t="shared" si="5"/>
        <v>1.3214285714285714</v>
      </c>
      <c r="I15" s="87">
        <f t="shared" si="5"/>
        <v>2.4615384615384617</v>
      </c>
      <c r="J15" s="87">
        <f t="shared" si="5"/>
        <v>0.5384615384615384</v>
      </c>
      <c r="K15" s="87">
        <f t="shared" si="5"/>
        <v>0.42857142857142855</v>
      </c>
      <c r="L15" s="87">
        <f t="shared" si="5"/>
        <v>2.3448275862068964</v>
      </c>
      <c r="M15" s="87">
        <f t="shared" si="5"/>
        <v>3.107142857142857</v>
      </c>
      <c r="N15" s="87">
        <f t="shared" si="5"/>
        <v>0.6896551724137931</v>
      </c>
      <c r="O15" s="76">
        <f t="shared" si="3"/>
        <v>12.569688293826227</v>
      </c>
      <c r="P15" s="76">
        <f t="shared" si="0"/>
        <v>14.879873479011412</v>
      </c>
      <c r="Q15" s="88">
        <f>Q7/Q3</f>
        <v>0</v>
      </c>
      <c r="R15" s="89">
        <f aca="true" t="shared" si="6" ref="R15:R20">P15+Q15</f>
        <v>14.879873479011412</v>
      </c>
    </row>
    <row r="16" spans="1:18" ht="34.5" customHeight="1">
      <c r="A16" s="73" t="s">
        <v>21</v>
      </c>
      <c r="B16" s="85">
        <f>B5/B3</f>
        <v>12.25</v>
      </c>
      <c r="C16" s="85">
        <f>C5/C3</f>
        <v>12.518518518518519</v>
      </c>
      <c r="D16" s="75">
        <f t="shared" si="2"/>
        <v>24.76851851851852</v>
      </c>
      <c r="E16" s="85">
        <f>E5/E3</f>
        <v>11.923076923076923</v>
      </c>
      <c r="F16" s="85">
        <f>F5/F3</f>
        <v>17.9</v>
      </c>
      <c r="G16" s="85">
        <f aca="true" t="shared" si="7" ref="G16:N16">G5/G3</f>
        <v>16.40740740740741</v>
      </c>
      <c r="H16" s="85">
        <f t="shared" si="7"/>
        <v>16.285714285714285</v>
      </c>
      <c r="I16" s="85">
        <f t="shared" si="7"/>
        <v>14.26923076923077</v>
      </c>
      <c r="J16" s="85">
        <f t="shared" si="7"/>
        <v>16.384615384615383</v>
      </c>
      <c r="K16" s="85">
        <f t="shared" si="7"/>
        <v>16.107142857142858</v>
      </c>
      <c r="L16" s="85">
        <f t="shared" si="7"/>
        <v>12.827586206896552</v>
      </c>
      <c r="M16" s="85">
        <f t="shared" si="7"/>
        <v>15</v>
      </c>
      <c r="N16" s="85">
        <f t="shared" si="7"/>
        <v>15.379310344827585</v>
      </c>
      <c r="O16" s="76">
        <f t="shared" si="3"/>
        <v>152.4840841789118</v>
      </c>
      <c r="P16" s="76">
        <f t="shared" si="0"/>
        <v>177.2526026974303</v>
      </c>
      <c r="Q16" s="88">
        <f>Q6/Q3</f>
        <v>4</v>
      </c>
      <c r="R16" s="89">
        <f t="shared" si="6"/>
        <v>181.2526026974303</v>
      </c>
    </row>
    <row r="17" spans="1:18" ht="33" customHeight="1">
      <c r="A17" s="73" t="s">
        <v>22</v>
      </c>
      <c r="B17" s="85">
        <v>16</v>
      </c>
      <c r="C17" s="85">
        <v>16</v>
      </c>
      <c r="D17" s="75">
        <f t="shared" si="2"/>
        <v>32</v>
      </c>
      <c r="E17" s="85">
        <v>16</v>
      </c>
      <c r="F17" s="85">
        <v>16</v>
      </c>
      <c r="G17" s="85">
        <v>16</v>
      </c>
      <c r="H17" s="85">
        <v>16</v>
      </c>
      <c r="I17" s="85">
        <v>16</v>
      </c>
      <c r="J17" s="85">
        <v>16</v>
      </c>
      <c r="K17" s="85">
        <v>16</v>
      </c>
      <c r="L17" s="85">
        <v>16</v>
      </c>
      <c r="M17" s="85">
        <v>16</v>
      </c>
      <c r="N17" s="85">
        <v>16</v>
      </c>
      <c r="O17" s="76">
        <f t="shared" si="3"/>
        <v>160</v>
      </c>
      <c r="P17" s="75">
        <f t="shared" si="0"/>
        <v>192</v>
      </c>
      <c r="Q17" s="71">
        <v>0</v>
      </c>
      <c r="R17" s="90">
        <f t="shared" si="6"/>
        <v>192</v>
      </c>
    </row>
    <row r="18" spans="1:18" ht="35.25" customHeight="1">
      <c r="A18" s="73" t="s">
        <v>23</v>
      </c>
      <c r="B18" s="85">
        <f>B16/B17*100</f>
        <v>76.5625</v>
      </c>
      <c r="C18" s="85">
        <f>C16/C17*100</f>
        <v>78.24074074074075</v>
      </c>
      <c r="D18" s="75">
        <f>SUM(B18:C18)/2</f>
        <v>77.40162037037038</v>
      </c>
      <c r="E18" s="85">
        <f>E16/E17*100</f>
        <v>74.51923076923077</v>
      </c>
      <c r="F18" s="85">
        <f>F16/F17*100</f>
        <v>111.87499999999999</v>
      </c>
      <c r="G18" s="85">
        <f aca="true" t="shared" si="8" ref="G18:N18">G16/G17*100</f>
        <v>102.5462962962963</v>
      </c>
      <c r="H18" s="85">
        <f t="shared" si="8"/>
        <v>101.78571428571428</v>
      </c>
      <c r="I18" s="85">
        <f t="shared" si="8"/>
        <v>89.1826923076923</v>
      </c>
      <c r="J18" s="85">
        <f t="shared" si="8"/>
        <v>102.40384615384615</v>
      </c>
      <c r="K18" s="85">
        <f t="shared" si="8"/>
        <v>100.66964285714286</v>
      </c>
      <c r="L18" s="85">
        <f t="shared" si="8"/>
        <v>80.17241379310344</v>
      </c>
      <c r="M18" s="85">
        <f t="shared" si="8"/>
        <v>93.75</v>
      </c>
      <c r="N18" s="85">
        <f t="shared" si="8"/>
        <v>96.12068965517241</v>
      </c>
      <c r="O18" s="76">
        <f>SUM(E18:N18)/10</f>
        <v>95.30255261181986</v>
      </c>
      <c r="P18" s="76">
        <f>(D18+O18)/2</f>
        <v>86.35208649109512</v>
      </c>
      <c r="Q18" s="88" t="e">
        <f>Q16/Q17*100</f>
        <v>#DIV/0!</v>
      </c>
      <c r="R18" s="89" t="e">
        <f t="shared" si="6"/>
        <v>#DIV/0!</v>
      </c>
    </row>
    <row r="19" spans="1:18" ht="24" customHeight="1">
      <c r="A19" s="73" t="s">
        <v>24</v>
      </c>
      <c r="B19" s="87">
        <f>B5/B4*100</f>
        <v>61.25000000000001</v>
      </c>
      <c r="C19" s="87">
        <f>C5/C4*100</f>
        <v>62.59259259259259</v>
      </c>
      <c r="D19" s="75">
        <f t="shared" si="2"/>
        <v>123.8425925925926</v>
      </c>
      <c r="E19" s="87">
        <f>E5/E4*100</f>
        <v>59.61538461538461</v>
      </c>
      <c r="F19" s="87">
        <f>F5/F4*100</f>
        <v>89.5</v>
      </c>
      <c r="G19" s="87">
        <f aca="true" t="shared" si="9" ref="G19:N19">G5/G4*100</f>
        <v>82.03703703703704</v>
      </c>
      <c r="H19" s="87">
        <f t="shared" si="9"/>
        <v>81.42857142857143</v>
      </c>
      <c r="I19" s="87">
        <f t="shared" si="9"/>
        <v>71.34615384615385</v>
      </c>
      <c r="J19" s="87">
        <f t="shared" si="9"/>
        <v>81.92307692307692</v>
      </c>
      <c r="K19" s="87">
        <f t="shared" si="9"/>
        <v>80.53571428571429</v>
      </c>
      <c r="L19" s="87">
        <f t="shared" si="9"/>
        <v>64.13793103448275</v>
      </c>
      <c r="M19" s="87">
        <f t="shared" si="9"/>
        <v>75</v>
      </c>
      <c r="N19" s="87">
        <f t="shared" si="9"/>
        <v>76.89655172413794</v>
      </c>
      <c r="O19" s="76">
        <f t="shared" si="3"/>
        <v>762.4204208945589</v>
      </c>
      <c r="P19" s="76">
        <f t="shared" si="0"/>
        <v>886.2630134871515</v>
      </c>
      <c r="Q19" s="88">
        <f>Q5/Q4</f>
        <v>0.125</v>
      </c>
      <c r="R19" s="89">
        <f t="shared" si="6"/>
        <v>886.3880134871515</v>
      </c>
    </row>
    <row r="20" spans="1:18" ht="20.25" customHeight="1">
      <c r="A20" s="73" t="s">
        <v>25</v>
      </c>
      <c r="B20" s="87">
        <f>B16/H1*100</f>
        <v>61.25000000000001</v>
      </c>
      <c r="C20" s="87">
        <f>C16/H1*100</f>
        <v>62.5925925925926</v>
      </c>
      <c r="D20" s="87">
        <f>D16/H1*100</f>
        <v>123.84259259259261</v>
      </c>
      <c r="E20" s="87">
        <f>E16/H1*100</f>
        <v>59.61538461538461</v>
      </c>
      <c r="F20" s="87">
        <f>F16/H1*100</f>
        <v>89.49999999999999</v>
      </c>
      <c r="G20" s="87">
        <f>G16/H1*100</f>
        <v>82.03703703703704</v>
      </c>
      <c r="H20" s="87">
        <f>H16/H1*100</f>
        <v>81.42857142857143</v>
      </c>
      <c r="I20" s="87">
        <f>I16/H1*100</f>
        <v>71.34615384615385</v>
      </c>
      <c r="J20" s="87">
        <f>J16/H1*100</f>
        <v>81.92307692307692</v>
      </c>
      <c r="K20" s="87">
        <f>K16/H1*100</f>
        <v>80.53571428571429</v>
      </c>
      <c r="L20" s="87">
        <f>L16/H1*100</f>
        <v>64.13793103448275</v>
      </c>
      <c r="M20" s="87">
        <f>M16/H1*100</f>
        <v>75</v>
      </c>
      <c r="N20" s="87">
        <f>N16/H1*100</f>
        <v>76.89655172413794</v>
      </c>
      <c r="O20" s="87">
        <f>O16/H1*100</f>
        <v>762.4204208945589</v>
      </c>
      <c r="P20" s="87">
        <f>P16/H1*100</f>
        <v>886.2630134871514</v>
      </c>
      <c r="Q20" s="87">
        <f>Q16/H1*100</f>
        <v>20</v>
      </c>
      <c r="R20" s="89">
        <f t="shared" si="6"/>
        <v>906.2630134871514</v>
      </c>
    </row>
    <row r="21" spans="1:18" ht="15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15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ht="15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 t="s">
        <v>26</v>
      </c>
      <c r="P23" s="67"/>
      <c r="Q23" s="67" t="s">
        <v>36</v>
      </c>
      <c r="R23" s="67"/>
    </row>
    <row r="24" spans="1:18" ht="15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26" t="s">
        <v>34</v>
      </c>
      <c r="P24" s="26"/>
      <c r="Q24" s="26" t="s">
        <v>37</v>
      </c>
      <c r="R24" s="26"/>
    </row>
    <row r="25" ht="15.75">
      <c r="Q25" s="50" t="s">
        <v>38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2023-05-03T07:15:05Z</cp:lastPrinted>
  <dcterms:created xsi:type="dcterms:W3CDTF">2023-01-30T09:40:27Z</dcterms:created>
  <dcterms:modified xsi:type="dcterms:W3CDTF">2023-05-03T07:17:33Z</dcterms:modified>
  <cp:category/>
  <cp:version/>
  <cp:contentType/>
  <cp:contentStatus/>
</cp:coreProperties>
</file>