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10.xml.rels" ContentType="application/vnd.openxmlformats-package.relationships+xml"/>
  <Override PartName="/xl/worksheets/_rels/sheet2.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11.xml.rels" ContentType="application/vnd.openxmlformats-package.relationships+xml"/>
  <Override PartName="/xl/worksheets/_rels/sheet12.xml.rels" ContentType="application/vnd.openxmlformats-package.relationships+xml"/>
  <Override PartName="/xl/worksheets/_rels/sheet13.xml.rels" ContentType="application/vnd.openxmlformats-package.relationships+xml"/>
  <Override PartName="/xl/worksheets/_rels/sheet14.xml.rels" ContentType="application/vnd.openxmlformats-package.relationships+xml"/>
  <Override PartName="/xl/worksheets/_rels/sheet15.xml.rels" ContentType="application/vnd.openxmlformats-package.relationship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xl/media/image75.wmf" ContentType="image/x-wmf"/>
  <Override PartName="/xl/media/image9.wmf" ContentType="image/x-wmf"/>
  <Override PartName="/xl/media/image57.wmf" ContentType="image/x-wmf"/>
  <Override PartName="/xl/media/image1.wmf" ContentType="image/x-wmf"/>
  <Override PartName="/xl/media/image58.wmf" ContentType="image/x-wmf"/>
  <Override PartName="/xl/media/image2.wmf" ContentType="image/x-wmf"/>
  <Override PartName="/xl/media/image59.wmf" ContentType="image/x-wmf"/>
  <Override PartName="/xl/media/image3.wmf" ContentType="image/x-wmf"/>
  <Override PartName="/xl/media/image70.wmf" ContentType="image/x-wmf"/>
  <Override PartName="/xl/media/image4.wmf" ContentType="image/x-wmf"/>
  <Override PartName="/xl/media/image71.wmf" ContentType="image/x-wmf"/>
  <Override PartName="/xl/media/image5.wmf" ContentType="image/x-wmf"/>
  <Override PartName="/xl/media/image72.wmf" ContentType="image/x-wmf"/>
  <Override PartName="/xl/media/image6.wmf" ContentType="image/x-wmf"/>
  <Override PartName="/xl/media/image73.wmf" ContentType="image/x-wmf"/>
  <Override PartName="/xl/media/image7.wmf" ContentType="image/x-wmf"/>
  <Override PartName="/xl/media/image74.wmf" ContentType="image/x-wmf"/>
  <Override PartName="/xl/media/image8.wmf" ContentType="image/x-wmf"/>
  <Override PartName="/xl/media/image10.wmf" ContentType="image/x-wmf"/>
  <Override PartName="/xl/media/image11.wmf" ContentType="image/x-wmf"/>
  <Override PartName="/xl/media/image12.wmf" ContentType="image/x-wmf"/>
  <Override PartName="/xl/media/image13.wmf" ContentType="image/x-wmf"/>
  <Override PartName="/xl/media/image14.wmf" ContentType="image/x-wmf"/>
  <Override PartName="/xl/media/image15.wmf" ContentType="image/x-wmf"/>
  <Override PartName="/xl/media/image16.wmf" ContentType="image/x-wmf"/>
  <Override PartName="/xl/media/image17.wmf" ContentType="image/x-wmf"/>
  <Override PartName="/xl/media/image18.wmf" ContentType="image/x-wmf"/>
  <Override PartName="/xl/media/image19.wmf" ContentType="image/x-wmf"/>
  <Override PartName="/xl/media/image20.wmf" ContentType="image/x-wmf"/>
  <Override PartName="/xl/media/image21.wmf" ContentType="image/x-wmf"/>
  <Override PartName="/xl/media/image22.wmf" ContentType="image/x-wmf"/>
  <Override PartName="/xl/media/image23.wmf" ContentType="image/x-wmf"/>
  <Override PartName="/xl/media/image24.wmf" ContentType="image/x-wmf"/>
  <Override PartName="/xl/media/image25.wmf" ContentType="image/x-wmf"/>
  <Override PartName="/xl/media/image26.wmf" ContentType="image/x-wmf"/>
  <Override PartName="/xl/media/image27.wmf" ContentType="image/x-wmf"/>
  <Override PartName="/xl/media/image100.wmf" ContentType="image/x-wmf"/>
  <Override PartName="/xl/media/image28.wmf" ContentType="image/x-wmf"/>
  <Override PartName="/xl/media/image101.wmf" ContentType="image/x-wmf"/>
  <Override PartName="/xl/media/image29.wmf" ContentType="image/x-wmf"/>
  <Override PartName="/xl/media/image30.wmf" ContentType="image/x-wmf"/>
  <Override PartName="/xl/media/image31.wmf" ContentType="image/x-wmf"/>
  <Override PartName="/xl/media/image32.wmf" ContentType="image/x-wmf"/>
  <Override PartName="/xl/media/image33.wmf" ContentType="image/x-wmf"/>
  <Override PartName="/xl/media/image34.wmf" ContentType="image/x-wmf"/>
  <Override PartName="/xl/media/image35.wmf" ContentType="image/x-wmf"/>
  <Override PartName="/xl/media/image36.wmf" ContentType="image/x-wmf"/>
  <Override PartName="/xl/media/image37.wmf" ContentType="image/x-wmf"/>
  <Override PartName="/xl/media/image110.wmf" ContentType="image/x-wmf"/>
  <Override PartName="/xl/media/image38.wmf" ContentType="image/x-wmf"/>
  <Override PartName="/xl/media/image111.wmf" ContentType="image/x-wmf"/>
  <Override PartName="/xl/media/image39.wmf" ContentType="image/x-wmf"/>
  <Override PartName="/xl/media/image40.wmf" ContentType="image/x-wmf"/>
  <Override PartName="/xl/media/image41.wmf" ContentType="image/x-wmf"/>
  <Override PartName="/xl/media/image42.wmf" ContentType="image/x-wmf"/>
  <Override PartName="/xl/media/image43.wmf" ContentType="image/x-wmf"/>
  <Override PartName="/xl/media/image44.wmf" ContentType="image/x-wmf"/>
  <Override PartName="/xl/media/image45.wmf" ContentType="image/x-wmf"/>
  <Override PartName="/xl/media/image46.wmf" ContentType="image/x-wmf"/>
  <Override PartName="/xl/media/image47.wmf" ContentType="image/x-wmf"/>
  <Override PartName="/xl/media/image120.wmf" ContentType="image/x-wmf"/>
  <Override PartName="/xl/media/image48.wmf" ContentType="image/x-wmf"/>
  <Override PartName="/xl/media/image121.wmf" ContentType="image/x-wmf"/>
  <Override PartName="/xl/media/image49.wmf" ContentType="image/x-wmf"/>
  <Override PartName="/xl/media/image50.wmf" ContentType="image/x-wmf"/>
  <Override PartName="/xl/media/image51.wmf" ContentType="image/x-wmf"/>
  <Override PartName="/xl/media/image52.wmf" ContentType="image/x-wmf"/>
  <Override PartName="/xl/media/image53.wmf" ContentType="image/x-wmf"/>
  <Override PartName="/xl/media/image54.wmf" ContentType="image/x-wmf"/>
  <Override PartName="/xl/media/image55.wmf" ContentType="image/x-wmf"/>
  <Override PartName="/xl/media/image56.wmf" ContentType="image/x-wmf"/>
  <Override PartName="/xl/media/image60.wmf" ContentType="image/x-wmf"/>
  <Override PartName="/xl/media/image61.wmf" ContentType="image/x-wmf"/>
  <Override PartName="/xl/media/image62.wmf" ContentType="image/x-wmf"/>
  <Override PartName="/xl/media/image63.wmf" ContentType="image/x-wmf"/>
  <Override PartName="/xl/media/image64.wmf" ContentType="image/x-wmf"/>
  <Override PartName="/xl/media/image65.wmf" ContentType="image/x-wmf"/>
  <Override PartName="/xl/media/image66.wmf" ContentType="image/x-wmf"/>
  <Override PartName="/xl/media/image67.wmf" ContentType="image/x-wmf"/>
  <Override PartName="/xl/media/image68.wmf" ContentType="image/x-wmf"/>
  <Override PartName="/xl/media/image69.wmf" ContentType="image/x-wmf"/>
  <Override PartName="/xl/media/image76.wmf" ContentType="image/x-wmf"/>
  <Override PartName="/xl/media/image77.wmf" ContentType="image/x-wmf"/>
  <Override PartName="/xl/media/image78.wmf" ContentType="image/x-wmf"/>
  <Override PartName="/xl/media/image79.wmf" ContentType="image/x-wmf"/>
  <Override PartName="/xl/media/image80.wmf" ContentType="image/x-wmf"/>
  <Override PartName="/xl/media/image81.wmf" ContentType="image/x-wmf"/>
  <Override PartName="/xl/media/image82.wmf" ContentType="image/x-wmf"/>
  <Override PartName="/xl/media/image83.wmf" ContentType="image/x-wmf"/>
  <Override PartName="/xl/media/image84.wmf" ContentType="image/x-wmf"/>
  <Override PartName="/xl/media/image85.wmf" ContentType="image/x-wmf"/>
  <Override PartName="/xl/media/image86.wmf" ContentType="image/x-wmf"/>
  <Override PartName="/xl/media/image87.wmf" ContentType="image/x-wmf"/>
  <Override PartName="/xl/media/image88.wmf" ContentType="image/x-wmf"/>
  <Override PartName="/xl/media/image89.wmf" ContentType="image/x-wmf"/>
  <Override PartName="/xl/media/image90.wmf" ContentType="image/x-wmf"/>
  <Override PartName="/xl/media/image91.wmf" ContentType="image/x-wmf"/>
  <Override PartName="/xl/media/image92.wmf" ContentType="image/x-wmf"/>
  <Override PartName="/xl/media/image93.wmf" ContentType="image/x-wmf"/>
  <Override PartName="/xl/media/image94.wmf" ContentType="image/x-wmf"/>
  <Override PartName="/xl/media/image95.wmf" ContentType="image/x-wmf"/>
  <Override PartName="/xl/media/image96.wmf" ContentType="image/x-wmf"/>
  <Override PartName="/xl/media/image97.wmf" ContentType="image/x-wmf"/>
  <Override PartName="/xl/media/image98.wmf" ContentType="image/x-wmf"/>
  <Override PartName="/xl/media/image99.wmf" ContentType="image/x-wmf"/>
  <Override PartName="/xl/media/image102.wmf" ContentType="image/x-wmf"/>
  <Override PartName="/xl/media/image103.wmf" ContentType="image/x-wmf"/>
  <Override PartName="/xl/media/image104.wmf" ContentType="image/x-wmf"/>
  <Override PartName="/xl/media/image105.wmf" ContentType="image/x-wmf"/>
  <Override PartName="/xl/media/image106.wmf" ContentType="image/x-wmf"/>
  <Override PartName="/xl/media/image107.wmf" ContentType="image/x-wmf"/>
  <Override PartName="/xl/media/image108.wmf" ContentType="image/x-wmf"/>
  <Override PartName="/xl/media/image109.wmf" ContentType="image/x-wmf"/>
  <Override PartName="/xl/media/image112.wmf" ContentType="image/x-wmf"/>
  <Override PartName="/xl/media/image113.wmf" ContentType="image/x-wmf"/>
  <Override PartName="/xl/media/image114.wmf" ContentType="image/x-wmf"/>
  <Override PartName="/xl/media/image115.wmf" ContentType="image/x-wmf"/>
  <Override PartName="/xl/media/image116.wmf" ContentType="image/x-wmf"/>
  <Override PartName="/xl/media/image117.wmf" ContentType="image/x-wmf"/>
  <Override PartName="/xl/media/image118.wmf" ContentType="image/x-wmf"/>
  <Override PartName="/xl/media/image119.wmf" ContentType="image/x-wmf"/>
  <Override PartName="/xl/media/image122.wmf" ContentType="image/x-wmf"/>
  <Override PartName="/xl/media/image123.wmf" ContentType="image/x-wmf"/>
  <Override PartName="/xl/media/image124.wmf" ContentType="image/x-wmf"/>
  <Override PartName="/xl/media/image125.wmf" ContentType="image/x-wmf"/>
  <Override PartName="/xl/media/image126.wmf" ContentType="image/x-wmf"/>
  <Override PartName="/xl/media/image127.wmf" ContentType="image/x-wmf"/>
  <Override PartName="/xl/media/image128.wmf" ContentType="image/x-wmf"/>
  <Override PartName="/xl/sharedStrings.xml" ContentType="application/vnd.openxmlformats-officedocument.spreadsheetml.sharedStrings+xml"/>
  <Override PartName="/xl/drawings/drawing9.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_rels/drawing9.xml.rels" ContentType="application/vnd.openxmlformats-package.relationships+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drawings/_rels/drawing10.xml.rels" ContentType="application/vnd.openxmlformats-package.relationships+xml"/>
  <Override PartName="/xl/drawings/_rels/drawing11.xml.rels" ContentType="application/vnd.openxmlformats-package.relationships+xml"/>
  <Override PartName="/xl/drawings/_rels/drawing12.xml.rels" ContentType="application/vnd.openxmlformats-package.relationships+xml"/>
  <Override PartName="/xl/drawings/_rels/drawing13.xml.rels" ContentType="application/vnd.openxmlformats-package.relationships+xml"/>
  <Override PartName="/xl/drawings/_rels/drawing14.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991" firstSheet="0" activeTab="0"/>
  </bookViews>
  <sheets>
    <sheet name="ДС 4 квартал" sheetId="1" state="visible" r:id="rId2"/>
    <sheet name="ЯСЛИ 4 кв." sheetId="2" state="visible" r:id="rId3"/>
    <sheet name="цены 4 кв.2020г." sheetId="3" state="visible" r:id="rId4"/>
    <sheet name="из курицы" sheetId="4" state="visible" r:id="rId5"/>
    <sheet name="из мяса" sheetId="5" state="visible" r:id="rId6"/>
    <sheet name="из рыбы" sheetId="6" state="visible" r:id="rId7"/>
    <sheet name="каши молочные" sheetId="7" state="visible" r:id="rId8"/>
    <sheet name="из творога, пудинг" sheetId="8" state="visible" r:id="rId9"/>
    <sheet name="гарниры" sheetId="9" state="visible" r:id="rId10"/>
    <sheet name="парционные" sheetId="10" state="visible" r:id="rId11"/>
    <sheet name="напитки" sheetId="11" state="visible" r:id="rId12"/>
    <sheet name="блюда из яиц" sheetId="12" state="visible" r:id="rId13"/>
    <sheet name="супы (первое)" sheetId="13" state="visible" r:id="rId14"/>
    <sheet name="выпечка" sheetId="14" state="visible" r:id="rId15"/>
    <sheet name="соусы" sheetId="15" state="visible" r:id="rId16"/>
  </sheets>
  <calcPr iterateCount="100" refMode="A1" iterate="false" iterateDelta="0.0001"/>
  <extLst>
    <ext xmlns:loext="http://schemas.libreoffice.org/" uri="{7626C862-2A13-11E5-B345-FEFF819CDC9F}">
      <loext:extCalcPr stringRefSyntax="CalcA1"/>
    </ext>
  </extLst>
</workbook>
</file>

<file path=xl/sharedStrings.xml><?xml version="1.0" encoding="utf-8"?>
<sst xmlns="http://schemas.openxmlformats.org/spreadsheetml/2006/main" count="7397" uniqueCount="1097">
  <si>
    <t xml:space="preserve">                                     ПРИМЕРНОЕ   ПЕРСПЕКТИВНОЕ ДЕСЯТИДНЕВНОЕ МЕНЮ И  КАЛЬКУЛЯЦИЯ                                                               детских  дошкольных учреждений   города-курорта Железноводска  для детей 3-7 лет                                              4  кв. 2020 года (сад)                     </t>
  </si>
  <si>
    <t xml:space="preserve">№ по сбор.рецептур</t>
  </si>
  <si>
    <t xml:space="preserve">Наименования блюд и кулинарных изделий</t>
  </si>
  <si>
    <t xml:space="preserve">Выход блюда, гр.</t>
  </si>
  <si>
    <t xml:space="preserve">Масса брутто на 100пор.</t>
  </si>
  <si>
    <t xml:space="preserve">Масса брутто на 1 порц.</t>
  </si>
  <si>
    <t xml:space="preserve">Белки, гр.</t>
  </si>
  <si>
    <t xml:space="preserve">Жиры,  гр.</t>
  </si>
  <si>
    <t xml:space="preserve">Углеводы гр.</t>
  </si>
  <si>
    <t xml:space="preserve">энерг. Ценн. Ккал.</t>
  </si>
  <si>
    <t xml:space="preserve">Витамин С</t>
  </si>
  <si>
    <t xml:space="preserve">цена поставщика</t>
  </si>
  <si>
    <t xml:space="preserve">Цена, руб.</t>
  </si>
  <si>
    <t xml:space="preserve">1 ДЕНЬ</t>
  </si>
  <si>
    <t xml:space="preserve">Завтрак</t>
  </si>
  <si>
    <t xml:space="preserve">№223 сб.2005</t>
  </si>
  <si>
    <t xml:space="preserve">Запеканка из творога с соусом  молочным</t>
  </si>
  <si>
    <t xml:space="preserve">120/40</t>
  </si>
  <si>
    <t xml:space="preserve">кол- детей</t>
  </si>
  <si>
    <t xml:space="preserve">творог</t>
  </si>
  <si>
    <t xml:space="preserve">крупа манная</t>
  </si>
  <si>
    <t xml:space="preserve">сахар</t>
  </si>
  <si>
    <t xml:space="preserve">яйца</t>
  </si>
  <si>
    <t xml:space="preserve">масло сливочное</t>
  </si>
  <si>
    <t xml:space="preserve">сухари панировочные</t>
  </si>
  <si>
    <t xml:space="preserve">сметана</t>
  </si>
  <si>
    <t xml:space="preserve">соль йодированная</t>
  </si>
  <si>
    <t xml:space="preserve">масса готового изделия</t>
  </si>
  <si>
    <t xml:space="preserve">соус молочный(сладкий) №327</t>
  </si>
  <si>
    <t xml:space="preserve">молоко</t>
  </si>
  <si>
    <t xml:space="preserve">мука пшеничная </t>
  </si>
  <si>
    <t xml:space="preserve">Масло сливочное</t>
  </si>
  <si>
    <t xml:space="preserve">вода</t>
  </si>
  <si>
    <t xml:space="preserve">1 порция:</t>
  </si>
  <si>
    <t xml:space="preserve">№379 сб.2012</t>
  </si>
  <si>
    <t xml:space="preserve">Кофейный напиток с молоком</t>
  </si>
  <si>
    <t xml:space="preserve">Кофейный напиток   </t>
  </si>
  <si>
    <t xml:space="preserve">№ х/к</t>
  </si>
  <si>
    <t xml:space="preserve">Хлеб пшеничный</t>
  </si>
  <si>
    <t xml:space="preserve">ИТОГО ЗАВТРАК:</t>
  </si>
  <si>
    <t xml:space="preserve">2 завтрак</t>
  </si>
  <si>
    <t xml:space="preserve">№389 сб.2005</t>
  </si>
  <si>
    <t xml:space="preserve"> Сок фруктовый   </t>
  </si>
  <si>
    <t xml:space="preserve">сок фруктовый   </t>
  </si>
  <si>
    <t xml:space="preserve">обед</t>
  </si>
  <si>
    <t xml:space="preserve">№84 сб.2011</t>
  </si>
  <si>
    <t xml:space="preserve">Борщ с фасолью и картофелем   со сметаной</t>
  </si>
  <si>
    <t xml:space="preserve">200/4</t>
  </si>
  <si>
    <t xml:space="preserve">Свекла с1.01</t>
  </si>
  <si>
    <t xml:space="preserve">Свекла до1.01</t>
  </si>
  <si>
    <t xml:space="preserve">лук </t>
  </si>
  <si>
    <t xml:space="preserve">картофель с 1.09</t>
  </si>
  <si>
    <t xml:space="preserve">картофель с 1.11</t>
  </si>
  <si>
    <t xml:space="preserve">картофель с 01.01</t>
  </si>
  <si>
    <t xml:space="preserve">картофель с 01.03</t>
  </si>
  <si>
    <t xml:space="preserve">морковь до 1.01</t>
  </si>
  <si>
    <t xml:space="preserve">морковь с 1,01</t>
  </si>
  <si>
    <t xml:space="preserve">фасоль </t>
  </si>
  <si>
    <t xml:space="preserve">масло растительное</t>
  </si>
  <si>
    <t xml:space="preserve">томат</t>
  </si>
  <si>
    <t xml:space="preserve">№ 269 c,/2005</t>
  </si>
  <si>
    <t xml:space="preserve">Биточки (особые) из говядины</t>
  </si>
  <si>
    <t xml:space="preserve">говядина без кости</t>
  </si>
  <si>
    <t xml:space="preserve">вода питьевая</t>
  </si>
  <si>
    <t xml:space="preserve">масса  п/ф</t>
  </si>
  <si>
    <t xml:space="preserve">масса готовых изделий</t>
  </si>
  <si>
    <t xml:space="preserve">№171 сб.2005</t>
  </si>
  <si>
    <t xml:space="preserve">Каша гречневая рассыпчатая </t>
  </si>
  <si>
    <t xml:space="preserve">крупа гречневая </t>
  </si>
  <si>
    <t xml:space="preserve">соль</t>
  </si>
  <si>
    <t xml:space="preserve">№349 сб.2005</t>
  </si>
  <si>
    <t xml:space="preserve">Компот из сухофруктов</t>
  </si>
  <si>
    <t xml:space="preserve">сухофрукты</t>
  </si>
  <si>
    <t xml:space="preserve">кислота лимонная</t>
  </si>
  <si>
    <t xml:space="preserve">Хлеб пшенич. /ржаной</t>
  </si>
  <si>
    <t xml:space="preserve">30/30</t>
  </si>
  <si>
    <t xml:space="preserve">хлеб ржаной</t>
  </si>
  <si>
    <t xml:space="preserve">ИТОГО ОБЕД:</t>
  </si>
  <si>
    <t xml:space="preserve">уплотненный полдник</t>
  </si>
  <si>
    <t xml:space="preserve">№73 сб.2005</t>
  </si>
  <si>
    <t xml:space="preserve">Икра кабачковая </t>
  </si>
  <si>
    <t xml:space="preserve">№204 сб 2005</t>
  </si>
  <si>
    <t xml:space="preserve">макароны отварные с сыром</t>
  </si>
  <si>
    <t xml:space="preserve">макаронные изделия</t>
  </si>
  <si>
    <t xml:space="preserve">Сыр российский </t>
  </si>
  <si>
    <t xml:space="preserve">№376 сб.2005</t>
  </si>
  <si>
    <t xml:space="preserve">Чай с сахаром</t>
  </si>
  <si>
    <t xml:space="preserve">чай   </t>
  </si>
  <si>
    <t xml:space="preserve">лимон</t>
  </si>
  <si>
    <t xml:space="preserve">ИТОГО ПОЛДНИК:</t>
  </si>
  <si>
    <t xml:space="preserve">ужин</t>
  </si>
  <si>
    <t xml:space="preserve">Чай с сахаром и лимоном</t>
  </si>
  <si>
    <t xml:space="preserve">180/6</t>
  </si>
  <si>
    <t xml:space="preserve">№   </t>
  </si>
  <si>
    <t xml:space="preserve">Печенье весовое</t>
  </si>
  <si>
    <t xml:space="preserve">печенье весовое</t>
  </si>
  <si>
    <t xml:space="preserve">ИТОГО УЖИН:</t>
  </si>
  <si>
    <t xml:space="preserve">ИТОГО ЗА ВЕСЬ ДЕНЬ:</t>
  </si>
  <si>
    <t xml:space="preserve">2 ДЕНЬ</t>
  </si>
  <si>
    <t xml:space="preserve">№182 год 2005</t>
  </si>
  <si>
    <t xml:space="preserve">Каша жидкая  молочная  рисовая с маслом </t>
  </si>
  <si>
    <t xml:space="preserve">200/5</t>
  </si>
  <si>
    <t xml:space="preserve">Кол-детей</t>
  </si>
  <si>
    <t xml:space="preserve">крупа рисовая</t>
  </si>
  <si>
    <t xml:space="preserve">№15   сб.2005г.</t>
  </si>
  <si>
    <t xml:space="preserve">№ 14 сб. 2005</t>
  </si>
  <si>
    <t xml:space="preserve">№382 сб.2005</t>
  </si>
  <si>
    <t xml:space="preserve">Какао с молоком </t>
  </si>
  <si>
    <t xml:space="preserve">Какао-порошок</t>
  </si>
  <si>
    <t xml:space="preserve">ИТОГО ЗАВТРАК</t>
  </si>
  <si>
    <t xml:space="preserve">№  сб.2005</t>
  </si>
  <si>
    <t xml:space="preserve">Банан свежий</t>
  </si>
  <si>
    <t xml:space="preserve">№ 71 сб 2005</t>
  </si>
  <si>
    <t xml:space="preserve">Огурец соленыйпорц.</t>
  </si>
  <si>
    <t xml:space="preserve">Огурец  соленый   порц.</t>
  </si>
  <si>
    <t xml:space="preserve">№102 сб. 2005</t>
  </si>
  <si>
    <t xml:space="preserve">Суп картофельный с бобовыми (горох)</t>
  </si>
  <si>
    <t xml:space="preserve">горох</t>
  </si>
  <si>
    <t xml:space="preserve">лук репчатый</t>
  </si>
  <si>
    <t xml:space="preserve">вода или бульон</t>
  </si>
  <si>
    <t xml:space="preserve">№ 292/331 сб.2005</t>
  </si>
  <si>
    <t xml:space="preserve">Птица, тушенная в соусе с овощами</t>
  </si>
  <si>
    <t xml:space="preserve">80/150</t>
  </si>
  <si>
    <t xml:space="preserve">цыплята бройлера</t>
  </si>
  <si>
    <t xml:space="preserve">морковь  </t>
  </si>
  <si>
    <t xml:space="preserve">Горошек консервированный </t>
  </si>
  <si>
    <t xml:space="preserve">соус сметанный с томатом</t>
  </si>
  <si>
    <t xml:space="preserve">50 гр.</t>
  </si>
  <si>
    <t xml:space="preserve">томатная паста</t>
  </si>
  <si>
    <t xml:space="preserve">масса гарнира и соуса</t>
  </si>
  <si>
    <t xml:space="preserve">150 гр.</t>
  </si>
  <si>
    <t xml:space="preserve">                                                                                                                                    </t>
  </si>
  <si>
    <t xml:space="preserve">№75   сб.2004</t>
  </si>
  <si>
    <t xml:space="preserve">Икра свекольная</t>
  </si>
  <si>
    <t xml:space="preserve">свекла до 1.01</t>
  </si>
  <si>
    <t xml:space="preserve">Свекла с 1.01</t>
  </si>
  <si>
    <t xml:space="preserve">№210 сб.2007</t>
  </si>
  <si>
    <t xml:space="preserve">Омлет натуральный  </t>
  </si>
  <si>
    <t xml:space="preserve">яйцо куриное</t>
  </si>
  <si>
    <t xml:space="preserve">хлеб пшеничный</t>
  </si>
  <si>
    <t xml:space="preserve">Вафли весовое</t>
  </si>
  <si>
    <t xml:space="preserve">Чай с сахаром </t>
  </si>
  <si>
    <t xml:space="preserve">180/5</t>
  </si>
  <si>
    <t xml:space="preserve">3 ДЕНЬ</t>
  </si>
  <si>
    <t xml:space="preserve">№1210-2010 год 2003</t>
  </si>
  <si>
    <t xml:space="preserve">Суфле творожное с соусом молочным сладким</t>
  </si>
  <si>
    <t xml:space="preserve">№378 сб. 2005</t>
  </si>
  <si>
    <t xml:space="preserve">Чай с молоком и сахаром</t>
  </si>
  <si>
    <t xml:space="preserve">чай в/с</t>
  </si>
  <si>
    <t xml:space="preserve">№388 сб.2005</t>
  </si>
  <si>
    <t xml:space="preserve">Банан свежий </t>
  </si>
  <si>
    <t xml:space="preserve">№82 сб 2005</t>
  </si>
  <si>
    <t xml:space="preserve">Борщ с картофелем и капустой со сметаной</t>
  </si>
  <si>
    <t xml:space="preserve">капуста свежая</t>
  </si>
  <si>
    <t xml:space="preserve">свекла</t>
  </si>
  <si>
    <t xml:space="preserve">бульон или вода</t>
  </si>
  <si>
    <t xml:space="preserve">№203 сб 2005</t>
  </si>
  <si>
    <t xml:space="preserve">Макароны отварные с маслом сливочным</t>
  </si>
  <si>
    <t xml:space="preserve">№297 сб 2013</t>
  </si>
  <si>
    <t xml:space="preserve">Фрикадельки из птицы с соусом сметанным (из филе цыпленка)</t>
  </si>
  <si>
    <t xml:space="preserve">70/50</t>
  </si>
  <si>
    <t xml:space="preserve">филе цыпленка </t>
  </si>
  <si>
    <t xml:space="preserve">соус сметанный   </t>
  </si>
  <si>
    <t xml:space="preserve">мука</t>
  </si>
  <si>
    <t xml:space="preserve">№342 сб 2005</t>
  </si>
  <si>
    <t xml:space="preserve">Компот из свежих яблок</t>
  </si>
  <si>
    <t xml:space="preserve">яблоки свежие</t>
  </si>
  <si>
    <t xml:space="preserve">ИТОГО ЗА ОБЕД:</t>
  </si>
  <si>
    <t xml:space="preserve">№182 сб.2005</t>
  </si>
  <si>
    <t xml:space="preserve">Каша жидкая молочная с овсяной крупой и маслом сливочным</t>
  </si>
  <si>
    <t xml:space="preserve">крупа овсяная</t>
  </si>
  <si>
    <t xml:space="preserve">№354 сб 2005г.</t>
  </si>
  <si>
    <t xml:space="preserve">Кисель из яблок сушеных</t>
  </si>
  <si>
    <t xml:space="preserve">яблоки сушеные (сухофрукт)</t>
  </si>
  <si>
    <t xml:space="preserve">крахмал картофельный</t>
  </si>
  <si>
    <t xml:space="preserve">4 ДЕНЬ</t>
  </si>
  <si>
    <t xml:space="preserve">№183 сб.2005</t>
  </si>
  <si>
    <t xml:space="preserve">Каша жидкая молочная гречневая с маслом</t>
  </si>
  <si>
    <t xml:space="preserve">крупа гречневая</t>
  </si>
  <si>
    <t xml:space="preserve">масса каши</t>
  </si>
  <si>
    <t xml:space="preserve">№ 386 сб 2005</t>
  </si>
  <si>
    <t xml:space="preserve">Кефир (кисл.мол.продукт)</t>
  </si>
  <si>
    <t xml:space="preserve">№104/105 сб 2005</t>
  </si>
  <si>
    <t xml:space="preserve">Суп картофельный с мясными фрикадельками (говядина) </t>
  </si>
  <si>
    <t xml:space="preserve">30/200</t>
  </si>
  <si>
    <t xml:space="preserve">фрикадельки мясные №105</t>
  </si>
  <si>
    <t xml:space="preserve">№234 сб.2005</t>
  </si>
  <si>
    <t xml:space="preserve">Биточки рыбные (Минтай)</t>
  </si>
  <si>
    <t xml:space="preserve">минтай потрошенный с/м</t>
  </si>
  <si>
    <t xml:space="preserve">Масса жареного изделия</t>
  </si>
  <si>
    <t xml:space="preserve">№312 сб.2005</t>
  </si>
  <si>
    <t xml:space="preserve">Пюре картофельное</t>
  </si>
  <si>
    <t xml:space="preserve">№188 сб.2005</t>
  </si>
  <si>
    <t xml:space="preserve">Запеканка рисовая  с творога   с соусом молочным (сладким)</t>
  </si>
  <si>
    <t xml:space="preserve">130/40</t>
  </si>
  <si>
    <t xml:space="preserve">№327 сб 2005</t>
  </si>
  <si>
    <t xml:space="preserve">масса готовой запеканки</t>
  </si>
  <si>
    <t xml:space="preserve">№ 389 сб. 2005</t>
  </si>
  <si>
    <t xml:space="preserve">Вафли весовые</t>
  </si>
  <si>
    <t xml:space="preserve">5 ДЕНЬ</t>
  </si>
  <si>
    <t xml:space="preserve">№211 сб.2007</t>
  </si>
  <si>
    <t xml:space="preserve">Омлет натуральный  с сыром</t>
  </si>
  <si>
    <t xml:space="preserve">№ 338 сб. 2005</t>
  </si>
  <si>
    <t xml:space="preserve">Яблоко свежее</t>
  </si>
  <si>
    <t xml:space="preserve">Яблоко  свежее</t>
  </si>
  <si>
    <t xml:space="preserve">№113/114 сб.2005</t>
  </si>
  <si>
    <t xml:space="preserve">Суп с лапшой домашней</t>
  </si>
  <si>
    <t xml:space="preserve">лапша домашняя:</t>
  </si>
  <si>
    <t xml:space="preserve">мука на подпыл</t>
  </si>
  <si>
    <t xml:space="preserve">масса вареной лапши:</t>
  </si>
  <si>
    <t xml:space="preserve">№299 сб.2005</t>
  </si>
  <si>
    <t xml:space="preserve">Суфле из птицы с соусом №329</t>
  </si>
  <si>
    <t xml:space="preserve">№329 сб 2005</t>
  </si>
  <si>
    <t xml:space="preserve">соус молочный  густой №329</t>
  </si>
  <si>
    <t xml:space="preserve">№321 сб 2005</t>
  </si>
  <si>
    <t xml:space="preserve">Капуста  тушеная</t>
  </si>
  <si>
    <t xml:space="preserve">капуста белокочан.  Свежая</t>
  </si>
  <si>
    <t xml:space="preserve">морковь с 1.01</t>
  </si>
  <si>
    <t xml:space="preserve">лимонная кислота</t>
  </si>
  <si>
    <t xml:space="preserve">№174 сб.2005</t>
  </si>
  <si>
    <t xml:space="preserve">Каша жидкая молочная пшенная с маслом сливочным</t>
  </si>
  <si>
    <t xml:space="preserve">крупа пшенная</t>
  </si>
  <si>
    <t xml:space="preserve">6  ДЕНЬ</t>
  </si>
  <si>
    <t xml:space="preserve">№222сб 2005</t>
  </si>
  <si>
    <t xml:space="preserve">Пудинг из творога (запеченный) с повидлом фруктовым</t>
  </si>
  <si>
    <t xml:space="preserve">130/30</t>
  </si>
  <si>
    <t xml:space="preserve">виноград сушеный (изюм)</t>
  </si>
  <si>
    <t xml:space="preserve">масса пудинга</t>
  </si>
  <si>
    <t xml:space="preserve">повидло фруктовое</t>
  </si>
  <si>
    <t xml:space="preserve">свекла </t>
  </si>
  <si>
    <t xml:space="preserve">№278 сб 2005</t>
  </si>
  <si>
    <t xml:space="preserve">Тефтели из говядины с соусом сметанным с томатом</t>
  </si>
  <si>
    <t xml:space="preserve">60/50</t>
  </si>
  <si>
    <t xml:space="preserve">№331 сб 2005</t>
  </si>
  <si>
    <t xml:space="preserve">масса пассированного лука</t>
  </si>
  <si>
    <t xml:space="preserve">масса п/ф</t>
  </si>
  <si>
    <t xml:space="preserve">масса готовых тефтелей</t>
  </si>
  <si>
    <t xml:space="preserve">Соус №331</t>
  </si>
  <si>
    <t xml:space="preserve">№289 сб.2005</t>
  </si>
  <si>
    <t xml:space="preserve">Рагу из филе цыпленка</t>
  </si>
  <si>
    <t xml:space="preserve">70/125</t>
  </si>
  <si>
    <t xml:space="preserve">картофель  </t>
  </si>
  <si>
    <t xml:space="preserve">Вафли  весовое</t>
  </si>
  <si>
    <t xml:space="preserve">7 ДЕНЬ</t>
  </si>
  <si>
    <t xml:space="preserve">№175 сб 2005</t>
  </si>
  <si>
    <t xml:space="preserve">Каша вязкая молочная  из риса и пшена с маслом сливочным</t>
  </si>
  <si>
    <t xml:space="preserve">крупа пшено</t>
  </si>
  <si>
    <t xml:space="preserve">Напиток из плодов шиповника</t>
  </si>
  <si>
    <t xml:space="preserve">плоды шиповника</t>
  </si>
  <si>
    <t xml:space="preserve">саха </t>
  </si>
  <si>
    <t xml:space="preserve">№131  сб.2004</t>
  </si>
  <si>
    <t xml:space="preserve">№101 сб.2005</t>
  </si>
  <si>
    <t xml:space="preserve">Суп картофельный с крупой  перловой</t>
  </si>
  <si>
    <t xml:space="preserve">крупа перловая</t>
  </si>
  <si>
    <t xml:space="preserve">№ 268 c,/2005</t>
  </si>
  <si>
    <t xml:space="preserve">Шницель из говядины</t>
  </si>
  <si>
    <t xml:space="preserve">Каша гречневая рассыпчатая с маслом сливочным</t>
  </si>
  <si>
    <t xml:space="preserve">130/5</t>
  </si>
  <si>
    <t xml:space="preserve">№208 сб 2005</t>
  </si>
  <si>
    <t xml:space="preserve">Лапшевник с творогом и c соусом молочным сладким</t>
  </si>
  <si>
    <t xml:space="preserve">130/50</t>
  </si>
  <si>
    <t xml:space="preserve">лапша,или вермишель</t>
  </si>
  <si>
    <t xml:space="preserve">№379 сб.2005</t>
  </si>
  <si>
    <t xml:space="preserve">8 ДЕНЬ</t>
  </si>
  <si>
    <t xml:space="preserve">№181 сб 2005</t>
  </si>
  <si>
    <t xml:space="preserve">Каша жидка молочная из манной крупы с маслом сливочным</t>
  </si>
  <si>
    <t xml:space="preserve">крупа манная </t>
  </si>
  <si>
    <t xml:space="preserve">№377 сб.2005</t>
  </si>
  <si>
    <t xml:space="preserve">№ 70 сб 2005</t>
  </si>
  <si>
    <t xml:space="preserve">Огурец соленый порц.</t>
  </si>
  <si>
    <t xml:space="preserve">№96 сб.2005</t>
  </si>
  <si>
    <t xml:space="preserve">Рассольник ленинградский с крупой пшеничной со сметаной</t>
  </si>
  <si>
    <t xml:space="preserve">крупа пшеничная</t>
  </si>
  <si>
    <t xml:space="preserve">огурцы соленые</t>
  </si>
  <si>
    <t xml:space="preserve">вода </t>
  </si>
  <si>
    <t xml:space="preserve">№291  сб 2005</t>
  </si>
  <si>
    <t xml:space="preserve">Плов из птицы</t>
  </si>
  <si>
    <t xml:space="preserve">70/130</t>
  </si>
  <si>
    <t xml:space="preserve">Бройлер-цыпленок</t>
  </si>
  <si>
    <t xml:space="preserve">№225 /327сб2005</t>
  </si>
  <si>
    <t xml:space="preserve">Оладьи из творога с соусом молочным ( сладким)</t>
  </si>
  <si>
    <t xml:space="preserve">сода пищевая</t>
  </si>
  <si>
    <t xml:space="preserve">Масса готовых оладий </t>
  </si>
  <si>
    <t xml:space="preserve">9  ДЕНЬ</t>
  </si>
  <si>
    <t xml:space="preserve">№173 сб 2005</t>
  </si>
  <si>
    <t xml:space="preserve">Каша вязкая молочная  пшеничная с маслом</t>
  </si>
  <si>
    <t xml:space="preserve">№101 сб 2005</t>
  </si>
  <si>
    <t xml:space="preserve">Суп  картофельный с крупой (рисовой)</t>
  </si>
  <si>
    <t xml:space="preserve">                                                                                                   </t>
  </si>
  <si>
    <t xml:space="preserve">№259 сб 2005</t>
  </si>
  <si>
    <t xml:space="preserve">Жаркое по-домашнему с говядиной</t>
  </si>
  <si>
    <t xml:space="preserve">Чай с и сахаром</t>
  </si>
  <si>
    <t xml:space="preserve">Печенье   весовое</t>
  </si>
  <si>
    <t xml:space="preserve">10 ДЕНЬ</t>
  </si>
  <si>
    <t xml:space="preserve">№ст 74 сб2015</t>
  </si>
  <si>
    <t xml:space="preserve">Творожно-яблочный пудинг с соусом молочным сладким </t>
  </si>
  <si>
    <t xml:space="preserve">манная крупа</t>
  </si>
  <si>
    <t xml:space="preserve">№108/109сб 2005</t>
  </si>
  <si>
    <t xml:space="preserve">Суп картофельный с клецками</t>
  </si>
  <si>
    <t xml:space="preserve">200/50</t>
  </si>
  <si>
    <t xml:space="preserve">КЛЕЦКИ:</t>
  </si>
  <si>
    <t xml:space="preserve">№295 сб 2005</t>
  </si>
  <si>
    <t xml:space="preserve">Котлета рубленая из птицы</t>
  </si>
  <si>
    <t xml:space="preserve">№134 сб.2013</t>
  </si>
  <si>
    <t xml:space="preserve">Пюре из свеклы </t>
  </si>
  <si>
    <t xml:space="preserve">№229 сб.2005</t>
  </si>
  <si>
    <t xml:space="preserve">Рыба, тушенная в томате с овощами</t>
  </si>
  <si>
    <t xml:space="preserve">ИТОГО ЗА 10 ДНЕЙ: </t>
  </si>
  <si>
    <t xml:space="preserve">* При наличии средств, в рационе питания могут быть включены овощи и фрукты свежие, сыр, дополнительно хлеб</t>
  </si>
  <si>
    <t xml:space="preserve">                                                   продукты обогащённые витаминами и микронутриентами</t>
  </si>
  <si>
    <t xml:space="preserve">Примерное перспективное 10-дневное  меню для детских дошкольных учреждений составлено на основе действующих сборников </t>
  </si>
  <si>
    <t xml:space="preserve">рецептур блюд для предприятия общественного питания  (2013г., 2007г., 2015г., 1997г.,2004г)., с учетом физиологических</t>
  </si>
  <si>
    <t xml:space="preserve">норм питания для детей разного возраста 2-3года (сад) и 3-6 лет (сад), стоимость рационов питания — 103,93 руб. Нормы выхода </t>
  </si>
  <si>
    <t xml:space="preserve">полуфабрикатов и готовых блюд даны с учетом потерь при их изготовлении,охлаждении и порционировании. В рецептурах супов, </t>
  </si>
  <si>
    <t xml:space="preserve">соусов, сладких блюд (компоты, кисели и др.), напитков указана норма жидкости с учетом потерь на выкипание.</t>
  </si>
  <si>
    <t xml:space="preserve">Инженер-технолог  управления образования                                                        А.В.  Бурамбаева </t>
  </si>
  <si>
    <t xml:space="preserve">                                              ПРИМЕРНОЕ   ПЕРСПЕКТИВНОЕ ДЕСЯТИДНЕВНОЕ МЕНЮ И  КАЛЬКУЛЯЦИЯ                                                                                 детских  дошкольных учреждений   города-курорта Железноводска  для детей 2-3х. Лет                                     4 кв.   Период 2020 года (сад)                     </t>
  </si>
  <si>
    <t xml:space="preserve">№366 сб.2004</t>
  </si>
  <si>
    <t xml:space="preserve">№395 сб.2012</t>
  </si>
  <si>
    <t xml:space="preserve">150/4</t>
  </si>
  <si>
    <t xml:space="preserve">Свекла  до1.01</t>
  </si>
  <si>
    <t xml:space="preserve">№436 сб.2005</t>
  </si>
  <si>
    <t xml:space="preserve">20/20</t>
  </si>
  <si>
    <t xml:space="preserve">№204сб 2005</t>
  </si>
  <si>
    <t xml:space="preserve">Каша вязкая молочная  рисовая с маслом и сахаром</t>
  </si>
  <si>
    <t xml:space="preserve">150/5/5</t>
  </si>
  <si>
    <t xml:space="preserve">масло ростительное</t>
  </si>
  <si>
    <t xml:space="preserve">                                               </t>
  </si>
  <si>
    <t xml:space="preserve">№ 386 сб.2005</t>
  </si>
  <si>
    <t xml:space="preserve">№1210/2010</t>
  </si>
  <si>
    <t xml:space="preserve">Сбор. 2003</t>
  </si>
  <si>
    <t xml:space="preserve">№98 сб 2005</t>
  </si>
  <si>
    <t xml:space="preserve">№182сб.2005</t>
  </si>
  <si>
    <t xml:space="preserve">150/5</t>
  </si>
  <si>
    <t xml:space="preserve">20/150</t>
  </si>
  <si>
    <t xml:space="preserve">Запеканка рисовая из творога с соусом молочным (сладким)</t>
  </si>
  <si>
    <t xml:space="preserve">№ 389сб. 2005</t>
  </si>
  <si>
    <t xml:space="preserve">Сок фруктовый в ассортименте</t>
  </si>
  <si>
    <t xml:space="preserve">№ 359 сб. 2002</t>
  </si>
  <si>
    <t xml:space="preserve">яблоко свежее</t>
  </si>
  <si>
    <t xml:space="preserve">Суп  с лапшой домашней</t>
  </si>
  <si>
    <t xml:space="preserve">№349  сб.2005</t>
  </si>
  <si>
    <t xml:space="preserve">Печенье  весовое</t>
  </si>
  <si>
    <t xml:space="preserve">Лапшевник с творогом и с соусом молочным сладким</t>
  </si>
  <si>
    <t xml:space="preserve">Банан свежее</t>
  </si>
  <si>
    <t xml:space="preserve">     </t>
  </si>
  <si>
    <t xml:space="preserve">№73   сб.2004</t>
  </si>
  <si>
    <t xml:space="preserve">№228 сб 2005</t>
  </si>
  <si>
    <t xml:space="preserve">№107 сб.2013</t>
  </si>
  <si>
    <t xml:space="preserve">*  - Выпечка выдается при наличии финансирования</t>
  </si>
  <si>
    <t xml:space="preserve">норм питания для детей разного возраста 2-3года (сад) и 3-6 лет (сад), стоимость рационов питания — 96,6руб. Нормы выхода </t>
  </si>
  <si>
    <t xml:space="preserve">Цены  на продукты питания  4 квартал  2020г.   в образовательных  учреждениях города-курорта Железноводска</t>
  </si>
  <si>
    <t xml:space="preserve">ед. изм.</t>
  </si>
  <si>
    <t xml:space="preserve">цена на</t>
  </si>
  <si>
    <t xml:space="preserve">Наименование</t>
  </si>
  <si>
    <t xml:space="preserve">2 кв. 2020</t>
  </si>
  <si>
    <t xml:space="preserve">3 кв. 2020</t>
  </si>
  <si>
    <t xml:space="preserve">молочная продукция</t>
  </si>
  <si>
    <t xml:space="preserve">молоко пастеризованное 2,5%</t>
  </si>
  <si>
    <t xml:space="preserve">кг</t>
  </si>
  <si>
    <t xml:space="preserve">Кефир 2,5%</t>
  </si>
  <si>
    <t xml:space="preserve">Сметана 15%</t>
  </si>
  <si>
    <t xml:space="preserve">Творог 9%</t>
  </si>
  <si>
    <t xml:space="preserve">Сыр Российский</t>
  </si>
  <si>
    <t xml:space="preserve">Йогурт молочный 125гр.</t>
  </si>
  <si>
    <t xml:space="preserve">Маргарин</t>
  </si>
  <si>
    <t xml:space="preserve">Фрукты свежие</t>
  </si>
  <si>
    <t xml:space="preserve">Яблоки </t>
  </si>
  <si>
    <t xml:space="preserve">Лимоны</t>
  </si>
  <si>
    <t xml:space="preserve">Бананы </t>
  </si>
  <si>
    <t xml:space="preserve">апельсин</t>
  </si>
  <si>
    <t xml:space="preserve">Овощи</t>
  </si>
  <si>
    <t xml:space="preserve">Картофель</t>
  </si>
  <si>
    <t xml:space="preserve">Капуста белокочанная</t>
  </si>
  <si>
    <t xml:space="preserve">Морковь свежая</t>
  </si>
  <si>
    <t xml:space="preserve">Свекла столовая</t>
  </si>
  <si>
    <t xml:space="preserve">Лук репчатый</t>
  </si>
  <si>
    <t xml:space="preserve">чеснок</t>
  </si>
  <si>
    <t xml:space="preserve">Помидор св.</t>
  </si>
  <si>
    <t xml:space="preserve">Огурец св.</t>
  </si>
  <si>
    <t xml:space="preserve">Кабачки</t>
  </si>
  <si>
    <t xml:space="preserve">Зелень</t>
  </si>
  <si>
    <t xml:space="preserve">Бакалея</t>
  </si>
  <si>
    <t xml:space="preserve">Томатная паста</t>
  </si>
  <si>
    <t xml:space="preserve">Сгущенное молоко с сахаром цельное</t>
  </si>
  <si>
    <t xml:space="preserve">Изюм</t>
  </si>
  <si>
    <t xml:space="preserve">Сухофрукты</t>
  </si>
  <si>
    <t xml:space="preserve">Повидло/ягоды протертые</t>
  </si>
  <si>
    <t xml:space="preserve">Шиповник сушенный</t>
  </si>
  <si>
    <t xml:space="preserve">Икра кабачковая</t>
  </si>
  <si>
    <t xml:space="preserve">Горошек зеленый консервированный</t>
  </si>
  <si>
    <t xml:space="preserve">Лимонная кислота</t>
  </si>
  <si>
    <t xml:space="preserve">Сок фруктовый с труб  0,2</t>
  </si>
  <si>
    <t xml:space="preserve">шт</t>
  </si>
  <si>
    <t xml:space="preserve">Сок    1лит</t>
  </si>
  <si>
    <t xml:space="preserve">лит</t>
  </si>
  <si>
    <t xml:space="preserve">Сок 1/3 тл. Ст/б</t>
  </si>
  <si>
    <t xml:space="preserve">Масло подсолнечное</t>
  </si>
  <si>
    <t xml:space="preserve">огурцы солёные консерв.</t>
  </si>
  <si>
    <t xml:space="preserve">Яйцо С-1</t>
  </si>
  <si>
    <t xml:space="preserve">Яйцо кур. с-1</t>
  </si>
  <si>
    <t xml:space="preserve">Мясо</t>
  </si>
  <si>
    <t xml:space="preserve">Мясо гов.   Б/кости</t>
  </si>
  <si>
    <t xml:space="preserve">мясо кур охлажд.</t>
  </si>
  <si>
    <t xml:space="preserve">филе куриное</t>
  </si>
  <si>
    <t xml:space="preserve">печень говяжье </t>
  </si>
  <si>
    <t xml:space="preserve">Рыба свежемороженая</t>
  </si>
  <si>
    <t xml:space="preserve">Минтай с/м б/г</t>
  </si>
  <si>
    <t xml:space="preserve">Продукция мукомольно-крупяного произ.</t>
  </si>
  <si>
    <t xml:space="preserve">Крупа манная</t>
  </si>
  <si>
    <t xml:space="preserve">Овсяные хлопья</t>
  </si>
  <si>
    <t xml:space="preserve">Крупа рисовая,весовая</t>
  </si>
  <si>
    <t xml:space="preserve">Крупа гречневая</t>
  </si>
  <si>
    <t xml:space="preserve">Крупа пшеничная</t>
  </si>
  <si>
    <t xml:space="preserve">Пшено шлифованное</t>
  </si>
  <si>
    <t xml:space="preserve">Крупа перловая</t>
  </si>
  <si>
    <t xml:space="preserve">Крупа кукурузная</t>
  </si>
  <si>
    <t xml:space="preserve">Горох шлифованный</t>
  </si>
  <si>
    <t xml:space="preserve">Фасоль овощная продовольственная</t>
  </si>
  <si>
    <t xml:space="preserve">Мука пшеничная</t>
  </si>
  <si>
    <t xml:space="preserve">Ванилин</t>
  </si>
  <si>
    <t xml:space="preserve">Чай черный</t>
  </si>
  <si>
    <t xml:space="preserve">Напиток кофейный</t>
  </si>
  <si>
    <t xml:space="preserve">Сахар-песок</t>
  </si>
  <si>
    <t xml:space="preserve">Макаронные изделия в ассортименте</t>
  </si>
  <si>
    <t xml:space="preserve">Крахмал сухой картофельный</t>
  </si>
  <si>
    <t xml:space="preserve">Дрожжи хлебопекарные сухие</t>
  </si>
  <si>
    <t xml:space="preserve">Соль йодированная</t>
  </si>
  <si>
    <t xml:space="preserve">Кондитерские изделия</t>
  </si>
  <si>
    <t xml:space="preserve">Вафли</t>
  </si>
  <si>
    <t xml:space="preserve">Печенье сахарное, вес</t>
  </si>
  <si>
    <t xml:space="preserve">Печенье сахарное,  фас.1/90гр</t>
  </si>
  <si>
    <t xml:space="preserve">Хлеб и хлебобулочные изделия</t>
  </si>
  <si>
    <t xml:space="preserve">Хлеб из пшеничной муки 1с.</t>
  </si>
  <si>
    <t xml:space="preserve">Хлеб из смеси пшеничной и ржаной муки</t>
  </si>
  <si>
    <t xml:space="preserve">Булочка в ассортименте, 100гр</t>
  </si>
  <si>
    <t xml:space="preserve">Сухари панировочные</t>
  </si>
  <si>
    <t xml:space="preserve">хлеб из кукурузной муки (батон)</t>
  </si>
  <si>
    <t xml:space="preserve">Печенье «Чоко-Пай»</t>
  </si>
  <si>
    <t xml:space="preserve">Вафли»Чудо»</t>
  </si>
  <si>
    <t xml:space="preserve">Круасаны с начинкой</t>
  </si>
  <si>
    <t xml:space="preserve">Технологическая карта №</t>
  </si>
  <si>
    <t xml:space="preserve">673 сб. 2013</t>
  </si>
  <si>
    <t xml:space="preserve">Наименование изделия:</t>
  </si>
  <si>
    <t xml:space="preserve">Фрикадельки из птицы с соусом сметанным</t>
  </si>
  <si>
    <t xml:space="preserve">Сборник рецептур:</t>
  </si>
  <si>
    <t xml:space="preserve">Сборник рецептур и кулинарных изделий для предприятий </t>
  </si>
  <si>
    <t xml:space="preserve">общественного питания</t>
  </si>
  <si>
    <t xml:space="preserve">Наименование сырья</t>
  </si>
  <si>
    <t xml:space="preserve">Расход сырья и п/фабрикатов</t>
  </si>
  <si>
    <t xml:space="preserve">1 порция</t>
  </si>
  <si>
    <t xml:space="preserve">брутто, г</t>
  </si>
  <si>
    <t xml:space="preserve">нетто, г</t>
  </si>
  <si>
    <t xml:space="preserve">Цыплята бройлера</t>
  </si>
  <si>
    <t xml:space="preserve">Вода питьевая</t>
  </si>
  <si>
    <t xml:space="preserve">Соль пищевая йодированная</t>
  </si>
  <si>
    <t xml:space="preserve">СОУС СМЕТАННЫЙ</t>
  </si>
  <si>
    <t xml:space="preserve">Сметана</t>
  </si>
  <si>
    <t xml:space="preserve">Выход:</t>
  </si>
  <si>
    <t xml:space="preserve">Химический состав данного блюда на 1 порцию</t>
  </si>
  <si>
    <t xml:space="preserve">Пищевые вещества</t>
  </si>
  <si>
    <t xml:space="preserve">Минеральные вещества, мг</t>
  </si>
  <si>
    <t xml:space="preserve">Витамины, мг</t>
  </si>
  <si>
    <t xml:space="preserve">на выход</t>
  </si>
  <si>
    <t xml:space="preserve">Белки, г</t>
  </si>
  <si>
    <t xml:space="preserve">Жиры, г</t>
  </si>
  <si>
    <t xml:space="preserve">Углеводы, г</t>
  </si>
  <si>
    <t xml:space="preserve">Калорийность, ккал</t>
  </si>
  <si>
    <t xml:space="preserve">Ca</t>
  </si>
  <si>
    <t xml:space="preserve">Fe</t>
  </si>
  <si>
    <t xml:space="preserve">B1</t>
  </si>
  <si>
    <t xml:space="preserve">B2</t>
  </si>
  <si>
    <t xml:space="preserve">C</t>
  </si>
  <si>
    <t xml:space="preserve">23,60</t>
  </si>
  <si>
    <t xml:space="preserve">22,40</t>
  </si>
  <si>
    <t xml:space="preserve">0,30</t>
  </si>
  <si>
    <t xml:space="preserve">297,00</t>
  </si>
  <si>
    <t xml:space="preserve">36,70</t>
  </si>
  <si>
    <t xml:space="preserve">2,00</t>
  </si>
  <si>
    <t xml:space="preserve">0,10</t>
  </si>
  <si>
    <t xml:space="preserve">0,20</t>
  </si>
  <si>
    <t xml:space="preserve">1,10</t>
  </si>
  <si>
    <t xml:space="preserve">Технология приготовления:</t>
  </si>
  <si>
    <t xml:space="preserve">Обработанные тушки, нарезают на кусочки и пропускают через мясорубку. Измельченное мясо соединяют с замоченным в воде хлебом, кладут соль и хорошо перемешивают, пропускают через мясорубку и выбивают. Готовую котлетную массу  разделывают на шарики ( 4-5шт. ) на порцию и отваривают их на пору или в воде. Отпускают фрикадельки с гарниром и маслом.   Для соуса пассеруют муку при непрерывном помешивании до образования светло- кремового цвета, не допуская пригорания. В пассерованную муку,охлаждают до 60-70 С выливают ¼ часть воды или отвара и вымешивают. Для приготовления соуса сметанного в горячий белый соус кладут прокипяченную сметану, соль и кипятят 3-5мин, процеживают и доводят да кипения</t>
  </si>
  <si>
    <t xml:space="preserve">Вид обработки:</t>
  </si>
  <si>
    <t xml:space="preserve">Варка</t>
  </si>
  <si>
    <t xml:space="preserve">Внешний вид: </t>
  </si>
  <si>
    <t xml:space="preserve">сформированные фрикадельки равномерно без трещин пропитанны</t>
  </si>
  <si>
    <t xml:space="preserve">соусом, сбоку уложен гарнир.</t>
  </si>
  <si>
    <t xml:space="preserve">Консистенция:  </t>
  </si>
  <si>
    <t xml:space="preserve">Фрикадельки в меру плотные, сочные. </t>
  </si>
  <si>
    <t xml:space="preserve">Цвет:                                                Фрикадельки светло — коричневые, соус — белый</t>
  </si>
  <si>
    <t xml:space="preserve">Вкус</t>
  </si>
  <si>
    <t xml:space="preserve">Тушенного мяса птицы (кур.) в соусе, умеренно соленый</t>
  </si>
  <si>
    <t xml:space="preserve">Запах:</t>
  </si>
  <si>
    <t xml:space="preserve">Тушенного мяса птицы (кур.)  с ароматом соуса</t>
  </si>
  <si>
    <t xml:space="preserve">технолог:</t>
  </si>
  <si>
    <t xml:space="preserve">Бурамбаева А.В.</t>
  </si>
  <si>
    <t xml:space="preserve">291  сб.2005</t>
  </si>
  <si>
    <t xml:space="preserve">Сборник рецептур блюд и кулинарных изделий для  питания школьников. </t>
  </si>
  <si>
    <t xml:space="preserve">Курица</t>
  </si>
  <si>
    <t xml:space="preserve">Рис</t>
  </si>
  <si>
    <t xml:space="preserve">Лук</t>
  </si>
  <si>
    <t xml:space="preserve">Морковь до 1.01</t>
  </si>
  <si>
    <t xml:space="preserve">Масло растительное</t>
  </si>
  <si>
    <t xml:space="preserve">Томат</t>
  </si>
  <si>
    <t xml:space="preserve">9,60</t>
  </si>
  <si>
    <t xml:space="preserve">8,70</t>
  </si>
  <si>
    <t xml:space="preserve">17,40</t>
  </si>
  <si>
    <t xml:space="preserve">184,00</t>
  </si>
  <si>
    <t xml:space="preserve">11,60</t>
  </si>
  <si>
    <t xml:space="preserve">0,90</t>
  </si>
  <si>
    <t xml:space="preserve">0,00</t>
  </si>
  <si>
    <t xml:space="preserve">0,70</t>
  </si>
  <si>
    <t xml:space="preserve">Обработанные тушки кур заливают холодной водой и варят, затем охлаждают, отделяют мякоть от кости и нарезают кусочками массой 20-30 г. Очищенные морковь и лук репчатый нарезают соломкой, припускают с добавлением воды (20% к массе) и масла. Нарезанное мясо соединяют с припущенными овощами, заливают горячей кипяченой водой, равной объему необходимой для рассыпчатой рисовой каши (1:2,1), добавляют соль и доводят до кипения. Рис промывают несколько раз в холодной воде, добавляют к мясу, вымешивают и варят при слабом кипении до готовности (до полного поглощения воды и размягчения риса), в конце варки - перемешивают.  Органолептические показатели качества Внешний вид - рис хорошо набухший, рассыпчатый, соотношение продуктов соответствует рецептуре. Цвет - мяса - светло-коричневый, риса - серовато- белый, овощей - светло-желтый. Консистенция - мяса кур - мягкая, риса - мягкая, плова - рассыпчатая, сочная. Запах - свойственный тушеному мясу кур с овощами и рисом, без постороннего. Вкус - характерный тушеному мясу кур с овощами и рисом, без подгорелости.</t>
  </si>
  <si>
    <t xml:space="preserve">295  сб. 2005</t>
  </si>
  <si>
    <t xml:space="preserve">Котлеты рубленные из бройлер-цыплят</t>
  </si>
  <si>
    <t xml:space="preserve">17,90</t>
  </si>
  <si>
    <t xml:space="preserve">14,60</t>
  </si>
  <si>
    <t xml:space="preserve">15,20</t>
  </si>
  <si>
    <t xml:space="preserve">264,00</t>
  </si>
  <si>
    <t xml:space="preserve">42,40</t>
  </si>
  <si>
    <t xml:space="preserve">1,40</t>
  </si>
  <si>
    <t xml:space="preserve">0,40</t>
  </si>
  <si>
    <t xml:space="preserve">Обработанные тушки кур разделывают на мякоть с кожей, нарезают на куски, измельчают через мясорубку, соединяют с замоченным в молоке или воде хлебом и повторно измельчают через мясорубку, добавляют соль и перемешивают. Котлетную массу порционируют и формуют биточки округлой формы или котлеты - овально-продолговатой, панируют в панировочных сухарях, выкладывают на функциональную емкость, смазанную маслом растительным, и запекают в жарочном шкафу при температуре 200-220°С до образования золотистой корочки 15-20 мин. Органолептические показатели качества Внешний вид - поверхность без трещин, форма изделий сохранена. Цвет - поверхности - золотистый, на разрезе - серовато-белый или светло-кремовый. Консистенция   однородная, рыхлая, сочная. Запах - свойственный для запеченных изделий из котлетной массы мяса кур, без постороннего. Вкус - характерный для запеченных изделий из котлетной массы мяса кур.</t>
  </si>
  <si>
    <t xml:space="preserve">Запечение</t>
  </si>
  <si>
    <t xml:space="preserve">299/№329  сб. 2005</t>
  </si>
  <si>
    <t xml:space="preserve">Суфле из кур или бройлеров-цыплят</t>
  </si>
  <si>
    <t xml:space="preserve">Яйцо</t>
  </si>
  <si>
    <t xml:space="preserve">29 шт.</t>
  </si>
  <si>
    <t xml:space="preserve">Молоко</t>
  </si>
  <si>
    <t xml:space="preserve">соус молочный густой №329</t>
  </si>
  <si>
    <t xml:space="preserve">19,80</t>
  </si>
  <si>
    <t xml:space="preserve">22,70</t>
  </si>
  <si>
    <t xml:space="preserve">4,60</t>
  </si>
  <si>
    <t xml:space="preserve">301,00</t>
  </si>
  <si>
    <t xml:space="preserve">73,70</t>
  </si>
  <si>
    <t xml:space="preserve">1,70</t>
  </si>
  <si>
    <t xml:space="preserve">Обработанные тушки кур варят до готовности, разделывают на мякоть без кожи, измельчают через мясорубку, затем в фарш постепенно вводят молочный соус, добавляют размягченное масло сливочное, желтки яиц, массу взбивают и добавляют белки яиц, взбитые в густую пену. Подготовленную массу раскладывают в функциональную емкость, смазанную маслом растительным, и варят на пару 20-25 мин до готовности. Для приготовления соуса муку пассеруют (подсушивают в жарочном шкафу до светло-кремового цвета), растирают с маслом сливочным, разводят горячим кипяченым молоком, варят 15 мин, добавляют соль и доводят до кипения. Готовое суфле охлаждают 3-5 мин и нарезают на порции. Органолептические показатели качества Внешний вид - поверхность ровная, без трещин. Цвет - серый. Консистенция - однородная, рыхлая, сочная. Запах - свойственный изделию из вареного мяса кур с продуктами, входящими в рецептуру, и молочному соусу, без постороннего. Вкус - характерный изделию из вареного мяса кур с продуктами, входящими в рецептуру, и молочному соусу.</t>
  </si>
  <si>
    <t xml:space="preserve">                                                                                                                                                                                                                                                                                                                                                                                                                                                                                                                                                                                                                                                                                                                                                                                                                                                                                                                                                                                                                                                                                                                                                                                                                                                                                                                                              </t>
  </si>
  <si>
    <t xml:space="preserve">Фрикадельки из филе  птицы с соусом сметанным</t>
  </si>
  <si>
    <t xml:space="preserve">филе птицы</t>
  </si>
  <si>
    <t xml:space="preserve">Обработанное филе кур без кожи, нарезают на кусочки и пропускают через мясорубку. Измельченное мясо соединяют с замоченным в воде хлебом, кладут соль и хорошо перемешивают, пропускают через мясорубку и выбивают. Готовую котлетную массу  разделывают на шарики ( 4-5шт. ) на порцию и отваривают их на пору или в воде. Отпускают фрикадельки с гарниром и маслом.   Для соуса пассеруют муку при непрерывном помешивании до образования светло- кремового цвета, не допуская пригорания. В пассерованную муку,охлаждают до 60-70 С выливают ¼ часть воды или отвара и вымешивают. Для приготовления соуса сметанного в горячий белый соус кладут прокипяченную сметану, соль и кипятят 3-5мин, процеживают и доводят да кипения</t>
  </si>
  <si>
    <t xml:space="preserve">Суфле из филе кур </t>
  </si>
  <si>
    <t xml:space="preserve">Обработанное филе кур без кожи  варят до готовности, разделывают , измельчают через мясорубку, затем в фарш постепенно вводят молочный соус, добавляют размягченное масло сливочное, желтки яиц, массу взбивают и добавляют белки яиц, взбитые в густую пену. Подготовленную массу раскладывают в функциональную емкость, смазанную маслом растительным, и варят на пару 20-25 мин до готовности. Для приготовления соуса муку пассеруют (подсушивают в жарочном шкафу до светло-кремового цвета), растирают с маслом сливочным, разводят горячим кипяченым молоком, варят 15 мин, добавляют соль и доводят до кипения. Готовое суфле охлаждают 3-5 мин и нарезают на порции. Органолептические показатели качества Внешний вид - поверхность ровная, без трещин. Цвет - серый. Консистенция - однородная, рыхлая, сочная. Запах - свойственный изделию из вареного мяса кур с продуктами, входящими в рецептуру, и молочному соусу, без постороннего. Вкус - характерный изделию из вареного мяса кур с продуктами, входящими в рецептуру, и молочному соусу.</t>
  </si>
  <si>
    <t xml:space="preserve">289  сб.2005</t>
  </si>
  <si>
    <t xml:space="preserve">Рагу из филе птицы</t>
  </si>
  <si>
    <t xml:space="preserve">картофель </t>
  </si>
  <si>
    <t xml:space="preserve">Морковь</t>
  </si>
  <si>
    <r>
      <rPr>
        <sz val="13"/>
        <rFont val="Arial Cyr"/>
        <family val="2"/>
        <charset val="204"/>
      </rPr>
      <t xml:space="preserve">Подготовленное виле кур без кожи, нарубленные на куски по 30-35 г., обжаривают до образования корочки ,заливают горячей водой в количестве 20-30% от массы набора продуктов ,добавляют пассерованное томатную пасту пастуи тушат 30-40 мин . Бульон оставшийся после тушения, Бульон оставшийся после тушения, сливают и приготавливают на нем соус, которым заливают тушеные кусочки мяса, добавляют обжаренные нарезанные кусочки мяса,добавляют обжаренные нарезанные кусочками картофель, морковь, лук и тушат 15-20 мин.         Отпускают рагу вместе с соусом и гарниром. </t>
    </r>
    <r>
      <rPr>
        <b val="true"/>
        <sz val="13"/>
        <rFont val="Arial Cyr"/>
        <family val="2"/>
        <charset val="204"/>
      </rPr>
      <t xml:space="preserve">Органолептические показатели качества</t>
    </r>
    <r>
      <rPr>
        <sz val="13"/>
        <rFont val="Arial Cyr"/>
        <family val="2"/>
        <charset val="204"/>
      </rPr>
      <t xml:space="preserve"> Внешний вид – мясо вместе с соусом и гарниром уложены в баранчик, овощи сохранили форму нарезки. Цвет - оранжевый. Консистенция – сочная, мягкая. Запах - свойственный изделию из вареного мяса кур с продуктами,томата и овощей.  Вкус – умеренно соленый, свойственный мясу птицы с привкусом томата и овощей.</t>
    </r>
  </si>
  <si>
    <t xml:space="preserve">Варка, тушнеие </t>
  </si>
  <si>
    <t xml:space="preserve">Плов из филе  птицы</t>
  </si>
  <si>
    <t xml:space="preserve">Обработанное филе кур без кожи  заливают холодной водой и варят, затем охлаждают, отделяют мякоть от кости и нарезают кусочками массой 20-30 г. Очищенные морковь и лук репчатый нарезают соломкой, припускают с добавлением воды (20% к массе) и масла. Нарезанное мясо соединяют с припущенными овощами, заливают горячей кипяченой водой, равной объему необходимой для рассыпчатой рисовой каши (1:2,1), добавляют соль и доводят до кипения. Рис промывают несколько раз в холодной воде, добавляют к мясу, вымешивают и варят при слабом кипении до готовности (до полного поглощения воды и размягчения риса), в конце варки - перемешивают.  Органолептические показатели качества Внешний вид - рис хорошо набухший, рассыпчатый, соотношение продуктов соответствует рецептуре. Цвет - мяса - светло-коричневый, риса - серовато- белый, овощей - светло-желтый. Консистенция - мяса кур - мягкая, риса - мягкая, плова - рассыпчатая, сочная. Запах - свойственный тушеному мясу кур с овощами и рисом, без постороннего. Вкус - характерный тушеному мясу кур с овощами и рисом, без подгорелости.</t>
  </si>
  <si>
    <t xml:space="preserve">292 сб.2005</t>
  </si>
  <si>
    <r>
      <rPr>
        <sz val="13"/>
        <rFont val="Arial Cyr"/>
        <family val="2"/>
        <charset val="204"/>
      </rPr>
      <t xml:space="preserve">Обжаренную до золотистой корочки птицу  рубят на порции, добавляют нарезанный дольками обжаренный картофель, пассерованные морковь, лук, заливают соусом сметанным с томатом и тушат 20-30 мин. За 5-10 мин. До готовности добавляют зеленый консервированный горошек. Тушеную птицу отпускают с овощами и соусом, в котором они тушились. </t>
    </r>
    <r>
      <rPr>
        <b val="true"/>
        <sz val="13"/>
        <rFont val="Arial Cyr"/>
        <family val="2"/>
        <charset val="204"/>
      </rPr>
      <t xml:space="preserve">Органолептические показатели качества</t>
    </r>
    <r>
      <rPr>
        <sz val="13"/>
        <rFont val="Arial Cyr"/>
        <family val="2"/>
        <charset val="204"/>
      </rPr>
      <t xml:space="preserve"> Внешний вид – тушеные после обжаривания куски птицы, уложены рядом с гарниром и политы соусом, в котором они тушились. Цвет -соуса- темно-красный, филе птицы на разрезе — белый, окорочков темно - серый. Консистенция – мягкая, сочная; соус средней густоты. Запах — тушеного мяса птицы.  Вкус – тушеного мяса птицы с привкусом соуса и овощей, умеренно соленый.</t>
    </r>
  </si>
  <si>
    <t xml:space="preserve">Жарка, тушение </t>
  </si>
  <si>
    <t xml:space="preserve">279/331</t>
  </si>
  <si>
    <t xml:space="preserve">Тефтели 2 вариант (из говядины с рисом)</t>
  </si>
  <si>
    <t xml:space="preserve">Говядина (I категории)</t>
  </si>
  <si>
    <t xml:space="preserve">соль </t>
  </si>
  <si>
    <t xml:space="preserve">мука пшеничная</t>
  </si>
  <si>
    <t xml:space="preserve">соус сметанный с томатом №331</t>
  </si>
  <si>
    <t xml:space="preserve">38,10</t>
  </si>
  <si>
    <r>
      <rPr>
        <sz val="13"/>
        <rFont val="Arial Cyr"/>
        <family val="2"/>
        <charset val="204"/>
      </rPr>
      <t xml:space="preserve">Мясо говядины, зачищенное от грубой соединительной ткани, нарезают на куски, измельчают на мясорубке, затем добавляют замоченный в воде хлеб,  измельчают на мясорубке второй раз. В фарш добавляют нарезанный мелкими кубиками бланшированный и припущенный с маслом  лук репчатый и рассыпчатый рис, перемешивают и разделывают на шарики. Полуфабрикаты панируют в муке, обжаривают укладывают на функциональную емкость, смазанную маслом растительным, заливают соусом с добавлением воды (10-20г на порцию) и тушат 20-25 мин. При отпуске тефтели гарнируют и поливают соусом, соусом в котором они тушились. </t>
    </r>
    <r>
      <rPr>
        <b val="true"/>
        <sz val="13"/>
        <rFont val="Arial Cyr"/>
        <family val="2"/>
        <charset val="204"/>
      </rPr>
      <t xml:space="preserve">Органолептические показатели качества</t>
    </r>
    <r>
      <rPr>
        <sz val="13"/>
        <rFont val="Arial Cyr"/>
        <family val="2"/>
        <charset val="204"/>
      </rPr>
      <t xml:space="preserve"> Внешний вид - изделия округлой формы, сохранили форму, поверхность ровная, без трещин. Цвет - серый. Консистенция — сочная, пышная. Запах - свойственный для вареного мяса с луком репчатым, без постороннего. Вкус - характерный для вареного мяса с луком репчатым.</t>
    </r>
  </si>
  <si>
    <t xml:space="preserve">Припускание</t>
  </si>
  <si>
    <t xml:space="preserve">мед.работник</t>
  </si>
  <si>
    <t xml:space="preserve">Стр. 17  сбор. 2015  №331 сбор.2005</t>
  </si>
  <si>
    <t xml:space="preserve">Голубцы ленивые с мясом говядины и рисом-  2-вариант и соусом основным с томатом</t>
  </si>
  <si>
    <t xml:space="preserve">рецептура блюд для детских учреждений</t>
  </si>
  <si>
    <t xml:space="preserve">¼</t>
  </si>
  <si>
    <t xml:space="preserve">рис</t>
  </si>
  <si>
    <t xml:space="preserve">капуста </t>
  </si>
  <si>
    <t xml:space="preserve">соус основнойс томатом</t>
  </si>
  <si>
    <t xml:space="preserve">170/50</t>
  </si>
  <si>
    <t xml:space="preserve">160/50</t>
  </si>
  <si>
    <t xml:space="preserve">выход</t>
  </si>
  <si>
    <t xml:space="preserve">6,30</t>
  </si>
  <si>
    <t xml:space="preserve">6,50</t>
  </si>
  <si>
    <t xml:space="preserve">6,40</t>
  </si>
  <si>
    <t xml:space="preserve">106,00</t>
  </si>
  <si>
    <t xml:space="preserve">28,50</t>
  </si>
  <si>
    <t xml:space="preserve">Зачищенную белокочанную капусту с удаленной кочерыгой кладут в горячую кипяченую подсоленную воду и варят до полуготовности. Кочаны разбирают на листья, нарезают мелким кубиком. Рис перебирают, промывают несколько раз в холодной воде и варят в воде (в соотношении 1:2,1). Для приготовления фарша сырое мясо говядины измельчают через мясорубку, добавляют вареный рассыпчатый рис, мелконарезанную капусту, соль и перемешивают. Из подготовленной массы формуют изделия цилиндрической формы. Голубцы кладут на функциональную емкость, смазанную маслом, запекают в жарочном шкафу при температуре 200-220°С до образования золотистой корочки, затем заливают соусом и запекают 20-25 мин. Для приготовления соуса муку пассеруют (подсушивают в жарочном шкафу до светло-кремового цвета), охлаждают до 50°С, просеивают, растирают со сливочным маслом, разводят горячей водой и варят 7-10 мин., затем добавляют соль, сметану, процеживают и доводят до кипения. Органолептические показатели качества Внешний вид - форма голубцов сохранена, в соусе. Цвет – поверхности - золотистый, на разрезе - серовато-коричневый, соуса - светло-кремовый. Консистенция - мягкая, сочная - продуктов, входящих в рецептуру, соус - средней густоты. Запах - свойственный для вареных продуктов, входящих в рецептуру изделия и соуса молочного, без постороннего. Вкус - характерный для вареных продуктов, входящих в рецептуру изделия и соуса молочного.</t>
  </si>
  <si>
    <t xml:space="preserve">268  сбор.2005</t>
  </si>
  <si>
    <t xml:space="preserve">Шницель  из говядины  </t>
  </si>
  <si>
    <t xml:space="preserve">молоко </t>
  </si>
  <si>
    <t xml:space="preserve">10,40</t>
  </si>
  <si>
    <t xml:space="preserve">9,80</t>
  </si>
  <si>
    <t xml:space="preserve">166,00</t>
  </si>
  <si>
    <t xml:space="preserve">23,40</t>
  </si>
  <si>
    <t xml:space="preserve">1,30</t>
  </si>
  <si>
    <r>
      <rPr>
        <sz val="13"/>
        <rFont val="Arial Cyr"/>
        <family val="2"/>
        <charset val="204"/>
      </rPr>
      <t xml:space="preserve">Котлетное мясо говядины, зачищенное от грубой соединительной ткани, нарезают на куски и измельчают через мясорубку. Измельченное мясо соединяют с предварительно замоченным в молоке пшеничным хлебом , солью, повторно измельчают через мясорубку, массу перемешивают и взбивают. Котлетную массу порционируют и формуют биточки округлой формы или котлеты - овально-продолговатой, панируют в сухарях панировочных.   Шницели  (котлеты) укладывают в функциональную емкость, смазанную растительным маслом, обжаривают до полуготовности в жарочном шкафу 7-10 мин при температуре 200-220°С,. При отпуске изделия гарнируют и поливают маслом или соусом.  </t>
    </r>
    <r>
      <rPr>
        <b val="true"/>
        <sz val="13"/>
        <rFont val="Arial Cyr"/>
        <family val="2"/>
        <charset val="204"/>
      </rPr>
      <t xml:space="preserve">Органолептические показатели качества</t>
    </r>
    <r>
      <rPr>
        <sz val="13"/>
        <rFont val="Arial Cyr"/>
        <family val="2"/>
        <charset val="204"/>
      </rPr>
      <t xml:space="preserve"> Внешний вид - поверхность без трещин, форма изделий сохранена. Цвет - изделий серый или светло-коричневый. Консистенция - изделий - однородная, рыхлая, сочная. Запах - свойственный для изделий из котлетной массы говядины. Вкус - характерный для изделий из котлетной массы говядины .</t>
    </r>
  </si>
  <si>
    <t xml:space="preserve">259  сбор 2005</t>
  </si>
  <si>
    <t xml:space="preserve">Жаркое по — домашнему</t>
  </si>
  <si>
    <t xml:space="preserve">картофель c 1.09</t>
  </si>
  <si>
    <t xml:space="preserve">картофель с 1.01</t>
  </si>
  <si>
    <t xml:space="preserve">картофель с 1.03</t>
  </si>
  <si>
    <t xml:space="preserve">томат </t>
  </si>
  <si>
    <t xml:space="preserve">60/130</t>
  </si>
  <si>
    <t xml:space="preserve">8,90</t>
  </si>
  <si>
    <t xml:space="preserve">Мясо нарезают по два кусочка на порцию, картофель и лук — дольками. Мясо и овощи обжаривают по отдельности. Обжаренное мясо и овощи кладут в посуду слоями, чтобы снизу и с верху мяса были овощи, добавляют томатное пюре, соль и воду (продукты должны быть только покрыты жидкостью) закрывают крышкой и тушат до готовности. Отпускают жаркое вместе с бульоном и гарниром. Требования к качеству.  Внешний вид:  мясо — нарезано поперек волокон, уложено на тарелку вместе с овощами. Овощи сохранили форму нарезки.  Консистенция:  мяса и овощи — нежная, мягкая, сочная  Вкус:  без постороннего привкуса, умеренно соленый.  Цвет:  мяса — коричневый, овощей — темно — красный.  Запах:  мяса в сочетании ароматом овощей.</t>
  </si>
  <si>
    <t xml:space="preserve">№284</t>
  </si>
  <si>
    <t xml:space="preserve">Запеканка (рулет) картофельная с мясом (говядина)</t>
  </si>
  <si>
    <t xml:space="preserve">Масса готовых мясопрдуктов</t>
  </si>
  <si>
    <t xml:space="preserve">Масса вареного протертого картофеля</t>
  </si>
  <si>
    <t xml:space="preserve">Масса пассерованного лука</t>
  </si>
  <si>
    <t xml:space="preserve">Масса запеченного блюда</t>
  </si>
  <si>
    <t xml:space="preserve">соус сметанный    с томатом</t>
  </si>
  <si>
    <t xml:space="preserve">140/50</t>
  </si>
  <si>
    <r>
      <rPr>
        <sz val="13"/>
        <rFont val="Arial Cyr"/>
        <family val="2"/>
        <charset val="204"/>
      </rPr>
      <t xml:space="preserve">Мясо говядины, зачищенное от грубой соединительной ткани, нарезают на куски, обжариваю тушат, готовые продукты пропускают  на мясорубке, добавляют пассерованный репчатый лук. Протертый картофель делят на две равные части. Одну часть кладут на смазанный маслом и посыпанный сухарями противень, разравнивают, кладут фарш, а на него оставшуюся часть картофеля. После разравнивают изделия и посыпают сухарями и запекают.  При отпуске  поливают соусом сметанным с томатом. </t>
    </r>
    <r>
      <rPr>
        <b val="true"/>
        <sz val="13"/>
        <rFont val="Arial Cyr"/>
        <family val="2"/>
        <charset val="204"/>
      </rPr>
      <t xml:space="preserve">Органолептические показатели качества</t>
    </r>
    <r>
      <rPr>
        <sz val="13"/>
        <rFont val="Arial Cyr"/>
        <family val="2"/>
        <charset val="204"/>
      </rPr>
      <t xml:space="preserve"> Внешний вид — запеканку нарезают ровными кусками, поверхность изделия нерастрескавшаяся, изделия поливают соусом. Цвет — корочки — свойственный запеченному картофелю, румяный, оранжево-коричневый.  Консистенция — мягкая, нежная. Запах — запеченного картофеля, мяса или субпродуктов.. Вкус — свойственный запеченному картофелю, фарша — мяса, умеренно соленый. </t>
    </r>
  </si>
  <si>
    <t xml:space="preserve">  </t>
  </si>
  <si>
    <t xml:space="preserve">269  сбор.2005</t>
  </si>
  <si>
    <t xml:space="preserve">Биточки ( особые)  из говядины  </t>
  </si>
  <si>
    <t xml:space="preserve">229  сб.2005</t>
  </si>
  <si>
    <t xml:space="preserve">Рыба, тушенная с овощами</t>
  </si>
  <si>
    <t xml:space="preserve">Минтай б/головы не потрошеный </t>
  </si>
  <si>
    <t xml:space="preserve">Сахар</t>
  </si>
  <si>
    <t xml:space="preserve">на выход блюд</t>
  </si>
  <si>
    <t xml:space="preserve">33,90</t>
  </si>
  <si>
    <t xml:space="preserve">1,20</t>
  </si>
  <si>
    <t xml:space="preserve">Обработанную рыбу разделывают на филе без кожи и костей, нарезают порционные куски, кладут в функциональную емкость, смазанную маслом в один ряд. Очищенные морковь и лук репчатый нарезают соломкой, укладывают на рыбу, заливают горячей кипяченой водой, доводят до кипения, добавляют сахар, соль, закрывают крышкой и тушат до готовности 35-40 мин. При отпуске можно добавить мелконарезанную зелень (1-2 г). Органолептические показатели качества Внешний вид - рыба сохранила форму, сверху - овощи. Цвет - рыбы - серый, овощей - светло-оранжевый. Консистенция - рыбы и овощей - мягкая, сочная. Запах - свойственный рыбе и овощам, без постороннего. Вкус - характерный тушеной рыбе и овощам.</t>
  </si>
  <si>
    <t xml:space="preserve">Тушение</t>
  </si>
  <si>
    <t xml:space="preserve">390  Сб. 2004</t>
  </si>
  <si>
    <t xml:space="preserve">Котлеты рыбные « Любительские» </t>
  </si>
  <si>
    <t xml:space="preserve">Сборник рецептур и кулинарных изделий для предприятий.</t>
  </si>
  <si>
    <t xml:space="preserve">общественного питания при общеобразовательных школах</t>
  </si>
  <si>
    <t xml:space="preserve">Минтай б/головы  потрошеный </t>
  </si>
  <si>
    <t xml:space="preserve">13,70</t>
  </si>
  <si>
    <t xml:space="preserve">8,00</t>
  </si>
  <si>
    <t xml:space="preserve">105,00</t>
  </si>
  <si>
    <t xml:space="preserve">59,10</t>
  </si>
  <si>
    <t xml:space="preserve">0,80</t>
  </si>
  <si>
    <t xml:space="preserve">0,60</t>
  </si>
  <si>
    <t xml:space="preserve"> Подготовленное филе рыбы нарезают на куски и пропускают дважды через мясорубку вместе с замоченным в молоке хлебом, варенной морковью, луком репчатым.  Рыбную массу добавляют яйцо, соль, хорошо перемешивают и формуют котлеты . Изделия кладут в сатейник, смазанным маслом сливочным, добавляют немного воды и припускают   при закрытой крышке 15-20 мин.  Или обжаривают с двух сторон и доводят до готовности в жарочном шкафу 15-20мин. При 200С . Органолептические показатели качества Внешний вид - форма изделий сохранена, поверхность без трещин. Цвет - светло-серый. Консистенция - однородная, рыхлая, сочная. Запах - свойственный изделиям из рыбной котлетной массы, без постороннего. Вкус - характерный изделиям из рыбной котлетной массы.</t>
  </si>
  <si>
    <t xml:space="preserve">234   сб. 2005</t>
  </si>
  <si>
    <t xml:space="preserve">Котлеты или биточки рыбные</t>
  </si>
  <si>
    <r>
      <rPr>
        <sz val="13"/>
        <rFont val="Arial Cyr"/>
        <family val="2"/>
        <charset val="204"/>
      </rPr>
      <t xml:space="preserve">Рыбу обрабатывают, разделывают на филе без кожи и костей. Филе нарезают на куски и измельчают через мясорубку, добавляют замоченный в молоке пшеничный хлеб,соль, тщательно перемешивают и выбивают. Из полученной рыбной котлетной массы   формуют биточки округлой формы или котлеты, панируют в сухарях , обжаривают с двух сторон на противне или сковородке в течение 8-10 мин., и доводят до готовности в жарочном шкафу 5 мин при 200 С. </t>
    </r>
    <r>
      <rPr>
        <b val="true"/>
        <sz val="13"/>
        <rFont val="Arial Cyr"/>
        <family val="2"/>
        <charset val="204"/>
      </rPr>
      <t xml:space="preserve"> Органолептические показатели качества</t>
    </r>
    <r>
      <rPr>
        <sz val="13"/>
        <rFont val="Arial Cyr"/>
        <family val="2"/>
        <charset val="204"/>
      </rPr>
      <t xml:space="preserve"> Внешний вид - форма изделий сохранена, поверхность без трещин. Цвет — светло-серый, корочка золотистая.. Консистенция - однородная, рыхлая, сочная. Запах - свойственный изделиям из рыбной котлетной массы, без постороннего. Вкус - характерный изделиям из рыбной котлетной массы.</t>
    </r>
  </si>
  <si>
    <t xml:space="preserve">183   сб. 2005</t>
  </si>
  <si>
    <t xml:space="preserve">Каша жидкая гречневая с молоком</t>
  </si>
  <si>
    <t xml:space="preserve">Гречневая крупа</t>
  </si>
  <si>
    <t xml:space="preserve">Соль  йодированная</t>
  </si>
  <si>
    <t xml:space="preserve">на выход блюда</t>
  </si>
  <si>
    <t xml:space="preserve">63,90</t>
  </si>
  <si>
    <t xml:space="preserve">Крупу перебирают, промывают. Молоко ,смешанное с водой, нагревают до кипения, добавляют соль, засыпают подготовленную гречневую крупу и варят, помешивая, до загустения. Доваривают кашу в течение 1,5 ч., поставив посуду с ней на противень с водой.  При отпуске поливают маслом сливочным и посыпают сахаром, или поливают маслом, или посыпают сахаром.</t>
  </si>
  <si>
    <t xml:space="preserve">Внешний вид</t>
  </si>
  <si>
    <t xml:space="preserve">зерна крупы полностью разварившиеся,утратили форму.</t>
  </si>
  <si>
    <t xml:space="preserve">Цвет</t>
  </si>
  <si>
    <t xml:space="preserve">свойственный виду каши</t>
  </si>
  <si>
    <t xml:space="preserve">Консистенция</t>
  </si>
  <si>
    <t xml:space="preserve">жидкая,на тарелке расплываются, но ложка, положенная выпуклой</t>
  </si>
  <si>
    <t xml:space="preserve">стороной на поверхности каши, не тонет</t>
  </si>
  <si>
    <t xml:space="preserve">Запах</t>
  </si>
  <si>
    <t xml:space="preserve">свойственный виду каши в сочетании с молоком и масло</t>
  </si>
  <si>
    <t xml:space="preserve">умеренно сладкий и соленый, с выраженным вкусом молока и привкусом сливочного масла</t>
  </si>
  <si>
    <t xml:space="preserve">Технолог  :</t>
  </si>
  <si>
    <t xml:space="preserve">174   сб  2005</t>
  </si>
  <si>
    <t xml:space="preserve">Каша рисовая вязкая с маслом сливочным</t>
  </si>
  <si>
    <t xml:space="preserve">Сборник технических нормативов для питания детей в дошкольных организациях.</t>
  </si>
  <si>
    <t xml:space="preserve">1,50</t>
  </si>
  <si>
    <t xml:space="preserve">1,90</t>
  </si>
  <si>
    <t xml:space="preserve">17,80</t>
  </si>
  <si>
    <t xml:space="preserve">93,00</t>
  </si>
  <si>
    <t xml:space="preserve">3,90</t>
  </si>
  <si>
    <t xml:space="preserve">Крупу перебирают, промывают несколько раз в холодной воде, всыпают в кипящую воду, добавляют соль, сахар и варят, периодически помешивая до готовности. При отпуске кашу поливают растопленным, доведенным до кипения маслом сливочным. Органолептические показатели качества Внешний вид - поверхность, без засохших пленок, зерна крупы набухшие, хорошо разварены. Цвет - белый или серовато-белый. Консистенция - густая, мягкая, однородная, на тарелке, не расплывается.  Запах — свойственный вареному рису с маслом сливочным, без постороннего. Вкус - характерный вареному рису с маслом сливочным, сладковатый, без подгорелости.</t>
  </si>
  <si>
    <t xml:space="preserve">173   сб. 2005</t>
  </si>
  <si>
    <t xml:space="preserve">Каша вязкая  молочная из овсяной крупы с  маслом сливочным</t>
  </si>
  <si>
    <t xml:space="preserve">Крупа овсяная</t>
  </si>
  <si>
    <t xml:space="preserve">3,70</t>
  </si>
  <si>
    <t xml:space="preserve">16,20</t>
  </si>
  <si>
    <t xml:space="preserve">109,00</t>
  </si>
  <si>
    <t xml:space="preserve">65,90</t>
  </si>
  <si>
    <t xml:space="preserve">Перебранную и промытую крупу всыпают в кипящую воду и варят 20-30 мин, затем добавляют соль, сахар, горячее кипяченое молоко и варят до готовности, периодически помешивая. При отпуске кашу поливают растопленным, доведенным до кипения маслом сливочным. Органолептические показатели качества  Внешний вид - поверхность без засохших пленок. Цвет - сероватый. Консистенция - густая, на тарелке слегка расплывается, зерна крупы полностью набухшие.  Запах - свойственный молочной овсяной каше с маслом сливочным, без постороннего. Вкус - характерный молочной овсяной каше с маслом сливочным, сладковатый, без подгорелости.</t>
  </si>
  <si>
    <t xml:space="preserve">175   сб  2005</t>
  </si>
  <si>
    <t xml:space="preserve">Каша вязкая  молочная из риса и пшена</t>
  </si>
  <si>
    <t xml:space="preserve">Пшено</t>
  </si>
  <si>
    <t xml:space="preserve">2,50</t>
  </si>
  <si>
    <t xml:space="preserve">2,90</t>
  </si>
  <si>
    <t xml:space="preserve">13,20</t>
  </si>
  <si>
    <t xml:space="preserve">88,00</t>
  </si>
  <si>
    <t xml:space="preserve">57,50</t>
  </si>
  <si>
    <t xml:space="preserve">Рис и пшено перебирают, промывают водой сначала теплой, а затем холодной несколько раз, пшено ошпаривают. Крупы сначала варят отдельно до полуготовности, закладывая в кипящую воду, затем соединяют, заливают горячим молоком, добавляют сахар, соль, доводят до кипения, варят при слабом кипении до поглощения жидкости над поверхностью крупы и доводят до готовности под закрытой крышкой. При отпуске кашу поливают растопленным, сведенным до кипения сливочным маслом. Органолептические показатели качества  Внешний вид - поверхность без засохших пленок. Цвет - белый с желтым оттенком. Консистенция - густая, на тарелке слегка расплывается, зерна набухшие, хорошо разварены.  Запах - свойственный молочной каше из смеси круп с маслом сливочным, без постороннего. Вкус - характерный молочной каше из смеси круп с маслом сливочным, без подгорелости.</t>
  </si>
  <si>
    <t xml:space="preserve">181   сб. 2005</t>
  </si>
  <si>
    <t xml:space="preserve">Каша жидкая молочная из манной крупы с маслом сливочным</t>
  </si>
  <si>
    <t xml:space="preserve">2,70</t>
  </si>
  <si>
    <t xml:space="preserve">14,30</t>
  </si>
  <si>
    <t xml:space="preserve">89,00</t>
  </si>
  <si>
    <t xml:space="preserve">46,80</t>
  </si>
  <si>
    <t xml:space="preserve">В кипящее молоко с водой добавляют сахар, соль и всыпают тонкой струйкой при домешивании манную крупу, варят 5-10 мин. При отпуске кашу поливают растопленным, доведенным до кипения сливочным маслом. Органолептические показатели качества  Внешний вид - поверхность без засохших пленок. Цвет - белый. Консистенция - густая, на тарелке слегка расплывается, зерна крупы полностью набухшие.  Запах - свойственный манной молочной каше с маслом сливочным, без постороннего. Вкус - характерный молочной манной каше с маслом сливочным, без подгорелости.</t>
  </si>
  <si>
    <t xml:space="preserve">мед.работник:</t>
  </si>
  <si>
    <t xml:space="preserve">175   сб. 2005</t>
  </si>
  <si>
    <t xml:space="preserve">Каша молочная ассорти (рис, кукуруза) с маслом сливочным</t>
  </si>
  <si>
    <t xml:space="preserve">2,30</t>
  </si>
  <si>
    <t xml:space="preserve">2,80</t>
  </si>
  <si>
    <t xml:space="preserve">13,50</t>
  </si>
  <si>
    <t xml:space="preserve">87,00</t>
  </si>
  <si>
    <t xml:space="preserve">56,60</t>
  </si>
  <si>
    <t xml:space="preserve">Рис перебирают, промывают холодной водой несколько раз, кукурузную крупу промывают. Крупы сначала варят по отдельности до полуготовности, закладывая в кипящую воду, затем соединяют, заливают горячим кипяченым молоком, добавляют сахар, соль и варят при слабом кипении, периодически помешивая, до готовности. При отпуске кашу поливают маслом сливочным, доведенным до кипения. Органолептические показатели качества  Внешний вид - поверхность без засохших пленок. Цвет - белый, с желтым оттенком. Консистенция - густая, на тарелке слегка расплывается, зерна полностью набухшие, хорошо разварены.  Запах - свойственный молочной каше из смеси круп с маслом сливочным, без постороннего. Вкус - характерный молочной каше из смеси круп с маслом сливочным, без подгорелости.</t>
  </si>
  <si>
    <t xml:space="preserve">235 сб. 2013</t>
  </si>
  <si>
    <t xml:space="preserve">Суп молочный  с макаронными изделиями</t>
  </si>
  <si>
    <t xml:space="preserve">Сборник рецептур блюд и кулинарных изделий для  предприятий общественного питания</t>
  </si>
  <si>
    <t xml:space="preserve">173 сб. 2005</t>
  </si>
  <si>
    <t xml:space="preserve">Каша вязкая  молочная из крупы пшенной</t>
  </si>
  <si>
    <t xml:space="preserve">Крупа пшённая</t>
  </si>
  <si>
    <r>
      <rPr>
        <sz val="13"/>
        <rFont val="Arial Cyr"/>
        <family val="2"/>
        <charset val="204"/>
      </rPr>
      <t xml:space="preserve">Перебранную и промытую крупу всыпают в кипящую воду и варят 20 мин., затем добавляют соль, сахар, горячее кипяченое молоко и варят до готовности, периодически помешивая. При отпуске кашу поливают растопленным, доведенным до кипения маслом сливочным. </t>
    </r>
    <r>
      <rPr>
        <b val="true"/>
        <i val="true"/>
        <sz val="13"/>
        <rFont val="Arial Cyr"/>
        <family val="2"/>
        <charset val="204"/>
      </rPr>
      <t xml:space="preserve">Органолептические показатели качества</t>
    </r>
    <r>
      <rPr>
        <sz val="13"/>
        <rFont val="Arial Cyr"/>
        <family val="2"/>
        <charset val="204"/>
      </rPr>
      <t xml:space="preserve">  Внешний вид – зернам крупы полностью разварившиеся, утратили форму. Цвет – соответствует видукаши.. Консистенция – жидкая, на тарелке расплывается, но ложка, положенная выпуклой стороной на поверхность каши, не тонет.  Запах - свойственный молочной овсяной каше с маслом сливочным, без постороннего. Вкус – умеренно сладкий и соленый, с выраженным вкусом молока и привксом сливочного масла.</t>
    </r>
  </si>
  <si>
    <t xml:space="preserve">174 сб. 2005</t>
  </si>
  <si>
    <t xml:space="preserve">Каша вязкая  молочная из крупы рисовой</t>
  </si>
  <si>
    <t xml:space="preserve">Крупа рисовая</t>
  </si>
  <si>
    <r>
      <rPr>
        <sz val="13"/>
        <rFont val="Arial Cyr"/>
        <family val="2"/>
        <charset val="204"/>
      </rPr>
      <t xml:space="preserve">Перебранную и промытую крупу всыпают в кипящую воду и варят 20 мин., затем добавляют соль, сахар, горячее кипяченое молоко и варят до готовности, периодически помешивая. При отпуске кашу поливают растопленным, доведенным до кипения маслом сливочным. </t>
    </r>
    <r>
      <rPr>
        <b val="true"/>
        <i val="true"/>
        <sz val="13"/>
        <rFont val="Arial Cyr"/>
        <family val="2"/>
        <charset val="204"/>
      </rPr>
      <t xml:space="preserve">Органолептические показатели качества</t>
    </r>
    <r>
      <rPr>
        <sz val="13"/>
        <rFont val="Arial Cyr"/>
        <family val="2"/>
        <charset val="204"/>
      </rPr>
      <t xml:space="preserve">  Внешний вид – зернам крупы полностью разварившиеся, утратили форму. Цвет – соответствует виду каши.. Консистенция – жидкая, на тарелке расплывается, но ложка, положенная выпуклой стороной на поверхность каши, не тонет.  Запах - свойственный молочной рисовой каше с маслом сливочным, без постороннего. Вкус – умеренно сладкий и соленый, с выраженным вкусом молока и привксом сливочного масла.</t>
    </r>
  </si>
  <si>
    <t xml:space="preserve">182   сб  2005</t>
  </si>
  <si>
    <t xml:space="preserve">Каша рисовая жидкая с маслом сливочным</t>
  </si>
  <si>
    <t xml:space="preserve">Крупу перебирают, промывают несколько раз в холодной воде, всыпают в кипящую воду, добавляют соль, сахар и варят, периодически помешивая до готовности. При отпуске кашу поливают растопленным, доведенным до кипения маслом сливочным. Органолептические показатели качества Внешний вид - поверхность, без засохших пленок, зерна крупы набухшие, хорошо разварены. Цвет - белый или серовато-белый. Консистенция - жидкая, однородная, на тарелке,  расплывается.  Запах — свойственный вареному рису с маслом сливочным, без постороннего. Вкус - характерный вареному рису с маслом сливочным, сладковатый, без подгорелости.</t>
  </si>
  <si>
    <t xml:space="preserve">крупа овсяная </t>
  </si>
  <si>
    <t xml:space="preserve">Крупу  всыпают в кипящую воду, добавляют соль, сахар и варят, периодически помешивая до готовности. При отпуске кашу поливают растопленным, доведенным до кипения маслом сливочным. Органолептические показатели качества Внешний вид - поверхность, без засохших пленок, зерна крупы набухшие, хорошо разварены. Цвет - белый или серовато-белый. Консистенция - жидкая, однородная, на тарелке,  расплывается.  Запах — свойственный варенной крупе  с маслом сливочным, без постороннего. Вкус - характерный вареному рису с маслом сливочным, сладковатый, без подгорелости.</t>
  </si>
  <si>
    <t xml:space="preserve">Каша вязкая  молочная из крупы пшеничной</t>
  </si>
  <si>
    <t xml:space="preserve">Крупа пшёничная</t>
  </si>
  <si>
    <t xml:space="preserve">182  сб. 2005</t>
  </si>
  <si>
    <t xml:space="preserve">Каша жидкая  молочная из овсяной крупы с  маслом сливочным</t>
  </si>
  <si>
    <t xml:space="preserve">188  -327  сб. 2005</t>
  </si>
  <si>
    <t xml:space="preserve">Запеканка  рисовая с творогом и с соусом молочным сладким</t>
  </si>
  <si>
    <t xml:space="preserve">Творог</t>
  </si>
  <si>
    <t xml:space="preserve">Яйца куриные</t>
  </si>
  <si>
    <t xml:space="preserve">Сметана </t>
  </si>
  <si>
    <t xml:space="preserve">соус молочный сладкий  №327 сб 2005</t>
  </si>
  <si>
    <t xml:space="preserve">молоко  </t>
  </si>
  <si>
    <t xml:space="preserve">Масло  сливочное</t>
  </si>
  <si>
    <t xml:space="preserve">Вода</t>
  </si>
  <si>
    <t xml:space="preserve">100/40</t>
  </si>
  <si>
    <t xml:space="preserve">Промытый рис варят в воде (в отношении 1:2). В готовую кашу,охлаждают до 60-70 С ,добавляют протертый творог, взбитые с сахаром яйца и перемешивают. Подготовленную массу выкладывают на смазанный маслом и посыпанный сухарями противень, поверхность смазывают смесью яйца со сметаной и запекают 10мин. При200-220С.. Подают запеканку с маслом, со сладким соусом или молоком сгущенным.</t>
  </si>
  <si>
    <t xml:space="preserve">Внеший вид</t>
  </si>
  <si>
    <t xml:space="preserve">Порционные куски прямоугольной или квадратной формы, поверхность гладкая, без трещин, полита сливочным маслом.</t>
  </si>
  <si>
    <t xml:space="preserve">Корочки-золотистый, на разрезе - светло-кремовый.</t>
  </si>
  <si>
    <t xml:space="preserve">Мягкая, рыхлая, однородная.</t>
  </si>
  <si>
    <t xml:space="preserve">Свойственный для творога с продуктами, входящими в рецептуру, без постороннего.</t>
  </si>
  <si>
    <t xml:space="preserve">Характерный для творога с продуктами, входящими в рецептуру, сладковатый, без подгорелости.</t>
  </si>
  <si>
    <t xml:space="preserve">208  сб. 2005</t>
  </si>
  <si>
    <t xml:space="preserve">Лапшевник с творогом</t>
  </si>
  <si>
    <t xml:space="preserve">Макароны</t>
  </si>
  <si>
    <t xml:space="preserve">Сметана 15% жирн.</t>
  </si>
  <si>
    <t xml:space="preserve">Повидло фруктовое</t>
  </si>
  <si>
    <t xml:space="preserve">150/30</t>
  </si>
  <si>
    <t xml:space="preserve">Лапшу или вермишель варят в подсоленой воде в соотношении 1:2,5, не откидывая. В протертый творог добавляют   сахар, отварную лапшу и перемешивают. Подготовленную массу выкладывают на функциональную емкость, смазанную маслом растительным и посыпанную сухарями, поверхность смазывают сметаной и запекают в жарочном шкафу при температуре 200-220 град. С до образования золотистой корочки 20-30 мин. Готовую запеканку через 5-10 мин. порционируют, при отпуске добавляют повидло фруктовое.</t>
  </si>
  <si>
    <t xml:space="preserve">Органолептические показатели качества</t>
  </si>
  <si>
    <t xml:space="preserve">Свойственный для отварных макаронных изделий с творогом и сливочным маслом, без постороннего.</t>
  </si>
  <si>
    <t xml:space="preserve">Технолог:   </t>
  </si>
  <si>
    <t xml:space="preserve">366  сбор. 2004</t>
  </si>
  <si>
    <t xml:space="preserve">Запеканка из творога</t>
  </si>
  <si>
    <t xml:space="preserve">Протертый творог смешивают с мукой или предварительно заваренной в воде ( 10мл. На порцию) и охлажденной  манной крупой, яйцами,сахаром, солью. Подготовленную массу выкладывают слоем 3-4 см. на смазанные маслом сливочным и посыпают сухарями противень или форму. Поверхность массы разравнивают, смазывают, запекают в жарочном шкафу 20-30мин при температуре 180-200С. До образования на поверхности румяной корочки.  При отпуске нарезанную на куски квадратной или прямоугольной формы  запекают поливают прокипяченной сметаной или сладким соусом.</t>
  </si>
  <si>
    <t xml:space="preserve">Порционные куски прямоугольной или квадратной формы, поверхность гладкая, без трещин, полита соусом.</t>
  </si>
  <si>
    <t xml:space="preserve">Корочки-золотистый, на разрезе - светло-кремовый с вкраплениями изюма.</t>
  </si>
  <si>
    <t xml:space="preserve">  222   сб.2005</t>
  </si>
  <si>
    <t xml:space="preserve">1/16</t>
  </si>
  <si>
    <t xml:space="preserve">Виноград сушенный(изюм)</t>
  </si>
  <si>
    <t xml:space="preserve">50/20</t>
  </si>
  <si>
    <t xml:space="preserve">В горячую воду всыпают манную крупу и помешивая заваривают. В протертый творог добавляют яичные желтки, растертые с сахаром, охлажденную заваренную манную крупу, размягченное сливочное масло, соль, подготовленный и обсушенный изюм, Массу тщательно перемешивают. Яичные белки взбивают до образования густой пены и вводят в подготовленную массу перед запеканием. Полученную массу выкладывают на смазанный маслом и посыпанный сухарями противень (или Формы), смазывают сметаной и запекают в жарочном шкафу в течение 25-35 мин. При температуре 180-200С. Готовый пудинг выдерживают 5-10 мин. И вынимают из формы, Пудинг, запеченный на противне, на выкладывают, разрезают на порционные куски.  Отпускают пудинг  с молочным или сладким соусом , молоком сгущенным или повидлом фруктовым.</t>
  </si>
  <si>
    <t xml:space="preserve">1210-2010  сб.2003</t>
  </si>
  <si>
    <t xml:space="preserve">соус молочный сладкий</t>
  </si>
  <si>
    <t xml:space="preserve">Яйца промывают, ополаскивают в проточной воде. Творог протирают и смешивают со сметаной, добавляют яичные желтки, растертые с сахаром, муку предварительно просеянную, молоко, соль. Массу смешивают. Яичные  белки охлаждают, взбивают в густую пену и в несколько приемов вводят в подготовленную массу, осторожно перемешивая. Приготовленную массу выкладывают в смазанную маслом емкость слоем 3-4 см. и варят на пару в течение 35-45 мин. При температуре 180-200С. Порционируют  и отпускают с соусом сладким или сметаной.</t>
  </si>
  <si>
    <t xml:space="preserve">- сваренное на пору изделия прямоугольной или другой формы,, полито соусом.</t>
  </si>
  <si>
    <t xml:space="preserve">Мягкая, однородная, слегка плотная, корочки — мягкие</t>
  </si>
  <si>
    <t xml:space="preserve">характерный для блюд из творога</t>
  </si>
  <si>
    <t xml:space="preserve">Стр. 74 сб.2015</t>
  </si>
  <si>
    <t xml:space="preserve">Творожно-яблочнный пудинг  с соусом молочным сладким</t>
  </si>
  <si>
    <t xml:space="preserve">Яблоки свежие</t>
  </si>
  <si>
    <t xml:space="preserve">1/6</t>
  </si>
  <si>
    <t xml:space="preserve">Свежий творог протирают через сито или друшлаг. Яблоки вымыть3натереть на мелкой терке. Добавить яблоки в творог вместе с сахаром, сухарями(половиной количества) и яичными желтками. Белок охладить, взбить и осторожно ввести в творожную  массу, перемешивая снизу вверх. Форму смазать маслом и посыпать оставшимися сухарями выложить подготовленную массу, и готовить пудинг на водяной бане 40-50 мин. Подавать пудинг, полив сиропом или соусом молочным сладким</t>
  </si>
  <si>
    <t xml:space="preserve">аккуратно нарезанные куски  в виде ромба или квадрата, политы маслом, или соусом, или молоком сгущенным, или повидлом фруктовым</t>
  </si>
  <si>
    <t xml:space="preserve"> светло-кремовый.</t>
  </si>
  <si>
    <t xml:space="preserve">Мягкая, рыхлая, сочная</t>
  </si>
  <si>
    <t xml:space="preserve">Свойственный используемых продуктов</t>
  </si>
  <si>
    <t xml:space="preserve">Умеренно сладкий</t>
  </si>
  <si>
    <t xml:space="preserve">Стр. 225  сб.2015</t>
  </si>
  <si>
    <t xml:space="preserve">Творог протирают, соединяют с молоком , добавляют муку, сахар,яйца, соду и все тщательно перемешивают, Выпекают оладьи на сковороде до готовности.</t>
  </si>
  <si>
    <t xml:space="preserve">оладьи круглой формы, равномерно обжарены.</t>
  </si>
  <si>
    <t xml:space="preserve">Корочки-золотистый, на разрезе — белый</t>
  </si>
  <si>
    <t xml:space="preserve">Мягкая, нежная</t>
  </si>
  <si>
    <t xml:space="preserve">Слабовыраженный-творога</t>
  </si>
  <si>
    <t xml:space="preserve">свойственный продуктам, входящим в данное блюдо.</t>
  </si>
  <si>
    <t xml:space="preserve">№140  сб.1996</t>
  </si>
  <si>
    <t xml:space="preserve">Свекла, тушенная в сметанном соусе</t>
  </si>
  <si>
    <t xml:space="preserve">Сборник технических нормативов для общественного притприятия.</t>
  </si>
  <si>
    <t xml:space="preserve">Свекла  до 1,01</t>
  </si>
  <si>
    <t xml:space="preserve">Свекла  с 1,01</t>
  </si>
  <si>
    <t xml:space="preserve">1,80</t>
  </si>
  <si>
    <t xml:space="preserve">11,20</t>
  </si>
  <si>
    <t xml:space="preserve">58,00</t>
  </si>
  <si>
    <t xml:space="preserve">36,00</t>
  </si>
  <si>
    <t xml:space="preserve">3,80</t>
  </si>
  <si>
    <t xml:space="preserve">Очищенную свеклу варят, нарезают кубиками, добавляют соус сметанный и тушат 5-10 мин. Для соуса муку пассеруют (подсушивают в жарочном шкафу до светло-кремового цвета), растирают с маслом , разводят горячей кипяченой водой, проваривают 10-15 мин., добавляют сметану, соль и варят 3-5 мин. Органолептические показатели качества Внешний вид - форма нарезки свеклы сохранена. Цвет - свеклы - темно-бордовый, соуса - светло-кремовый. Консистенция - свеклы мягкая, соуса - однородная. Запах - свойственный вареной свекле и сметанного соуса, без постороннего. Вкус - характерный вареной свекле и сметанного соуса.</t>
  </si>
  <si>
    <t xml:space="preserve">№307 сб.2013</t>
  </si>
  <si>
    <t xml:space="preserve">Пюре из свеклы</t>
  </si>
  <si>
    <t xml:space="preserve">Свекла</t>
  </si>
  <si>
    <r>
      <rPr>
        <sz val="13"/>
        <rFont val="Arial Cyr"/>
        <family val="2"/>
        <charset val="204"/>
      </rPr>
      <t xml:space="preserve">Очищенную от кожицы свеклу варят, нарезают кубиками, Затем протирают, добавляют сливочное масло, сметанный соус, соль и протирают . </t>
    </r>
    <r>
      <rPr>
        <b val="true"/>
        <sz val="13"/>
        <rFont val="Arial Cyr"/>
        <family val="2"/>
        <charset val="204"/>
      </rPr>
      <t xml:space="preserve">Органолептические показатели качества</t>
    </r>
    <r>
      <rPr>
        <sz val="13"/>
        <rFont val="Arial Cyr"/>
        <family val="2"/>
        <charset val="204"/>
      </rPr>
      <t xml:space="preserve"> Внешний вид — хорошо протертые овощи, без комков. Цвет - свеклы - темно-бордовый, соуса - светло-кремовый. Консистенция - свеклы мягкая, соуса - однородная. Запах - свойственный вареной свекле и сметанного соуса, без постороннего. Вкус - характерный вареной свекле и сметанного соуса.</t>
    </r>
  </si>
  <si>
    <t xml:space="preserve">312  сб 2005</t>
  </si>
  <si>
    <t xml:space="preserve">Картофельное пюре</t>
  </si>
  <si>
    <t xml:space="preserve">Сборник рецептур блюд и кулинарных изделий для  предприятия  общественного питания при общеобразовательных- школах</t>
  </si>
  <si>
    <t xml:space="preserve">14,90</t>
  </si>
  <si>
    <t xml:space="preserve">90,00</t>
  </si>
  <si>
    <t xml:space="preserve">24,70</t>
  </si>
  <si>
    <t xml:space="preserve">7,20</t>
  </si>
  <si>
    <r>
      <rPr>
        <sz val="13"/>
        <rFont val="Arial Cyr"/>
        <family val="2"/>
        <charset val="204"/>
      </rPr>
      <t xml:space="preserve">Очищенный картофель заливают горячей кипяченой водой, добавляют соль и варят до готовности. Отвар сливают, вареный картофель подсушивают 5-7 мин. на плите, затем протирают в горячем состоянии через протирочную машину. В протертый картофель добавляют горячее кипяченое молоко в 2-3 приема, растопленное, доведенное до кипения сливочное масло и перемешивают, взбивая до получения пышной однородной массы, затем прогревают 3-5 мин. </t>
    </r>
    <r>
      <rPr>
        <b val="true"/>
        <sz val="13"/>
        <rFont val="Arial Cyr"/>
        <family val="2"/>
        <charset val="204"/>
      </rPr>
      <t xml:space="preserve">Органолептические показатели качества</t>
    </r>
    <r>
      <rPr>
        <sz val="13"/>
        <rFont val="Arial Cyr"/>
        <family val="2"/>
        <charset val="204"/>
      </rPr>
      <t xml:space="preserve"> Внешний вид - пюреобразная масса, сохраняющая форму. Цвет - белый или светло- кремовый. Консистенция - пышная, однородная, без непротертых частиц. Запах - свойственный отварному картофелю с молоком и маслом сливочным, без постороннего. Вкус - характерный отварному картофелю с молоком и маслом сливочным, без подгорелости.</t>
    </r>
  </si>
  <si>
    <t xml:space="preserve">№203  сбор. 2005</t>
  </si>
  <si>
    <t xml:space="preserve">Макаронные изделия        </t>
  </si>
  <si>
    <t xml:space="preserve">125,00</t>
  </si>
  <si>
    <t xml:space="preserve">8,50</t>
  </si>
  <si>
    <t xml:space="preserve">0,50</t>
  </si>
  <si>
    <t xml:space="preserve">Макаронные изделия варят в большом количестве кипящей подсоленной воды (при соотношении 1:6) макароны 20-25 мин, вермишель - 10-12 мин. Отварные макаронные изделия откидывают на сито (дуршлаг), добавляют растопленное масло сливочное, перемешивают и прогревают 3-5 мин. Органолептические показатели качества Внешний вид - макаронные изделия не разварены, форма сохранена. Цвет - светло-серый или светло-кремовый. Консистенция - мягкая, не слипшаяся. Запах - свойственный для отварных макаронных изделий с маслом сливочным, без постороннего. Вкус - характерный для отварных макаронных изделий с маслом сливочным.</t>
  </si>
  <si>
    <t xml:space="preserve">Технологическая карта №                            </t>
  </si>
  <si>
    <t xml:space="preserve">204  сбор.2005г.</t>
  </si>
  <si>
    <t xml:space="preserve">Макаронные изделия отварные с сыром</t>
  </si>
  <si>
    <t xml:space="preserve">                                                                                                                                                                                                                                                                                     </t>
  </si>
  <si>
    <t xml:space="preserve">                                                   </t>
  </si>
  <si>
    <t xml:space="preserve">4,90</t>
  </si>
  <si>
    <t xml:space="preserve">21,30</t>
  </si>
  <si>
    <t xml:space="preserve">137,00</t>
  </si>
  <si>
    <t xml:space="preserve">63,00</t>
  </si>
  <si>
    <r>
      <rPr>
        <sz val="13"/>
        <rFont val="Arial Cyr"/>
        <family val="2"/>
        <charset val="204"/>
      </rPr>
      <t xml:space="preserve">Макаронные изделия варят в большом количестве кипящей подсоленной воды (при соотношении 1:6) макароны 20-25 мин, вермишель - 10-12 мин. Отварные макаронные изделия откидывают на сито (дуршлаг), добавляют растопленное масло сливочное, посыпают тертым сыром, перемешивают и прогревают 3-5 мин в жарочном шкафу. </t>
    </r>
    <r>
      <rPr>
        <b val="true"/>
        <sz val="13"/>
        <rFont val="Arial Cyr"/>
        <family val="2"/>
        <charset val="204"/>
      </rPr>
      <t xml:space="preserve">Органолептические показатели качества </t>
    </r>
    <r>
      <rPr>
        <sz val="13"/>
        <rFont val="Arial Cyr"/>
        <family val="2"/>
        <charset val="204"/>
      </rPr>
      <t xml:space="preserve">Внешний вид - макаронные изделия не разварены, форма сохранена. Цвет - светло-серый или светло-кремовый. Консистенция — мягкая. Запах - свойственный для отварных макаронных изделий с маслом сливочным, без постороннего. Вкус - характерный для отварных макаронных изделий с маслом сливочным и сыром.</t>
    </r>
  </si>
  <si>
    <t xml:space="preserve">171  сбор.2005</t>
  </si>
  <si>
    <t xml:space="preserve">Каша  рассыпчатая из крупы гречневой</t>
  </si>
  <si>
    <t xml:space="preserve">15,90</t>
  </si>
  <si>
    <r>
      <rPr>
        <sz val="13"/>
        <rFont val="Arial Cyr"/>
        <family val="2"/>
        <charset val="204"/>
      </rPr>
      <t xml:space="preserve">Крупу перебирают, промывают всыпают в кипящую подсоленную воду и варят рассыпчатую кашу до готовности 30 мин.  Всплывшие пустотелые зерна удаляют. Кашу варят до загустения, помешивая. Когда каша сделается густой, перемешивания прекращают, закрывают крышкой и дают каше упреть около 2,5ч. За это время она приобретает своеобразный, приятный запахи цвет. При отпуске горячую рассыпчатую кашу кладут на тарелку и поливают растопленным маслом или посыпают сахаром.    </t>
    </r>
    <r>
      <rPr>
        <b val="true"/>
        <sz val="13"/>
        <rFont val="Arial Cyr"/>
        <family val="2"/>
        <charset val="204"/>
      </rPr>
      <t xml:space="preserve">Органолептические показатели качества</t>
    </r>
    <r>
      <rPr>
        <sz val="13"/>
        <rFont val="Arial Cyr"/>
        <family val="2"/>
        <charset val="204"/>
      </rPr>
      <t xml:space="preserve"> Внешний вид - зерна крупы набухшие, мягкие, сохраняют форму и упругость. Зерна крупы разделяются. Каша полита маслом, или посыпана сахаром. . Цвет — свойственный данному виду крупы.. Консистенция — однородная, крупинки плотные, рассыпчатая. Запах — свойственный данному виду крупы. Вкус —свойственный для гречневой каши (без привкуса прогорклости и затхлости) , маслом сливочным</t>
    </r>
  </si>
  <si>
    <t xml:space="preserve">№75 сб.2005</t>
  </si>
  <si>
    <t xml:space="preserve">Икра из свеклы</t>
  </si>
  <si>
    <r>
      <rPr>
        <sz val="13"/>
        <rFont val="Arial Cyr"/>
        <family val="2"/>
        <charset val="204"/>
      </rPr>
      <t xml:space="preserve">Свеклу отваривают, очищают от кожицы и измельчают. Лук репчатый шинкуют и пассеруют, в конце пассерования добавляют томатную пасту. Измельченные овощи соединяют с пассерованным луком, добавляют сахар, прогревают и охлаждают. Отпускают на порцию, уложив на тарелку горкой . </t>
    </r>
    <r>
      <rPr>
        <b val="true"/>
        <sz val="13"/>
        <rFont val="Arial Cyr"/>
        <family val="2"/>
        <charset val="204"/>
      </rPr>
      <t xml:space="preserve">Органолептические показатели качества</t>
    </r>
    <r>
      <rPr>
        <sz val="13"/>
        <rFont val="Arial Cyr"/>
        <family val="2"/>
        <charset val="204"/>
      </rPr>
      <t xml:space="preserve"> Внешний вид — хорошо протертые овощи, без комков. Цвет - свеклы — темно- красный - свекольный. Консистенция  - однородная. Запах - свойственный вареной свекле и сметанного соуса, без постороннего. Вкус - характерный вареной свекле с привкусом  пассерованного лука и томата.</t>
    </r>
  </si>
  <si>
    <t xml:space="preserve">№321</t>
  </si>
  <si>
    <t xml:space="preserve">Капуста тушеная </t>
  </si>
  <si>
    <t xml:space="preserve">капуста</t>
  </si>
  <si>
    <t xml:space="preserve">морковь</t>
  </si>
  <si>
    <r>
      <rPr>
        <sz val="13"/>
        <rFont val="Arial Cyr"/>
        <family val="2"/>
        <charset val="204"/>
      </rPr>
      <t xml:space="preserve">                                                      Технология приготовления:                                                                               Нарезанную соломкой капусту кладут в котел (кастрюлю) слоем 30 см. добавляют воду, лимонную кислоту, масло сливочное, пассерованное томатное пюре и тушат до полуготовности при периодическом помешивании. Затем добавляют пассерованные нарезанные соломкой морковь, лук репчатый и тушат до готовности. За 5мин. До конца тушения капусту заправляют мучной пассеровкой, добавляют сахар, соль и доводят до кипения.   </t>
    </r>
    <r>
      <rPr>
        <b val="true"/>
        <sz val="14"/>
        <rFont val="Arial Cyr"/>
        <family val="2"/>
        <charset val="204"/>
      </rPr>
      <t xml:space="preserve">Органолептические свойства: </t>
    </r>
    <r>
      <rPr>
        <b val="true"/>
        <sz val="13"/>
        <rFont val="Arial Cyr"/>
        <family val="2"/>
        <charset val="204"/>
      </rPr>
      <t xml:space="preserve">внешний вид — </t>
    </r>
    <r>
      <rPr>
        <sz val="13"/>
        <rFont val="Arial Cyr"/>
        <family val="2"/>
        <charset val="204"/>
      </rPr>
      <t xml:space="preserve">смесь тушеной капусты с овощами. Капуста, лук и морковь в виде соломки.</t>
    </r>
    <r>
      <rPr>
        <b val="true"/>
        <sz val="13"/>
        <rFont val="Arial Cyr"/>
        <family val="2"/>
        <charset val="204"/>
      </rPr>
      <t xml:space="preserve"> Консистенция — </t>
    </r>
    <r>
      <rPr>
        <sz val="13"/>
        <rFont val="Arial Cyr"/>
        <family val="2"/>
        <charset val="204"/>
      </rPr>
      <t xml:space="preserve">сочная, слабо хрустящая. </t>
    </r>
    <r>
      <rPr>
        <b val="true"/>
        <sz val="13"/>
        <rFont val="Arial Cyr"/>
        <family val="2"/>
        <charset val="204"/>
      </rPr>
      <t xml:space="preserve">Цвет — </t>
    </r>
    <r>
      <rPr>
        <sz val="13"/>
        <rFont val="Arial Cyr"/>
        <family val="2"/>
        <charset val="204"/>
      </rPr>
      <t xml:space="preserve">светло-коричневый. </t>
    </r>
    <r>
      <rPr>
        <b val="true"/>
        <sz val="13"/>
        <rFont val="Arial Cyr"/>
        <family val="2"/>
        <charset val="204"/>
      </rPr>
      <t xml:space="preserve">Вкус — </t>
    </r>
    <r>
      <rPr>
        <sz val="13"/>
        <rFont val="Arial Cyr"/>
        <family val="2"/>
        <charset val="204"/>
      </rPr>
      <t xml:space="preserve">свойстенный капусте и продуктам входящих в состав, умеренно соленый, кисло-сладкий. </t>
    </r>
    <r>
      <rPr>
        <b val="true"/>
        <sz val="13"/>
        <rFont val="Arial Cyr"/>
        <family val="2"/>
        <charset val="204"/>
      </rPr>
      <t xml:space="preserve">Запах — </t>
    </r>
    <r>
      <rPr>
        <sz val="13"/>
        <rFont val="Arial Cyr"/>
        <family val="2"/>
        <charset val="204"/>
      </rPr>
      <t xml:space="preserve">тушеной капусты с ароматом томата, овощей.</t>
    </r>
  </si>
  <si>
    <t xml:space="preserve">73   сб.2005</t>
  </si>
  <si>
    <t xml:space="preserve">Икра кабачковая (с/п)</t>
  </si>
  <si>
    <t xml:space="preserve">кабачки</t>
  </si>
  <si>
    <t xml:space="preserve">107/69,8</t>
  </si>
  <si>
    <r>
      <rPr>
        <sz val="12"/>
        <rFont val="Arial Cyr"/>
        <family val="2"/>
        <charset val="204"/>
      </rPr>
      <t xml:space="preserve">Очищенную от кожицы  кабачки, нарезают кружочками, запекают в жарочном шкафу и измельчают. Шинкованную белокочанную капусту тушат до полуготовности, добавляют пассерованный с томатом репчатый лук и тушат до готовности капусты. В конце тушения добавляют кабачки, заправляют солью. Отпускают по 50-100гр. На порцию, уложив на тарелку горкой.  </t>
    </r>
    <r>
      <rPr>
        <b val="true"/>
        <sz val="12"/>
        <rFont val="Arial Cyr"/>
        <family val="2"/>
        <charset val="204"/>
      </rPr>
      <t xml:space="preserve">Органолептические показатели качества</t>
    </r>
    <r>
      <rPr>
        <sz val="12"/>
        <rFont val="Arial Cyr"/>
        <family val="2"/>
        <charset val="204"/>
      </rPr>
      <t xml:space="preserve"> Внешний вид — уложена горкой. Цвет — светло- коричневый. Консистенция — мягкая,сочная,однородная. Запах — жареных кабачков,пассерованного репчатого лука. Вкус - жареных кабачков,пассерованного репчатого лука. </t>
    </r>
  </si>
  <si>
    <t xml:space="preserve">х/к</t>
  </si>
  <si>
    <t xml:space="preserve">Хлеб ржаной, пшеничный</t>
  </si>
  <si>
    <t xml:space="preserve">Хлеб ржаной</t>
  </si>
  <si>
    <t xml:space="preserve">Хлеб пшеничный, ржаной нарезают свежим на порционные кусочки.</t>
  </si>
  <si>
    <t xml:space="preserve">аккуратно нарезанный</t>
  </si>
  <si>
    <t xml:space="preserve">для пшеничного светлый, для ржаного хлеба светло- коричневый</t>
  </si>
  <si>
    <t xml:space="preserve">плотный на рассыпается</t>
  </si>
  <si>
    <t xml:space="preserve">соответствует свеже выпеченному хлебу</t>
  </si>
  <si>
    <t xml:space="preserve">соответствует свеже  выпеченному хлебу</t>
  </si>
  <si>
    <t xml:space="preserve">71 сб.2005</t>
  </si>
  <si>
    <t xml:space="preserve">Овощи натуральные свежие</t>
  </si>
  <si>
    <t xml:space="preserve">Огурцы свежие</t>
  </si>
  <si>
    <t xml:space="preserve">п</t>
  </si>
  <si>
    <t xml:space="preserve">о</t>
  </si>
  <si>
    <t xml:space="preserve">Огурцы  перебирают, промывают  отрезают стебель с частью мякоти, затем нарезают кружочками или дольками непосредственно перед отпуском. </t>
  </si>
  <si>
    <t xml:space="preserve">огурцы сохранили форму </t>
  </si>
  <si>
    <t xml:space="preserve">Огурцов-оливковый ,</t>
  </si>
  <si>
    <t xml:space="preserve">Огурцов-упругая, хрустящая</t>
  </si>
  <si>
    <t xml:space="preserve">Соленых огурцов, пряный</t>
  </si>
  <si>
    <t xml:space="preserve">Соленых огурцов в меру кислосоленый</t>
  </si>
  <si>
    <t xml:space="preserve">14  сб.2005</t>
  </si>
  <si>
    <t xml:space="preserve">Масло сливочное нарезают на кусочки прямоугольной или другой формы</t>
  </si>
  <si>
    <t xml:space="preserve">кусочки прямоугольной формы</t>
  </si>
  <si>
    <t xml:space="preserve">Соответствует виду масла сливочного.</t>
  </si>
  <si>
    <t xml:space="preserve">мягкая.</t>
  </si>
  <si>
    <t xml:space="preserve">15  сб.2005</t>
  </si>
  <si>
    <t xml:space="preserve">Сыр (порциями) Российский</t>
  </si>
  <si>
    <t xml:space="preserve">Сыр российский</t>
  </si>
  <si>
    <t xml:space="preserve">Сыр нарезают ломтиками толщиной2-3 мм. </t>
  </si>
  <si>
    <t xml:space="preserve">ломтики прямоугольной или треугольной формы.</t>
  </si>
  <si>
    <t xml:space="preserve">соответствует виду сыра</t>
  </si>
  <si>
    <t xml:space="preserve">мягкая, не крошащаяся.</t>
  </si>
  <si>
    <t xml:space="preserve">Печенье, вафли весовые</t>
  </si>
  <si>
    <t xml:space="preserve">Весовые вафли или печенья выдают по весу .</t>
  </si>
  <si>
    <t xml:space="preserve">соответствует изделию</t>
  </si>
  <si>
    <t xml:space="preserve">338  сб.2005</t>
  </si>
  <si>
    <t xml:space="preserve">Плоды или ягоды свежие</t>
  </si>
  <si>
    <t xml:space="preserve">Яблоки</t>
  </si>
  <si>
    <t xml:space="preserve">Бананы</t>
  </si>
  <si>
    <t xml:space="preserve">Яблоки свежие перед отпуском перебирают, удаляют  плодоножки, сорные примеси, тщательно промывают проточной питьевой холодной водой. Подают плоды натуральными. Подготовленные плоды подают на десертной тарелке или вазочке.</t>
  </si>
  <si>
    <t xml:space="preserve">целые плодыуложены на десертную тарелку или вазочку.</t>
  </si>
  <si>
    <t xml:space="preserve">соответствует виду плодов</t>
  </si>
  <si>
    <t xml:space="preserve">685 сб.2013</t>
  </si>
  <si>
    <t xml:space="preserve">Бобовые отварные (горошек зеленый консервированный)</t>
  </si>
  <si>
    <t xml:space="preserve">горошек зеленый консервированный</t>
  </si>
  <si>
    <t xml:space="preserve">Отваривают 3-5 мин.</t>
  </si>
  <si>
    <t xml:space="preserve">Соответствует горошку зеленому консервированному.</t>
  </si>
  <si>
    <t xml:space="preserve">377  сб 2005</t>
  </si>
  <si>
    <t xml:space="preserve">Чай</t>
  </si>
  <si>
    <t xml:space="preserve">Лимон</t>
  </si>
  <si>
    <t xml:space="preserve">200/7</t>
  </si>
  <si>
    <t xml:space="preserve">Всыпают чай на определенное количество порций и заливают кипятком на 1/3 объема емкости, настаивают 5-7 мин., затем доливают чайник кипятком. Сахар соединяют с кипятком  доводят до кипения и соединяют с заваркой чая.</t>
  </si>
  <si>
    <t xml:space="preserve">жидкость, без осадка</t>
  </si>
  <si>
    <t xml:space="preserve">светло-коричневый, прозрачный</t>
  </si>
  <si>
    <t xml:space="preserve">жидкая, однородная</t>
  </si>
  <si>
    <t xml:space="preserve">свойственный для чая, без постороннего</t>
  </si>
  <si>
    <t xml:space="preserve">характерный для чая, сладкий</t>
  </si>
  <si>
    <t xml:space="preserve">388  сб. 2005</t>
  </si>
  <si>
    <t xml:space="preserve">Шиповник</t>
  </si>
  <si>
    <t xml:space="preserve">Напиток из шиповника</t>
  </si>
  <si>
    <t xml:space="preserve">Шиповник перебирают и тщательно промывают, для лучшей экстакции измельчают, заливают кипятком, варят 10 мин. и оставляют настаиваться на 15-20 мин., затем процеживают. В настой добавляют сахар, доводят до кипения и охлаждают.</t>
  </si>
  <si>
    <t xml:space="preserve">прозрачный отвар</t>
  </si>
  <si>
    <t xml:space="preserve">светло-коричневый</t>
  </si>
  <si>
    <t xml:space="preserve">жидкая, в котором может быть незначительное количество взвешенных частиц</t>
  </si>
  <si>
    <t xml:space="preserve">свойственный отвару шиповника, без постороннего</t>
  </si>
  <si>
    <t xml:space="preserve">характерный отвару шиповника, сладкий</t>
  </si>
  <si>
    <t xml:space="preserve">354  сб.2005</t>
  </si>
  <si>
    <t xml:space="preserve">Кисель из яблок сушенных</t>
  </si>
  <si>
    <t xml:space="preserve">Курага или смесь сухофруктов</t>
  </si>
  <si>
    <t xml:space="preserve">Крахмал</t>
  </si>
  <si>
    <t xml:space="preserve">Сухофрукт перебирают, промывают, кладут в холодную воду, варят в течение 20-30 мин. Настаивают 30-40 мин., отвар процеживают, курагу протирают. В отвар добавляют протертую курагу, сахар и, при помешивании, вводят крахмал, разведенный холодным отваром и доводят до кипения</t>
  </si>
  <si>
    <t xml:space="preserve">поверхность без пленок, без комков заварившегося крахмала</t>
  </si>
  <si>
    <t xml:space="preserve">светло-оранжевый</t>
  </si>
  <si>
    <t xml:space="preserve">вязкая, полужидкая, однородная</t>
  </si>
  <si>
    <t xml:space="preserve">свойственный вареной кураге, без постороннего</t>
  </si>
  <si>
    <t xml:space="preserve">характерный вареной кураге, кисло-сладкий</t>
  </si>
  <si>
    <t xml:space="preserve">379  сб.2005</t>
  </si>
  <si>
    <t xml:space="preserve">Кофейный напиток</t>
  </si>
  <si>
    <t xml:space="preserve">Кофейный напиток заливают горячей кипяченой водой, доводят до кипения, отстаивают 5-8 мин., процеживают. Добавляют сахар и горячее кипяченое молоко, доводят до кипения.</t>
  </si>
  <si>
    <t xml:space="preserve">непрозрачная жидкость, без осадка</t>
  </si>
  <si>
    <t xml:space="preserve">свойственный для кофейного напитка с молоком, без постороннего</t>
  </si>
  <si>
    <t xml:space="preserve">характерный для кофейного напитка с молоком, сладкий</t>
  </si>
  <si>
    <t xml:space="preserve">382  сб. 2005</t>
  </si>
  <si>
    <t xml:space="preserve">Какао с молоком</t>
  </si>
  <si>
    <t xml:space="preserve">Какао</t>
  </si>
  <si>
    <t xml:space="preserve">Какао-порошок смешивают с сахаром, добавляют небольшое количество горячей кипяченой воды и растирают в однородную массу, затем при непрерывном помешивании вливают горячее кипяченое молоко, остальную воду и доводят до кипения</t>
  </si>
  <si>
    <t xml:space="preserve">тонкая взвесь, без отстоя</t>
  </si>
  <si>
    <t xml:space="preserve">свойственный для какао и кипяченого молока, без постороннего</t>
  </si>
  <si>
    <t xml:space="preserve">характерный для какао и кипяченого молока, сладкий</t>
  </si>
  <si>
    <t xml:space="preserve">378  сб. 2005</t>
  </si>
  <si>
    <t xml:space="preserve">Всыпают чай на определенное количество порций и заливают кипятком на 1/3 объема емкости, настаивают 5-7 мин., затем доливают чайник кипятком. Сахар соединяют с кипятком и кипяченым горячим молоком, доводят до кипения и соединяют с заваркой чая.</t>
  </si>
  <si>
    <t xml:space="preserve">свойственный для чая и молока, без постороннего</t>
  </si>
  <si>
    <t xml:space="preserve">характерный для чая и кипяченого молока, сладкий</t>
  </si>
  <si>
    <t xml:space="preserve">376  сб. 2005</t>
  </si>
  <si>
    <t xml:space="preserve">Чай с сахаром   </t>
  </si>
  <si>
    <t xml:space="preserve">Всыпают чай на определенное количество порций и заливают кипятком на 1/3 объема емкости, настаивают 5-7 мин., затем доливают чайник кипятком. Сахар соединяют с кипятком, доводят до кипения и соединяют с заваркой чая.</t>
  </si>
  <si>
    <t xml:space="preserve">светло-коричневый прозрачный</t>
  </si>
  <si>
    <t xml:space="preserve">389  сб.2005</t>
  </si>
  <si>
    <t xml:space="preserve">Соки, овощные, фруктовые и ягодные</t>
  </si>
  <si>
    <t xml:space="preserve">Сок плодово ягодный</t>
  </si>
  <si>
    <t xml:space="preserve">Сок, выпускаемый промышленностью, разливают в стаканы порциями по 100-200мл. Непосредственно перед отпуском</t>
  </si>
  <si>
    <t xml:space="preserve">сок налит в стаканы</t>
  </si>
  <si>
    <t xml:space="preserve">соответствует соку</t>
  </si>
  <si>
    <t xml:space="preserve">жидкая  </t>
  </si>
  <si>
    <t xml:space="preserve">342 сб.2005</t>
  </si>
  <si>
    <t xml:space="preserve">Компот из яблок свежих</t>
  </si>
  <si>
    <t xml:space="preserve">Яблоки или фрукты моют , удаляют семена гнезда, нарезают дольками. Чтобы плоды не темнели, их погружают до вари в холодную воду, слегка подкисленную. Лимонной кислотой. Сироп приготавливают следующим образом: в горячей воде растворяют сахар, добавляют кислоту лимонную,доводят до кипения, проваривают 10-12мин. И процеживают. В подготовленный горячий сироп погружают плоды. Яблоки варят на слабом огне не более 6-8мин. </t>
  </si>
  <si>
    <t xml:space="preserve">сироп прозрачный, плоды зачищены от сердцевины и плодоножки, нарезаны дольками</t>
  </si>
  <si>
    <t xml:space="preserve">присущий вареным плодам в сиропе</t>
  </si>
  <si>
    <t xml:space="preserve">Компота-жидкая, плодов-мягкая</t>
  </si>
  <si>
    <t xml:space="preserve">Фруктов-концентрированный, приятный</t>
  </si>
  <si>
    <t xml:space="preserve">Кисло-сладкий</t>
  </si>
  <si>
    <t xml:space="preserve">385   сб. 2005</t>
  </si>
  <si>
    <t xml:space="preserve">Молоко кипяченое</t>
  </si>
  <si>
    <t xml:space="preserve">молоко кипятят в посуде, предназначенной для этих целей, а затем охлаждают и разливают в стаканы</t>
  </si>
  <si>
    <t xml:space="preserve">молоко без пленки на поверхности.</t>
  </si>
  <si>
    <t xml:space="preserve">белый, с кремовым оттенком</t>
  </si>
  <si>
    <t xml:space="preserve">кипяченного молока, приятный</t>
  </si>
  <si>
    <t xml:space="preserve">характерный для кипяченного молока, сладковатый</t>
  </si>
  <si>
    <t xml:space="preserve">386  сб. 2005</t>
  </si>
  <si>
    <t xml:space="preserve">Кефир</t>
  </si>
  <si>
    <t xml:space="preserve">Кисломолочный продукт наливают непосредственно в стакан перед подачей</t>
  </si>
  <si>
    <t xml:space="preserve">стакан с густой жидкостью , белого цвета</t>
  </si>
  <si>
    <t xml:space="preserve">белый </t>
  </si>
  <si>
    <t xml:space="preserve">жидкая, сметанообразная</t>
  </si>
  <si>
    <t xml:space="preserve">кисломолочного продукта</t>
  </si>
  <si>
    <t xml:space="preserve">Молочно-кислый</t>
  </si>
  <si>
    <t xml:space="preserve">349  сб.2005</t>
  </si>
  <si>
    <t xml:space="preserve">Компот из смеси сухофруктов</t>
  </si>
  <si>
    <t xml:space="preserve">сухофруктв</t>
  </si>
  <si>
    <t xml:space="preserve">Кислота лимонная</t>
  </si>
  <si>
    <t xml:space="preserve">Сухофрукт перебирают, промывают, заливают горячей водой, нагревают до кипения, всыпают сахар, добавляют лимонную кислоту и варят до готовности. Настаивают 30-40 мин. </t>
  </si>
  <si>
    <t xml:space="preserve">сухофрукты сохранили форму, жидкая часть прозрачная</t>
  </si>
  <si>
    <t xml:space="preserve">коричневый.</t>
  </si>
  <si>
    <t xml:space="preserve">Компота – жидкая, плодов – мягкая.</t>
  </si>
  <si>
    <t xml:space="preserve">сухофруктов.</t>
  </si>
  <si>
    <t xml:space="preserve">сладкий, с хорошо выраженным привкусом сухофруктов.</t>
  </si>
  <si>
    <t xml:space="preserve">  210   сб.2005</t>
  </si>
  <si>
    <t xml:space="preserve">Омлет натуральный</t>
  </si>
  <si>
    <t xml:space="preserve">1 шт</t>
  </si>
  <si>
    <t xml:space="preserve">К обработанным яйцам или меланжу добавляют молоко и соль.. Смесь тщательно размешивают, выливают на смазанный противень и запекают в жарочном шкафу, высотой 2,5-3 см., полностью прожаривая. При отпуске поливают растопленным сливочным маслом. Омлетную смесь запекают в жарочном шкафу (180 -200 С) в течение 8-10 мин. Омлет следует готовить по мере спроса, так как хранении качество омлета ухудшается.</t>
  </si>
  <si>
    <t xml:space="preserve">поверхность омлета зарумянена, но без подгорелых мест.</t>
  </si>
  <si>
    <t xml:space="preserve">Золотисто-желтоватый</t>
  </si>
  <si>
    <t xml:space="preserve">однородная, сочная</t>
  </si>
  <si>
    <t xml:space="preserve">свежих жареных яиц, сливочного масла</t>
  </si>
  <si>
    <t xml:space="preserve">  211   сб.2005</t>
  </si>
  <si>
    <t xml:space="preserve">Омлет с сыром</t>
  </si>
  <si>
    <t xml:space="preserve">1шт.</t>
  </si>
  <si>
    <t xml:space="preserve">сыр российский</t>
  </si>
  <si>
    <t xml:space="preserve">К обработанным яйцам или меланжу добавляют молоко, соль и тертый сыр. Смесь тщательно размешивают, выливают на смазанный противень и запекают в жарочном шкафу, высотой 2,5-3 см., полностью прожаривая. При отпуске поливают растопленным сливочным маслом. Омлетную смесь запекают в жарочном шкафу (180 -200 С) в течение 8-10 мин. Омлет следует готовить по мере спроса, так как хранении качество омлета ухудшается.</t>
  </si>
  <si>
    <t xml:space="preserve">свежих жареных яиц, сливочного масла и сыра.</t>
  </si>
  <si>
    <t xml:space="preserve">96   сбор.2005</t>
  </si>
  <si>
    <t xml:space="preserve">Рассольник с крупой (пшеничной) и сметаной</t>
  </si>
  <si>
    <t xml:space="preserve">Огурцы соленые</t>
  </si>
  <si>
    <r>
      <rPr>
        <sz val="13"/>
        <rFont val="Arial Cyr"/>
        <family val="2"/>
        <charset val="204"/>
      </rPr>
      <t xml:space="preserve">В кипящую воду кладут промытую крупу и варят до полуготовности, отвар сливают. Очищенные морковь и лук шинкуют соломкой и припускают с добавлением воды (20% к массе) и маслом. Соленые огурцы нарезают соломкой (у перезрелых огурцов удаляют грубую кожицу и крупные семена) и припускают. Картофель нарезают дольками. В кипящий бульон кладут картофель и варят 10-15 мин., затем добавляют припущенные овощи, огурцы, вареную крупу, за 3-5 мин. до готовности вводят соль. В конце варки в суп кладут сметану и доводят до кипения.</t>
    </r>
    <r>
      <rPr>
        <b val="true"/>
        <sz val="13"/>
        <rFont val="Arial Cyr"/>
        <family val="2"/>
        <charset val="204"/>
      </rPr>
      <t xml:space="preserve"> Органолептические показатели качества</t>
    </r>
    <r>
      <rPr>
        <sz val="13"/>
        <rFont val="Arial Cyr"/>
        <family val="2"/>
        <charset val="204"/>
      </rPr>
      <t xml:space="preserve"> Внешний вид - на поверхности жидкой части - блески жира, сметаны, овощи сохранили форму нарезки. Цвет - бульона - с кремовым оттенком, овощей и крупы - свойственный набору продуктов. Консистенция - овощей мягкая, огурцов слегка хрустящая, перловая крупа хорошо Запах - свойственный для мясного бульона, овощей, без постороннего. Вкус - характерный для мясного бульона, вареных и припущенных овощей, в меру соленый.</t>
    </r>
  </si>
  <si>
    <t xml:space="preserve">104/105</t>
  </si>
  <si>
    <t xml:space="preserve">Суп картофельный с мясными фрикадельками (говядина)</t>
  </si>
  <si>
    <t xml:space="preserve">Вода или бульон</t>
  </si>
  <si>
    <t xml:space="preserve">Фрикадельки мясные №105</t>
  </si>
  <si>
    <t xml:space="preserve">яйцо</t>
  </si>
  <si>
    <t xml:space="preserve">2,60</t>
  </si>
  <si>
    <t xml:space="preserve">6,20</t>
  </si>
  <si>
    <t xml:space="preserve">7,70</t>
  </si>
  <si>
    <t xml:space="preserve">94,00</t>
  </si>
  <si>
    <t xml:space="preserve">11,40</t>
  </si>
  <si>
    <t xml:space="preserve">3,60</t>
  </si>
  <si>
    <r>
      <rPr>
        <sz val="13"/>
        <rFont val="Arial Cyr"/>
        <family val="2"/>
        <charset val="204"/>
      </rPr>
      <t xml:space="preserve">Очищенные овощи нарезают (картофель кубиками или дольками, морковь - ломтиками, лук соломкой). Нарезанные морковь и лук припускают с маслом. В кипящую воду или бульон кладут картофель и варят 10-15 мин, добавляют припущенные овощи и варят до готовности, за 2-3 мин до окончания варки добавляют соль и сметану. Отдельно готовят мясной фарш, формуют и припускают фрикадельки. При отпуске в суп кладут фрикадельки. </t>
    </r>
    <r>
      <rPr>
        <b val="true"/>
        <sz val="13"/>
        <rFont val="Arial Cyr"/>
        <family val="2"/>
        <charset val="204"/>
      </rPr>
      <t xml:space="preserve">Органолептические показатели качества </t>
    </r>
    <r>
      <rPr>
        <sz val="13"/>
        <rFont val="Arial Cyr"/>
        <family val="2"/>
        <charset val="204"/>
      </rPr>
      <t xml:space="preserve">Внешний вид - на поверхности блестки жира, сметаны, зелень, форма нарезки овощей сохранена, фрикадельки - одинакового размера. Цвет - жидкой части - светло-серый, овощей и фрикаделек - характерный для их вида. Консистенция - овощи - мягкие, фрикадельки - упругие, не разварены, соотношение жидкой и плотной части. Запах - свойственный для вареных овощей и мясных фрикаделек, без постороннего. Вкус - характерный для вареных овощей и мясных фрикаделек.</t>
    </r>
  </si>
  <si>
    <t xml:space="preserve">102  сбор.2005</t>
  </si>
  <si>
    <t xml:space="preserve">Горох (лущеный)</t>
  </si>
  <si>
    <r>
      <rPr>
        <sz val="13"/>
        <rFont val="Arial Cyr"/>
        <family val="2"/>
        <charset val="204"/>
      </rPr>
      <t xml:space="preserve">Целый горох замачивают в холодной воде (в соотношении 1:3) на 2-3 часа, затем воду сливают, лущеный горох не замачивают. Горох заливают холодной водой и варят без соли до размягчения. Очищенные морковь, лук нарезают мелкими кубиками, припускают с добавлением воды (20% к массе) и маслом. В кипящую воду кладут нарезанный кубиком картофель, варят до полуготовности, затем закладывают вареный горох, припущенные овощи, соль и варят до готовности. </t>
    </r>
    <r>
      <rPr>
        <b val="true"/>
        <sz val="13"/>
        <rFont val="Arial Cyr"/>
        <family val="2"/>
        <charset val="204"/>
      </rPr>
      <t xml:space="preserve">Органолептические показатели качества</t>
    </r>
    <r>
      <rPr>
        <sz val="13"/>
        <rFont val="Arial Cyr"/>
        <family val="2"/>
        <charset val="204"/>
      </rPr>
      <t xml:space="preserve"> Внешний вид - горох неразварившийся, овощи сохраняют форму нарезки, на поверхности блестки жира. Цвет - жидкости - серовато-коричневый, плотной части - характерный для продуктов, входящих в рецептуру. Консистенция - гороха и овощей мягкая, соотношение жидкой и плотной части соответствует. Запах - свойственный вареным продуктам, входящим в рецептуру, без постороннего. Вкус - характерный вареным продуктам, входящим в рецептуру.</t>
    </r>
  </si>
  <si>
    <t xml:space="preserve">82   сбор. 2005</t>
  </si>
  <si>
    <r>
      <rPr>
        <sz val="13"/>
        <rFont val="Arial Cyr"/>
        <family val="2"/>
        <charset val="204"/>
      </rPr>
      <t xml:space="preserve">Очищенные овощи нарезают, картофель - брусочками, морковь, свеклу, капусту, лук соломкой. Свеклу припускают в небольшом количестве воды или бульона (30% к массе), морковь и лук припускают с добавлением воды (20% к массе) и масла. Муку пассеруют (подсушивают в жарочном шкафу) и разводят водой (готовят белый соус). В кипящую воду или бульон кладут последовательно картофель, капусту и варят до полуготовности, затем добавляют припущенные свеклу, морковь, лук, сахар, соль, белый соус и варят 5-7 мин. В конце варки в суп кладут сметану, доводят до кипения.</t>
    </r>
    <r>
      <rPr>
        <b val="true"/>
        <sz val="13"/>
        <rFont val="Arial Cyr"/>
        <family val="2"/>
        <charset val="204"/>
      </rPr>
      <t xml:space="preserve"> Органолептические показатели качества</t>
    </r>
    <r>
      <rPr>
        <sz val="13"/>
        <rFont val="Arial Cyr"/>
        <family val="2"/>
        <charset val="204"/>
      </rPr>
      <t xml:space="preserve"> Внешний вид - на поверхности жидкой части блестки жира и сметаны. Овощи сохранили форму нарезки. Цвет - жидкой части от малиново-красного до темно-красного, блесков жира - оранжевый, овощей - характерный для их вида. Консистенция - овощей мягкая, плотная, соотношение плотной и жидкой части соответствует. Запах - свойственный вареным и припущенным овощам, без постороннего. Вкус - характерный для вареных и припущенных овощей, жидкой части - сладковатый.</t>
    </r>
  </si>
  <si>
    <t xml:space="preserve">113/114  сбор.2005</t>
  </si>
  <si>
    <t xml:space="preserve">Суп-лапша домашняя</t>
  </si>
  <si>
    <t xml:space="preserve">Лапша домашняя</t>
  </si>
  <si>
    <t xml:space="preserve">масса вареной лапши</t>
  </si>
  <si>
    <r>
      <rPr>
        <sz val="13"/>
        <rFont val="Arial Cyr"/>
        <family val="2"/>
        <charset val="204"/>
      </rPr>
      <t xml:space="preserve">В холодную воду вводят яйца, соль, перемешивают, добавляют муку не ниже 1-го сорта и замешивают крутое тесто, которое выдерживают 20-30мин. Для того, чтобы оно лучше раскатывалось. Куски готового теста кладут на стол, посыпанной мукой, и раскатывают в пласт 1-1,5мм., и подсушивают,пересыпанные мукой пласты складывают один на другой, нарезают их на полоски шириной 3545мм., которые в свою очередь, режут поперек полосками шириной 3-4мм. Или соломкой, в кипящий бульон или воду кладут пассерованный лук и варят  с момента закипания 5-8мин., после чего добавляют подготовленную домашнюю лапшу и варят до готовности. </t>
    </r>
    <r>
      <rPr>
        <b val="true"/>
        <sz val="13"/>
        <rFont val="Arial Cyr"/>
        <family val="2"/>
        <charset val="204"/>
      </rPr>
      <t xml:space="preserve">Требования к качеству</t>
    </r>
    <r>
      <rPr>
        <sz val="13"/>
        <rFont val="Arial Cyr"/>
        <family val="2"/>
        <charset val="204"/>
      </rPr>
      <t xml:space="preserve">: Внешний вид: в жидкой части супа лук и лапша сохранили форму. Консистенция: лука-мягкая, лапша хорошо набухшая, мягкая, соблюдается соотношение жидкой и плотной части. Цвет: супв- золотистый, жира на поверхности- светло- оранжевый. Вкус: умерено соленый, пассерованных овощей, лапши. Запах:  пассерованных овощей и лапши </t>
    </r>
  </si>
  <si>
    <t xml:space="preserve">Борщ с фасолью и картофелем со сметаной</t>
  </si>
  <si>
    <t xml:space="preserve">1  порция</t>
  </si>
  <si>
    <t xml:space="preserve">фасоль  </t>
  </si>
  <si>
    <r>
      <rPr>
        <sz val="13"/>
        <rFont val="Arial Cyr"/>
        <family val="2"/>
        <charset val="204"/>
      </rPr>
      <t xml:space="preserve">Фасоль замачивают в воде в течение 6-8 ч. Очищенные овощи нарезают: картофель - брусочками, морковь, свеклу, лук - соломкой. Свеклу припускают в небольшом количестве воды (30% к массе), морковь и лук припускают с добавлением воды (20% к массе) и масла. В кипящую воду или бульон кладут последовательно фасоль, картофель,  и варят до полуготовности, затем добавляют припущенные свеклу, морковь и лук, сахар, соль и варят 5-7 мин. В конце варки в суп кладут сметану, доводят до кипения. </t>
    </r>
    <r>
      <rPr>
        <b val="true"/>
        <sz val="13"/>
        <rFont val="Arial Cyr"/>
        <family val="2"/>
        <charset val="204"/>
      </rPr>
      <t xml:space="preserve">Органолептические показатели качества</t>
    </r>
    <r>
      <rPr>
        <sz val="13"/>
        <rFont val="Arial Cyr"/>
        <family val="2"/>
        <charset val="204"/>
      </rPr>
      <t xml:space="preserve"> Внешний вид - на поверхности жидкой части блестки жира и сметаны, зелень. Овощи сохранили форму нарезки. Цвет - жидкой части от малиново-красного до темно-красного, блесков жира - оранжевый, овощей - характерный для их вида. Консистенция — овощей и фасоли - мягкая, плотная, соотношение плотной и жидкой части. Запах - свойственный вареным и припущенным овощам и фасоли, без постороннего. Вкус - характерный для вареных и припущенных овощей и фасоли, жидкой части - сладковатый.</t>
    </r>
  </si>
  <si>
    <t xml:space="preserve">108/109  сбор.  2005</t>
  </si>
  <si>
    <t xml:space="preserve">Клецки  №109:</t>
  </si>
  <si>
    <t xml:space="preserve">8,40</t>
  </si>
  <si>
    <r>
      <rPr>
        <sz val="13"/>
        <rFont val="Arial Cyr"/>
        <family val="2"/>
        <charset val="204"/>
      </rPr>
      <t xml:space="preserve">В воду кладут масло сливочное, соль и доводят до кипения. В кипящую жидкость, помешивая, всыпают муку и заваривают тесто, которое, не переставая помешивать, прогревают в течение 5-10 мин. после этого массу охлаждают до 60-70С, добавляют в 3-4 приема сырые яйца и перемешивают. Приготовленное тесто закатывают в виде жгута и нарезают на кусочки 10-15г. Для варки клецек на 1кг берут 5л жидкости. Варят при слабом кипении 5-7 мин.    В кипящий бульон или воду кладут картофель, нарезанный кубиками, доводят до кипения, добавляют пассерованные морковь, лук и варят до готовности. За 5-10 мин. До окончания варки кладут  соль. Клецки варят отдельно в бульоне или в подсоленной воде небольшим партиями и кладут в суп при отпуске                           </t>
    </r>
    <r>
      <rPr>
        <b val="true"/>
        <sz val="13"/>
        <rFont val="Arial Cyr"/>
        <family val="2"/>
        <charset val="204"/>
      </rPr>
      <t xml:space="preserve">Требования к качеству:</t>
    </r>
    <r>
      <rPr>
        <sz val="13"/>
        <rFont val="Arial Cyr"/>
        <family val="2"/>
        <charset val="204"/>
      </rPr>
      <t xml:space="preserve">   Внешний вид: в жидкой части супа картофель и овощи, нарезанные кубиками, сохранившие  форму нарезки. Клецки одинакового размера.  Консистенция6  картофель и овощи мягкие, клецки упругие, соблюдается соотношение жидкой и плотной части.  Цвет: супа- золотистый, жира на поверхности — светло  оранжевый.  Вкус: свойственный картофельному супу, умеренно соленый.  Запах:  пассерованных овощей и картофеля</t>
    </r>
  </si>
  <si>
    <t xml:space="preserve">98  сбор.2005</t>
  </si>
  <si>
    <t xml:space="preserve">Суп крестьянский с крупой(пшенной) со сметаной</t>
  </si>
  <si>
    <t xml:space="preserve">Капуста свежая</t>
  </si>
  <si>
    <t xml:space="preserve">Крупа пшенная</t>
  </si>
  <si>
    <r>
      <rPr>
        <sz val="13"/>
        <rFont val="Arial Cyr"/>
        <family val="2"/>
        <charset val="204"/>
      </rPr>
      <t xml:space="preserve"> Крупу  пшеничную промывают сначало теплой водой,затем вгорячей воде, закладывают в кипящую воду(3л на 1кг) и варят до полуготовности, воду сливают. В кипящий бульон или воду кладут подготовленную крупу, свежую белокочанную капусту, нарезанную картофель и варят до готовности. За 5-10 мин. Окончания варки кладут пассерованные овощи. Крупу закладывают одновременно с овощами. Отпускают суп с прокипяченной сметаной..</t>
    </r>
    <r>
      <rPr>
        <b val="true"/>
        <sz val="13"/>
        <rFont val="Arial Cyr"/>
        <family val="2"/>
        <charset val="204"/>
      </rPr>
      <t xml:space="preserve"> Органолептические показатели качества</t>
    </r>
    <r>
      <rPr>
        <sz val="13"/>
        <rFont val="Arial Cyr"/>
        <family val="2"/>
        <charset val="204"/>
      </rPr>
      <t xml:space="preserve"> Внешний вид — в жидкой части супа картофель и овощи, нарезанные кубиками, крупа хорошо разварившаяся, но не потерявшая форму.. Цвет — супа — золотистый, жира на поверхности — светло-оранжевый. Консистенция — картофель. Коренья мягкие, крупа хорошо разварившаяся, соблюдаются соотношение жидкой и плотной части. Запах — пассерованных овощей. Вкус — умеренно соленый, картофеля, пассерованных овощей, крупы.</t>
    </r>
  </si>
  <si>
    <t xml:space="preserve">106/107</t>
  </si>
  <si>
    <t xml:space="preserve">Суп картофельный с рыбными фрикадельками (минтай)</t>
  </si>
  <si>
    <t xml:space="preserve">40/200</t>
  </si>
  <si>
    <t xml:space="preserve">30/150</t>
  </si>
  <si>
    <r>
      <rPr>
        <sz val="13"/>
        <rFont val="Arial Cyr"/>
        <family val="2"/>
        <charset val="204"/>
      </rPr>
      <t xml:space="preserve">Рыбу с кожей без костей нарезают на  куски, пропускают через мясорубку, затем добавляют мелко рубленый лук, яйца, соль, воду и все тщательно перемешивают. Сформованные шарики массой м15-18 г припускают в бульоне до готовности. В кипящий бульон или воду кладут картофель, нарезанный кубиками до кипения, добавляют нарезанные кубиками пассерованные овощи и варят до готовности. За 5-10 мин до окончания варки добавляют пассерованное томатное пюре, соль. Фрикадельки припускают отдельно в небольшом количестве бульона или воды до готовности и кладут в суп при отпуске. Бульон послеприпускания фрикаделек добавляют в суп. Суп можно готовить без томатного пбре. . </t>
    </r>
    <r>
      <rPr>
        <b val="true"/>
        <sz val="13"/>
        <rFont val="Arial Cyr"/>
        <family val="2"/>
        <charset val="204"/>
      </rPr>
      <t xml:space="preserve">Органолептические показатели качества </t>
    </r>
    <r>
      <rPr>
        <sz val="13"/>
        <rFont val="Arial Cyr"/>
        <family val="2"/>
        <charset val="204"/>
      </rPr>
      <t xml:space="preserve">Внешний вид - на поверхности блестки жира,  форма нарезки овощей сохранена, фрикадельки - одинакового размера. Цвет - жидкой части - светло-серый, овощей и фрикаделек - характерный для их вида. Консистенция - овощи - мягкие, фрикадельки - упругие, не разварены, соотношение жидкой и плотной части. Запах - свойственный для вареных овощей и рыбных  фрикаделек, без постороннего. Вкус - характерный для вареных овощей и рыбных  фрикаделек.</t>
    </r>
  </si>
  <si>
    <t xml:space="preserve">101  сбор.2005</t>
  </si>
  <si>
    <t xml:space="preserve">Суп картофельный с крупой (рисовой)</t>
  </si>
  <si>
    <r>
      <rPr>
        <sz val="13"/>
        <rFont val="Arial Cyr"/>
        <family val="2"/>
        <charset val="204"/>
      </rPr>
      <t xml:space="preserve"> Лук мелко рубят,  морковь нарезают мелкими кубиками и пассеруют. Картофель нарезают кубиками. В кипящий бульон или воду кладут подготовленную крупу, картофель , пассеруют овощи варят до готовност. За  5-10 мин. До окончания варки кладут соль. Крупу рисовую кладут в бульон или воду одновременно с пассерованными овощами. </t>
    </r>
    <r>
      <rPr>
        <b val="true"/>
        <sz val="13"/>
        <rFont val="Arial Cyr"/>
        <family val="2"/>
        <charset val="204"/>
      </rPr>
      <t xml:space="preserve"> Органолептические показатели качества</t>
    </r>
    <r>
      <rPr>
        <sz val="13"/>
        <rFont val="Arial Cyr"/>
        <family val="2"/>
        <charset val="204"/>
      </rPr>
      <t xml:space="preserve"> Внешний вид — в жидкой части супа картофель и овощи, нарезанные кубиками, крупа хорошо разварившаяся, но не потерявшая форму.. Цвет — супа — золотистый, жира на поверхности — светло-оранжевый. Консистенция — картофель. Коренья мягкие, крупа хорошо разварившаяся, соблюдаются соотношение жидкой и плотной части. Запах — пассерованных овощей. Вкус — умеренно соленый, картофеля, пассерованных овощей, крупы.</t>
    </r>
  </si>
  <si>
    <t xml:space="preserve">Суп картофельный с крупой (перловой)</t>
  </si>
  <si>
    <r>
      <rPr>
        <sz val="13"/>
        <rFont val="Arial Cyr"/>
        <family val="2"/>
        <charset val="204"/>
      </rPr>
      <t xml:space="preserve"> Лук мелко рубят,  морковь нарезают мелкими кубиками и пассеруют. Картофель нарезают кубиками. В кипящий бульон или воду кладут подготовленную крупу, картофель , пассеруют овощи варят до готовност. За  5-10 мин. До окончания варки кладут соль. Крупу перловую кладут в бульон или воду одновременно с пассерованными овощами. </t>
    </r>
    <r>
      <rPr>
        <b val="true"/>
        <sz val="13"/>
        <rFont val="Arial Cyr"/>
        <family val="2"/>
        <charset val="204"/>
      </rPr>
      <t xml:space="preserve"> Органолептические показатели качества</t>
    </r>
    <r>
      <rPr>
        <sz val="13"/>
        <rFont val="Arial Cyr"/>
        <family val="2"/>
        <charset val="204"/>
      </rPr>
      <t xml:space="preserve"> Внешний вид — в жидкой части супа картофель и овощи, нарезанные кубиками, крупа хорошо разварившаяся, но не потерявшая форму.. Цвет — супа — золотистый, жира на поверхности — светло-оранжевый. Консистенция — картофель. Коренья мягкие, крупа хорошо разварившаяся, соблюдаются соотношение жидкой и плотной части. Запах — пассерованных овощей. Вкус — умеренно соленый, картофеля, пассерованных овощей, крупы.</t>
    </r>
  </si>
  <si>
    <t xml:space="preserve">Юшка  картофельная с кабачками со сметаной</t>
  </si>
  <si>
    <t xml:space="preserve">картофель</t>
  </si>
  <si>
    <t xml:space="preserve">помидор</t>
  </si>
  <si>
    <t xml:space="preserve">зелень (петрушка)</t>
  </si>
  <si>
    <r>
      <rPr>
        <sz val="14"/>
        <rFont val="Arial Cyr"/>
        <family val="2"/>
        <charset val="204"/>
      </rPr>
      <t xml:space="preserve">                                  Технология приготовления:                                                                                       </t>
    </r>
    <r>
      <rPr>
        <sz val="13"/>
        <color rgb="FF000000"/>
        <rFont val="Arial Cyr"/>
        <family val="2"/>
        <charset val="204"/>
      </rPr>
      <t xml:space="preserve">Очищенные овощи нарезают (картофель кубиками или дольками, морковь - ломтиками, лук соломкой, кабачки кубиками, помидоры кубиками). Нарезанные морковь,  лук и помидоры припускают с маслом. В кипящую воду или бульон кладут картофель и варят 10-15 мин, добавляют кабачки и  припущенные овощи и варят до готовности, за 2-3 мин до окончания варки добавляют соль и сметану.  </t>
    </r>
    <r>
      <rPr>
        <b val="true"/>
        <sz val="13"/>
        <color rgb="FF000000"/>
        <rFont val="Arial Cyr"/>
        <family val="2"/>
        <charset val="204"/>
      </rPr>
      <t xml:space="preserve">Органолептические показатели качества </t>
    </r>
    <r>
      <rPr>
        <sz val="13"/>
        <color rgb="FF000000"/>
        <rFont val="Arial Cyr"/>
        <family val="2"/>
        <charset val="204"/>
      </rPr>
      <t xml:space="preserve">Внешний вид - на поверхности блестки жира, сметаны, зелень, форма нарезки овощей сохранена.Цвет - жидкой части - светло-серый, овощей  характерный для их вида. Консистенция - овощи - мягкие не разварены, соотношение жидкой и плотной части. Запах - свойственный для вареных овощей , без постороннего. Вкус - характерный для вареных овощей .</t>
    </r>
    <r>
      <rPr>
        <sz val="14"/>
        <rFont val="Arial Cyr"/>
        <family val="2"/>
        <charset val="204"/>
      </rPr>
      <t xml:space="preserve">                                    </t>
    </r>
  </si>
  <si>
    <t xml:space="preserve">415  сборник 2005</t>
  </si>
  <si>
    <t xml:space="preserve">Крендель сахарный</t>
  </si>
  <si>
    <t xml:space="preserve">маргарин столовый</t>
  </si>
  <si>
    <t xml:space="preserve">Меланж ( яйца)</t>
  </si>
  <si>
    <t xml:space="preserve">соль  </t>
  </si>
  <si>
    <t xml:space="preserve">дрожжи</t>
  </si>
  <si>
    <t xml:space="preserve">Вода   </t>
  </si>
  <si>
    <t xml:space="preserve">сахар для посыпки</t>
  </si>
  <si>
    <t xml:space="preserve">масло растительное для смазки листов</t>
  </si>
  <si>
    <t xml:space="preserve">яйцо для смазки кренделя</t>
  </si>
  <si>
    <r>
      <rPr>
        <sz val="13"/>
        <rFont val="Arial Cyr"/>
        <family val="2"/>
        <charset val="204"/>
      </rPr>
      <t xml:space="preserve">Дрожжевое тесто, приготовленное опарным или безопарным способом, делят на куски по 54 гр., которые подкатывают в жгут и свертывают его в форму восьмерки. Крендели- полуфабрикаты укладывают на смазанные маслом листы, смазывают меланжем, посыпают сахарным песком и выпекают при температуре 220-250С 10-15 мин. </t>
    </r>
    <r>
      <rPr>
        <b val="true"/>
        <sz val="13"/>
        <rFont val="Arial Cyr"/>
        <family val="2"/>
        <charset val="204"/>
      </rPr>
      <t xml:space="preserve">Органолептические показатели качества </t>
    </r>
    <r>
      <rPr>
        <sz val="13"/>
        <rFont val="Arial Cyr"/>
        <family val="2"/>
        <charset val="204"/>
      </rPr>
      <t xml:space="preserve">Внешний вид — форма восьмерки, поверхность посыпана сахаром.. Цвет — от желтого до светло - коричневого. Консистенция -мягкая ,пышная. Запах — выпеченного изделия из дрожжевого теста. Вкус -выпеченного изделия из дрожжевого теста .</t>
    </r>
  </si>
  <si>
    <t xml:space="preserve">Выпекание</t>
  </si>
  <si>
    <t xml:space="preserve">417  сборник 2005</t>
  </si>
  <si>
    <t xml:space="preserve">«Гребешок» из дрожжевого теста</t>
  </si>
  <si>
    <t xml:space="preserve">Тесто дрожжевое № 405</t>
  </si>
  <si>
    <t xml:space="preserve">маргарин</t>
  </si>
  <si>
    <t xml:space="preserve">яйцо для смазки</t>
  </si>
  <si>
    <t xml:space="preserve">ванилин</t>
  </si>
  <si>
    <r>
      <rPr>
        <sz val="13"/>
        <rFont val="Arial Cyr"/>
        <family val="2"/>
        <charset val="204"/>
      </rPr>
      <t xml:space="preserve">Дрожжевое тесто, приготовленное опарным или безопарным способом, делят на куски по 75 гр., формуют шарики, кладут швом вниз на расстойку, затем придают форму круглой лепешки, на половину которой кладут начинку, защипывают края делают надрезы, придают форму гребешка и ставят на расстойку. Перд выпечкой смазывают яйцом, выпекают при температуре 180-200С 15-20 мин.. </t>
    </r>
    <r>
      <rPr>
        <b val="true"/>
        <sz val="13"/>
        <rFont val="Arial Cyr"/>
        <family val="2"/>
        <charset val="204"/>
      </rPr>
      <t xml:space="preserve">Органолептические показатели качества </t>
    </r>
    <r>
      <rPr>
        <sz val="13"/>
        <rFont val="Arial Cyr"/>
        <family val="2"/>
        <charset val="204"/>
      </rPr>
      <t xml:space="preserve">Внешний вид — поверхность гребешка, поверхность посыпана сахаром.. Цвет — от желтого до светло - коричневого. Консистенция -мягкая ,пышная. Запах — выпеченного изделия из дрожжевого теста. Вкус -выпеченного изделия из дрожжевого теста .</t>
    </r>
  </si>
  <si>
    <t xml:space="preserve">405  сборник 2005</t>
  </si>
  <si>
    <t xml:space="preserve">Тесто дрожжевое</t>
  </si>
  <si>
    <t xml:space="preserve">Простые</t>
  </si>
  <si>
    <t xml:space="preserve">Сдобные </t>
  </si>
  <si>
    <t xml:space="preserve">ватрушек, кулебяк</t>
  </si>
  <si>
    <r>
      <rPr>
        <sz val="13"/>
        <rFont val="Arial Cyr"/>
        <family val="2"/>
        <charset val="204"/>
      </rPr>
      <t xml:space="preserve">Дрожжевое тесто, приготовлевают двумя способами -опарным или безопарным.Безопарным способом тесто приготавливают преимущественно для изделий с малымсодержанием сдобы ( сахара, маргарина), опрным- для изделий с большим содержанием сдобы ( тесто дрожжевое сдобное) . </t>
    </r>
    <r>
      <rPr>
        <b val="true"/>
        <sz val="13"/>
        <rFont val="Arial Cyr"/>
        <family val="2"/>
        <charset val="204"/>
      </rPr>
      <t xml:space="preserve">Органолептические показатели качества </t>
    </r>
    <r>
      <rPr>
        <sz val="13"/>
        <rFont val="Arial Cyr"/>
        <family val="2"/>
        <charset val="204"/>
      </rPr>
      <t xml:space="preserve">Внешний вид — тесто пышное, хорошо промешено. Цвет — кремовый. Консистенция -равномерно пористая, эластичная. Запах — сырого дрожжевого теста. Вкус -сырого дрожжевого теста .</t>
    </r>
  </si>
  <si>
    <t xml:space="preserve">Замес</t>
  </si>
  <si>
    <t xml:space="preserve">мучные кулинарные изделия</t>
  </si>
  <si>
    <t xml:space="preserve">Дрожжевое тесто  (безопарным способом)</t>
  </si>
  <si>
    <t xml:space="preserve">В дежу вливают подогретую до температуры 35-40 С воду, предварительно разведенные в воде с температурой не выше  </t>
  </si>
  <si>
    <t xml:space="preserve">40С процеженные дрожжи, сахар, соль, добавляют меланж или яйца, всыпают муку и все перемешивают в течение 7-8мин. </t>
  </si>
  <si>
    <t xml:space="preserve">После этого вводят растопленные масло или маргарин и замешивают тесто до тех пор, пока оно не приобретет однородную</t>
  </si>
  <si>
    <t xml:space="preserve">консистенцию и будет легко отделятся от стенок дежи.</t>
  </si>
  <si>
    <t xml:space="preserve">     Дежу закрывают крышкой и ставят на 3-4 часа для брожения в помещение с температурой 35-40С. Когда тесто </t>
  </si>
  <si>
    <t xml:space="preserve">увеличится в объеме в 1,5 раза, производят обминку в течение 1-2мин. И вновь цессе которого тесто обминают </t>
  </si>
  <si>
    <t xml:space="preserve">Еще 1-2 раза. </t>
  </si>
  <si>
    <t xml:space="preserve">Дрожжевое тесто  (опарным способом)</t>
  </si>
  <si>
    <t xml:space="preserve">В дежу вливают подогретую до температуры 35-40 С воду (60-70% от общего количества жидкости), </t>
  </si>
  <si>
    <t xml:space="preserve">добавляют разведенные в воде и процеженные дрожжи, всыпают  муку (35-60%)  и перемешивают </t>
  </si>
  <si>
    <t xml:space="preserve">для получения однородной массы. Поверхность опары посыпают мукой, дежу накрывают крышкой </t>
  </si>
  <si>
    <t xml:space="preserve">и ставят в помещение с температурой 35-40С на 2,5-3 часа для брожения.</t>
  </si>
  <si>
    <t xml:space="preserve"> Когда опара увеличится в объеме в 2-2,5 раза и начнет опадать, к ней добавляют остальную жидкость</t>
  </si>
  <si>
    <t xml:space="preserve">с расторенными солью, сахаром и яйцами, затем все перемешивают,, всыпают оставшуюся муку и </t>
  </si>
  <si>
    <t xml:space="preserve">замешивают тесто. Перед окончанием замеса добавляют растопленные маргарин или масло.</t>
  </si>
  <si>
    <t xml:space="preserve">   Дежу закрывают крышкой и оставляют на 2-2,5 часа для брожения. За время брожения тесто обминают 2-3 раза.</t>
  </si>
  <si>
    <t xml:space="preserve">327  сб.2005</t>
  </si>
  <si>
    <t xml:space="preserve">Соус молочный (сладкий )</t>
  </si>
  <si>
    <t xml:space="preserve">В Пассерованную на масле муку разводят горячим молоком с добавлением воды и варят 7-10 минут при слабом кипении. Затем кладут соль, сахар,, процеживают и доводят до кипения. В соус добавляют сахар и ванилин, предварительно растворенный в горячей воде.</t>
  </si>
  <si>
    <t xml:space="preserve">однородная масса с гладкой бархатистой поверхностью</t>
  </si>
  <si>
    <t xml:space="preserve">кремовый</t>
  </si>
  <si>
    <t xml:space="preserve">полужидкая, эластичная, нежная</t>
  </si>
  <si>
    <t xml:space="preserve">кипяченного молока, слегка — ванилина</t>
  </si>
  <si>
    <t xml:space="preserve">331  сб.2005</t>
  </si>
  <si>
    <t xml:space="preserve">Соус сметанный с томатом </t>
  </si>
  <si>
    <t xml:space="preserve">5/2</t>
  </si>
  <si>
    <t xml:space="preserve">0,25/0,8</t>
  </si>
  <si>
    <t xml:space="preserve">Для белого соуса пассеруют муку при непрерывном помешивании до образования светло-кремового цвета, не допуская пригорания. В пассерованную муку, охлаждают до 60-70С выливают ¼ часть горячей воды и вымешивают, Для приготовления соуса сметанного в горячий белый соус кладут прокипяченную сметану, соль и кипятят 3-5 мин. Соусом сметанным . Соус проваривают, процеживают и доводят до кипения.</t>
  </si>
  <si>
    <t xml:space="preserve">однородная не расслоившаяся масса</t>
  </si>
  <si>
    <t xml:space="preserve">вязкая, полужидкая, эластичная</t>
  </si>
  <si>
    <t xml:space="preserve">свежей сметаны с томатом</t>
  </si>
  <si>
    <t xml:space="preserve">умеренно соленый, с привкусом томата, свежей сметаны</t>
  </si>
</sst>
</file>

<file path=xl/styles.xml><?xml version="1.0" encoding="utf-8"?>
<styleSheet xmlns="http://schemas.openxmlformats.org/spreadsheetml/2006/main">
  <numFmts count="10">
    <numFmt numFmtId="164" formatCode="General"/>
    <numFmt numFmtId="165" formatCode="0.000"/>
    <numFmt numFmtId="166" formatCode="0.00"/>
    <numFmt numFmtId="167" formatCode="0.0000"/>
    <numFmt numFmtId="168" formatCode="0.0"/>
    <numFmt numFmtId="169" formatCode="0"/>
    <numFmt numFmtId="170" formatCode="0.00000"/>
    <numFmt numFmtId="171" formatCode="0.00%"/>
    <numFmt numFmtId="172" formatCode="#,##0.00\ [$руб.-419];[RED]\-#,##0.00\ [$руб.-419]"/>
    <numFmt numFmtId="173" formatCode="DD/MMM"/>
  </numFmts>
  <fonts count="53">
    <font>
      <sz val="10"/>
      <name val="Arial"/>
      <family val="2"/>
      <charset val="204"/>
    </font>
    <font>
      <sz val="10"/>
      <name val="Arial"/>
      <family val="0"/>
      <charset val="204"/>
    </font>
    <font>
      <sz val="10"/>
      <name val="Arial"/>
      <family val="0"/>
      <charset val="204"/>
    </font>
    <font>
      <sz val="10"/>
      <name val="Arial"/>
      <family val="0"/>
      <charset val="204"/>
    </font>
    <font>
      <sz val="13"/>
      <name val="Arial"/>
      <family val="2"/>
      <charset val="204"/>
    </font>
    <font>
      <b val="true"/>
      <i val="true"/>
      <sz val="13"/>
      <name val="Arial"/>
      <family val="2"/>
      <charset val="204"/>
    </font>
    <font>
      <b val="true"/>
      <i val="true"/>
      <sz val="12"/>
      <name val="Arial"/>
      <family val="2"/>
      <charset val="204"/>
    </font>
    <font>
      <b val="true"/>
      <sz val="13"/>
      <name val="Arial"/>
      <family val="2"/>
      <charset val="204"/>
    </font>
    <font>
      <b val="true"/>
      <sz val="26"/>
      <name val="Arial"/>
      <family val="2"/>
      <charset val="204"/>
    </font>
    <font>
      <b val="true"/>
      <i val="true"/>
      <sz val="10"/>
      <name val="Arial"/>
      <family val="2"/>
      <charset val="204"/>
    </font>
    <font>
      <i val="true"/>
      <sz val="13"/>
      <name val="Arial"/>
      <family val="2"/>
      <charset val="204"/>
    </font>
    <font>
      <sz val="10"/>
      <color rgb="FF000000"/>
      <name val="Arial"/>
      <family val="2"/>
      <charset val="204"/>
    </font>
    <font>
      <b val="true"/>
      <sz val="11"/>
      <name val="Arial"/>
      <family val="2"/>
      <charset val="204"/>
    </font>
    <font>
      <b val="true"/>
      <i val="true"/>
      <sz val="26"/>
      <name val="Arial"/>
      <family val="2"/>
      <charset val="204"/>
    </font>
    <font>
      <sz val="9"/>
      <name val="Arial"/>
      <family val="2"/>
      <charset val="204"/>
    </font>
    <font>
      <i val="true"/>
      <sz val="10"/>
      <name val="Arial"/>
      <family val="2"/>
      <charset val="204"/>
    </font>
    <font>
      <b val="true"/>
      <sz val="32"/>
      <name val="Arial"/>
      <family val="2"/>
      <charset val="204"/>
    </font>
    <font>
      <b val="true"/>
      <i val="true"/>
      <sz val="32"/>
      <name val="Arial"/>
      <family val="2"/>
      <charset val="204"/>
    </font>
    <font>
      <b val="true"/>
      <sz val="14"/>
      <name val="Arial"/>
      <family val="2"/>
      <charset val="204"/>
    </font>
    <font>
      <sz val="13"/>
      <name val="Arial Cyr"/>
      <family val="2"/>
      <charset val="204"/>
    </font>
    <font>
      <u val="single"/>
      <sz val="10"/>
      <name val="Arial"/>
      <family val="2"/>
      <charset val="204"/>
    </font>
    <font>
      <u val="single"/>
      <sz val="13"/>
      <name val="Arial"/>
      <family val="2"/>
      <charset val="204"/>
    </font>
    <font>
      <b val="true"/>
      <i val="true"/>
      <u val="single"/>
      <sz val="13"/>
      <name val="Arial"/>
      <family val="2"/>
      <charset val="204"/>
    </font>
    <font>
      <sz val="12"/>
      <name val="Arial"/>
      <family val="2"/>
      <charset val="204"/>
    </font>
    <font>
      <b val="true"/>
      <i val="true"/>
      <sz val="11"/>
      <name val="Arial"/>
      <family val="2"/>
      <charset val="204"/>
    </font>
    <font>
      <sz val="11"/>
      <name val="Arial"/>
      <family val="2"/>
      <charset val="204"/>
    </font>
    <font>
      <b val="true"/>
      <sz val="10"/>
      <name val="Arial"/>
      <family val="2"/>
      <charset val="204"/>
    </font>
    <font>
      <b val="true"/>
      <i val="true"/>
      <sz val="22"/>
      <name val="Arial"/>
      <family val="2"/>
      <charset val="204"/>
    </font>
    <font>
      <b val="true"/>
      <i val="true"/>
      <u val="single"/>
      <sz val="15"/>
      <name val="Arial"/>
      <family val="2"/>
      <charset val="204"/>
    </font>
    <font>
      <b val="true"/>
      <sz val="13"/>
      <color rgb="FF000000"/>
      <name val="Calibri"/>
      <family val="2"/>
      <charset val="204"/>
    </font>
    <font>
      <b val="true"/>
      <sz val="13"/>
      <name val="Calibri"/>
      <family val="2"/>
      <charset val="204"/>
    </font>
    <font>
      <sz val="13"/>
      <name val="Calibri"/>
      <family val="2"/>
      <charset val="204"/>
    </font>
    <font>
      <b val="true"/>
      <sz val="12"/>
      <name val="Arial"/>
      <family val="2"/>
      <charset val="204"/>
    </font>
    <font>
      <i val="true"/>
      <sz val="11"/>
      <name val="Arial"/>
      <family val="2"/>
      <charset val="204"/>
    </font>
    <font>
      <sz val="13"/>
      <color rgb="FF000000"/>
      <name val="Calibri"/>
      <family val="2"/>
      <charset val="204"/>
    </font>
    <font>
      <b val="true"/>
      <sz val="13"/>
      <name val="Arial Cyr"/>
      <family val="2"/>
      <charset val="204"/>
    </font>
    <font>
      <sz val="13"/>
      <color rgb="FFFFFFFF"/>
      <name val="Arial Cyr"/>
      <family val="2"/>
      <charset val="204"/>
    </font>
    <font>
      <i val="true"/>
      <sz val="13"/>
      <name val="Arial Cyr"/>
      <family val="2"/>
      <charset val="204"/>
    </font>
    <font>
      <b val="true"/>
      <i val="true"/>
      <sz val="13"/>
      <name val="Arial Cyr"/>
      <family val="2"/>
      <charset val="204"/>
    </font>
    <font>
      <sz val="13"/>
      <color rgb="FFFF0000"/>
      <name val="Arial Cyr"/>
      <family val="2"/>
      <charset val="204"/>
    </font>
    <font>
      <b val="true"/>
      <i val="true"/>
      <sz val="13"/>
      <color rgb="FFFFFFFF"/>
      <name val="Arial Cyr"/>
      <family val="2"/>
      <charset val="204"/>
    </font>
    <font>
      <b val="true"/>
      <u val="single"/>
      <sz val="13"/>
      <name val="Arial Cyr"/>
      <family val="2"/>
      <charset val="204"/>
    </font>
    <font>
      <b val="true"/>
      <sz val="14"/>
      <name val="Arial Cyr"/>
      <family val="2"/>
      <charset val="204"/>
    </font>
    <font>
      <sz val="12"/>
      <name val="Arial Cyr"/>
      <family val="2"/>
      <charset val="204"/>
    </font>
    <font>
      <b val="true"/>
      <sz val="12"/>
      <name val="Arial Cyr"/>
      <family val="2"/>
      <charset val="204"/>
    </font>
    <font>
      <sz val="14"/>
      <name val="Arial Cyr"/>
      <family val="2"/>
      <charset val="204"/>
    </font>
    <font>
      <b val="true"/>
      <i val="true"/>
      <sz val="14"/>
      <name val="Arial Cyr"/>
      <family val="2"/>
      <charset val="204"/>
    </font>
    <font>
      <sz val="13"/>
      <color rgb="FF000000"/>
      <name val="Arial Cyr"/>
      <family val="2"/>
      <charset val="204"/>
    </font>
    <font>
      <b val="true"/>
      <sz val="13"/>
      <color rgb="FF000000"/>
      <name val="Arial Cyr"/>
      <family val="2"/>
      <charset val="204"/>
    </font>
    <font>
      <sz val="28"/>
      <color rgb="FF9900FF"/>
      <name val="Arial"/>
      <family val="2"/>
      <charset val="204"/>
    </font>
    <font>
      <sz val="18"/>
      <color rgb="FF9900FF"/>
      <name val="Arial"/>
      <family val="2"/>
      <charset val="204"/>
    </font>
    <font>
      <sz val="18"/>
      <name val="Arial"/>
      <family val="2"/>
      <charset val="204"/>
    </font>
    <font>
      <sz val="14"/>
      <name val="Arial"/>
      <family val="2"/>
      <charset val="204"/>
    </font>
  </fonts>
  <fills count="14">
    <fill>
      <patternFill patternType="none"/>
    </fill>
    <fill>
      <patternFill patternType="gray125"/>
    </fill>
    <fill>
      <patternFill patternType="solid">
        <fgColor rgb="FFFFFF00"/>
        <bgColor rgb="FFCCFF00"/>
      </patternFill>
    </fill>
    <fill>
      <patternFill patternType="solid">
        <fgColor rgb="FF99FFFF"/>
        <bgColor rgb="FF66FFFF"/>
      </patternFill>
    </fill>
    <fill>
      <patternFill patternType="solid">
        <fgColor rgb="FFCCFF99"/>
        <bgColor rgb="FF99FF99"/>
      </patternFill>
    </fill>
    <fill>
      <patternFill patternType="solid">
        <fgColor rgb="FFFFFF66"/>
        <bgColor rgb="FFFFFF99"/>
      </patternFill>
    </fill>
    <fill>
      <patternFill patternType="solid">
        <fgColor rgb="FFFFFF99"/>
        <bgColor rgb="FFFFFF66"/>
      </patternFill>
    </fill>
    <fill>
      <patternFill patternType="solid">
        <fgColor rgb="FF66FFFF"/>
        <bgColor rgb="FF99FFFF"/>
      </patternFill>
    </fill>
    <fill>
      <patternFill patternType="solid">
        <fgColor rgb="FFFF9999"/>
        <bgColor rgb="FFFF8080"/>
      </patternFill>
    </fill>
    <fill>
      <patternFill patternType="solid">
        <fgColor rgb="FF99FF99"/>
        <bgColor rgb="FFCCFF99"/>
      </patternFill>
    </fill>
    <fill>
      <patternFill patternType="solid">
        <fgColor rgb="FFFFFFFF"/>
        <bgColor rgb="FFEEEEEE"/>
      </patternFill>
    </fill>
    <fill>
      <patternFill patternType="solid">
        <fgColor rgb="FFCCFF00"/>
        <bgColor rgb="FFFFFF00"/>
      </patternFill>
    </fill>
    <fill>
      <patternFill patternType="solid">
        <fgColor rgb="FFDDDDDD"/>
        <bgColor rgb="FFEEEEEE"/>
      </patternFill>
    </fill>
    <fill>
      <patternFill patternType="solid">
        <fgColor rgb="FFEEEEEE"/>
        <bgColor rgb="FFFFFFFF"/>
      </patternFill>
    </fill>
  </fills>
  <borders count="39">
    <border diagonalUp="false" diagonalDown="false">
      <left/>
      <right/>
      <top/>
      <bottom/>
      <diagonal/>
    </border>
    <border diagonalUp="false" diagonalDown="false">
      <left style="hair"/>
      <right style="hair"/>
      <top style="hair"/>
      <bottom style="hair"/>
      <diagonal/>
    </border>
    <border diagonalUp="false" diagonalDown="false">
      <left/>
      <right/>
      <top style="hair"/>
      <bottom style="hair"/>
      <diagonal/>
    </border>
    <border diagonalUp="false" diagonalDown="false">
      <left/>
      <right style="thin"/>
      <top style="hair"/>
      <bottom style="hair"/>
      <diagonal/>
    </border>
    <border diagonalUp="false" diagonalDown="false">
      <left style="hair"/>
      <right/>
      <top style="hair"/>
      <bottom/>
      <diagonal/>
    </border>
    <border diagonalUp="false" diagonalDown="false">
      <left/>
      <right/>
      <top style="hair"/>
      <bottom/>
      <diagonal/>
    </border>
    <border diagonalUp="false" diagonalDown="false">
      <left/>
      <right style="hair"/>
      <top style="hair"/>
      <bottom/>
      <diagonal/>
    </border>
    <border diagonalUp="false" diagonalDown="false">
      <left style="thin"/>
      <right style="thin"/>
      <top style="thin"/>
      <bottom style="thin"/>
      <diagonal/>
    </border>
    <border diagonalUp="false" diagonalDown="false">
      <left style="medium"/>
      <right style="thin"/>
      <top style="thin"/>
      <bottom style="thin"/>
      <diagonal/>
    </border>
    <border diagonalUp="false" diagonalDown="false">
      <left style="medium"/>
      <right style="thin"/>
      <top style="thin"/>
      <bottom/>
      <diagonal/>
    </border>
    <border diagonalUp="false" diagonalDown="false">
      <left style="thin"/>
      <right style="thin"/>
      <top style="thin"/>
      <bottom/>
      <diagonal/>
    </border>
    <border diagonalUp="false" diagonalDown="false">
      <left style="thin"/>
      <right/>
      <top style="thin"/>
      <bottom/>
      <diagonal/>
    </border>
    <border diagonalUp="false" diagonalDown="false">
      <left style="medium"/>
      <right style="thin"/>
      <top style="medium"/>
      <bottom style="thin"/>
      <diagonal/>
    </border>
    <border diagonalUp="false" diagonalDown="false">
      <left style="thin"/>
      <right style="medium"/>
      <top style="medium"/>
      <bottom style="thin"/>
      <diagonal/>
    </border>
    <border diagonalUp="false" diagonalDown="false">
      <left/>
      <right style="thin"/>
      <top style="thin"/>
      <bottom/>
      <diagonal/>
    </border>
    <border diagonalUp="false" diagonalDown="false">
      <left style="medium"/>
      <right style="thin"/>
      <top/>
      <bottom/>
      <diagonal/>
    </border>
    <border diagonalUp="false" diagonalDown="false">
      <left style="thin"/>
      <right style="thin"/>
      <top/>
      <bottom/>
      <diagonal/>
    </border>
    <border diagonalUp="false" diagonalDown="false">
      <left/>
      <right style="thin"/>
      <top style="thin"/>
      <bottom style="thin"/>
      <diagonal/>
    </border>
    <border diagonalUp="false" diagonalDown="false">
      <left style="thin"/>
      <right style="thin"/>
      <top style="medium"/>
      <bottom style="thin"/>
      <diagonal/>
    </border>
    <border diagonalUp="false" diagonalDown="false">
      <left style="thin"/>
      <right/>
      <top style="medium"/>
      <bottom style="thin"/>
      <diagonal/>
    </border>
    <border diagonalUp="false" diagonalDown="false">
      <left/>
      <right/>
      <top/>
      <bottom style="medium"/>
      <diagonal/>
    </border>
    <border diagonalUp="false" diagonalDown="false">
      <left style="thin"/>
      <right style="medium"/>
      <top style="thin"/>
      <bottom style="thin"/>
      <diagonal/>
    </border>
    <border diagonalUp="false" diagonalDown="false">
      <left style="thin"/>
      <right/>
      <top style="thin"/>
      <bottom style="thin"/>
      <diagonal/>
    </border>
    <border diagonalUp="false" diagonalDown="false">
      <left/>
      <right/>
      <top style="thin"/>
      <bottom style="thin"/>
      <diagonal/>
    </border>
    <border diagonalUp="false" diagonalDown="false">
      <left style="medium"/>
      <right style="thin"/>
      <top style="thin"/>
      <bottom style="medium"/>
      <diagonal/>
    </border>
    <border diagonalUp="false" diagonalDown="false">
      <left style="thin"/>
      <right style="thin"/>
      <top style="thin"/>
      <bottom style="medium"/>
      <diagonal/>
    </border>
    <border diagonalUp="false" diagonalDown="false">
      <left style="thin"/>
      <right/>
      <top style="thin"/>
      <bottom style="medium"/>
      <diagonal/>
    </border>
    <border diagonalUp="false" diagonalDown="false">
      <left style="medium"/>
      <right style="thin"/>
      <top style="medium"/>
      <bottom/>
      <diagonal/>
    </border>
    <border diagonalUp="false" diagonalDown="false">
      <left style="thin"/>
      <right style="thin"/>
      <top style="medium"/>
      <bottom/>
      <diagonal/>
    </border>
    <border diagonalUp="false" diagonalDown="false">
      <left style="thin"/>
      <right/>
      <top style="medium"/>
      <bottom/>
      <diagonal/>
    </border>
    <border diagonalUp="false" diagonalDown="false">
      <left/>
      <right/>
      <top/>
      <bottom style="thin"/>
      <diagonal/>
    </border>
    <border diagonalUp="false" diagonalDown="false">
      <left style="thin"/>
      <right/>
      <top/>
      <bottom/>
      <diagonal/>
    </border>
    <border diagonalUp="false" diagonalDown="false">
      <left style="medium"/>
      <right/>
      <top/>
      <bottom style="thin"/>
      <diagonal/>
    </border>
    <border diagonalUp="false" diagonalDown="false">
      <left style="thin"/>
      <right style="medium"/>
      <top style="thin"/>
      <bottom style="medium"/>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thin"/>
      <right style="medium"/>
      <top style="medium"/>
      <bottom/>
      <diagonal/>
    </border>
    <border diagonalUp="false" diagonalDown="false">
      <left style="thin"/>
      <right style="medium"/>
      <top style="thin"/>
      <bottom/>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489">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5" fillId="0" borderId="0" xfId="0" applyFont="true" applyBorder="false" applyAlignment="true" applyProtection="false">
      <alignment horizontal="center" vertical="bottom" textRotation="0" wrapText="false" indent="0" shrinkToFit="false"/>
      <protection locked="true" hidden="false"/>
    </xf>
    <xf numFmtId="164" fontId="4" fillId="0" borderId="0" xfId="0" applyFont="true" applyBorder="false" applyAlignment="true" applyProtection="false">
      <alignment horizontal="center" vertical="bottom" textRotation="0" wrapText="false" indent="0" shrinkToFit="false"/>
      <protection locked="true" hidden="false"/>
    </xf>
    <xf numFmtId="165" fontId="4" fillId="0" borderId="0" xfId="0" applyFont="true" applyBorder="false" applyAlignment="true" applyProtection="false">
      <alignment horizontal="center" vertical="bottom" textRotation="0" wrapText="false" indent="0" shrinkToFit="false"/>
      <protection locked="true" hidden="false"/>
    </xf>
    <xf numFmtId="164" fontId="6" fillId="0" borderId="1" xfId="0" applyFont="true" applyBorder="true" applyAlignment="true" applyProtection="false">
      <alignment horizontal="center" vertical="center" textRotation="0" wrapText="true" indent="0" shrinkToFit="false"/>
      <protection locked="true" hidden="false"/>
    </xf>
    <xf numFmtId="164" fontId="0" fillId="0" borderId="1" xfId="0" applyFont="true" applyBorder="true" applyAlignment="true" applyProtection="false">
      <alignment horizontal="general" vertical="center" textRotation="0" wrapText="true" indent="0" shrinkToFit="false"/>
      <protection locked="true" hidden="false"/>
    </xf>
    <xf numFmtId="164" fontId="4" fillId="0" borderId="1" xfId="0" applyFont="true" applyBorder="true" applyAlignment="true" applyProtection="false">
      <alignment horizontal="center" vertical="center" textRotation="0" wrapText="true" indent="0" shrinkToFit="false"/>
      <protection locked="true" hidden="false"/>
    </xf>
    <xf numFmtId="164" fontId="5" fillId="0" borderId="1" xfId="0" applyFont="true" applyBorder="true" applyAlignment="true" applyProtection="false">
      <alignment horizontal="center" vertical="center" textRotation="0" wrapText="true" indent="0" shrinkToFit="false"/>
      <protection locked="true" hidden="false"/>
    </xf>
    <xf numFmtId="166" fontId="4" fillId="0" borderId="1" xfId="0" applyFont="true" applyBorder="true" applyAlignment="true" applyProtection="false">
      <alignment horizontal="center" vertical="center" textRotation="0" wrapText="true" indent="0" shrinkToFit="false"/>
      <protection locked="true" hidden="false"/>
    </xf>
    <xf numFmtId="167" fontId="4" fillId="0" borderId="1" xfId="0" applyFont="true" applyBorder="true" applyAlignment="true" applyProtection="false">
      <alignment horizontal="center" vertical="center" textRotation="0" wrapText="true" indent="0" shrinkToFit="false"/>
      <protection locked="true" hidden="false"/>
    </xf>
    <xf numFmtId="168" fontId="4" fillId="0" borderId="1" xfId="0" applyFont="true" applyBorder="true" applyAlignment="true" applyProtection="false">
      <alignment horizontal="center" vertical="center" textRotation="0" wrapText="true" indent="0" shrinkToFit="false"/>
      <protection locked="true" hidden="false"/>
    </xf>
    <xf numFmtId="165" fontId="4" fillId="0" borderId="1" xfId="0" applyFont="true" applyBorder="true" applyAlignment="true" applyProtection="false">
      <alignment horizontal="center" vertical="center" textRotation="0" wrapText="true" indent="0" shrinkToFit="false"/>
      <protection locked="true" hidden="false"/>
    </xf>
    <xf numFmtId="164" fontId="7" fillId="0" borderId="1" xfId="0" applyFont="true" applyBorder="true" applyAlignment="true" applyProtection="false">
      <alignment horizontal="general" vertical="bottom" textRotation="0" wrapText="true" indent="0" shrinkToFit="false"/>
      <protection locked="true" hidden="false"/>
    </xf>
    <xf numFmtId="164" fontId="5" fillId="0" borderId="1" xfId="0" applyFont="true" applyBorder="true" applyAlignment="true" applyProtection="false">
      <alignment horizontal="center" vertical="center" textRotation="0" wrapText="false" indent="0" shrinkToFit="false"/>
      <protection locked="true" hidden="false"/>
    </xf>
    <xf numFmtId="166" fontId="7" fillId="0" borderId="1" xfId="0" applyFont="true" applyBorder="true" applyAlignment="true" applyProtection="false">
      <alignment horizontal="center" vertical="bottom" textRotation="0" wrapText="false" indent="0" shrinkToFit="false"/>
      <protection locked="true" hidden="false"/>
    </xf>
    <xf numFmtId="167" fontId="7" fillId="0" borderId="1" xfId="0" applyFont="true" applyBorder="true" applyAlignment="true" applyProtection="false">
      <alignment horizontal="center" vertical="bottom" textRotation="0" wrapText="false" indent="0" shrinkToFit="false"/>
      <protection locked="true" hidden="false"/>
    </xf>
    <xf numFmtId="168" fontId="7" fillId="0" borderId="1" xfId="0" applyFont="true" applyBorder="true" applyAlignment="true" applyProtection="false">
      <alignment horizontal="center" vertical="bottom" textRotation="0" wrapText="false" indent="0" shrinkToFit="false"/>
      <protection locked="true" hidden="false"/>
    </xf>
    <xf numFmtId="169" fontId="8" fillId="0" borderId="1" xfId="0" applyFont="true" applyBorder="true" applyAlignment="true" applyProtection="false">
      <alignment horizontal="center" vertical="bottom" textRotation="0" wrapText="false" indent="0" shrinkToFit="false"/>
      <protection locked="true" hidden="false"/>
    </xf>
    <xf numFmtId="168" fontId="7" fillId="0" borderId="1"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4" fillId="0" borderId="1" xfId="0" applyFont="true" applyBorder="true" applyAlignment="true" applyProtection="false">
      <alignment horizontal="general" vertical="bottom" textRotation="0" wrapText="true" indent="0" shrinkToFit="false"/>
      <protection locked="true" hidden="false"/>
    </xf>
    <xf numFmtId="166" fontId="4" fillId="0" borderId="1" xfId="0" applyFont="true" applyBorder="true" applyAlignment="true" applyProtection="false">
      <alignment horizontal="center" vertical="bottom" textRotation="0" wrapText="false" indent="0" shrinkToFit="false"/>
      <protection locked="true" hidden="false"/>
    </xf>
    <xf numFmtId="167" fontId="4" fillId="0" borderId="1" xfId="0" applyFont="true" applyBorder="true" applyAlignment="true" applyProtection="false">
      <alignment horizontal="center" vertical="bottom" textRotation="0" wrapText="false" indent="0" shrinkToFit="false"/>
      <protection locked="true" hidden="false"/>
    </xf>
    <xf numFmtId="168" fontId="4" fillId="0" borderId="1" xfId="0" applyFont="true" applyBorder="true" applyAlignment="true" applyProtection="false">
      <alignment horizontal="center" vertical="bottom" textRotation="0" wrapText="false" indent="0" shrinkToFit="false"/>
      <protection locked="true" hidden="false"/>
    </xf>
    <xf numFmtId="165" fontId="4" fillId="0" borderId="1" xfId="0" applyFont="true" applyBorder="true" applyAlignment="true" applyProtection="false">
      <alignment horizontal="center" vertical="bottom" textRotation="0" wrapText="false" indent="0" shrinkToFit="false"/>
      <protection locked="true" hidden="false"/>
    </xf>
    <xf numFmtId="164" fontId="9" fillId="0" borderId="1" xfId="0" applyFont="true" applyBorder="true" applyAlignment="true" applyProtection="false">
      <alignment horizontal="general" vertical="center" textRotation="0" wrapText="true" indent="0" shrinkToFit="false"/>
      <protection locked="true" hidden="false"/>
    </xf>
    <xf numFmtId="164" fontId="5" fillId="0" borderId="1" xfId="0" applyFont="true" applyBorder="true" applyAlignment="true" applyProtection="false">
      <alignment horizontal="general" vertical="bottom" textRotation="0" wrapText="true" indent="0" shrinkToFit="false"/>
      <protection locked="true" hidden="false"/>
    </xf>
    <xf numFmtId="166" fontId="5" fillId="0" borderId="1" xfId="0" applyFont="true" applyBorder="true" applyAlignment="true" applyProtection="false">
      <alignment horizontal="center" vertical="bottom" textRotation="0" wrapText="false" indent="0" shrinkToFit="false"/>
      <protection locked="true" hidden="false"/>
    </xf>
    <xf numFmtId="167" fontId="5" fillId="0" borderId="1" xfId="0" applyFont="true" applyBorder="true" applyAlignment="true" applyProtection="false">
      <alignment horizontal="center" vertical="bottom" textRotation="0" wrapText="false" indent="0" shrinkToFit="false"/>
      <protection locked="true" hidden="false"/>
    </xf>
    <xf numFmtId="168" fontId="5" fillId="0" borderId="1" xfId="0" applyFont="true" applyBorder="true" applyAlignment="true" applyProtection="false">
      <alignment horizontal="center" vertical="bottom" textRotation="0" wrapText="false" indent="0" shrinkToFit="false"/>
      <protection locked="true" hidden="false"/>
    </xf>
    <xf numFmtId="165" fontId="7" fillId="0" borderId="1" xfId="0" applyFont="true" applyBorder="true" applyAlignment="true" applyProtection="false">
      <alignment horizontal="center" vertical="bottom" textRotation="0" wrapText="false" indent="0" shrinkToFit="false"/>
      <protection locked="true" hidden="false"/>
    </xf>
    <xf numFmtId="164" fontId="10" fillId="0" borderId="1" xfId="0" applyFont="true" applyBorder="true" applyAlignment="true" applyProtection="false">
      <alignment horizontal="center" vertical="center" textRotation="0" wrapText="false" indent="0" shrinkToFit="false"/>
      <protection locked="true" hidden="false"/>
    </xf>
    <xf numFmtId="170" fontId="4" fillId="0" borderId="1" xfId="0" applyFont="true" applyBorder="true" applyAlignment="true" applyProtection="false">
      <alignment horizontal="center" vertical="bottom" textRotation="0" wrapText="false" indent="0" shrinkToFit="false"/>
      <protection locked="true" hidden="false"/>
    </xf>
    <xf numFmtId="164" fontId="0" fillId="2" borderId="1" xfId="0" applyFont="false" applyBorder="true" applyAlignment="true" applyProtection="false">
      <alignment horizontal="general" vertical="center" textRotation="0" wrapText="true" indent="0" shrinkToFit="false"/>
      <protection locked="true" hidden="false"/>
    </xf>
    <xf numFmtId="164" fontId="4" fillId="2" borderId="1" xfId="0" applyFont="true" applyBorder="true" applyAlignment="true" applyProtection="false">
      <alignment horizontal="general" vertical="bottom" textRotation="0" wrapText="true" indent="0" shrinkToFit="false"/>
      <protection locked="true" hidden="false"/>
    </xf>
    <xf numFmtId="164" fontId="5" fillId="2" borderId="1" xfId="0" applyFont="true" applyBorder="true" applyAlignment="true" applyProtection="false">
      <alignment horizontal="center" vertical="center" textRotation="0" wrapText="false" indent="0" shrinkToFit="false"/>
      <protection locked="true" hidden="false"/>
    </xf>
    <xf numFmtId="166" fontId="4" fillId="2" borderId="1" xfId="0" applyFont="true" applyBorder="true" applyAlignment="true" applyProtection="false">
      <alignment horizontal="center" vertical="bottom" textRotation="0" wrapText="false" indent="0" shrinkToFit="false"/>
      <protection locked="true" hidden="false"/>
    </xf>
    <xf numFmtId="167" fontId="4" fillId="2" borderId="1" xfId="0" applyFont="true" applyBorder="true" applyAlignment="true" applyProtection="false">
      <alignment horizontal="center" vertical="bottom" textRotation="0" wrapText="false" indent="0" shrinkToFit="false"/>
      <protection locked="true" hidden="false"/>
    </xf>
    <xf numFmtId="168" fontId="4" fillId="2" borderId="1" xfId="0" applyFont="true" applyBorder="true" applyAlignment="true" applyProtection="false">
      <alignment horizontal="center" vertical="bottom" textRotation="0" wrapText="false" indent="0" shrinkToFit="false"/>
      <protection locked="true" hidden="false"/>
    </xf>
    <xf numFmtId="164" fontId="7" fillId="0" borderId="1" xfId="0" applyFont="true" applyBorder="true" applyAlignment="true" applyProtection="false">
      <alignment horizontal="general" vertical="center" textRotation="0" wrapText="true" indent="0" shrinkToFit="false"/>
      <protection locked="true" hidden="false"/>
    </xf>
    <xf numFmtId="164" fontId="0" fillId="2" borderId="1" xfId="0" applyFont="true" applyBorder="true" applyAlignment="true" applyProtection="false">
      <alignment horizontal="general" vertical="center" textRotation="0" wrapText="true" indent="0" shrinkToFit="false"/>
      <protection locked="true" hidden="false"/>
    </xf>
    <xf numFmtId="166" fontId="7" fillId="0" borderId="1" xfId="0" applyFont="true" applyBorder="true" applyAlignment="true" applyProtection="false">
      <alignment horizontal="center" vertical="center" textRotation="0" wrapText="false" indent="0" shrinkToFit="false"/>
      <protection locked="true" hidden="false"/>
    </xf>
    <xf numFmtId="166" fontId="4" fillId="0" borderId="1" xfId="0" applyFont="true" applyBorder="true" applyAlignment="true" applyProtection="false">
      <alignment horizontal="center" vertical="center" textRotation="0" wrapText="false" indent="0" shrinkToFit="false"/>
      <protection locked="true" hidden="false"/>
    </xf>
    <xf numFmtId="166" fontId="4" fillId="2" borderId="1" xfId="0" applyFont="true" applyBorder="true" applyAlignment="true" applyProtection="false">
      <alignment horizontal="center" vertical="center" textRotation="0" wrapText="false" indent="0" shrinkToFit="false"/>
      <protection locked="true" hidden="false"/>
    </xf>
    <xf numFmtId="164" fontId="0" fillId="3" borderId="1" xfId="0" applyFont="false" applyBorder="true" applyAlignment="true" applyProtection="false">
      <alignment horizontal="general" vertical="center" textRotation="0" wrapText="true" indent="0" shrinkToFit="false"/>
      <protection locked="true" hidden="false"/>
    </xf>
    <xf numFmtId="164" fontId="4" fillId="3" borderId="1" xfId="0" applyFont="true" applyBorder="true" applyAlignment="true" applyProtection="false">
      <alignment horizontal="general" vertical="bottom" textRotation="0" wrapText="true" indent="0" shrinkToFit="false"/>
      <protection locked="true" hidden="false"/>
    </xf>
    <xf numFmtId="164" fontId="5" fillId="3" borderId="1" xfId="0" applyFont="true" applyBorder="true" applyAlignment="true" applyProtection="false">
      <alignment horizontal="center" vertical="center" textRotation="0" wrapText="false" indent="0" shrinkToFit="false"/>
      <protection locked="true" hidden="false"/>
    </xf>
    <xf numFmtId="166" fontId="4" fillId="3" borderId="1" xfId="0" applyFont="true" applyBorder="true" applyAlignment="true" applyProtection="false">
      <alignment horizontal="center" vertical="bottom" textRotation="0" wrapText="false" indent="0" shrinkToFit="false"/>
      <protection locked="true" hidden="false"/>
    </xf>
    <xf numFmtId="167" fontId="4" fillId="3" borderId="1" xfId="0" applyFont="true" applyBorder="true" applyAlignment="true" applyProtection="false">
      <alignment horizontal="center" vertical="bottom" textRotation="0" wrapText="false" indent="0" shrinkToFit="false"/>
      <protection locked="true" hidden="false"/>
    </xf>
    <xf numFmtId="168" fontId="4" fillId="3" borderId="1" xfId="0" applyFont="true" applyBorder="true" applyAlignment="true" applyProtection="false">
      <alignment horizontal="center" vertical="bottom" textRotation="0" wrapText="false" indent="0" shrinkToFit="false"/>
      <protection locked="true" hidden="false"/>
    </xf>
    <xf numFmtId="165" fontId="4" fillId="3" borderId="1" xfId="0" applyFont="true" applyBorder="true" applyAlignment="true" applyProtection="false">
      <alignment horizontal="center" vertical="bottom" textRotation="0" wrapText="false" indent="0" shrinkToFit="false"/>
      <protection locked="true" hidden="false"/>
    </xf>
    <xf numFmtId="166" fontId="4" fillId="3" borderId="1" xfId="0" applyFont="true" applyBorder="true" applyAlignment="true" applyProtection="false">
      <alignment horizontal="center" vertical="center" textRotation="0" wrapText="false" indent="0" shrinkToFit="false"/>
      <protection locked="true" hidden="false"/>
    </xf>
    <xf numFmtId="164" fontId="10" fillId="0" borderId="2" xfId="0" applyFont="true" applyBorder="true" applyAlignment="false" applyProtection="false">
      <alignment horizontal="general" vertical="bottom" textRotation="0" wrapText="false" indent="0" shrinkToFit="false"/>
      <protection locked="true" hidden="false"/>
    </xf>
    <xf numFmtId="164" fontId="4" fillId="0" borderId="1" xfId="0" applyFont="true" applyBorder="true" applyAlignment="true" applyProtection="false">
      <alignment horizontal="center" vertical="center" textRotation="0" wrapText="false" indent="0" shrinkToFit="false"/>
      <protection locked="true" hidden="false"/>
    </xf>
    <xf numFmtId="165" fontId="4" fillId="0" borderId="1" xfId="0" applyFont="true" applyBorder="true" applyAlignment="true" applyProtection="false">
      <alignment horizontal="center" vertical="center" textRotation="0" wrapText="false" indent="0" shrinkToFit="false"/>
      <protection locked="true" hidden="false"/>
    </xf>
    <xf numFmtId="168" fontId="4" fillId="0" borderId="1" xfId="0" applyFont="true" applyBorder="true" applyAlignment="true" applyProtection="false">
      <alignment horizontal="center" vertical="center" textRotation="0" wrapText="false" indent="0" shrinkToFit="false"/>
      <protection locked="true" hidden="false"/>
    </xf>
    <xf numFmtId="164" fontId="10" fillId="2" borderId="1" xfId="0" applyFont="true" applyBorder="true" applyAlignment="true" applyProtection="false">
      <alignment horizontal="center" vertical="center" textRotation="0" wrapText="false" indent="0" shrinkToFit="false"/>
      <protection locked="true" hidden="false"/>
    </xf>
    <xf numFmtId="165" fontId="4" fillId="2" borderId="1" xfId="0" applyFont="true" applyBorder="true" applyAlignment="true" applyProtection="false">
      <alignment horizontal="center" vertical="bottom" textRotation="0" wrapText="false" indent="0" shrinkToFit="false"/>
      <protection locked="true" hidden="false"/>
    </xf>
    <xf numFmtId="164" fontId="4" fillId="0" borderId="1" xfId="0" applyFont="true" applyBorder="true" applyAlignment="false" applyProtection="false">
      <alignment horizontal="general" vertical="bottom" textRotation="0" wrapText="false" indent="0" shrinkToFit="false"/>
      <protection locked="true" hidden="false"/>
    </xf>
    <xf numFmtId="164" fontId="5" fillId="0" borderId="1" xfId="0" applyFont="true" applyBorder="tru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4" fillId="3" borderId="1" xfId="0" applyFont="true" applyBorder="true" applyAlignment="false" applyProtection="false">
      <alignment horizontal="general" vertical="bottom" textRotation="0" wrapText="false" indent="0" shrinkToFit="false"/>
      <protection locked="true" hidden="false"/>
    </xf>
    <xf numFmtId="164" fontId="10" fillId="0" borderId="1" xfId="0" applyFont="true" applyBorder="true" applyAlignment="false" applyProtection="false">
      <alignment horizontal="general" vertical="bottom" textRotation="0" wrapText="false" indent="0" shrinkToFit="false"/>
      <protection locked="true" hidden="false"/>
    </xf>
    <xf numFmtId="164" fontId="11" fillId="0" borderId="0" xfId="0" applyFont="true" applyBorder="false" applyAlignment="false" applyProtection="false">
      <alignment horizontal="general" vertical="bottom" textRotation="0" wrapText="false" indent="0" shrinkToFit="false"/>
      <protection locked="true" hidden="false"/>
    </xf>
    <xf numFmtId="164" fontId="0" fillId="0" borderId="1" xfId="0" applyFont="false" applyBorder="true" applyAlignment="true" applyProtection="false">
      <alignment horizontal="general" vertical="center" textRotation="0" wrapText="true" indent="0" shrinkToFit="false"/>
      <protection locked="true" hidden="false"/>
    </xf>
    <xf numFmtId="164" fontId="12" fillId="4" borderId="1" xfId="0" applyFont="true" applyBorder="true" applyAlignment="true" applyProtection="false">
      <alignment horizontal="general" vertical="center" textRotation="0" wrapText="true" indent="0" shrinkToFit="false"/>
      <protection locked="true" hidden="false"/>
    </xf>
    <xf numFmtId="164" fontId="7" fillId="4" borderId="1" xfId="0" applyFont="true" applyBorder="true" applyAlignment="false" applyProtection="false">
      <alignment horizontal="general" vertical="bottom" textRotation="0" wrapText="false" indent="0" shrinkToFit="false"/>
      <protection locked="true" hidden="false"/>
    </xf>
    <xf numFmtId="164" fontId="5" fillId="4" borderId="1" xfId="0" applyFont="true" applyBorder="true" applyAlignment="true" applyProtection="false">
      <alignment horizontal="center" vertical="center" textRotation="0" wrapText="false" indent="0" shrinkToFit="false"/>
      <protection locked="true" hidden="false"/>
    </xf>
    <xf numFmtId="166" fontId="7" fillId="4" borderId="1" xfId="0" applyFont="true" applyBorder="true" applyAlignment="true" applyProtection="false">
      <alignment horizontal="center" vertical="bottom" textRotation="0" wrapText="false" indent="0" shrinkToFit="false"/>
      <protection locked="true" hidden="false"/>
    </xf>
    <xf numFmtId="167" fontId="7" fillId="4" borderId="1" xfId="0" applyFont="true" applyBorder="true" applyAlignment="true" applyProtection="false">
      <alignment horizontal="center" vertical="bottom" textRotation="0" wrapText="false" indent="0" shrinkToFit="false"/>
      <protection locked="true" hidden="false"/>
    </xf>
    <xf numFmtId="169" fontId="13" fillId="0" borderId="1" xfId="0" applyFont="true" applyBorder="true" applyAlignment="true" applyProtection="false">
      <alignment horizontal="center" vertical="center" textRotation="0" wrapText="true" indent="0" shrinkToFit="false"/>
      <protection locked="true" hidden="false"/>
    </xf>
    <xf numFmtId="165" fontId="7" fillId="0" borderId="1" xfId="0" applyFont="true" applyBorder="true" applyAlignment="true" applyProtection="false">
      <alignment horizontal="center" vertical="center" textRotation="0" wrapText="true" indent="0" shrinkToFit="false"/>
      <protection locked="true" hidden="false"/>
    </xf>
    <xf numFmtId="164" fontId="14" fillId="0" borderId="1" xfId="0" applyFont="true" applyBorder="true" applyAlignment="true" applyProtection="false">
      <alignment horizontal="general" vertical="center" textRotation="0" wrapText="true" indent="0" shrinkToFit="false"/>
      <protection locked="true" hidden="false"/>
    </xf>
    <xf numFmtId="164" fontId="0" fillId="5" borderId="1" xfId="0" applyFont="true" applyBorder="true" applyAlignment="true" applyProtection="false">
      <alignment horizontal="general" vertical="center" textRotation="0" wrapText="true" indent="0" shrinkToFit="false"/>
      <protection locked="true" hidden="false"/>
    </xf>
    <xf numFmtId="164" fontId="4" fillId="5" borderId="1" xfId="0" applyFont="true" applyBorder="true" applyAlignment="true" applyProtection="false">
      <alignment horizontal="general" vertical="bottom" textRotation="0" wrapText="true" indent="0" shrinkToFit="false"/>
      <protection locked="true" hidden="false"/>
    </xf>
    <xf numFmtId="164" fontId="5" fillId="5" borderId="1" xfId="0" applyFont="true" applyBorder="true" applyAlignment="true" applyProtection="false">
      <alignment horizontal="center" vertical="center" textRotation="0" wrapText="false" indent="0" shrinkToFit="false"/>
      <protection locked="true" hidden="false"/>
    </xf>
    <xf numFmtId="166" fontId="4" fillId="5" borderId="1" xfId="0" applyFont="true" applyBorder="true" applyAlignment="true" applyProtection="false">
      <alignment horizontal="center" vertical="bottom" textRotation="0" wrapText="false" indent="0" shrinkToFit="false"/>
      <protection locked="true" hidden="false"/>
    </xf>
    <xf numFmtId="167" fontId="4" fillId="5" borderId="1" xfId="0" applyFont="true" applyBorder="true" applyAlignment="true" applyProtection="false">
      <alignment horizontal="center" vertical="bottom" textRotation="0" wrapText="false" indent="0" shrinkToFit="false"/>
      <protection locked="true" hidden="false"/>
    </xf>
    <xf numFmtId="168" fontId="4" fillId="5" borderId="1" xfId="0" applyFont="true" applyBorder="true" applyAlignment="true" applyProtection="false">
      <alignment horizontal="center" vertical="bottom" textRotation="0" wrapText="false" indent="0" shrinkToFit="false"/>
      <protection locked="true" hidden="false"/>
    </xf>
    <xf numFmtId="166" fontId="4" fillId="5" borderId="1" xfId="0" applyFont="true" applyBorder="true" applyAlignment="true" applyProtection="false">
      <alignment horizontal="center" vertical="center" textRotation="0" wrapText="false" indent="0" shrinkToFit="false"/>
      <protection locked="true" hidden="false"/>
    </xf>
    <xf numFmtId="164" fontId="4" fillId="6" borderId="1" xfId="0" applyFont="true" applyBorder="true" applyAlignment="true" applyProtection="false">
      <alignment horizontal="general" vertical="bottom" textRotation="0" wrapText="true" indent="0" shrinkToFit="false"/>
      <protection locked="true" hidden="false"/>
    </xf>
    <xf numFmtId="164" fontId="0" fillId="5" borderId="1" xfId="0" applyFont="false" applyBorder="true" applyAlignment="true" applyProtection="false">
      <alignment horizontal="general" vertical="center" textRotation="0" wrapText="true" indent="0" shrinkToFit="false"/>
      <protection locked="true" hidden="false"/>
    </xf>
    <xf numFmtId="169" fontId="8" fillId="0" borderId="1" xfId="0" applyFont="true" applyBorder="true" applyAlignment="true" applyProtection="false">
      <alignment horizontal="center" vertical="center" textRotation="0" wrapText="true" indent="0" shrinkToFit="false"/>
      <protection locked="true" hidden="false"/>
    </xf>
    <xf numFmtId="164" fontId="15" fillId="0" borderId="1" xfId="0" applyFont="true" applyBorder="true" applyAlignment="true" applyProtection="false">
      <alignment horizontal="general" vertical="center" textRotation="0" wrapText="true" indent="0" shrinkToFit="false"/>
      <protection locked="true" hidden="false"/>
    </xf>
    <xf numFmtId="165" fontId="5" fillId="0" borderId="1" xfId="0" applyFont="true" applyBorder="true" applyAlignment="true" applyProtection="false">
      <alignment horizontal="center" vertical="bottom" textRotation="0" wrapText="false" indent="0" shrinkToFit="false"/>
      <protection locked="true" hidden="false"/>
    </xf>
    <xf numFmtId="166" fontId="5" fillId="0" borderId="1" xfId="0" applyFont="true" applyBorder="true" applyAlignment="true" applyProtection="false">
      <alignment horizontal="center" vertical="center" textRotation="0" wrapText="false" indent="0" shrinkToFit="false"/>
      <protection locked="true" hidden="false"/>
    </xf>
    <xf numFmtId="164" fontId="9" fillId="5" borderId="1" xfId="0" applyFont="true" applyBorder="true" applyAlignment="true" applyProtection="false">
      <alignment horizontal="general" vertical="center" textRotation="0" wrapText="true" indent="0" shrinkToFit="false"/>
      <protection locked="true" hidden="false"/>
    </xf>
    <xf numFmtId="168" fontId="5" fillId="5" borderId="1" xfId="0" applyFont="true" applyBorder="true" applyAlignment="true" applyProtection="false">
      <alignment horizontal="center" vertical="bottom" textRotation="0" wrapText="false" indent="0" shrinkToFit="false"/>
      <protection locked="true" hidden="false"/>
    </xf>
    <xf numFmtId="167" fontId="5" fillId="5" borderId="1" xfId="0" applyFont="true" applyBorder="true" applyAlignment="true" applyProtection="false">
      <alignment horizontal="center" vertical="bottom" textRotation="0" wrapText="false" indent="0" shrinkToFit="false"/>
      <protection locked="true" hidden="false"/>
    </xf>
    <xf numFmtId="166" fontId="5" fillId="5" borderId="1" xfId="0" applyFont="true" applyBorder="true" applyAlignment="true" applyProtection="false">
      <alignment horizontal="center" vertical="bottom" textRotation="0" wrapText="false" indent="0" shrinkToFit="false"/>
      <protection locked="true" hidden="false"/>
    </xf>
    <xf numFmtId="164" fontId="7" fillId="0" borderId="1" xfId="0" applyFont="true" applyBorder="true" applyAlignment="true" applyProtection="false">
      <alignment horizontal="general" vertical="bottom" textRotation="0" wrapText="false" indent="0" shrinkToFit="false"/>
      <protection locked="true" hidden="false"/>
    </xf>
    <xf numFmtId="164" fontId="0" fillId="7" borderId="1" xfId="0" applyFont="false" applyBorder="true" applyAlignment="true" applyProtection="false">
      <alignment horizontal="general" vertical="center" textRotation="0" wrapText="true" indent="0" shrinkToFit="false"/>
      <protection locked="true" hidden="false"/>
    </xf>
    <xf numFmtId="164" fontId="4" fillId="7" borderId="1" xfId="0" applyFont="true" applyBorder="true" applyAlignment="false" applyProtection="false">
      <alignment horizontal="general" vertical="bottom" textRotation="0" wrapText="false" indent="0" shrinkToFit="false"/>
      <protection locked="true" hidden="false"/>
    </xf>
    <xf numFmtId="164" fontId="5" fillId="7" borderId="1" xfId="0" applyFont="true" applyBorder="true" applyAlignment="true" applyProtection="false">
      <alignment horizontal="center" vertical="center" textRotation="0" wrapText="false" indent="0" shrinkToFit="false"/>
      <protection locked="true" hidden="false"/>
    </xf>
    <xf numFmtId="166" fontId="4" fillId="7" borderId="1" xfId="0" applyFont="true" applyBorder="true" applyAlignment="true" applyProtection="false">
      <alignment horizontal="center" vertical="bottom" textRotation="0" wrapText="false" indent="0" shrinkToFit="false"/>
      <protection locked="true" hidden="false"/>
    </xf>
    <xf numFmtId="167" fontId="4" fillId="7" borderId="1" xfId="0" applyFont="true" applyBorder="true" applyAlignment="true" applyProtection="false">
      <alignment horizontal="center" vertical="bottom" textRotation="0" wrapText="false" indent="0" shrinkToFit="false"/>
      <protection locked="true" hidden="false"/>
    </xf>
    <xf numFmtId="164" fontId="4" fillId="0" borderId="1" xfId="0" applyFont="true" applyBorder="true" applyAlignment="true" applyProtection="false">
      <alignment horizontal="general" vertical="center" textRotation="0" wrapText="true" indent="0" shrinkToFit="false"/>
      <protection locked="true" hidden="false"/>
    </xf>
    <xf numFmtId="165" fontId="4" fillId="5" borderId="1" xfId="0" applyFont="true" applyBorder="true" applyAlignment="true" applyProtection="false">
      <alignment horizontal="center" vertical="bottom" textRotation="0" wrapText="false" indent="0" shrinkToFit="false"/>
      <protection locked="true" hidden="false"/>
    </xf>
    <xf numFmtId="169" fontId="16" fillId="0" borderId="1" xfId="0" applyFont="true" applyBorder="true" applyAlignment="true" applyProtection="false">
      <alignment horizontal="center" vertical="center" textRotation="0" wrapText="true" indent="0" shrinkToFit="false"/>
      <protection locked="true" hidden="false"/>
    </xf>
    <xf numFmtId="169" fontId="4" fillId="2" borderId="1" xfId="0" applyFont="true" applyBorder="true" applyAlignment="true" applyProtection="false">
      <alignment horizontal="center" vertical="bottom" textRotation="0" wrapText="false" indent="0" shrinkToFit="false"/>
      <protection locked="true" hidden="false"/>
    </xf>
    <xf numFmtId="169" fontId="4" fillId="0" borderId="1" xfId="0" applyFont="true" applyBorder="true" applyAlignment="true" applyProtection="false">
      <alignment horizontal="center" vertical="bottom" textRotation="0" wrapText="false" indent="0" shrinkToFit="false"/>
      <protection locked="true" hidden="false"/>
    </xf>
    <xf numFmtId="166" fontId="0" fillId="0" borderId="0" xfId="0" applyFont="false" applyBorder="false" applyAlignment="false" applyProtection="false">
      <alignment horizontal="general" vertical="bottom" textRotation="0" wrapText="false" indent="0" shrinkToFit="false"/>
      <protection locked="true" hidden="false"/>
    </xf>
    <xf numFmtId="168" fontId="7" fillId="4" borderId="1" xfId="0" applyFont="true" applyBorder="true" applyAlignment="true" applyProtection="false">
      <alignment horizontal="center" vertical="bottom" textRotation="0" wrapText="false" indent="0" shrinkToFit="false"/>
      <protection locked="true" hidden="false"/>
    </xf>
    <xf numFmtId="169" fontId="17" fillId="0" borderId="1" xfId="0" applyFont="true" applyBorder="true" applyAlignment="true" applyProtection="false">
      <alignment horizontal="center" vertical="center" textRotation="0" wrapText="true" indent="0" shrinkToFit="false"/>
      <protection locked="true" hidden="false"/>
    </xf>
    <xf numFmtId="166" fontId="18" fillId="0" borderId="1" xfId="0" applyFont="true" applyBorder="true" applyAlignment="true" applyProtection="false">
      <alignment horizontal="center" vertical="bottom" textRotation="0" wrapText="false" indent="0" shrinkToFit="false"/>
      <protection locked="true" hidden="false"/>
    </xf>
    <xf numFmtId="168" fontId="4" fillId="3" borderId="1" xfId="0" applyFont="true" applyBorder="true" applyAlignment="true" applyProtection="false">
      <alignment horizontal="center" vertical="center" textRotation="0" wrapText="false" indent="0" shrinkToFit="false"/>
      <protection locked="true" hidden="false"/>
    </xf>
    <xf numFmtId="164" fontId="0" fillId="0" borderId="1" xfId="0" applyFont="true" applyBorder="true" applyAlignment="true" applyProtection="false">
      <alignment horizontal="left" vertical="center" textRotation="0" wrapText="true" indent="0" shrinkToFit="false"/>
      <protection locked="true" hidden="false"/>
    </xf>
    <xf numFmtId="164" fontId="7" fillId="0" borderId="1" xfId="0" applyFont="true" applyBorder="true" applyAlignment="true" applyProtection="false">
      <alignment horizontal="left" vertical="center" textRotation="0" wrapText="true" indent="0" shrinkToFit="false"/>
      <protection locked="true" hidden="false"/>
    </xf>
    <xf numFmtId="168" fontId="4" fillId="0" borderId="0" xfId="0" applyFont="true" applyBorder="false" applyAlignment="true" applyProtection="false">
      <alignment horizontal="center" vertical="bottom" textRotation="0" wrapText="false" indent="0" shrinkToFit="false"/>
      <protection locked="true" hidden="false"/>
    </xf>
    <xf numFmtId="168" fontId="10" fillId="0" borderId="1" xfId="0" applyFont="true" applyBorder="true" applyAlignment="true" applyProtection="false">
      <alignment horizontal="center" vertical="bottom" textRotation="0" wrapText="false" indent="0" shrinkToFit="false"/>
      <protection locked="true" hidden="false"/>
    </xf>
    <xf numFmtId="170" fontId="5" fillId="0" borderId="1" xfId="0" applyFont="true" applyBorder="true" applyAlignment="true" applyProtection="false">
      <alignment horizontal="center" vertical="bottom" textRotation="0" wrapText="false" indent="0" shrinkToFit="false"/>
      <protection locked="true" hidden="false"/>
    </xf>
    <xf numFmtId="164" fontId="0" fillId="0" borderId="1" xfId="0" applyFont="true" applyBorder="true" applyAlignment="true" applyProtection="false">
      <alignment horizontal="general" vertical="center" textRotation="0" wrapText="true" indent="0" shrinkToFit="false"/>
      <protection locked="true" hidden="false"/>
    </xf>
    <xf numFmtId="164" fontId="7" fillId="0" borderId="1" xfId="0" applyFont="true" applyBorder="true" applyAlignment="true" applyProtection="false">
      <alignment horizontal="general" vertical="center" textRotation="0" wrapText="true" indent="0" shrinkToFit="false"/>
      <protection locked="true" hidden="false"/>
    </xf>
    <xf numFmtId="164" fontId="5" fillId="0" borderId="1" xfId="0" applyFont="true" applyBorder="true" applyAlignment="true" applyProtection="false">
      <alignment horizontal="center" vertical="center" textRotation="0" wrapText="false" indent="0" shrinkToFit="false"/>
      <protection locked="true" hidden="false"/>
    </xf>
    <xf numFmtId="166" fontId="4" fillId="0" borderId="1" xfId="0" applyFont="true" applyBorder="true" applyAlignment="true" applyProtection="false">
      <alignment horizontal="center" vertical="bottom" textRotation="0" wrapText="false" indent="0" shrinkToFit="false"/>
      <protection locked="true" hidden="false"/>
    </xf>
    <xf numFmtId="167" fontId="4" fillId="0" borderId="1" xfId="0" applyFont="true" applyBorder="true" applyAlignment="true" applyProtection="false">
      <alignment horizontal="center" vertical="bottom" textRotation="0" wrapText="false" indent="0" shrinkToFit="false"/>
      <protection locked="true" hidden="false"/>
    </xf>
    <xf numFmtId="168" fontId="4" fillId="0" borderId="1" xfId="0" applyFont="true" applyBorder="true" applyAlignment="true" applyProtection="false">
      <alignment horizontal="center" vertical="bottom" textRotation="0" wrapText="false" indent="0" shrinkToFit="false"/>
      <protection locked="true" hidden="false"/>
    </xf>
    <xf numFmtId="165" fontId="4" fillId="0" borderId="1" xfId="0" applyFont="true" applyBorder="true" applyAlignment="true" applyProtection="false">
      <alignment horizontal="center" vertical="bottom" textRotation="0" wrapText="false" indent="0" shrinkToFit="false"/>
      <protection locked="true" hidden="false"/>
    </xf>
    <xf numFmtId="166" fontId="7" fillId="0" borderId="1" xfId="0" applyFont="true" applyBorder="true" applyAlignment="true" applyProtection="false">
      <alignment horizontal="center" vertical="center" textRotation="0" wrapText="false" indent="0" shrinkToFit="false"/>
      <protection locked="true" hidden="false"/>
    </xf>
    <xf numFmtId="164" fontId="4" fillId="0" borderId="1" xfId="0" applyFont="true" applyBorder="true" applyAlignment="false" applyProtection="false">
      <alignment horizontal="general" vertical="bottom" textRotation="0" wrapText="false" indent="0" shrinkToFit="false"/>
      <protection locked="true" hidden="false"/>
    </xf>
    <xf numFmtId="171" fontId="0" fillId="0" borderId="0" xfId="0" applyFont="false" applyBorder="false" applyAlignment="true" applyProtection="false">
      <alignment horizontal="general" vertical="bottom" textRotation="0" wrapText="true" indent="0" shrinkToFit="false"/>
      <protection locked="true" hidden="false"/>
    </xf>
    <xf numFmtId="166" fontId="4" fillId="0" borderId="0" xfId="0" applyFont="true" applyBorder="false" applyAlignment="false" applyProtection="false">
      <alignment horizontal="general" vertical="bottom" textRotation="0" wrapText="fals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8" fontId="4" fillId="7" borderId="1" xfId="0" applyFont="true" applyBorder="true" applyAlignment="true" applyProtection="false">
      <alignment horizontal="center" vertical="bottom" textRotation="0" wrapText="false" indent="0" shrinkToFit="false"/>
      <protection locked="true" hidden="false"/>
    </xf>
    <xf numFmtId="166" fontId="4" fillId="7" borderId="1" xfId="0" applyFont="true" applyBorder="true" applyAlignment="true" applyProtection="false">
      <alignment horizontal="center" vertical="center" textRotation="0" wrapText="false" indent="0" shrinkToFit="false"/>
      <protection locked="true" hidden="false"/>
    </xf>
    <xf numFmtId="164" fontId="7" fillId="0" borderId="3" xfId="0" applyFont="true" applyBorder="true" applyAlignment="true" applyProtection="false">
      <alignment horizontal="general" vertical="top" textRotation="0" wrapText="true" indent="0" shrinkToFit="false"/>
      <protection locked="true" hidden="false"/>
    </xf>
    <xf numFmtId="164" fontId="19" fillId="0" borderId="0" xfId="0" applyFont="true" applyBorder="true" applyAlignment="true" applyProtection="false">
      <alignment horizontal="left" vertical="bottom" textRotation="0" wrapText="true" indent="0" shrinkToFit="false"/>
      <protection locked="true" hidden="false"/>
    </xf>
    <xf numFmtId="168" fontId="19" fillId="0" borderId="0" xfId="0" applyFont="true" applyBorder="true" applyAlignment="true" applyProtection="false">
      <alignment horizontal="center" vertical="center" textRotation="0" wrapText="false" indent="0" shrinkToFit="false"/>
      <protection locked="true" hidden="false"/>
    </xf>
    <xf numFmtId="164" fontId="19" fillId="0" borderId="0" xfId="0" applyFont="true" applyBorder="true" applyAlignment="true" applyProtection="false">
      <alignment horizontal="general" vertical="bottom" textRotation="0" wrapText="true" indent="0" shrinkToFit="false"/>
      <protection locked="true" hidden="false"/>
    </xf>
    <xf numFmtId="164" fontId="19" fillId="0" borderId="0" xfId="0" applyFont="true" applyBorder="true" applyAlignment="true" applyProtection="false">
      <alignment horizontal="general" vertical="bottom" textRotation="0" wrapText="false" indent="0" shrinkToFit="false"/>
      <protection locked="true" hidden="false"/>
    </xf>
    <xf numFmtId="164" fontId="0" fillId="8" borderId="1" xfId="0" applyFont="true" applyBorder="true" applyAlignment="true" applyProtection="false">
      <alignment horizontal="general" vertical="center" textRotation="0" wrapText="true" indent="0" shrinkToFit="false"/>
      <protection locked="true" hidden="false"/>
    </xf>
    <xf numFmtId="164" fontId="7" fillId="8" borderId="1" xfId="0" applyFont="true" applyBorder="true" applyAlignment="true" applyProtection="false">
      <alignment horizontal="left" vertical="center" textRotation="0" wrapText="true" indent="0" shrinkToFit="false"/>
      <protection locked="true" hidden="false"/>
    </xf>
    <xf numFmtId="164" fontId="5" fillId="8" borderId="1" xfId="0" applyFont="true" applyBorder="true" applyAlignment="true" applyProtection="false">
      <alignment horizontal="center" vertical="center" textRotation="0" wrapText="false" indent="0" shrinkToFit="false"/>
      <protection locked="true" hidden="false"/>
    </xf>
    <xf numFmtId="168" fontId="4" fillId="8" borderId="1" xfId="0" applyFont="true" applyBorder="true" applyAlignment="true" applyProtection="false">
      <alignment horizontal="center" vertical="bottom" textRotation="0" wrapText="false" indent="0" shrinkToFit="false"/>
      <protection locked="true" hidden="false"/>
    </xf>
    <xf numFmtId="165" fontId="4" fillId="8" borderId="1" xfId="0" applyFont="true" applyBorder="true" applyAlignment="true" applyProtection="false">
      <alignment horizontal="center" vertical="bottom" textRotation="0" wrapText="false" indent="0" shrinkToFit="false"/>
      <protection locked="true" hidden="false"/>
    </xf>
    <xf numFmtId="168" fontId="7" fillId="8" borderId="1" xfId="0" applyFont="true" applyBorder="true" applyAlignment="true" applyProtection="false">
      <alignment horizontal="center" vertical="center" textRotation="0" wrapText="false" indent="0" shrinkToFit="false"/>
      <protection locked="true" hidden="false"/>
    </xf>
    <xf numFmtId="166" fontId="7" fillId="8" borderId="1" xfId="0" applyFont="true" applyBorder="true" applyAlignment="true" applyProtection="false">
      <alignment horizontal="center" vertical="center" textRotation="0" wrapText="false" indent="0" shrinkToFit="false"/>
      <protection locked="true" hidden="false"/>
    </xf>
    <xf numFmtId="164" fontId="0" fillId="0" borderId="4" xfId="0" applyFont="false" applyBorder="true" applyAlignment="true" applyProtection="false">
      <alignment horizontal="general" vertical="bottom" textRotation="0" wrapText="true" indent="0" shrinkToFit="false"/>
      <protection locked="true" hidden="false"/>
    </xf>
    <xf numFmtId="164" fontId="4" fillId="0" borderId="5" xfId="0" applyFont="true" applyBorder="true" applyAlignment="true" applyProtection="false">
      <alignment horizontal="general" vertical="bottom" textRotation="0" wrapText="false" indent="0" shrinkToFit="false"/>
      <protection locked="true" hidden="false"/>
    </xf>
    <xf numFmtId="164" fontId="5" fillId="0" borderId="5" xfId="0" applyFont="true" applyBorder="true" applyAlignment="true" applyProtection="false">
      <alignment horizontal="center" vertical="bottom" textRotation="0" wrapText="true" indent="0" shrinkToFit="false"/>
      <protection locked="true" hidden="false"/>
    </xf>
    <xf numFmtId="164" fontId="4" fillId="0" borderId="5" xfId="0" applyFont="true" applyBorder="true" applyAlignment="true" applyProtection="false">
      <alignment horizontal="center" vertical="bottom" textRotation="0" wrapText="true" indent="0" shrinkToFit="false"/>
      <protection locked="true" hidden="false"/>
    </xf>
    <xf numFmtId="165" fontId="4" fillId="0" borderId="5" xfId="0" applyFont="true" applyBorder="true" applyAlignment="true" applyProtection="false">
      <alignment horizontal="center" vertical="bottom" textRotation="0" wrapText="true" indent="0" shrinkToFit="false"/>
      <protection locked="true" hidden="false"/>
    </xf>
    <xf numFmtId="166" fontId="4" fillId="0" borderId="6" xfId="0" applyFont="true" applyBorder="true" applyAlignment="true" applyProtection="false">
      <alignment horizontal="center" vertical="bottom" textRotation="0" wrapText="true" indent="0" shrinkToFit="false"/>
      <protection locked="true" hidden="false"/>
    </xf>
    <xf numFmtId="164" fontId="20"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center" vertical="bottom" textRotation="0" wrapText="true" indent="0" shrinkToFit="false"/>
      <protection locked="true" hidden="false"/>
    </xf>
    <xf numFmtId="165" fontId="6" fillId="0" borderId="0" xfId="0" applyFont="true" applyBorder="false" applyAlignment="true" applyProtection="false">
      <alignment horizontal="center" vertical="bottom" textRotation="0" wrapText="true" indent="0" shrinkToFit="false"/>
      <protection locked="true" hidden="false"/>
    </xf>
    <xf numFmtId="164" fontId="4" fillId="0" borderId="0" xfId="0" applyFont="true" applyBorder="false" applyAlignment="true" applyProtection="false">
      <alignment horizontal="center" vertical="bottom" textRotation="0" wrapText="true" indent="0" shrinkToFit="false"/>
      <protection locked="true" hidden="false"/>
    </xf>
    <xf numFmtId="164" fontId="4" fillId="0" borderId="0" xfId="0" applyFont="true" applyBorder="true" applyAlignment="true" applyProtection="false">
      <alignment horizontal="center" vertical="bottom" textRotation="0" wrapText="true" indent="0" shrinkToFit="false"/>
      <protection locked="true" hidden="false"/>
    </xf>
    <xf numFmtId="164" fontId="20" fillId="0" borderId="0" xfId="0" applyFont="true" applyBorder="true" applyAlignment="true" applyProtection="false">
      <alignment horizontal="general" vertical="bottom" textRotation="0" wrapText="true" indent="0" shrinkToFit="false"/>
      <protection locked="true" hidden="false"/>
    </xf>
    <xf numFmtId="164" fontId="6" fillId="0" borderId="0" xfId="0" applyFont="true" applyBorder="true" applyAlignment="true" applyProtection="false">
      <alignment horizontal="general" vertical="bottom" textRotation="0" wrapText="false" indent="0" shrinkToFit="false"/>
      <protection locked="true" hidden="false"/>
    </xf>
    <xf numFmtId="164" fontId="6" fillId="0" borderId="0" xfId="0" applyFont="true" applyBorder="true" applyAlignment="true" applyProtection="false">
      <alignment horizontal="center" vertical="bottom" textRotation="0" wrapText="true" indent="0" shrinkToFit="false"/>
      <protection locked="true" hidden="false"/>
    </xf>
    <xf numFmtId="165" fontId="6" fillId="0" borderId="0" xfId="0" applyFont="true" applyBorder="true" applyAlignment="true" applyProtection="false">
      <alignment horizontal="center" vertical="bottom" textRotation="0" wrapText="true" indent="0" shrinkToFit="false"/>
      <protection locked="true" hidden="false"/>
    </xf>
    <xf numFmtId="164" fontId="21" fillId="0" borderId="0" xfId="0" applyFont="true" applyBorder="true" applyAlignment="true" applyProtection="false">
      <alignment horizontal="general" vertical="bottom" textRotation="0" wrapText="true" indent="0" shrinkToFit="false"/>
      <protection locked="true" hidden="false"/>
    </xf>
    <xf numFmtId="164" fontId="22" fillId="0" borderId="0" xfId="0" applyFont="true" applyBorder="true" applyAlignment="true" applyProtection="false">
      <alignment horizontal="center" vertical="bottom" textRotation="0" wrapText="true" indent="0" shrinkToFit="false"/>
      <protection locked="true" hidden="false"/>
    </xf>
    <xf numFmtId="164" fontId="21" fillId="0" borderId="0" xfId="0" applyFont="true" applyBorder="true" applyAlignment="true" applyProtection="false">
      <alignment horizontal="center" vertical="bottom" textRotation="0" wrapText="true" indent="0" shrinkToFit="false"/>
      <protection locked="true" hidden="false"/>
    </xf>
    <xf numFmtId="165" fontId="21" fillId="0" borderId="0" xfId="0" applyFont="true" applyBorder="true" applyAlignment="true" applyProtection="false">
      <alignment horizontal="center" vertical="bottom" textRotation="0" wrapText="true" indent="0" shrinkToFit="false"/>
      <protection locked="true" hidden="false"/>
    </xf>
    <xf numFmtId="164" fontId="23" fillId="0" borderId="0" xfId="0" applyFont="true" applyBorder="true" applyAlignment="true" applyProtection="false">
      <alignment horizontal="left" vertical="bottom" textRotation="0" wrapText="true" indent="0" shrinkToFit="false"/>
      <protection locked="true" hidden="false"/>
    </xf>
    <xf numFmtId="164" fontId="23" fillId="0" borderId="0" xfId="0" applyFont="true" applyBorder="true" applyAlignment="true" applyProtection="false">
      <alignment horizontal="left" vertical="bottom" textRotation="0" wrapText="false" indent="0" shrinkToFit="false"/>
      <protection locked="true" hidden="false"/>
    </xf>
    <xf numFmtId="164" fontId="6" fillId="0" borderId="0" xfId="0" applyFont="true" applyBorder="true" applyAlignment="true" applyProtection="false">
      <alignment horizontal="left" vertical="bottom" textRotation="0" wrapText="true" indent="0" shrinkToFit="false"/>
      <protection locked="true" hidden="false"/>
    </xf>
    <xf numFmtId="165" fontId="23" fillId="0" borderId="0" xfId="0" applyFont="true" applyBorder="true" applyAlignment="true" applyProtection="false">
      <alignment horizontal="left" vertical="bottom" textRotation="0" wrapText="true" indent="0" shrinkToFit="false"/>
      <protection locked="true" hidden="false"/>
    </xf>
    <xf numFmtId="164" fontId="23" fillId="0" borderId="0" xfId="0" applyFont="true" applyBorder="false" applyAlignment="true" applyProtection="false">
      <alignment horizontal="left" vertical="bottom" textRotation="0" wrapText="true" indent="0" shrinkToFit="false"/>
      <protection locked="true" hidden="false"/>
    </xf>
    <xf numFmtId="164" fontId="23" fillId="0" borderId="0" xfId="0" applyFont="true" applyBorder="false" applyAlignment="true" applyProtection="false">
      <alignment horizontal="left" vertical="bottom" textRotation="0" wrapText="false" indent="0" shrinkToFit="false"/>
      <protection locked="true" hidden="false"/>
    </xf>
    <xf numFmtId="164" fontId="6" fillId="0" borderId="0" xfId="0" applyFont="true" applyBorder="false" applyAlignment="true" applyProtection="false">
      <alignment horizontal="left" vertical="bottom" textRotation="0" wrapText="true" indent="0" shrinkToFit="false"/>
      <protection locked="true" hidden="false"/>
    </xf>
    <xf numFmtId="165" fontId="23" fillId="0" borderId="0" xfId="0" applyFont="true" applyBorder="false" applyAlignment="true" applyProtection="false">
      <alignment horizontal="left" vertical="bottom" textRotation="0" wrapText="true" indent="0" shrinkToFit="false"/>
      <protection locked="true" hidden="false"/>
    </xf>
    <xf numFmtId="164" fontId="4" fillId="0" borderId="0" xfId="0" applyFont="true" applyBorder="false" applyAlignment="true" applyProtection="false">
      <alignment horizontal="general" vertical="bottom" textRotation="0" wrapText="true" indent="0" shrinkToFit="false"/>
      <protection locked="true" hidden="false"/>
    </xf>
    <xf numFmtId="164" fontId="5" fillId="0" borderId="0" xfId="0" applyFont="true" applyBorder="false" applyAlignment="true" applyProtection="false">
      <alignment horizontal="center" vertical="bottom" textRotation="0" wrapText="true" indent="0" shrinkToFit="false"/>
      <protection locked="true" hidden="false"/>
    </xf>
    <xf numFmtId="165" fontId="4" fillId="0" borderId="0" xfId="0" applyFont="true" applyBorder="false" applyAlignment="true" applyProtection="false">
      <alignment horizontal="center" vertical="bottom" textRotation="0" wrapText="true" indent="0" shrinkToFit="false"/>
      <protection locked="true" hidden="false"/>
    </xf>
    <xf numFmtId="164" fontId="24" fillId="0" borderId="0" xfId="0" applyFont="true" applyBorder="false" applyAlignment="false" applyProtection="false">
      <alignment horizontal="general" vertical="bottom" textRotation="0" wrapText="false" indent="0" shrinkToFit="false"/>
      <protection locked="true" hidden="false"/>
    </xf>
    <xf numFmtId="164" fontId="24" fillId="0" borderId="0" xfId="0" applyFont="true" applyBorder="false" applyAlignment="true" applyProtection="false">
      <alignment horizontal="center" vertical="bottom" textRotation="0" wrapText="true" indent="0" shrinkToFit="false"/>
      <protection locked="true" hidden="false"/>
    </xf>
    <xf numFmtId="164" fontId="25" fillId="0" borderId="0" xfId="0" applyFont="true" applyBorder="false" applyAlignment="true" applyProtection="false">
      <alignment horizontal="center" vertical="bottom" textRotation="0" wrapText="true" indent="0" shrinkToFit="false"/>
      <protection locked="true" hidden="false"/>
    </xf>
    <xf numFmtId="165" fontId="24" fillId="0" borderId="0" xfId="0" applyFont="true" applyBorder="false" applyAlignment="true" applyProtection="false">
      <alignment horizontal="center" vertical="bottom" textRotation="0" wrapText="true" indent="0" shrinkToFit="false"/>
      <protection locked="true" hidden="false"/>
    </xf>
    <xf numFmtId="164" fontId="26" fillId="0" borderId="1" xfId="0" applyFont="true" applyBorder="true" applyAlignment="true" applyProtection="false">
      <alignment horizontal="general" vertical="center" textRotation="0" wrapText="true" indent="0" shrinkToFit="false"/>
      <protection locked="true" hidden="false"/>
    </xf>
    <xf numFmtId="168" fontId="5" fillId="0" borderId="1" xfId="0" applyFont="true" applyBorder="true" applyAlignment="true" applyProtection="false">
      <alignment horizontal="center" vertical="center" textRotation="0" wrapText="tru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9" fontId="27" fillId="0" borderId="1" xfId="0" applyFont="true" applyBorder="true" applyAlignment="true" applyProtection="false">
      <alignment horizontal="center" vertical="center" textRotation="0" wrapText="true" indent="0" shrinkToFit="false"/>
      <protection locked="true" hidden="false"/>
    </xf>
    <xf numFmtId="164" fontId="12" fillId="9" borderId="1" xfId="0" applyFont="true" applyBorder="true" applyAlignment="true" applyProtection="false">
      <alignment horizontal="general" vertical="center" textRotation="0" wrapText="true" indent="0" shrinkToFit="false"/>
      <protection locked="true" hidden="false"/>
    </xf>
    <xf numFmtId="164" fontId="7" fillId="9" borderId="1" xfId="0" applyFont="true" applyBorder="true" applyAlignment="false" applyProtection="false">
      <alignment horizontal="general" vertical="bottom" textRotation="0" wrapText="false" indent="0" shrinkToFit="false"/>
      <protection locked="true" hidden="false"/>
    </xf>
    <xf numFmtId="164" fontId="5" fillId="9" borderId="1" xfId="0" applyFont="true" applyBorder="true" applyAlignment="true" applyProtection="false">
      <alignment horizontal="center" vertical="center" textRotation="0" wrapText="false" indent="0" shrinkToFit="false"/>
      <protection locked="true" hidden="false"/>
    </xf>
    <xf numFmtId="166" fontId="7" fillId="9" borderId="1" xfId="0" applyFont="true" applyBorder="true" applyAlignment="true" applyProtection="false">
      <alignment horizontal="center" vertical="bottom" textRotation="0" wrapText="false" indent="0" shrinkToFit="false"/>
      <protection locked="true" hidden="false"/>
    </xf>
    <xf numFmtId="167" fontId="7" fillId="9" borderId="1" xfId="0" applyFont="true" applyBorder="true" applyAlignment="true" applyProtection="false">
      <alignment horizontal="center" vertical="bottom" textRotation="0" wrapText="false" indent="0" shrinkToFit="false"/>
      <protection locked="true" hidden="false"/>
    </xf>
    <xf numFmtId="168" fontId="4" fillId="0" borderId="5" xfId="0" applyFont="true" applyBorder="true" applyAlignment="true" applyProtection="false">
      <alignment horizontal="center" vertical="bottom" textRotation="0" wrapText="true" indent="0" shrinkToFit="false"/>
      <protection locked="true" hidden="false"/>
    </xf>
    <xf numFmtId="168" fontId="6" fillId="0" borderId="0" xfId="0" applyFont="true" applyBorder="false" applyAlignment="true" applyProtection="false">
      <alignment horizontal="center" vertical="bottom" textRotation="0" wrapText="true" indent="0" shrinkToFit="false"/>
      <protection locked="true" hidden="false"/>
    </xf>
    <xf numFmtId="168" fontId="6" fillId="0" borderId="0" xfId="0" applyFont="true" applyBorder="true" applyAlignment="true" applyProtection="false">
      <alignment horizontal="center" vertical="bottom" textRotation="0" wrapText="true" indent="0" shrinkToFit="false"/>
      <protection locked="true" hidden="false"/>
    </xf>
    <xf numFmtId="168" fontId="21" fillId="0" borderId="0" xfId="0" applyFont="true" applyBorder="true" applyAlignment="true" applyProtection="false">
      <alignment horizontal="center" vertical="bottom" textRotation="0" wrapText="true" indent="0" shrinkToFit="false"/>
      <protection locked="true" hidden="false"/>
    </xf>
    <xf numFmtId="164" fontId="28" fillId="0" borderId="0" xfId="0" applyFont="true" applyBorder="true" applyAlignment="true" applyProtection="false">
      <alignment horizontal="general" vertical="bottom" textRotation="0" wrapText="false" indent="0" shrinkToFit="false"/>
      <protection locked="true" hidden="false"/>
    </xf>
    <xf numFmtId="164" fontId="28" fillId="0" borderId="0" xfId="0" applyFont="true" applyBorder="true" applyAlignment="true" applyProtection="false">
      <alignment horizontal="center" vertical="bottom" textRotation="0" wrapText="true" indent="0" shrinkToFit="false"/>
      <protection locked="true" hidden="false"/>
    </xf>
    <xf numFmtId="168" fontId="23" fillId="0" borderId="0" xfId="0" applyFont="true" applyBorder="true" applyAlignment="true" applyProtection="false">
      <alignment horizontal="left" vertical="bottom" textRotation="0" wrapText="true" indent="0" shrinkToFit="false"/>
      <protection locked="true" hidden="false"/>
    </xf>
    <xf numFmtId="168" fontId="23" fillId="0" borderId="0" xfId="0" applyFont="true" applyBorder="false" applyAlignment="true" applyProtection="false">
      <alignment horizontal="left" vertical="bottom" textRotation="0" wrapText="true" indent="0" shrinkToFit="false"/>
      <protection locked="true" hidden="false"/>
    </xf>
    <xf numFmtId="168" fontId="4" fillId="0" borderId="0" xfId="0" applyFont="true" applyBorder="false" applyAlignment="true" applyProtection="false">
      <alignment horizontal="center" vertical="bottom" textRotation="0" wrapText="tru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29" fillId="0" borderId="0" xfId="0" applyFont="true" applyBorder="true" applyAlignment="true" applyProtection="false">
      <alignment horizontal="center" vertical="center" textRotation="0" wrapText="true" indent="0" shrinkToFit="false"/>
      <protection locked="true" hidden="false"/>
    </xf>
    <xf numFmtId="164" fontId="0" fillId="0" borderId="1" xfId="0" applyFont="false" applyBorder="true" applyAlignment="true" applyProtection="false">
      <alignment horizontal="center" vertical="bottom" textRotation="0" wrapText="false" indent="0" shrinkToFit="false"/>
      <protection locked="true" hidden="false"/>
    </xf>
    <xf numFmtId="164" fontId="30" fillId="0" borderId="1" xfId="0" applyFont="true" applyBorder="true" applyAlignment="false" applyProtection="false">
      <alignment horizontal="general" vertical="bottom" textRotation="0" wrapText="false" indent="0" shrinkToFit="false"/>
      <protection locked="true" hidden="false"/>
    </xf>
    <xf numFmtId="164" fontId="30" fillId="0" borderId="1" xfId="0" applyFont="true" applyBorder="true" applyAlignment="true" applyProtection="false">
      <alignment horizontal="center" vertical="bottom" textRotation="0" wrapText="false" indent="0" shrinkToFit="false"/>
      <protection locked="true" hidden="false"/>
    </xf>
    <xf numFmtId="166" fontId="30" fillId="0" borderId="1" xfId="0" applyFont="true" applyBorder="true" applyAlignment="true" applyProtection="false">
      <alignment horizontal="center" vertical="bottom" textRotation="0" wrapText="false" indent="0" shrinkToFit="false"/>
      <protection locked="true" hidden="false"/>
    </xf>
    <xf numFmtId="164" fontId="30" fillId="0" borderId="1" xfId="0" applyFont="true" applyBorder="true" applyAlignment="true" applyProtection="false">
      <alignment horizontal="center" vertical="center" textRotation="0" wrapText="false" indent="0" shrinkToFit="false"/>
      <protection locked="true" hidden="false"/>
    </xf>
    <xf numFmtId="164" fontId="31" fillId="0" borderId="1" xfId="0" applyFont="true" applyBorder="true" applyAlignment="true" applyProtection="false">
      <alignment horizontal="center" vertical="bottom" textRotation="0" wrapText="false" indent="0" shrinkToFit="false"/>
      <protection locked="true" hidden="false"/>
    </xf>
    <xf numFmtId="169" fontId="32" fillId="0" borderId="0" xfId="0" applyFont="true" applyBorder="false" applyAlignment="false" applyProtection="false">
      <alignment horizontal="general" vertical="bottom" textRotation="0" wrapText="false" indent="0" shrinkToFit="false"/>
      <protection locked="true" hidden="false"/>
    </xf>
    <xf numFmtId="164" fontId="33" fillId="0" borderId="0" xfId="0" applyFont="true" applyBorder="false" applyAlignment="false" applyProtection="false">
      <alignment horizontal="general" vertical="bottom" textRotation="0" wrapText="false" indent="0" shrinkToFit="false"/>
      <protection locked="true" hidden="false"/>
    </xf>
    <xf numFmtId="164" fontId="34" fillId="0" borderId="1" xfId="0" applyFont="true" applyBorder="true" applyAlignment="false" applyProtection="false">
      <alignment horizontal="general" vertical="bottom" textRotation="0" wrapText="false" indent="0" shrinkToFit="false"/>
      <protection locked="true" hidden="false"/>
    </xf>
    <xf numFmtId="164" fontId="34" fillId="0" borderId="1" xfId="0" applyFont="true" applyBorder="true" applyAlignment="true" applyProtection="false">
      <alignment horizontal="center" vertical="bottom" textRotation="0" wrapText="false" indent="0" shrinkToFit="false"/>
      <protection locked="true" hidden="false"/>
    </xf>
    <xf numFmtId="166" fontId="31" fillId="0" borderId="1" xfId="0" applyFont="true" applyBorder="true" applyAlignment="false" applyProtection="false">
      <alignment horizontal="general" vertical="bottom" textRotation="0" wrapText="false" indent="0" shrinkToFit="false"/>
      <protection locked="true" hidden="false"/>
    </xf>
    <xf numFmtId="164" fontId="31" fillId="10" borderId="1" xfId="0" applyFont="true" applyBorder="true" applyAlignment="true" applyProtection="false">
      <alignment horizontal="general" vertical="top" textRotation="0" wrapText="true" indent="0" shrinkToFit="false"/>
      <protection locked="true" hidden="false"/>
    </xf>
    <xf numFmtId="164" fontId="34" fillId="0" borderId="1" xfId="0" applyFont="true" applyBorder="true" applyAlignment="true" applyProtection="false">
      <alignment horizontal="left" vertical="bottom" textRotation="0" wrapText="false" indent="0" shrinkToFit="false"/>
      <protection locked="true" hidden="false"/>
    </xf>
    <xf numFmtId="172" fontId="0" fillId="0" borderId="0" xfId="0" applyFont="false" applyBorder="false" applyAlignment="false" applyProtection="false">
      <alignment horizontal="general" vertical="bottom" textRotation="0" wrapText="false" indent="0" shrinkToFit="false"/>
      <protection locked="true" hidden="false"/>
    </xf>
    <xf numFmtId="164" fontId="31" fillId="0" borderId="1" xfId="0" applyFont="true" applyBorder="true" applyAlignment="false" applyProtection="false">
      <alignment horizontal="general" vertical="bottom" textRotation="0" wrapText="false" indent="0" shrinkToFit="false"/>
      <protection locked="true" hidden="false"/>
    </xf>
    <xf numFmtId="166" fontId="31" fillId="0" borderId="1" xfId="0" applyFont="true" applyBorder="true" applyAlignment="true" applyProtection="false">
      <alignment horizontal="right" vertical="bottom" textRotation="0" wrapText="false" indent="0" shrinkToFit="false"/>
      <protection locked="true" hidden="false"/>
    </xf>
    <xf numFmtId="164" fontId="19" fillId="0" borderId="0" xfId="0" applyFont="true" applyBorder="false" applyAlignment="false" applyProtection="false">
      <alignment horizontal="general" vertical="bottom" textRotation="0" wrapText="false" indent="0" shrinkToFit="false"/>
      <protection locked="true" hidden="false"/>
    </xf>
    <xf numFmtId="164" fontId="19" fillId="0" borderId="0" xfId="0" applyFont="true" applyBorder="true" applyAlignment="true" applyProtection="false">
      <alignment horizontal="center" vertical="bottom" textRotation="0" wrapText="false" indent="0" shrinkToFit="false"/>
      <protection locked="true" hidden="false"/>
    </xf>
    <xf numFmtId="164" fontId="19" fillId="0" borderId="0" xfId="0" applyFont="true" applyBorder="false" applyAlignment="true" applyProtection="false">
      <alignment horizontal="general" vertical="bottom" textRotation="0" wrapText="false" indent="0" shrinkToFit="false"/>
      <protection locked="true" hidden="false"/>
    </xf>
    <xf numFmtId="164" fontId="19" fillId="11" borderId="0" xfId="0" applyFont="true" applyBorder="true" applyAlignment="true" applyProtection="false">
      <alignment horizontal="left" vertical="bottom" textRotation="0" wrapText="false" indent="0" shrinkToFit="false"/>
      <protection locked="true" hidden="false"/>
    </xf>
    <xf numFmtId="164" fontId="35" fillId="11" borderId="0" xfId="0" applyFont="true" applyBorder="true" applyAlignment="true" applyProtection="false">
      <alignment horizontal="left" vertical="bottom" textRotation="0" wrapText="false" indent="0" shrinkToFit="false"/>
      <protection locked="true" hidden="false"/>
    </xf>
    <xf numFmtId="164" fontId="19" fillId="0" borderId="0" xfId="0" applyFont="true" applyBorder="true" applyAlignment="true" applyProtection="false">
      <alignment horizontal="left" vertical="bottom" textRotation="0" wrapText="false" indent="0" shrinkToFit="false"/>
      <protection locked="true" hidden="false"/>
    </xf>
    <xf numFmtId="164" fontId="19" fillId="0" borderId="0" xfId="0" applyFont="true" applyBorder="false" applyAlignment="true" applyProtection="false">
      <alignment horizontal="left" vertical="bottom" textRotation="0" wrapText="false" indent="0" shrinkToFit="false"/>
      <protection locked="true" hidden="false"/>
    </xf>
    <xf numFmtId="164" fontId="19" fillId="0" borderId="0" xfId="0" applyFont="true" applyBorder="false" applyAlignment="true" applyProtection="false">
      <alignment horizontal="left" vertical="bottom" textRotation="0" wrapText="true" indent="0" shrinkToFit="false"/>
      <protection locked="true" hidden="false"/>
    </xf>
    <xf numFmtId="164" fontId="19" fillId="0" borderId="7" xfId="0" applyFont="true" applyBorder="true" applyAlignment="true" applyProtection="false">
      <alignment horizontal="center" vertical="center" textRotation="0" wrapText="false" indent="0" shrinkToFit="false"/>
      <protection locked="true" hidden="false"/>
    </xf>
    <xf numFmtId="164" fontId="19" fillId="0" borderId="7" xfId="0" applyFont="true" applyBorder="true" applyAlignment="true" applyProtection="false">
      <alignment horizontal="center" vertical="center" textRotation="0" wrapText="true" indent="0" shrinkToFit="false"/>
      <protection locked="true" hidden="false"/>
    </xf>
    <xf numFmtId="164" fontId="19" fillId="0" borderId="0" xfId="0" applyFont="true" applyBorder="false" applyAlignment="true" applyProtection="false">
      <alignment horizontal="center" vertical="center" textRotation="0" wrapText="false" indent="0" shrinkToFit="false"/>
      <protection locked="true" hidden="false"/>
    </xf>
    <xf numFmtId="164" fontId="36" fillId="0" borderId="0" xfId="0" applyFont="true" applyBorder="true" applyAlignment="true" applyProtection="false">
      <alignment horizontal="center" vertical="center" textRotation="0" wrapText="false" indent="0" shrinkToFit="false"/>
      <protection locked="true" hidden="false"/>
    </xf>
    <xf numFmtId="166" fontId="36" fillId="0" borderId="0" xfId="0" applyFont="true" applyBorder="true" applyAlignment="true" applyProtection="false">
      <alignment horizontal="right" vertical="bottom" textRotation="0" wrapText="false" indent="0" shrinkToFit="false"/>
      <protection locked="true" hidden="false"/>
    </xf>
    <xf numFmtId="164" fontId="19" fillId="0" borderId="8" xfId="0" applyFont="true" applyBorder="true" applyAlignment="true" applyProtection="false">
      <alignment horizontal="left" vertical="bottom" textRotation="0" wrapText="true" indent="0" shrinkToFit="false"/>
      <protection locked="true" hidden="false"/>
    </xf>
    <xf numFmtId="169" fontId="19" fillId="0" borderId="7" xfId="0" applyFont="true" applyBorder="true" applyAlignment="true" applyProtection="false">
      <alignment horizontal="center" vertical="bottom" textRotation="0" wrapText="false" indent="0" shrinkToFit="false"/>
      <protection locked="true" hidden="false"/>
    </xf>
    <xf numFmtId="168" fontId="19" fillId="0" borderId="7" xfId="0" applyFont="true" applyBorder="true" applyAlignment="true" applyProtection="false">
      <alignment horizontal="center" vertical="center" textRotation="0" wrapText="true" indent="0" shrinkToFit="false"/>
      <protection locked="true" hidden="false"/>
    </xf>
    <xf numFmtId="164" fontId="36" fillId="0" borderId="0" xfId="0" applyFont="true" applyBorder="true" applyAlignment="false" applyProtection="false">
      <alignment horizontal="general" vertical="bottom" textRotation="0" wrapText="false" indent="0" shrinkToFit="false"/>
      <protection locked="true" hidden="false"/>
    </xf>
    <xf numFmtId="164" fontId="19" fillId="0" borderId="8" xfId="0" applyFont="true" applyBorder="true" applyAlignment="true" applyProtection="false">
      <alignment horizontal="general" vertical="bottom" textRotation="0" wrapText="true" indent="0" shrinkToFit="false"/>
      <protection locked="true" hidden="false"/>
    </xf>
    <xf numFmtId="168" fontId="19" fillId="0" borderId="7" xfId="0" applyFont="true" applyBorder="true" applyAlignment="true" applyProtection="false">
      <alignment horizontal="center" vertical="bottom" textRotation="0" wrapText="false" indent="0" shrinkToFit="false"/>
      <protection locked="true" hidden="false"/>
    </xf>
    <xf numFmtId="164" fontId="19" fillId="0" borderId="9" xfId="0" applyFont="true" applyBorder="true" applyAlignment="true" applyProtection="false">
      <alignment horizontal="general" vertical="bottom" textRotation="0" wrapText="true" indent="0" shrinkToFit="false"/>
      <protection locked="true" hidden="false"/>
    </xf>
    <xf numFmtId="169" fontId="19" fillId="0" borderId="10" xfId="0" applyFont="true" applyBorder="true" applyAlignment="true" applyProtection="false">
      <alignment horizontal="center" vertical="bottom" textRotation="0" wrapText="false" indent="0" shrinkToFit="false"/>
      <protection locked="true" hidden="false"/>
    </xf>
    <xf numFmtId="164" fontId="37" fillId="0" borderId="9" xfId="0" applyFont="true" applyBorder="true" applyAlignment="true" applyProtection="false">
      <alignment horizontal="general" vertical="bottom" textRotation="0" wrapText="true" indent="0" shrinkToFit="false"/>
      <protection locked="true" hidden="false"/>
    </xf>
    <xf numFmtId="164" fontId="19" fillId="0" borderId="9" xfId="0" applyFont="true" applyBorder="true" applyAlignment="true" applyProtection="false">
      <alignment horizontal="general" vertical="bottom" textRotation="0" wrapText="false" indent="0" shrinkToFit="false"/>
      <protection locked="true" hidden="false"/>
    </xf>
    <xf numFmtId="168" fontId="19" fillId="0" borderId="10" xfId="0" applyFont="true" applyBorder="true" applyAlignment="true" applyProtection="false">
      <alignment horizontal="center" vertical="bottom" textRotation="0" wrapText="false" indent="0" shrinkToFit="false"/>
      <protection locked="true" hidden="false"/>
    </xf>
    <xf numFmtId="164" fontId="19" fillId="0" borderId="7" xfId="0" applyFont="true" applyBorder="true" applyAlignment="true" applyProtection="false">
      <alignment horizontal="right" vertical="bottom" textRotation="0" wrapText="false" indent="0" shrinkToFit="false"/>
      <protection locked="true" hidden="false"/>
    </xf>
    <xf numFmtId="168" fontId="36" fillId="0" borderId="7" xfId="0" applyFont="true" applyBorder="true" applyAlignment="true" applyProtection="false">
      <alignment horizontal="center" vertical="bottom" textRotation="0" wrapText="false" indent="0" shrinkToFit="false"/>
      <protection locked="true" hidden="false"/>
    </xf>
    <xf numFmtId="168" fontId="36" fillId="0" borderId="7" xfId="0" applyFont="true" applyBorder="true" applyAlignment="true" applyProtection="false">
      <alignment horizontal="center" vertical="center" textRotation="0" wrapText="true" indent="0" shrinkToFit="false"/>
      <protection locked="true" hidden="false"/>
    </xf>
    <xf numFmtId="164" fontId="37" fillId="0" borderId="7" xfId="0" applyFont="true" applyBorder="true" applyAlignment="true" applyProtection="false">
      <alignment horizontal="center" vertical="center" textRotation="0" wrapText="true" indent="0" shrinkToFit="false"/>
      <protection locked="true" hidden="false"/>
    </xf>
    <xf numFmtId="164" fontId="19" fillId="0" borderId="10" xfId="0" applyFont="true" applyBorder="true" applyAlignment="true" applyProtection="false">
      <alignment horizontal="center" vertical="center" textRotation="0" wrapText="true" indent="0" shrinkToFit="false"/>
      <protection locked="true" hidden="false"/>
    </xf>
    <xf numFmtId="164" fontId="19" fillId="0" borderId="0" xfId="0" applyFont="true" applyBorder="false" applyAlignment="true" applyProtection="false">
      <alignment horizontal="center" vertical="center" textRotation="0" wrapText="true" indent="0" shrinkToFit="false"/>
      <protection locked="true" hidden="false"/>
    </xf>
    <xf numFmtId="164" fontId="37" fillId="0" borderId="9" xfId="0" applyFont="true" applyBorder="true" applyAlignment="true" applyProtection="false">
      <alignment horizontal="center" vertical="center" textRotation="0" wrapText="true" indent="0" shrinkToFit="false"/>
      <protection locked="true" hidden="false"/>
    </xf>
    <xf numFmtId="164" fontId="37" fillId="0" borderId="10" xfId="0" applyFont="true" applyBorder="true" applyAlignment="true" applyProtection="false">
      <alignment horizontal="center" vertical="center" textRotation="0" wrapText="true" indent="0" shrinkToFit="false"/>
      <protection locked="true" hidden="false"/>
    </xf>
    <xf numFmtId="164" fontId="37" fillId="0" borderId="11" xfId="0" applyFont="true" applyBorder="true" applyAlignment="true" applyProtection="false">
      <alignment horizontal="center" vertical="center" textRotation="0" wrapText="true" indent="0" shrinkToFit="false"/>
      <protection locked="true" hidden="false"/>
    </xf>
    <xf numFmtId="164" fontId="19" fillId="0" borderId="7" xfId="0" applyFont="true" applyBorder="true" applyAlignment="true" applyProtection="false">
      <alignment horizontal="general" vertical="bottom" textRotation="0" wrapText="false" indent="0" shrinkToFit="false"/>
      <protection locked="true" hidden="false"/>
    </xf>
    <xf numFmtId="164" fontId="19" fillId="0" borderId="0" xfId="0" applyFont="true" applyBorder="true" applyAlignment="true" applyProtection="false">
      <alignment horizontal="center" vertical="top" textRotation="0" wrapText="false" indent="0" shrinkToFit="false"/>
      <protection locked="true" hidden="false"/>
    </xf>
    <xf numFmtId="164" fontId="19" fillId="0" borderId="0" xfId="0" applyFont="true" applyBorder="true" applyAlignment="true" applyProtection="false">
      <alignment horizontal="left" vertical="center" textRotation="0" wrapText="true" indent="0" shrinkToFit="false"/>
      <protection locked="true" hidden="false"/>
    </xf>
    <xf numFmtId="164" fontId="19" fillId="0" borderId="0" xfId="0" applyFont="true" applyBorder="true" applyAlignment="false" applyProtection="false">
      <alignment horizontal="general" vertical="bottom" textRotation="0" wrapText="false" indent="0" shrinkToFit="false"/>
      <protection locked="true" hidden="false"/>
    </xf>
    <xf numFmtId="164" fontId="19" fillId="0" borderId="12" xfId="0" applyFont="true" applyBorder="true" applyAlignment="true" applyProtection="false">
      <alignment horizontal="center" vertical="center" textRotation="0" wrapText="false" indent="0" shrinkToFit="false"/>
      <protection locked="true" hidden="false"/>
    </xf>
    <xf numFmtId="164" fontId="19" fillId="0" borderId="13" xfId="0" applyFont="true" applyBorder="true" applyAlignment="true" applyProtection="false">
      <alignment horizontal="center" vertical="center" textRotation="0" wrapText="true" indent="0" shrinkToFit="false"/>
      <protection locked="true" hidden="false"/>
    </xf>
    <xf numFmtId="164" fontId="19" fillId="0" borderId="7" xfId="0" applyFont="true" applyBorder="true" applyAlignment="true" applyProtection="false">
      <alignment horizontal="left" vertical="bottom" textRotation="0" wrapText="true" indent="0" shrinkToFit="false"/>
      <protection locked="true" hidden="false"/>
    </xf>
    <xf numFmtId="168" fontId="19" fillId="0" borderId="7" xfId="0" applyFont="true" applyBorder="true" applyAlignment="true" applyProtection="false">
      <alignment horizontal="center" vertical="center" textRotation="0" wrapText="false" indent="0" shrinkToFit="false"/>
      <protection locked="true" hidden="false"/>
    </xf>
    <xf numFmtId="164" fontId="19" fillId="0" borderId="7" xfId="0" applyFont="true" applyBorder="true" applyAlignment="true" applyProtection="false">
      <alignment horizontal="general" vertical="bottom" textRotation="0" wrapText="true" indent="0" shrinkToFit="false"/>
      <protection locked="true" hidden="false"/>
    </xf>
    <xf numFmtId="166" fontId="19" fillId="0" borderId="7" xfId="0" applyFont="true" applyBorder="true" applyAlignment="true" applyProtection="false">
      <alignment horizontal="center" vertical="bottom" textRotation="0" wrapText="false" indent="0" shrinkToFit="false"/>
      <protection locked="true" hidden="false"/>
    </xf>
    <xf numFmtId="168" fontId="36" fillId="0" borderId="7" xfId="0" applyFont="true" applyBorder="true" applyAlignment="true" applyProtection="false">
      <alignment horizontal="center" vertical="center" textRotation="0" wrapText="false" indent="0" shrinkToFit="false"/>
      <protection locked="true" hidden="false"/>
    </xf>
    <xf numFmtId="164" fontId="19" fillId="0" borderId="14" xfId="0" applyFont="true" applyBorder="true" applyAlignment="true" applyProtection="false">
      <alignment horizontal="center" vertical="center" textRotation="0" wrapText="true" indent="0" shrinkToFit="false"/>
      <protection locked="true" hidden="false"/>
    </xf>
    <xf numFmtId="164" fontId="19" fillId="0" borderId="15" xfId="0" applyFont="true" applyBorder="true" applyAlignment="true" applyProtection="false">
      <alignment horizontal="center" vertical="center" textRotation="0" wrapText="true" indent="0" shrinkToFit="false"/>
      <protection locked="true" hidden="false"/>
    </xf>
    <xf numFmtId="164" fontId="19" fillId="0" borderId="16" xfId="0" applyFont="true" applyBorder="true" applyAlignment="true" applyProtection="false">
      <alignment horizontal="center" vertical="center" textRotation="0" wrapText="true" indent="0" shrinkToFit="false"/>
      <protection locked="true" hidden="false"/>
    </xf>
    <xf numFmtId="164" fontId="19" fillId="0" borderId="17" xfId="0" applyFont="true" applyBorder="true" applyAlignment="true" applyProtection="false">
      <alignment horizontal="general" vertical="bottom" textRotation="0" wrapText="false" indent="0" shrinkToFit="false"/>
      <protection locked="true" hidden="false"/>
    </xf>
    <xf numFmtId="164" fontId="19" fillId="0" borderId="7" xfId="0" applyFont="true" applyBorder="true" applyAlignment="true" applyProtection="false">
      <alignment horizontal="center" vertical="bottom" textRotation="0" wrapText="false" indent="0" shrinkToFit="false"/>
      <protection locked="true" hidden="false"/>
    </xf>
    <xf numFmtId="164" fontId="19" fillId="0" borderId="0" xfId="0" applyFont="true" applyBorder="true" applyAlignment="true" applyProtection="false">
      <alignment horizontal="left" vertical="top" textRotation="0" wrapText="true" indent="0" shrinkToFit="false"/>
      <protection locked="true" hidden="false"/>
    </xf>
    <xf numFmtId="164" fontId="36" fillId="0" borderId="0" xfId="0" applyFont="true" applyBorder="true" applyAlignment="true" applyProtection="false">
      <alignment horizontal="general" vertical="bottom" textRotation="0" wrapText="false" indent="0" shrinkToFit="false"/>
      <protection locked="true" hidden="false"/>
    </xf>
    <xf numFmtId="164" fontId="38" fillId="0" borderId="8" xfId="0" applyFont="true" applyBorder="true" applyAlignment="true" applyProtection="false">
      <alignment horizontal="general" vertical="bottom" textRotation="0" wrapText="true" indent="0" shrinkToFit="false"/>
      <protection locked="true" hidden="false"/>
    </xf>
    <xf numFmtId="169" fontId="38" fillId="0" borderId="7" xfId="0" applyFont="true" applyBorder="true" applyAlignment="true" applyProtection="false">
      <alignment horizontal="center" vertical="bottom" textRotation="0" wrapText="false" indent="0" shrinkToFit="false"/>
      <protection locked="true" hidden="false"/>
    </xf>
    <xf numFmtId="164" fontId="19" fillId="0" borderId="0" xfId="0" applyFont="true" applyBorder="false" applyAlignment="true" applyProtection="false">
      <alignment horizontal="center" vertical="bottom" textRotation="0" wrapText="false" indent="0" shrinkToFit="false"/>
      <protection locked="true" hidden="false"/>
    </xf>
    <xf numFmtId="164" fontId="19" fillId="0" borderId="1" xfId="0" applyFont="true" applyBorder="true" applyAlignment="true" applyProtection="false">
      <alignment horizontal="center" vertical="bottom" textRotation="0" wrapText="false" indent="0" shrinkToFit="false"/>
      <protection locked="true" hidden="false"/>
    </xf>
    <xf numFmtId="164" fontId="35" fillId="0" borderId="0" xfId="0" applyFont="true" applyBorder="true" applyAlignment="true" applyProtection="false">
      <alignment horizontal="left" vertical="bottom" textRotation="0" wrapText="false" indent="0" shrinkToFit="false"/>
      <protection locked="true" hidden="false"/>
    </xf>
    <xf numFmtId="164" fontId="19" fillId="0" borderId="7" xfId="0" applyFont="true" applyBorder="true" applyAlignment="true" applyProtection="false">
      <alignment horizontal="left" vertical="center" textRotation="0" wrapText="false" indent="0" shrinkToFit="false"/>
      <protection locked="true" hidden="false"/>
    </xf>
    <xf numFmtId="164" fontId="35" fillId="0" borderId="0" xfId="0" applyFont="true" applyBorder="false" applyAlignment="true" applyProtection="false">
      <alignment horizontal="center" vertical="center" textRotation="0" wrapText="false" indent="0" shrinkToFit="false"/>
      <protection locked="true" hidden="false"/>
    </xf>
    <xf numFmtId="164" fontId="38" fillId="0" borderId="7" xfId="0" applyFont="true" applyBorder="true" applyAlignment="true" applyProtection="false">
      <alignment horizontal="left" vertical="bottom" textRotation="0" wrapText="true" indent="0" shrinkToFit="false"/>
      <protection locked="true" hidden="false"/>
    </xf>
    <xf numFmtId="168" fontId="38" fillId="0" borderId="7" xfId="0" applyFont="true" applyBorder="true" applyAlignment="true" applyProtection="false">
      <alignment horizontal="center" vertical="center" textRotation="0" wrapText="false" indent="0" shrinkToFit="false"/>
      <protection locked="true" hidden="false"/>
    </xf>
    <xf numFmtId="166" fontId="19" fillId="0" borderId="7" xfId="0" applyFont="true" applyBorder="true" applyAlignment="true" applyProtection="false">
      <alignment horizontal="center" vertical="center" textRotation="0" wrapText="false" indent="0" shrinkToFit="false"/>
      <protection locked="true" hidden="false"/>
    </xf>
    <xf numFmtId="164" fontId="19" fillId="0" borderId="7" xfId="0" applyFont="true" applyBorder="true" applyAlignment="true" applyProtection="false">
      <alignment horizontal="left" vertical="bottom" textRotation="0" wrapText="false" indent="0" shrinkToFit="false"/>
      <protection locked="true" hidden="false"/>
    </xf>
    <xf numFmtId="169" fontId="19" fillId="0" borderId="7" xfId="0" applyFont="true" applyBorder="true" applyAlignment="true" applyProtection="false">
      <alignment horizontal="right" vertical="bottom" textRotation="0" wrapText="false" indent="0" shrinkToFit="false"/>
      <protection locked="true" hidden="false"/>
    </xf>
    <xf numFmtId="164" fontId="37" fillId="0" borderId="12" xfId="0" applyFont="true" applyBorder="true" applyAlignment="true" applyProtection="false">
      <alignment horizontal="center" vertical="center" textRotation="0" wrapText="false" indent="0" shrinkToFit="false"/>
      <protection locked="true" hidden="false"/>
    </xf>
    <xf numFmtId="164" fontId="37" fillId="0" borderId="18" xfId="0" applyFont="true" applyBorder="true" applyAlignment="true" applyProtection="false">
      <alignment horizontal="center" vertical="center" textRotation="0" wrapText="true" indent="0" shrinkToFit="false"/>
      <protection locked="true" hidden="false"/>
    </xf>
    <xf numFmtId="164" fontId="37" fillId="0" borderId="19" xfId="0" applyFont="true" applyBorder="true" applyAlignment="true" applyProtection="false">
      <alignment horizontal="center" vertical="center" textRotation="0" wrapText="true" indent="0" shrinkToFit="false"/>
      <protection locked="true" hidden="false"/>
    </xf>
    <xf numFmtId="164" fontId="37" fillId="0" borderId="9" xfId="0" applyFont="true" applyBorder="true" applyAlignment="true" applyProtection="false">
      <alignment horizontal="left" vertical="center" textRotation="0" wrapText="false" indent="0" shrinkToFit="false"/>
      <protection locked="true" hidden="false"/>
    </xf>
    <xf numFmtId="164" fontId="37" fillId="0" borderId="10" xfId="0" applyFont="true" applyBorder="true" applyAlignment="true" applyProtection="false">
      <alignment horizontal="left" vertical="center" textRotation="0" wrapText="false" indent="0" shrinkToFit="false"/>
      <protection locked="true" hidden="false"/>
    </xf>
    <xf numFmtId="164" fontId="37" fillId="0" borderId="10" xfId="0" applyFont="true" applyBorder="true" applyAlignment="true" applyProtection="false">
      <alignment horizontal="center" vertical="center" textRotation="0" wrapText="false" indent="0" shrinkToFit="false"/>
      <protection locked="true" hidden="false"/>
    </xf>
    <xf numFmtId="164" fontId="37" fillId="0" borderId="11" xfId="0" applyFont="true" applyBorder="true" applyAlignment="true" applyProtection="false">
      <alignment horizontal="center" vertical="center" textRotation="0" wrapText="false" indent="0" shrinkToFit="false"/>
      <protection locked="true" hidden="false"/>
    </xf>
    <xf numFmtId="164" fontId="19" fillId="0" borderId="0" xfId="0" applyFont="true" applyBorder="true" applyAlignment="true" applyProtection="false">
      <alignment horizontal="justify" vertical="distributed" textRotation="0" wrapText="true" indent="0" shrinkToFit="false"/>
      <protection locked="true" hidden="false"/>
    </xf>
    <xf numFmtId="169" fontId="19" fillId="0" borderId="7" xfId="0" applyFont="true" applyBorder="true" applyAlignment="true" applyProtection="false">
      <alignment horizontal="center" vertical="center" textRotation="0" wrapText="false" indent="0" shrinkToFit="false"/>
      <protection locked="true" hidden="false"/>
    </xf>
    <xf numFmtId="168" fontId="38" fillId="0" borderId="7" xfId="0" applyFont="true" applyBorder="true" applyAlignment="true" applyProtection="false">
      <alignment horizontal="center" vertical="bottom" textRotation="0" wrapText="false" indent="0" shrinkToFit="false"/>
      <protection locked="true" hidden="false"/>
    </xf>
    <xf numFmtId="169" fontId="19" fillId="0" borderId="7" xfId="0" applyFont="true" applyBorder="true" applyAlignment="true" applyProtection="false">
      <alignment horizontal="general" vertical="bottom" textRotation="0" wrapText="false" indent="0" shrinkToFit="false"/>
      <protection locked="true" hidden="false"/>
    </xf>
    <xf numFmtId="164" fontId="37" fillId="0" borderId="7" xfId="0" applyFont="true" applyBorder="true" applyAlignment="true" applyProtection="false">
      <alignment horizontal="center" vertical="center" textRotation="0" wrapText="false" indent="0" shrinkToFit="false"/>
      <protection locked="true" hidden="false"/>
    </xf>
    <xf numFmtId="164" fontId="35" fillId="11" borderId="0" xfId="0" applyFont="true" applyBorder="true" applyAlignment="true" applyProtection="false">
      <alignment horizontal="left" vertical="bottom" textRotation="0" wrapText="true" indent="0" shrinkToFit="false"/>
      <protection locked="true" hidden="false"/>
    </xf>
    <xf numFmtId="164" fontId="37" fillId="0" borderId="7" xfId="0" applyFont="true" applyBorder="true" applyAlignment="true" applyProtection="false">
      <alignment horizontal="left" vertical="center" textRotation="0" wrapText="false" indent="0" shrinkToFit="false"/>
      <protection locked="true" hidden="false"/>
    </xf>
    <xf numFmtId="164" fontId="19" fillId="12" borderId="0" xfId="0" applyFont="true" applyBorder="true" applyAlignment="true" applyProtection="false">
      <alignment horizontal="center" vertical="bottom" textRotation="0" wrapText="false" indent="0" shrinkToFit="false"/>
      <protection locked="true" hidden="false"/>
    </xf>
    <xf numFmtId="164" fontId="19" fillId="12" borderId="0" xfId="0" applyFont="true" applyBorder="false" applyAlignment="true" applyProtection="false">
      <alignment horizontal="general" vertical="bottom" textRotation="0" wrapText="false" indent="0" shrinkToFit="false"/>
      <protection locked="true" hidden="false"/>
    </xf>
    <xf numFmtId="164" fontId="19" fillId="12" borderId="0" xfId="0" applyFont="true" applyBorder="true" applyAlignment="true" applyProtection="false">
      <alignment horizontal="justify" vertical="distributed" textRotation="0" wrapText="true" indent="0" shrinkToFit="false"/>
      <protection locked="true" hidden="false"/>
    </xf>
    <xf numFmtId="169" fontId="5" fillId="0" borderId="1" xfId="0" applyFont="true" applyBorder="true" applyAlignment="true" applyProtection="false">
      <alignment horizontal="center" vertical="bottom" textRotation="0" wrapText="false" indent="0" shrinkToFit="false"/>
      <protection locked="true" hidden="false"/>
    </xf>
    <xf numFmtId="169" fontId="5" fillId="0" borderId="1" xfId="0" applyFont="true" applyBorder="true" applyAlignment="true" applyProtection="false">
      <alignment horizontal="center" vertical="center" textRotation="0" wrapText="false" indent="0" shrinkToFit="false"/>
      <protection locked="true" hidden="false"/>
    </xf>
    <xf numFmtId="164" fontId="19" fillId="13" borderId="0" xfId="0" applyFont="true" applyBorder="true" applyAlignment="true" applyProtection="false">
      <alignment horizontal="justify" vertical="distributed" textRotation="0" wrapText="true" indent="0" shrinkToFit="false"/>
      <protection locked="true" hidden="false"/>
    </xf>
    <xf numFmtId="164" fontId="19" fillId="11" borderId="0" xfId="0" applyFont="true" applyBorder="true" applyAlignment="true" applyProtection="false">
      <alignment horizontal="general" vertical="bottom" textRotation="0" wrapText="true" indent="0" shrinkToFit="false"/>
      <protection locked="true" hidden="false"/>
    </xf>
    <xf numFmtId="164" fontId="19" fillId="0" borderId="12" xfId="0" applyFont="true" applyBorder="true" applyAlignment="true" applyProtection="false">
      <alignment horizontal="center" vertical="center" textRotation="0" wrapText="true" indent="0" shrinkToFit="false"/>
      <protection locked="true" hidden="false"/>
    </xf>
    <xf numFmtId="164" fontId="19" fillId="0" borderId="8" xfId="0" applyFont="true" applyBorder="true" applyAlignment="true" applyProtection="false">
      <alignment horizontal="general" vertical="bottom" textRotation="0" wrapText="false" indent="0" shrinkToFit="false"/>
      <protection locked="true" hidden="false"/>
    </xf>
    <xf numFmtId="168" fontId="19" fillId="0" borderId="10" xfId="0" applyFont="true" applyBorder="true" applyAlignment="true" applyProtection="false">
      <alignment horizontal="center" vertical="center"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false" applyAlignment="true" applyProtection="false">
      <alignment horizontal="general" vertical="bottom" textRotation="0" wrapText="false" indent="0" shrinkToFit="false"/>
      <protection locked="true" hidden="false"/>
    </xf>
    <xf numFmtId="164" fontId="19" fillId="11" borderId="0" xfId="0" applyFont="true" applyBorder="true" applyAlignment="true" applyProtection="false">
      <alignment horizontal="right" vertical="bottom" textRotation="0" wrapText="true" indent="0" shrinkToFit="false"/>
      <protection locked="true" hidden="false"/>
    </xf>
    <xf numFmtId="164" fontId="19" fillId="11" borderId="0" xfId="0" applyFont="true" applyBorder="true" applyAlignment="true" applyProtection="false">
      <alignment horizontal="right" vertical="bottom" textRotation="0" wrapText="false" indent="0" shrinkToFit="false"/>
      <protection locked="true" hidden="false"/>
    </xf>
    <xf numFmtId="164" fontId="19" fillId="0" borderId="0" xfId="0" applyFont="true" applyBorder="true" applyAlignment="true" applyProtection="false">
      <alignment horizontal="right" vertical="bottom" textRotation="0" wrapText="false" indent="0" shrinkToFit="false"/>
      <protection locked="true" hidden="false"/>
    </xf>
    <xf numFmtId="164" fontId="19" fillId="0" borderId="20" xfId="0" applyFont="true" applyBorder="true" applyAlignment="true" applyProtection="false">
      <alignment horizontal="center" vertical="top" textRotation="0" wrapText="true" indent="0" shrinkToFit="false"/>
      <protection locked="true" hidden="false"/>
    </xf>
    <xf numFmtId="164" fontId="19" fillId="0" borderId="21" xfId="0" applyFont="true" applyBorder="true" applyAlignment="true" applyProtection="false">
      <alignment horizontal="center" vertical="center" textRotation="0" wrapText="false" indent="0" shrinkToFit="false"/>
      <protection locked="true" hidden="false"/>
    </xf>
    <xf numFmtId="168" fontId="19" fillId="0" borderId="7" xfId="0" applyFont="true" applyBorder="true" applyAlignment="true" applyProtection="false">
      <alignment horizontal="right" vertical="bottom" textRotation="0" wrapText="false" indent="0" shrinkToFit="false"/>
      <protection locked="true" hidden="false"/>
    </xf>
    <xf numFmtId="168" fontId="19" fillId="0" borderId="21" xfId="0" applyFont="true" applyBorder="true" applyAlignment="true" applyProtection="false">
      <alignment horizontal="right" vertical="bottom" textRotation="0" wrapText="false" indent="0" shrinkToFit="false"/>
      <protection locked="true" hidden="false"/>
    </xf>
    <xf numFmtId="169" fontId="19" fillId="0" borderId="21" xfId="0" applyFont="true" applyBorder="true" applyAlignment="true" applyProtection="false">
      <alignment horizontal="right" vertical="bottom" textRotation="0" wrapText="false" indent="0" shrinkToFit="false"/>
      <protection locked="true" hidden="false"/>
    </xf>
    <xf numFmtId="168" fontId="19" fillId="0" borderId="7" xfId="0" applyFont="true" applyBorder="true" applyAlignment="false" applyProtection="false">
      <alignment horizontal="general" vertical="bottom" textRotation="0" wrapText="false" indent="0" shrinkToFit="false"/>
      <protection locked="true" hidden="false"/>
    </xf>
    <xf numFmtId="166" fontId="19" fillId="0" borderId="7" xfId="0" applyFont="true" applyBorder="true" applyAlignment="true" applyProtection="false">
      <alignment horizontal="right" vertical="bottom" textRotation="0" wrapText="false" indent="0" shrinkToFit="false"/>
      <protection locked="true" hidden="false"/>
    </xf>
    <xf numFmtId="168" fontId="19" fillId="0" borderId="7" xfId="0" applyFont="true" applyBorder="true" applyAlignment="true" applyProtection="false">
      <alignment horizontal="general" vertical="bottom" textRotation="0" wrapText="false" indent="0" shrinkToFit="false"/>
      <protection locked="true" hidden="false"/>
    </xf>
    <xf numFmtId="164" fontId="38" fillId="0" borderId="7" xfId="0" applyFont="true" applyBorder="true" applyAlignment="true" applyProtection="false">
      <alignment horizontal="center" vertical="center" textRotation="0" wrapText="false" indent="0" shrinkToFit="false"/>
      <protection locked="true" hidden="false"/>
    </xf>
    <xf numFmtId="164" fontId="38" fillId="0" borderId="7" xfId="0" applyFont="true" applyBorder="true" applyAlignment="true" applyProtection="false">
      <alignment horizontal="center" vertical="center" textRotation="0" wrapText="true" indent="0" shrinkToFit="false"/>
      <protection locked="true" hidden="false"/>
    </xf>
    <xf numFmtId="164" fontId="38" fillId="0" borderId="10" xfId="0" applyFont="true" applyBorder="true" applyAlignment="true" applyProtection="false">
      <alignment horizontal="center" vertical="center" textRotation="0" wrapText="false" indent="0" shrinkToFit="false"/>
      <protection locked="true" hidden="false"/>
    </xf>
    <xf numFmtId="164" fontId="38" fillId="0" borderId="10" xfId="0" applyFont="true" applyBorder="true" applyAlignment="true" applyProtection="false">
      <alignment horizontal="center" vertical="center" textRotation="0" wrapText="true" indent="0" shrinkToFit="false"/>
      <protection locked="true" hidden="false"/>
    </xf>
    <xf numFmtId="164" fontId="19" fillId="0" borderId="0" xfId="0" applyFont="true" applyBorder="false" applyAlignment="true" applyProtection="false">
      <alignment horizontal="general" vertical="center" textRotation="0" wrapText="false" indent="0" shrinkToFit="false"/>
      <protection locked="true" hidden="false"/>
    </xf>
    <xf numFmtId="164" fontId="19" fillId="0" borderId="0" xfId="0" applyFont="true" applyBorder="false" applyAlignment="true" applyProtection="false">
      <alignment horizontal="general" vertical="top" textRotation="0" wrapText="false" indent="0" shrinkToFit="false"/>
      <protection locked="true" hidden="false"/>
    </xf>
    <xf numFmtId="164" fontId="19" fillId="0" borderId="0" xfId="0" applyFont="true" applyBorder="false" applyAlignment="true" applyProtection="false">
      <alignment horizontal="left" vertical="center" textRotation="0" wrapText="false" indent="0" shrinkToFit="false"/>
      <protection locked="true" hidden="false"/>
    </xf>
    <xf numFmtId="164" fontId="19" fillId="11" borderId="0" xfId="0" applyFont="true" applyBorder="true" applyAlignment="true" applyProtection="false">
      <alignment horizontal="left" vertical="bottom" textRotation="0" wrapText="true" indent="0" shrinkToFit="false"/>
      <protection locked="true" hidden="false"/>
    </xf>
    <xf numFmtId="164" fontId="19" fillId="0" borderId="22" xfId="0" applyFont="true" applyBorder="true" applyAlignment="true" applyProtection="false">
      <alignment horizontal="general" vertical="center" textRotation="0" wrapText="false" indent="0" shrinkToFit="false"/>
      <protection locked="true" hidden="false"/>
    </xf>
    <xf numFmtId="164" fontId="19" fillId="0" borderId="23" xfId="0" applyFont="true" applyBorder="true" applyAlignment="true" applyProtection="false">
      <alignment horizontal="general" vertical="center" textRotation="0" wrapText="false" indent="0" shrinkToFit="false"/>
      <protection locked="true" hidden="false"/>
    </xf>
    <xf numFmtId="164" fontId="19" fillId="0" borderId="7" xfId="0" applyFont="true" applyBorder="true" applyAlignment="true" applyProtection="false">
      <alignment horizontal="general" vertical="center" textRotation="0" wrapText="false" indent="0" shrinkToFit="false"/>
      <protection locked="true" hidden="false"/>
    </xf>
    <xf numFmtId="164" fontId="19" fillId="0" borderId="7" xfId="0" applyFont="true" applyBorder="true" applyAlignment="false" applyProtection="false">
      <alignment horizontal="general" vertical="bottom" textRotation="0" wrapText="false" indent="0" shrinkToFit="false"/>
      <protection locked="true" hidden="false"/>
    </xf>
    <xf numFmtId="168" fontId="19" fillId="0" borderId="7" xfId="0" applyFont="true" applyBorder="true" applyAlignment="true" applyProtection="false">
      <alignment horizontal="general" vertical="center" textRotation="0" wrapText="false" indent="0" shrinkToFit="false"/>
      <protection locked="true" hidden="false"/>
    </xf>
    <xf numFmtId="164" fontId="19" fillId="0" borderId="7" xfId="0" applyFont="true" applyBorder="true" applyAlignment="true" applyProtection="false">
      <alignment horizontal="center" vertical="bottom" textRotation="0" wrapText="true" indent="0" shrinkToFit="false"/>
      <protection locked="true" hidden="false"/>
    </xf>
    <xf numFmtId="165" fontId="19" fillId="0" borderId="7" xfId="0" applyFont="true" applyBorder="true" applyAlignment="true" applyProtection="false">
      <alignment horizontal="center" vertical="center" textRotation="0" wrapText="false" indent="0" shrinkToFit="false"/>
      <protection locked="true" hidden="false"/>
    </xf>
    <xf numFmtId="164" fontId="19" fillId="0" borderId="22" xfId="0" applyFont="true" applyBorder="true" applyAlignment="true" applyProtection="false">
      <alignment horizontal="center" vertical="center" textRotation="0" wrapText="false" indent="0" shrinkToFit="false"/>
      <protection locked="true" hidden="false"/>
    </xf>
    <xf numFmtId="164" fontId="19" fillId="0" borderId="22" xfId="0" applyFont="true" applyBorder="true" applyAlignment="true" applyProtection="false">
      <alignment horizontal="center" vertical="center" textRotation="0" wrapText="true" indent="0" shrinkToFit="false"/>
      <protection locked="true" hidden="false"/>
    </xf>
    <xf numFmtId="168" fontId="19" fillId="0" borderId="22" xfId="0" applyFont="true" applyBorder="true" applyAlignment="true" applyProtection="false">
      <alignment horizontal="general" vertical="center" textRotation="0" wrapText="false" indent="0" shrinkToFit="false"/>
      <protection locked="true" hidden="false"/>
    </xf>
    <xf numFmtId="164" fontId="19" fillId="0" borderId="22" xfId="0" applyFont="true" applyBorder="true" applyAlignment="true" applyProtection="false">
      <alignment horizontal="general" vertical="bottom" textRotation="0" wrapText="false" indent="0" shrinkToFit="false"/>
      <protection locked="true" hidden="false"/>
    </xf>
    <xf numFmtId="164" fontId="37" fillId="0" borderId="24" xfId="0" applyFont="true" applyBorder="true" applyAlignment="true" applyProtection="false">
      <alignment horizontal="center" vertical="center" textRotation="0" wrapText="true" indent="0" shrinkToFit="false"/>
      <protection locked="true" hidden="false"/>
    </xf>
    <xf numFmtId="164" fontId="37" fillId="0" borderId="25" xfId="0" applyFont="true" applyBorder="true" applyAlignment="true" applyProtection="false">
      <alignment horizontal="center" vertical="center" textRotation="0" wrapText="true" indent="0" shrinkToFit="false"/>
      <protection locked="true" hidden="false"/>
    </xf>
    <xf numFmtId="164" fontId="37" fillId="0" borderId="25" xfId="0" applyFont="true" applyBorder="true" applyAlignment="true" applyProtection="false">
      <alignment horizontal="center" vertical="center" textRotation="0" wrapText="false" indent="0" shrinkToFit="false"/>
      <protection locked="true" hidden="false"/>
    </xf>
    <xf numFmtId="164" fontId="37" fillId="0" borderId="26" xfId="0" applyFont="true" applyBorder="true" applyAlignment="true" applyProtection="false">
      <alignment horizontal="center" vertical="center" textRotation="0" wrapText="false" indent="0" shrinkToFit="false"/>
      <protection locked="true" hidden="false"/>
    </xf>
    <xf numFmtId="164" fontId="19" fillId="0" borderId="27" xfId="0" applyFont="true" applyBorder="true" applyAlignment="true" applyProtection="false">
      <alignment horizontal="center" vertical="center" textRotation="0" wrapText="false" indent="0" shrinkToFit="false"/>
      <protection locked="true" hidden="false"/>
    </xf>
    <xf numFmtId="164" fontId="19" fillId="0" borderId="28" xfId="0" applyFont="true" applyBorder="true" applyAlignment="true" applyProtection="false">
      <alignment horizontal="center" vertical="center" textRotation="0" wrapText="false" indent="0" shrinkToFit="false"/>
      <protection locked="true" hidden="false"/>
    </xf>
    <xf numFmtId="164" fontId="19" fillId="0" borderId="29" xfId="0" applyFont="true" applyBorder="true" applyAlignment="true" applyProtection="false">
      <alignment horizontal="center" vertical="center" textRotation="0" wrapText="false" indent="0" shrinkToFit="false"/>
      <protection locked="true" hidden="false"/>
    </xf>
    <xf numFmtId="164" fontId="19" fillId="0" borderId="0" xfId="0" applyFont="true" applyBorder="true" applyAlignment="true" applyProtection="false">
      <alignment horizontal="center" vertical="center" textRotation="0" wrapText="false" indent="0" shrinkToFit="false"/>
      <protection locked="true" hidden="false"/>
    </xf>
    <xf numFmtId="164" fontId="19" fillId="0" borderId="0" xfId="0" applyFont="true" applyBorder="true" applyAlignment="true" applyProtection="false">
      <alignment horizontal="center" vertical="bottom" textRotation="0" wrapText="true" indent="0" shrinkToFit="false"/>
      <protection locked="true" hidden="false"/>
    </xf>
    <xf numFmtId="166" fontId="19" fillId="0" borderId="7" xfId="0" applyFont="true" applyBorder="true" applyAlignment="true" applyProtection="false">
      <alignment horizontal="general" vertical="bottom" textRotation="0" wrapText="false" indent="0" shrinkToFit="false"/>
      <protection locked="true" hidden="false"/>
    </xf>
    <xf numFmtId="166" fontId="19" fillId="0" borderId="7" xfId="0" applyFont="true" applyBorder="true" applyAlignment="true" applyProtection="false">
      <alignment horizontal="general" vertical="center" textRotation="0" wrapText="false" indent="0" shrinkToFit="false"/>
      <protection locked="true" hidden="false"/>
    </xf>
    <xf numFmtId="164" fontId="37" fillId="0" borderId="26" xfId="0" applyFont="true" applyBorder="true" applyAlignment="true" applyProtection="false">
      <alignment horizontal="center" vertical="center" textRotation="0" wrapText="true" indent="0" shrinkToFit="false"/>
      <protection locked="true" hidden="false"/>
    </xf>
    <xf numFmtId="169" fontId="19" fillId="0" borderId="7" xfId="0" applyFont="true" applyBorder="true" applyAlignment="true" applyProtection="false">
      <alignment horizontal="general" vertical="center" textRotation="0" wrapText="false" indent="0" shrinkToFit="false"/>
      <protection locked="true" hidden="false"/>
    </xf>
    <xf numFmtId="164" fontId="36" fillId="0" borderId="0" xfId="0" applyFont="true" applyBorder="false" applyAlignment="true" applyProtection="false">
      <alignment horizontal="center" vertical="bottom" textRotation="0" wrapText="false" indent="0" shrinkToFit="false"/>
      <protection locked="true" hidden="false"/>
    </xf>
    <xf numFmtId="164" fontId="36" fillId="0" borderId="0" xfId="0" applyFont="true" applyBorder="false" applyAlignment="false" applyProtection="false">
      <alignment horizontal="general" vertical="bottom" textRotation="0" wrapText="false" indent="0" shrinkToFit="false"/>
      <protection locked="true" hidden="false"/>
    </xf>
    <xf numFmtId="164" fontId="19" fillId="0" borderId="0" xfId="0" applyFont="true" applyBorder="true" applyAlignment="true" applyProtection="false">
      <alignment horizontal="general" vertical="center" textRotation="0" wrapText="true" indent="0" shrinkToFit="false"/>
      <protection locked="true" hidden="false"/>
    </xf>
    <xf numFmtId="164" fontId="19" fillId="0" borderId="0" xfId="0" applyFont="true" applyBorder="true" applyAlignment="true" applyProtection="false">
      <alignment horizontal="right" vertical="bottom" textRotation="0" wrapText="true" indent="0" shrinkToFit="false"/>
      <protection locked="true" hidden="false"/>
    </xf>
    <xf numFmtId="173" fontId="19" fillId="11" borderId="0" xfId="0" applyFont="true" applyBorder="true" applyAlignment="true" applyProtection="false">
      <alignment horizontal="left" vertical="bottom" textRotation="0" wrapText="false" indent="0" shrinkToFit="false"/>
      <protection locked="true" hidden="false"/>
    </xf>
    <xf numFmtId="164" fontId="35" fillId="11" borderId="0" xfId="0" applyFont="true" applyBorder="true" applyAlignment="true" applyProtection="false">
      <alignment horizontal="left" vertical="center" textRotation="0" wrapText="false" indent="0" shrinkToFit="false"/>
      <protection locked="true" hidden="false"/>
    </xf>
    <xf numFmtId="164" fontId="19" fillId="0" borderId="8" xfId="0" applyFont="true" applyBorder="true" applyAlignment="true" applyProtection="false">
      <alignment horizontal="left" vertical="center" textRotation="0" wrapText="true" indent="0" shrinkToFit="false"/>
      <protection locked="true" hidden="false"/>
    </xf>
    <xf numFmtId="164" fontId="39" fillId="0" borderId="0" xfId="0" applyFont="true" applyBorder="false" applyAlignment="true" applyProtection="false">
      <alignment horizontal="general" vertical="bottom" textRotation="0" wrapText="false" indent="0" shrinkToFit="false"/>
      <protection locked="true" hidden="false"/>
    </xf>
    <xf numFmtId="169" fontId="19" fillId="0" borderId="7" xfId="0" applyFont="true" applyBorder="true" applyAlignment="true" applyProtection="false">
      <alignment horizontal="center" vertical="center" textRotation="0" wrapText="true" indent="0" shrinkToFit="false"/>
      <protection locked="true" hidden="false"/>
    </xf>
    <xf numFmtId="166" fontId="39" fillId="0" borderId="0" xfId="0" applyFont="true" applyBorder="false" applyAlignment="true" applyProtection="false">
      <alignment horizontal="general" vertical="bottom" textRotation="0" wrapText="false" indent="0" shrinkToFit="false"/>
      <protection locked="true" hidden="false"/>
    </xf>
    <xf numFmtId="164" fontId="36" fillId="0" borderId="0" xfId="0" applyFont="true" applyBorder="false" applyAlignment="true" applyProtection="false">
      <alignment horizontal="general" vertical="bottom" textRotation="0" wrapText="false" indent="0" shrinkToFit="false"/>
      <protection locked="true" hidden="false"/>
    </xf>
    <xf numFmtId="166" fontId="19" fillId="0" borderId="10" xfId="0" applyFont="true" applyBorder="true" applyAlignment="true" applyProtection="false">
      <alignment horizontal="center" vertical="center" textRotation="0" wrapText="false" indent="0" shrinkToFit="false"/>
      <protection locked="true" hidden="false"/>
    </xf>
    <xf numFmtId="166" fontId="19" fillId="0" borderId="7" xfId="0" applyFont="true" applyBorder="true" applyAlignment="true" applyProtection="false">
      <alignment horizontal="center" vertical="center" textRotation="0" wrapText="true" indent="0" shrinkToFit="false"/>
      <protection locked="true" hidden="false"/>
    </xf>
    <xf numFmtId="164" fontId="38" fillId="0" borderId="8" xfId="0" applyFont="true" applyBorder="true" applyAlignment="true" applyProtection="false">
      <alignment horizontal="left" vertical="center" textRotation="0" wrapText="true" indent="0" shrinkToFit="false"/>
      <protection locked="true" hidden="false"/>
    </xf>
    <xf numFmtId="168" fontId="38" fillId="0" borderId="10" xfId="0" applyFont="true" applyBorder="true" applyAlignment="true" applyProtection="false">
      <alignment horizontal="center" vertical="center" textRotation="0" wrapText="false" indent="0" shrinkToFit="false"/>
      <protection locked="true" hidden="false"/>
    </xf>
    <xf numFmtId="168" fontId="38" fillId="0" borderId="7" xfId="0" applyFont="true" applyBorder="true" applyAlignment="true" applyProtection="false">
      <alignment horizontal="center" vertical="center" textRotation="0" wrapText="true" indent="0" shrinkToFit="false"/>
      <protection locked="true" hidden="false"/>
    </xf>
    <xf numFmtId="164" fontId="40" fillId="0" borderId="0" xfId="0" applyFont="true" applyBorder="false" applyAlignment="true" applyProtection="false">
      <alignment horizontal="general" vertical="bottom" textRotation="0" wrapText="fals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4" fontId="35" fillId="0" borderId="9" xfId="0" applyFont="true" applyBorder="true" applyAlignment="true" applyProtection="false">
      <alignment horizontal="left" vertical="center" textRotation="0" wrapText="true" indent="0" shrinkToFit="false"/>
      <protection locked="true" hidden="false"/>
    </xf>
    <xf numFmtId="168" fontId="35" fillId="0" borderId="10" xfId="0" applyFont="true" applyBorder="true" applyAlignment="true" applyProtection="false">
      <alignment horizontal="center" vertical="center" textRotation="0" wrapText="false" indent="0" shrinkToFit="false"/>
      <protection locked="true" hidden="false"/>
    </xf>
    <xf numFmtId="164" fontId="19" fillId="0" borderId="9" xfId="0" applyFont="true" applyBorder="true" applyAlignment="true" applyProtection="false">
      <alignment horizontal="left" vertical="center" textRotation="0" wrapText="false" indent="0" shrinkToFit="false"/>
      <protection locked="true" hidden="false"/>
    </xf>
    <xf numFmtId="164" fontId="19" fillId="0" borderId="17" xfId="0" applyFont="true" applyBorder="true" applyAlignment="true" applyProtection="false">
      <alignment horizontal="left" vertical="center" textRotation="0" wrapText="true" indent="0" shrinkToFit="false"/>
      <protection locked="true" hidden="false"/>
    </xf>
    <xf numFmtId="169" fontId="19" fillId="0" borderId="10" xfId="0" applyFont="true" applyBorder="true" applyAlignment="true" applyProtection="false">
      <alignment horizontal="center" vertical="center" textRotation="0" wrapText="false" indent="0" shrinkToFit="false"/>
      <protection locked="true" hidden="false"/>
    </xf>
    <xf numFmtId="164" fontId="35" fillId="0" borderId="7" xfId="0" applyFont="true" applyBorder="true" applyAlignment="true" applyProtection="false">
      <alignment horizontal="right" vertical="center" textRotation="0" wrapText="false" indent="0" shrinkToFit="false"/>
      <protection locked="true" hidden="false"/>
    </xf>
    <xf numFmtId="168" fontId="35" fillId="0" borderId="7" xfId="0" applyFont="true" applyBorder="true" applyAlignment="true" applyProtection="false">
      <alignment horizontal="center" vertical="center" textRotation="0" wrapText="false" indent="0" shrinkToFit="false"/>
      <protection locked="true" hidden="false"/>
    </xf>
    <xf numFmtId="168" fontId="35" fillId="0" borderId="7" xfId="0" applyFont="true" applyBorder="true" applyAlignment="true" applyProtection="false">
      <alignment horizontal="center" vertical="center" textRotation="0" wrapText="true" indent="0" shrinkToFit="false"/>
      <protection locked="true" hidden="false"/>
    </xf>
    <xf numFmtId="164" fontId="19" fillId="0" borderId="30" xfId="0" applyFont="true" applyBorder="true" applyAlignment="true" applyProtection="false">
      <alignment horizontal="center" vertical="center" textRotation="0" wrapText="false" indent="0" shrinkToFit="false"/>
      <protection locked="true" hidden="false"/>
    </xf>
    <xf numFmtId="164" fontId="41" fillId="0" borderId="0" xfId="0" applyFont="true" applyBorder="true" applyAlignment="true" applyProtection="false">
      <alignment horizontal="center" vertical="center" textRotation="0" wrapText="false" indent="0" shrinkToFit="false"/>
      <protection locked="true" hidden="false"/>
    </xf>
    <xf numFmtId="164" fontId="19" fillId="0" borderId="9" xfId="0" applyFont="true" applyBorder="true" applyAlignment="true" applyProtection="false">
      <alignment horizontal="left" vertical="center" textRotation="0" wrapText="true" indent="0" shrinkToFit="false"/>
      <protection locked="true" hidden="false"/>
    </xf>
    <xf numFmtId="165" fontId="19" fillId="0" borderId="7" xfId="0" applyFont="true" applyBorder="true" applyAlignment="true" applyProtection="false">
      <alignment horizontal="center" vertical="center" textRotation="0" wrapText="true" indent="0" shrinkToFit="false"/>
      <protection locked="true" hidden="false"/>
    </xf>
    <xf numFmtId="164" fontId="19" fillId="0" borderId="8" xfId="0" applyFont="true" applyBorder="true" applyAlignment="true" applyProtection="false">
      <alignment horizontal="left" vertical="center" textRotation="0" wrapText="false" indent="0" shrinkToFit="false"/>
      <protection locked="true" hidden="false"/>
    </xf>
    <xf numFmtId="164" fontId="35" fillId="0" borderId="8" xfId="0" applyFont="true" applyBorder="true" applyAlignment="true" applyProtection="false">
      <alignment horizontal="left" vertical="center" textRotation="0" wrapText="true" indent="0" shrinkToFit="false"/>
      <protection locked="true" hidden="false"/>
    </xf>
    <xf numFmtId="164" fontId="7" fillId="9" borderId="1" xfId="0" applyFont="true" applyBorder="true" applyAlignment="true" applyProtection="false">
      <alignment horizontal="general" vertical="center" textRotation="0" wrapText="false" indent="0" shrinkToFit="false"/>
      <protection locked="true" hidden="false"/>
    </xf>
    <xf numFmtId="164" fontId="4" fillId="0" borderId="1" xfId="0" applyFont="true" applyBorder="true" applyAlignment="true" applyProtection="false">
      <alignment horizontal="general" vertical="bottom" textRotation="0" wrapText="false" indent="0" shrinkToFit="false"/>
      <protection locked="true" hidden="false"/>
    </xf>
    <xf numFmtId="164" fontId="5" fillId="0" borderId="1" xfId="0" applyFont="true" applyBorder="true" applyAlignment="true" applyProtection="false">
      <alignment horizontal="general" vertical="bottom" textRotation="0" wrapText="false" indent="0" shrinkToFit="false"/>
      <protection locked="true" hidden="false"/>
    </xf>
    <xf numFmtId="164" fontId="35" fillId="11" borderId="0" xfId="0" applyFont="true" applyBorder="false" applyAlignment="true" applyProtection="false">
      <alignment horizontal="general" vertical="bottom" textRotation="0" wrapText="false" indent="0" shrinkToFit="false"/>
      <protection locked="true" hidden="false"/>
    </xf>
    <xf numFmtId="164" fontId="19" fillId="11" borderId="0" xfId="0" applyFont="true" applyBorder="false" applyAlignment="true" applyProtection="false">
      <alignment horizontal="general" vertical="bottom" textRotation="0" wrapText="false" indent="0" shrinkToFit="false"/>
      <protection locked="true" hidden="false"/>
    </xf>
    <xf numFmtId="164" fontId="19" fillId="11" borderId="0" xfId="0" applyFont="true" applyBorder="false" applyAlignment="true" applyProtection="false">
      <alignment horizontal="left" vertical="bottom" textRotation="0" wrapText="false" indent="0" shrinkToFit="false"/>
      <protection locked="true" hidden="false"/>
    </xf>
    <xf numFmtId="164" fontId="35" fillId="0" borderId="7" xfId="0" applyFont="true" applyBorder="true" applyAlignment="true" applyProtection="false">
      <alignment horizontal="center" vertical="center" textRotation="0" wrapText="false" indent="0" shrinkToFit="false"/>
      <protection locked="true" hidden="false"/>
    </xf>
    <xf numFmtId="164" fontId="35" fillId="0" borderId="7" xfId="0" applyFont="true" applyBorder="true" applyAlignment="true" applyProtection="false">
      <alignment horizontal="center" vertical="center" textRotation="0" wrapText="true" indent="0" shrinkToFit="false"/>
      <protection locked="true" hidden="false"/>
    </xf>
    <xf numFmtId="168" fontId="19" fillId="0" borderId="22" xfId="0" applyFont="true" applyBorder="true" applyAlignment="true" applyProtection="false">
      <alignment horizontal="center" vertical="bottom" textRotation="0" wrapText="false" indent="0" shrinkToFit="false"/>
      <protection locked="true" hidden="false"/>
    </xf>
    <xf numFmtId="166" fontId="36" fillId="0" borderId="31" xfId="0" applyFont="true" applyBorder="true" applyAlignment="true" applyProtection="false">
      <alignment horizontal="right" vertical="bottom" textRotation="0" wrapText="false" indent="0" shrinkToFit="false"/>
      <protection locked="true" hidden="false"/>
    </xf>
    <xf numFmtId="164" fontId="19" fillId="0" borderId="30" xfId="0" applyFont="true" applyBorder="true" applyAlignment="true" applyProtection="false">
      <alignment horizontal="center" vertical="bottom" textRotation="0" wrapText="false" indent="0" shrinkToFit="false"/>
      <protection locked="true" hidden="false"/>
    </xf>
    <xf numFmtId="164" fontId="35" fillId="11" borderId="0" xfId="0" applyFont="true" applyBorder="false" applyAlignment="true" applyProtection="false">
      <alignment horizontal="left" vertical="bottom" textRotation="0" wrapText="false" indent="0" shrinkToFit="false"/>
      <protection locked="true" hidden="false"/>
    </xf>
    <xf numFmtId="164" fontId="7" fillId="11" borderId="1" xfId="0" applyFont="true" applyBorder="true" applyAlignment="true" applyProtection="false">
      <alignment horizontal="general" vertical="center" textRotation="0" wrapText="false" indent="0" shrinkToFit="false"/>
      <protection locked="true" hidden="false"/>
    </xf>
    <xf numFmtId="164" fontId="4" fillId="0" borderId="0" xfId="0" applyFont="true" applyBorder="true" applyAlignment="true" applyProtection="false">
      <alignment horizontal="left" vertical="bottom" textRotation="0" wrapText="true" indent="0" shrinkToFit="false"/>
      <protection locked="true" hidden="false"/>
    </xf>
    <xf numFmtId="164" fontId="4" fillId="0" borderId="0" xfId="0" applyFont="true" applyBorder="false" applyAlignment="true" applyProtection="false">
      <alignment horizontal="left" vertical="bottom" textRotation="0" wrapText="true" indent="0" shrinkToFit="false"/>
      <protection locked="true" hidden="false"/>
    </xf>
    <xf numFmtId="164" fontId="4" fillId="0" borderId="0" xfId="0" applyFont="true" applyBorder="false" applyAlignment="true" applyProtection="false">
      <alignment horizontal="center" vertical="center" textRotation="0" wrapText="false" indent="0" shrinkToFit="false"/>
      <protection locked="true" hidden="false"/>
    </xf>
    <xf numFmtId="164" fontId="35" fillId="2" borderId="0" xfId="0" applyFont="true" applyBorder="true" applyAlignment="true" applyProtection="false">
      <alignment horizontal="left" vertical="bottom" textRotation="0" wrapText="false" indent="0" shrinkToFit="false"/>
      <protection locked="true" hidden="false"/>
    </xf>
    <xf numFmtId="164" fontId="19" fillId="2" borderId="0" xfId="0" applyFont="true" applyBorder="true" applyAlignment="true" applyProtection="false">
      <alignment horizontal="left" vertical="bottom" textRotation="0" wrapText="false" indent="0" shrinkToFit="false"/>
      <protection locked="true" hidden="false"/>
    </xf>
    <xf numFmtId="164" fontId="35" fillId="2" borderId="0" xfId="0" applyFont="true" applyBorder="false" applyAlignment="true" applyProtection="false">
      <alignment horizontal="general" vertical="bottom" textRotation="0" wrapText="false" indent="0" shrinkToFit="false"/>
      <protection locked="true" hidden="false"/>
    </xf>
    <xf numFmtId="164" fontId="19" fillId="2" borderId="0" xfId="0" applyFont="true" applyBorder="false" applyAlignment="true" applyProtection="false">
      <alignment horizontal="general" vertical="bottom" textRotation="0" wrapText="false" indent="0" shrinkToFit="false"/>
      <protection locked="true" hidden="false"/>
    </xf>
    <xf numFmtId="164" fontId="19" fillId="2" borderId="0" xfId="0" applyFont="true" applyBorder="false" applyAlignment="true" applyProtection="false">
      <alignment horizontal="left" vertical="bottom" textRotation="0" wrapText="false" indent="0" shrinkToFit="false"/>
      <protection locked="true" hidden="false"/>
    </xf>
    <xf numFmtId="164" fontId="43" fillId="0" borderId="0" xfId="0" applyFont="true" applyBorder="true" applyAlignment="true" applyProtection="false">
      <alignment horizontal="general" vertical="bottom" textRotation="0" wrapText="true" indent="0" shrinkToFit="false"/>
      <protection locked="true" hidden="false"/>
    </xf>
    <xf numFmtId="164" fontId="19" fillId="0" borderId="32" xfId="0" applyFont="true" applyBorder="true" applyAlignment="true" applyProtection="false">
      <alignment horizontal="left" vertical="center" textRotation="0" wrapText="true" indent="0" shrinkToFit="false"/>
      <protection locked="true" hidden="false"/>
    </xf>
    <xf numFmtId="164" fontId="19" fillId="0" borderId="0" xfId="0" applyFont="true" applyBorder="false" applyAlignment="true" applyProtection="false">
      <alignment horizontal="left" vertical="top" textRotation="0" wrapText="true" indent="0" shrinkToFit="false"/>
      <protection locked="true" hidden="false"/>
    </xf>
    <xf numFmtId="164" fontId="19" fillId="0" borderId="0" xfId="0" applyFont="true" applyBorder="false" applyAlignment="true" applyProtection="false">
      <alignment horizontal="left" vertical="center" textRotation="0" wrapText="true" indent="0" shrinkToFit="false"/>
      <protection locked="true" hidden="false"/>
    </xf>
    <xf numFmtId="167" fontId="19" fillId="0" borderId="7" xfId="0" applyFont="true" applyBorder="true" applyAlignment="true" applyProtection="false">
      <alignment horizontal="center" vertical="center" textRotation="0" wrapText="true" indent="0" shrinkToFit="false"/>
      <protection locked="true" hidden="false"/>
    </xf>
    <xf numFmtId="170" fontId="19" fillId="0" borderId="7" xfId="0" applyFont="true" applyBorder="true" applyAlignment="true" applyProtection="false">
      <alignment horizontal="center" vertical="center" textRotation="0" wrapText="false" indent="0" shrinkToFit="false"/>
      <protection locked="true" hidden="false"/>
    </xf>
    <xf numFmtId="164" fontId="35" fillId="0" borderId="12" xfId="0" applyFont="true" applyBorder="true" applyAlignment="true" applyProtection="false">
      <alignment horizontal="center" vertical="center" textRotation="0" wrapText="false" indent="0" shrinkToFit="false"/>
      <protection locked="true" hidden="false"/>
    </xf>
    <xf numFmtId="164" fontId="35" fillId="0" borderId="13" xfId="0" applyFont="true" applyBorder="true" applyAlignment="true" applyProtection="false">
      <alignment horizontal="center" vertical="center" textRotation="0" wrapText="true" indent="0" shrinkToFit="false"/>
      <protection locked="true" hidden="false"/>
    </xf>
    <xf numFmtId="164" fontId="35" fillId="0" borderId="21" xfId="0" applyFont="true" applyBorder="true" applyAlignment="true" applyProtection="false">
      <alignment horizontal="center" vertical="center" textRotation="0" wrapText="false" indent="0" shrinkToFit="false"/>
      <protection locked="true" hidden="false"/>
    </xf>
    <xf numFmtId="168" fontId="19" fillId="0" borderId="21" xfId="0" applyFont="true" applyBorder="true" applyAlignment="true" applyProtection="false">
      <alignment horizontal="center" vertical="bottom" textRotation="0" wrapText="false" indent="0" shrinkToFit="false"/>
      <protection locked="true" hidden="false"/>
    </xf>
    <xf numFmtId="164" fontId="19" fillId="0" borderId="24" xfId="0" applyFont="true" applyBorder="true" applyAlignment="true" applyProtection="false">
      <alignment horizontal="general" vertical="bottom" textRotation="0" wrapText="true" indent="0" shrinkToFit="false"/>
      <protection locked="true" hidden="false"/>
    </xf>
    <xf numFmtId="168" fontId="19" fillId="0" borderId="25" xfId="0" applyFont="true" applyBorder="true" applyAlignment="true" applyProtection="false">
      <alignment horizontal="center" vertical="bottom" textRotation="0" wrapText="false" indent="0" shrinkToFit="false"/>
      <protection locked="true" hidden="false"/>
    </xf>
    <xf numFmtId="168" fontId="19" fillId="0" borderId="33" xfId="0" applyFont="true" applyBorder="true" applyAlignment="true" applyProtection="false">
      <alignment horizontal="center" vertical="bottom" textRotation="0" wrapText="false" indent="0" shrinkToFit="false"/>
      <protection locked="true" hidden="false"/>
    </xf>
    <xf numFmtId="164" fontId="19" fillId="0" borderId="12" xfId="0" applyFont="true" applyBorder="true" applyAlignment="true" applyProtection="false">
      <alignment horizontal="right" vertical="bottom" textRotation="0" wrapText="false" indent="0" shrinkToFit="false"/>
      <protection locked="true" hidden="false"/>
    </xf>
    <xf numFmtId="168" fontId="19" fillId="0" borderId="18" xfId="0" applyFont="true" applyBorder="true" applyAlignment="true" applyProtection="false">
      <alignment horizontal="center" vertical="bottom" textRotation="0" wrapText="false" indent="0" shrinkToFit="false"/>
      <protection locked="true" hidden="false"/>
    </xf>
    <xf numFmtId="168" fontId="19" fillId="0" borderId="13" xfId="0" applyFont="true" applyBorder="true" applyAlignment="true" applyProtection="false">
      <alignment horizontal="center" vertical="bottom" textRotation="0" wrapText="false" indent="0" shrinkToFit="false"/>
      <protection locked="true" hidden="false"/>
    </xf>
    <xf numFmtId="164" fontId="38" fillId="0" borderId="12" xfId="0" applyFont="true" applyBorder="true" applyAlignment="true" applyProtection="false">
      <alignment horizontal="center" vertical="center" textRotation="0" wrapText="false" indent="0" shrinkToFit="false"/>
      <protection locked="true" hidden="false"/>
    </xf>
    <xf numFmtId="164" fontId="38" fillId="0" borderId="18" xfId="0" applyFont="true" applyBorder="true" applyAlignment="true" applyProtection="false">
      <alignment horizontal="center" vertical="center" textRotation="0" wrapText="true" indent="0" shrinkToFit="false"/>
      <protection locked="true" hidden="false"/>
    </xf>
    <xf numFmtId="164" fontId="38" fillId="0" borderId="13" xfId="0" applyFont="true" applyBorder="true" applyAlignment="true" applyProtection="false">
      <alignment horizontal="center" vertical="center" textRotation="0" wrapText="true" indent="0" shrinkToFit="false"/>
      <protection locked="true" hidden="false"/>
    </xf>
    <xf numFmtId="164" fontId="38" fillId="0" borderId="24" xfId="0" applyFont="true" applyBorder="true" applyAlignment="true" applyProtection="false">
      <alignment horizontal="center" vertical="center" textRotation="0" wrapText="true" indent="0" shrinkToFit="false"/>
      <protection locked="true" hidden="false"/>
    </xf>
    <xf numFmtId="164" fontId="38" fillId="0" borderId="25" xfId="0" applyFont="true" applyBorder="true" applyAlignment="true" applyProtection="false">
      <alignment horizontal="center" vertical="center" textRotation="0" wrapText="true" indent="0" shrinkToFit="false"/>
      <protection locked="true" hidden="false"/>
    </xf>
    <xf numFmtId="164" fontId="38" fillId="0" borderId="33" xfId="0" applyFont="true" applyBorder="true" applyAlignment="true" applyProtection="false">
      <alignment horizontal="center" vertical="center" textRotation="0" wrapText="true" indent="0" shrinkToFit="false"/>
      <protection locked="true" hidden="false"/>
    </xf>
    <xf numFmtId="164" fontId="19" fillId="0" borderId="34" xfId="0" applyFont="true" applyBorder="true" applyAlignment="true" applyProtection="false">
      <alignment horizontal="center" vertical="center" textRotation="0" wrapText="false" indent="0" shrinkToFit="false"/>
      <protection locked="true" hidden="false"/>
    </xf>
    <xf numFmtId="164" fontId="19" fillId="0" borderId="35" xfId="0" applyFont="true" applyBorder="true" applyAlignment="true" applyProtection="false">
      <alignment horizontal="center" vertical="center" textRotation="0" wrapText="false" indent="0" shrinkToFit="false"/>
      <protection locked="true" hidden="false"/>
    </xf>
    <xf numFmtId="164" fontId="19" fillId="0" borderId="36" xfId="0" applyFont="true" applyBorder="true" applyAlignment="true" applyProtection="false">
      <alignment horizontal="center" vertical="center" textRotation="0" wrapText="false" indent="0" shrinkToFit="false"/>
      <protection locked="true" hidden="false"/>
    </xf>
    <xf numFmtId="164" fontId="35" fillId="0" borderId="8" xfId="0" applyFont="true" applyBorder="true" applyAlignment="true" applyProtection="false">
      <alignment horizontal="general" vertical="bottom" textRotation="0" wrapText="true" indent="0" shrinkToFit="false"/>
      <protection locked="true" hidden="false"/>
    </xf>
    <xf numFmtId="168" fontId="35" fillId="0" borderId="7" xfId="0" applyFont="true" applyBorder="true" applyAlignment="true" applyProtection="false">
      <alignment horizontal="center" vertical="bottom" textRotation="0" wrapText="false" indent="0" shrinkToFit="false"/>
      <protection locked="true" hidden="false"/>
    </xf>
    <xf numFmtId="168" fontId="35" fillId="0" borderId="21" xfId="0" applyFont="true" applyBorder="true" applyAlignment="true" applyProtection="false">
      <alignment horizontal="center" vertical="bottom" textRotation="0" wrapText="false" indent="0" shrinkToFit="false"/>
      <protection locked="true" hidden="false"/>
    </xf>
    <xf numFmtId="165" fontId="19" fillId="0" borderId="25" xfId="0" applyFont="true" applyBorder="true" applyAlignment="true" applyProtection="false">
      <alignment horizontal="center" vertical="bottom" textRotation="0" wrapText="false" indent="0" shrinkToFit="false"/>
      <protection locked="true" hidden="false"/>
    </xf>
    <xf numFmtId="164" fontId="19" fillId="0" borderId="27" xfId="0" applyFont="true" applyBorder="true" applyAlignment="true" applyProtection="false">
      <alignment horizontal="right" vertical="bottom" textRotation="0" wrapText="false" indent="0" shrinkToFit="false"/>
      <protection locked="true" hidden="false"/>
    </xf>
    <xf numFmtId="168" fontId="19" fillId="0" borderId="28" xfId="0" applyFont="true" applyBorder="true" applyAlignment="true" applyProtection="false">
      <alignment horizontal="center" vertical="bottom" textRotation="0" wrapText="false" indent="0" shrinkToFit="false"/>
      <protection locked="true" hidden="false"/>
    </xf>
    <xf numFmtId="168" fontId="19" fillId="0" borderId="37" xfId="0" applyFont="true" applyBorder="true" applyAlignment="true" applyProtection="false">
      <alignment horizontal="center" vertical="bottom" textRotation="0" wrapText="false" indent="0" shrinkToFit="false"/>
      <protection locked="true" hidden="false"/>
    </xf>
    <xf numFmtId="164" fontId="38" fillId="0" borderId="12" xfId="0" applyFont="true" applyBorder="true" applyAlignment="true" applyProtection="false">
      <alignment horizontal="center" vertical="center" textRotation="0" wrapText="true" indent="0" shrinkToFit="false"/>
      <protection locked="true" hidden="false"/>
    </xf>
    <xf numFmtId="164" fontId="19" fillId="0" borderId="34" xfId="0" applyFont="true" applyBorder="true" applyAlignment="true" applyProtection="false">
      <alignment horizontal="center" vertical="center" textRotation="0" wrapText="true" indent="0" shrinkToFit="false"/>
      <protection locked="true" hidden="false"/>
    </xf>
    <xf numFmtId="164" fontId="19" fillId="0" borderId="35" xfId="0" applyFont="true" applyBorder="true" applyAlignment="true" applyProtection="false">
      <alignment horizontal="center" vertical="center" textRotation="0" wrapText="true" indent="0" shrinkToFit="false"/>
      <protection locked="true" hidden="false"/>
    </xf>
    <xf numFmtId="164" fontId="19" fillId="0" borderId="36" xfId="0" applyFont="true" applyBorder="true" applyAlignment="true" applyProtection="false">
      <alignment horizontal="center" vertical="center" textRotation="0" wrapText="true" indent="0" shrinkToFit="false"/>
      <protection locked="true" hidden="false"/>
    </xf>
    <xf numFmtId="168" fontId="19" fillId="0" borderId="38" xfId="0" applyFont="true" applyBorder="true" applyAlignment="true" applyProtection="false">
      <alignment horizontal="center" vertical="bottom" textRotation="0" wrapText="false" indent="0" shrinkToFit="false"/>
      <protection locked="true" hidden="false"/>
    </xf>
    <xf numFmtId="168" fontId="19" fillId="2" borderId="7" xfId="0" applyFont="true" applyBorder="true" applyAlignment="true" applyProtection="false">
      <alignment horizontal="center" vertical="bottom" textRotation="0" wrapText="false" indent="0" shrinkToFit="false"/>
      <protection locked="true" hidden="false"/>
    </xf>
    <xf numFmtId="164" fontId="35" fillId="0" borderId="0" xfId="0" applyFont="true" applyBorder="true" applyAlignment="true" applyProtection="false">
      <alignment horizontal="center" vertical="bottom" textRotation="0" wrapText="false" indent="0" shrinkToFit="false"/>
      <protection locked="true" hidden="false"/>
    </xf>
    <xf numFmtId="164" fontId="35" fillId="0" borderId="8" xfId="0" applyFont="true" applyBorder="true" applyAlignment="true" applyProtection="false">
      <alignment horizontal="left" vertical="bottom" textRotation="0" wrapText="true" indent="0" shrinkToFit="false"/>
      <protection locked="true" hidden="false"/>
    </xf>
    <xf numFmtId="166" fontId="19" fillId="0" borderId="21" xfId="0" applyFont="true" applyBorder="true" applyAlignment="true" applyProtection="false">
      <alignment horizontal="center" vertical="bottom" textRotation="0" wrapText="false" indent="0" shrinkToFit="false"/>
      <protection locked="true" hidden="false"/>
    </xf>
    <xf numFmtId="164" fontId="35" fillId="0" borderId="9" xfId="0" applyFont="true" applyBorder="true" applyAlignment="true" applyProtection="false">
      <alignment horizontal="general" vertical="bottom" textRotation="0" wrapText="true" indent="0" shrinkToFit="false"/>
      <protection locked="true" hidden="false"/>
    </xf>
    <xf numFmtId="166" fontId="19" fillId="0" borderId="25" xfId="0" applyFont="true" applyBorder="true" applyAlignment="true" applyProtection="false">
      <alignment horizontal="center" vertical="bottom" textRotation="0" wrapText="false" indent="0" shrinkToFit="false"/>
      <protection locked="true" hidden="false"/>
    </xf>
    <xf numFmtId="166" fontId="19" fillId="0" borderId="33" xfId="0" applyFont="true" applyBorder="true" applyAlignment="true" applyProtection="false">
      <alignment horizontal="center" vertical="bottom" textRotation="0" wrapText="false" indent="0" shrinkToFit="false"/>
      <protection locked="true" hidden="false"/>
    </xf>
    <xf numFmtId="164" fontId="42" fillId="5" borderId="0" xfId="0" applyFont="true" applyBorder="true" applyAlignment="true" applyProtection="false">
      <alignment horizontal="left" vertical="bottom" textRotation="0" wrapText="false" indent="0" shrinkToFit="false"/>
      <protection locked="true" hidden="false"/>
    </xf>
    <xf numFmtId="164" fontId="45" fillId="5" borderId="0" xfId="0" applyFont="true" applyBorder="true" applyAlignment="true" applyProtection="false">
      <alignment horizontal="left" vertical="bottom" textRotation="0" wrapText="false" indent="0" shrinkToFit="false"/>
      <protection locked="true" hidden="false"/>
    </xf>
    <xf numFmtId="164" fontId="45" fillId="0" borderId="0" xfId="0" applyFont="true" applyBorder="false" applyAlignment="false" applyProtection="false">
      <alignment horizontal="general" vertical="bottom" textRotation="0" wrapText="false" indent="0" shrinkToFit="false"/>
      <protection locked="true" hidden="false"/>
    </xf>
    <xf numFmtId="164" fontId="42" fillId="0" borderId="0" xfId="0" applyFont="true" applyBorder="true" applyAlignment="true" applyProtection="false">
      <alignment horizontal="left" vertical="bottom" textRotation="0" wrapText="false" indent="0" shrinkToFit="false"/>
      <protection locked="true" hidden="false"/>
    </xf>
    <xf numFmtId="164" fontId="45" fillId="0" borderId="0" xfId="0" applyFont="true" applyBorder="true" applyAlignment="true" applyProtection="false">
      <alignment horizontal="left" vertical="bottom" textRotation="0" wrapText="true" indent="0" shrinkToFit="false"/>
      <protection locked="true" hidden="false"/>
    </xf>
    <xf numFmtId="164" fontId="45" fillId="0" borderId="0" xfId="0" applyFont="true" applyBorder="false" applyAlignment="true" applyProtection="false">
      <alignment horizontal="left" vertical="bottom" textRotation="0" wrapText="true" indent="0" shrinkToFit="false"/>
      <protection locked="true" hidden="false"/>
    </xf>
    <xf numFmtId="164" fontId="45" fillId="0" borderId="0" xfId="0" applyFont="true" applyBorder="false" applyAlignment="true" applyProtection="false">
      <alignment horizontal="general" vertical="bottom" textRotation="0" wrapText="false" indent="0" shrinkToFit="false"/>
      <protection locked="true" hidden="false"/>
    </xf>
    <xf numFmtId="164" fontId="42" fillId="0" borderId="12" xfId="0" applyFont="true" applyBorder="true" applyAlignment="true" applyProtection="false">
      <alignment horizontal="center" vertical="center" textRotation="0" wrapText="false" indent="0" shrinkToFit="false"/>
      <protection locked="true" hidden="false"/>
    </xf>
    <xf numFmtId="164" fontId="42" fillId="0" borderId="13" xfId="0" applyFont="true" applyBorder="true" applyAlignment="true" applyProtection="false">
      <alignment horizontal="center" vertical="center" textRotation="0" wrapText="true" indent="0" shrinkToFit="false"/>
      <protection locked="true" hidden="false"/>
    </xf>
    <xf numFmtId="164" fontId="42" fillId="0" borderId="0" xfId="0" applyFont="true" applyBorder="false" applyAlignment="true" applyProtection="false">
      <alignment horizontal="center" vertical="center" textRotation="0" wrapText="false" indent="0" shrinkToFit="false"/>
      <protection locked="true" hidden="false"/>
    </xf>
    <xf numFmtId="164" fontId="42" fillId="0" borderId="7" xfId="0" applyFont="true" applyBorder="true" applyAlignment="true" applyProtection="false">
      <alignment horizontal="center" vertical="center" textRotation="0" wrapText="false" indent="0" shrinkToFit="false"/>
      <protection locked="true" hidden="false"/>
    </xf>
    <xf numFmtId="164" fontId="42" fillId="0" borderId="21" xfId="0" applyFont="true" applyBorder="true" applyAlignment="true" applyProtection="false">
      <alignment horizontal="center" vertical="center" textRotation="0" wrapText="false" indent="0" shrinkToFit="false"/>
      <protection locked="true" hidden="false"/>
    </xf>
    <xf numFmtId="164" fontId="45" fillId="0" borderId="7" xfId="0" applyFont="true" applyBorder="true" applyAlignment="true" applyProtection="false">
      <alignment horizontal="center" vertical="center" textRotation="0" wrapText="false" indent="0" shrinkToFit="false"/>
      <protection locked="true" hidden="false"/>
    </xf>
    <xf numFmtId="164" fontId="45" fillId="0" borderId="21" xfId="0" applyFont="true" applyBorder="true" applyAlignment="true" applyProtection="false">
      <alignment horizontal="center" vertical="center" textRotation="0" wrapText="false" indent="0" shrinkToFit="false"/>
      <protection locked="true" hidden="false"/>
    </xf>
    <xf numFmtId="164" fontId="45" fillId="0" borderId="0" xfId="0" applyFont="true" applyBorder="false" applyAlignment="true" applyProtection="false">
      <alignment horizontal="center" vertical="center" textRotation="0" wrapText="false" indent="0" shrinkToFit="false"/>
      <protection locked="true" hidden="false"/>
    </xf>
    <xf numFmtId="164" fontId="45" fillId="0" borderId="8" xfId="0" applyFont="true" applyBorder="true" applyAlignment="true" applyProtection="false">
      <alignment horizontal="left" vertical="bottom" textRotation="0" wrapText="true" indent="0" shrinkToFit="false"/>
      <protection locked="true" hidden="false"/>
    </xf>
    <xf numFmtId="168" fontId="45" fillId="0" borderId="7" xfId="0" applyFont="true" applyBorder="true" applyAlignment="true" applyProtection="false">
      <alignment horizontal="center" vertical="bottom" textRotation="0" wrapText="false" indent="0" shrinkToFit="false"/>
      <protection locked="true" hidden="false"/>
    </xf>
    <xf numFmtId="168" fontId="45" fillId="0" borderId="21" xfId="0" applyFont="true" applyBorder="true" applyAlignment="true" applyProtection="false">
      <alignment horizontal="center" vertical="bottom" textRotation="0" wrapText="false" indent="0" shrinkToFit="false"/>
      <protection locked="true" hidden="false"/>
    </xf>
    <xf numFmtId="164" fontId="45" fillId="0" borderId="8" xfId="0" applyFont="true" applyBorder="true" applyAlignment="true" applyProtection="false">
      <alignment horizontal="general" vertical="bottom" textRotation="0" wrapText="true" indent="0" shrinkToFit="false"/>
      <protection locked="true" hidden="false"/>
    </xf>
    <xf numFmtId="164" fontId="42" fillId="0" borderId="8" xfId="0" applyFont="true" applyBorder="true" applyAlignment="true" applyProtection="false">
      <alignment horizontal="general" vertical="bottom" textRotation="0" wrapText="true" indent="0" shrinkToFit="false"/>
      <protection locked="true" hidden="false"/>
    </xf>
    <xf numFmtId="168" fontId="42" fillId="0" borderId="7" xfId="0" applyFont="true" applyBorder="true" applyAlignment="true" applyProtection="false">
      <alignment horizontal="center" vertical="bottom" textRotation="0" wrapText="false" indent="0" shrinkToFit="false"/>
      <protection locked="true" hidden="false"/>
    </xf>
    <xf numFmtId="168" fontId="42" fillId="0" borderId="21" xfId="0" applyFont="true" applyBorder="true" applyAlignment="true" applyProtection="false">
      <alignment horizontal="center" vertical="bottom" textRotation="0" wrapText="false" indent="0" shrinkToFit="false"/>
      <protection locked="true" hidden="false"/>
    </xf>
    <xf numFmtId="164" fontId="45" fillId="0" borderId="24" xfId="0" applyFont="true" applyBorder="true" applyAlignment="true" applyProtection="false">
      <alignment horizontal="general" vertical="bottom" textRotation="0" wrapText="true" indent="0" shrinkToFit="false"/>
      <protection locked="true" hidden="false"/>
    </xf>
    <xf numFmtId="168" fontId="45" fillId="0" borderId="25" xfId="0" applyFont="true" applyBorder="true" applyAlignment="true" applyProtection="false">
      <alignment horizontal="center" vertical="bottom" textRotation="0" wrapText="false" indent="0" shrinkToFit="false"/>
      <protection locked="true" hidden="false"/>
    </xf>
    <xf numFmtId="166" fontId="45" fillId="0" borderId="25" xfId="0" applyFont="true" applyBorder="true" applyAlignment="true" applyProtection="false">
      <alignment horizontal="center" vertical="bottom" textRotation="0" wrapText="false" indent="0" shrinkToFit="false"/>
      <protection locked="true" hidden="false"/>
    </xf>
    <xf numFmtId="168" fontId="45" fillId="0" borderId="33" xfId="0" applyFont="true" applyBorder="true" applyAlignment="true" applyProtection="false">
      <alignment horizontal="center" vertical="bottom" textRotation="0" wrapText="false" indent="0" shrinkToFit="false"/>
      <protection locked="true" hidden="false"/>
    </xf>
    <xf numFmtId="164" fontId="45" fillId="0" borderId="12" xfId="0" applyFont="true" applyBorder="true" applyAlignment="true" applyProtection="false">
      <alignment horizontal="right" vertical="bottom" textRotation="0" wrapText="false" indent="0" shrinkToFit="false"/>
      <protection locked="true" hidden="false"/>
    </xf>
    <xf numFmtId="168" fontId="45" fillId="0" borderId="18" xfId="0" applyFont="true" applyBorder="true" applyAlignment="true" applyProtection="false">
      <alignment horizontal="center" vertical="bottom" textRotation="0" wrapText="false" indent="0" shrinkToFit="false"/>
      <protection locked="true" hidden="false"/>
    </xf>
    <xf numFmtId="168" fontId="45" fillId="0" borderId="13" xfId="0" applyFont="true" applyBorder="true" applyAlignment="true" applyProtection="false">
      <alignment horizontal="center" vertical="bottom" textRotation="0" wrapText="false" indent="0" shrinkToFit="false"/>
      <protection locked="true" hidden="false"/>
    </xf>
    <xf numFmtId="164" fontId="45" fillId="0" borderId="0" xfId="0" applyFont="true" applyBorder="true" applyAlignment="true" applyProtection="false">
      <alignment horizontal="center" vertical="bottom" textRotation="0" wrapText="false" indent="0" shrinkToFit="false"/>
      <protection locked="true" hidden="false"/>
    </xf>
    <xf numFmtId="164" fontId="46" fillId="0" borderId="12" xfId="0" applyFont="true" applyBorder="true" applyAlignment="true" applyProtection="false">
      <alignment horizontal="center" vertical="center" textRotation="0" wrapText="true" indent="0" shrinkToFit="false"/>
      <protection locked="true" hidden="false"/>
    </xf>
    <xf numFmtId="164" fontId="46" fillId="0" borderId="18" xfId="0" applyFont="true" applyBorder="true" applyAlignment="true" applyProtection="false">
      <alignment horizontal="center" vertical="center" textRotation="0" wrapText="true" indent="0" shrinkToFit="false"/>
      <protection locked="true" hidden="false"/>
    </xf>
    <xf numFmtId="164" fontId="46" fillId="0" borderId="13" xfId="0" applyFont="true" applyBorder="true" applyAlignment="true" applyProtection="false">
      <alignment horizontal="center" vertical="center" textRotation="0" wrapText="true" indent="0" shrinkToFit="false"/>
      <protection locked="true" hidden="false"/>
    </xf>
    <xf numFmtId="164" fontId="46" fillId="0" borderId="24" xfId="0" applyFont="true" applyBorder="true" applyAlignment="true" applyProtection="false">
      <alignment horizontal="center" vertical="center" textRotation="0" wrapText="true" indent="0" shrinkToFit="false"/>
      <protection locked="true" hidden="false"/>
    </xf>
    <xf numFmtId="164" fontId="46" fillId="0" borderId="25" xfId="0" applyFont="true" applyBorder="true" applyAlignment="true" applyProtection="false">
      <alignment horizontal="center" vertical="center" textRotation="0" wrapText="true" indent="0" shrinkToFit="false"/>
      <protection locked="true" hidden="false"/>
    </xf>
    <xf numFmtId="164" fontId="46" fillId="0" borderId="33" xfId="0" applyFont="true" applyBorder="true" applyAlignment="true" applyProtection="false">
      <alignment horizontal="center" vertical="center" textRotation="0" wrapText="true" indent="0" shrinkToFit="false"/>
      <protection locked="true" hidden="false"/>
    </xf>
    <xf numFmtId="164" fontId="45" fillId="0" borderId="34" xfId="0" applyFont="true" applyBorder="true" applyAlignment="true" applyProtection="false">
      <alignment horizontal="center" vertical="center" textRotation="0" wrapText="true" indent="0" shrinkToFit="false"/>
      <protection locked="true" hidden="false"/>
    </xf>
    <xf numFmtId="164" fontId="45" fillId="0" borderId="35" xfId="0" applyFont="true" applyBorder="true" applyAlignment="true" applyProtection="false">
      <alignment horizontal="center" vertical="center" textRotation="0" wrapText="true" indent="0" shrinkToFit="false"/>
      <protection locked="true" hidden="false"/>
    </xf>
    <xf numFmtId="164" fontId="45" fillId="0" borderId="36" xfId="0" applyFont="true" applyBorder="true" applyAlignment="true" applyProtection="false">
      <alignment horizontal="center" vertical="center" textRotation="0" wrapText="true" indent="0" shrinkToFit="false"/>
      <protection locked="true" hidden="false"/>
    </xf>
    <xf numFmtId="164" fontId="45" fillId="0" borderId="0" xfId="0" applyFont="true" applyBorder="false" applyAlignment="true" applyProtection="false">
      <alignment horizontal="center" vertical="bottom" textRotation="0" wrapText="false" indent="0" shrinkToFit="false"/>
      <protection locked="true" hidden="false"/>
    </xf>
    <xf numFmtId="164" fontId="45" fillId="0" borderId="0" xfId="0" applyFont="true" applyBorder="true" applyAlignment="true" applyProtection="false">
      <alignment horizontal="center" vertical="bottom" textRotation="0" wrapText="true" indent="0" shrinkToFit="false"/>
      <protection locked="true" hidden="false"/>
    </xf>
    <xf numFmtId="164" fontId="45" fillId="0" borderId="0" xfId="0" applyFont="true" applyBorder="true" applyAlignment="false" applyProtection="false">
      <alignment horizontal="general" vertical="bottom" textRotation="0" wrapText="false" indent="0" shrinkToFit="false"/>
      <protection locked="true" hidden="false"/>
    </xf>
    <xf numFmtId="165" fontId="19" fillId="0" borderId="7" xfId="0" applyFont="true" applyBorder="true" applyAlignment="true" applyProtection="false">
      <alignment horizontal="center" vertical="bottom" textRotation="0" wrapText="false" indent="0" shrinkToFit="false"/>
      <protection locked="true" hidden="false"/>
    </xf>
    <xf numFmtId="168" fontId="35" fillId="0" borderId="28" xfId="0" applyFont="true" applyBorder="true" applyAlignment="true" applyProtection="false">
      <alignment horizontal="center" vertical="bottom" textRotation="0" wrapText="false" indent="0" shrinkToFit="false"/>
      <protection locked="true" hidden="false"/>
    </xf>
    <xf numFmtId="164" fontId="35" fillId="0" borderId="7" xfId="0" applyFont="true" applyBorder="true" applyAlignment="true" applyProtection="false">
      <alignment horizontal="left" vertical="bottom"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4" fontId="49" fillId="0" borderId="0" xfId="0" applyFont="true" applyBorder="false" applyAlignment="false" applyProtection="false">
      <alignment horizontal="general" vertical="bottom" textRotation="0" wrapText="false" indent="0" shrinkToFit="false"/>
      <protection locked="true" hidden="false"/>
    </xf>
    <xf numFmtId="164" fontId="50" fillId="0" borderId="0" xfId="0" applyFont="true" applyBorder="false" applyAlignment="false" applyProtection="false">
      <alignment horizontal="general" vertical="bottom" textRotation="0" wrapText="false" indent="0" shrinkToFit="false"/>
      <protection locked="true" hidden="false"/>
    </xf>
    <xf numFmtId="164" fontId="51" fillId="0" borderId="0" xfId="0" applyFont="true" applyBorder="false" applyAlignment="false" applyProtection="false">
      <alignment horizontal="general" vertical="bottom" textRotation="0" wrapText="false" indent="0" shrinkToFit="false"/>
      <protection locked="true" hidden="false"/>
    </xf>
    <xf numFmtId="164" fontId="52" fillId="0" borderId="0" xfId="0" applyFont="true" applyBorder="false" applyAlignment="false" applyProtection="false">
      <alignment horizontal="general" vertical="bottom" textRotation="0" wrapText="false" indent="0" shrinkToFit="false"/>
      <protection locked="true" hidden="false"/>
    </xf>
  </cellXfs>
  <cellStyles count="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9900FF"/>
      <rgbColor rgb="FF008080"/>
      <rgbColor rgb="FFC0C0C0"/>
      <rgbColor rgb="FF808080"/>
      <rgbColor rgb="FF9999FF"/>
      <rgbColor rgb="FF993366"/>
      <rgbColor rgb="FFEEEEEE"/>
      <rgbColor rgb="FF99FFFF"/>
      <rgbColor rgb="FF660066"/>
      <rgbColor rgb="FFFF8080"/>
      <rgbColor rgb="FF0066CC"/>
      <rgbColor rgb="FFDDDDDD"/>
      <rgbColor rgb="FF000080"/>
      <rgbColor rgb="FFFF00FF"/>
      <rgbColor rgb="FFCCFF00"/>
      <rgbColor rgb="FF00FFFF"/>
      <rgbColor rgb="FF800080"/>
      <rgbColor rgb="FF800000"/>
      <rgbColor rgb="FF008080"/>
      <rgbColor rgb="FF0000FF"/>
      <rgbColor rgb="FF00CCFF"/>
      <rgbColor rgb="FF99FF99"/>
      <rgbColor rgb="FFCCFF99"/>
      <rgbColor rgb="FFFFFF99"/>
      <rgbColor rgb="FF66FFFF"/>
      <rgbColor rgb="FFFF9999"/>
      <rgbColor rgb="FFCC99FF"/>
      <rgbColor rgb="FFFFFF66"/>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wmf"/><Relationship Id="rId2" Type="http://schemas.openxmlformats.org/officeDocument/2006/relationships/image" Target="../media/image2.wmf"/><Relationship Id="rId3" Type="http://schemas.openxmlformats.org/officeDocument/2006/relationships/image" Target="../media/image3.wmf"/><Relationship Id="rId4" Type="http://schemas.openxmlformats.org/officeDocument/2006/relationships/image" Target="../media/image4.wmf"/><Relationship Id="rId5" Type="http://schemas.openxmlformats.org/officeDocument/2006/relationships/image" Target="../media/image5.wmf"/><Relationship Id="rId6" Type="http://schemas.openxmlformats.org/officeDocument/2006/relationships/image" Target="../media/image6.wmf"/><Relationship Id="rId7" Type="http://schemas.openxmlformats.org/officeDocument/2006/relationships/image" Target="../media/image7.wmf"/>
</Relationships>
</file>

<file path=xl/drawings/_rels/drawing10.xml.rels><?xml version="1.0" encoding="UTF-8"?>
<Relationships xmlns="http://schemas.openxmlformats.org/package/2006/relationships"><Relationship Id="rId1" Type="http://schemas.openxmlformats.org/officeDocument/2006/relationships/image" Target="../media/image89.wmf"/><Relationship Id="rId2" Type="http://schemas.openxmlformats.org/officeDocument/2006/relationships/image" Target="../media/image90.wmf"/><Relationship Id="rId3" Type="http://schemas.openxmlformats.org/officeDocument/2006/relationships/image" Target="../media/image91.wmf"/><Relationship Id="rId4" Type="http://schemas.openxmlformats.org/officeDocument/2006/relationships/image" Target="../media/image92.wmf"/><Relationship Id="rId5" Type="http://schemas.openxmlformats.org/officeDocument/2006/relationships/image" Target="../media/image93.wmf"/><Relationship Id="rId6" Type="http://schemas.openxmlformats.org/officeDocument/2006/relationships/image" Target="../media/image94.wmf"/><Relationship Id="rId7" Type="http://schemas.openxmlformats.org/officeDocument/2006/relationships/image" Target="../media/image95.wmf"/><Relationship Id="rId8" Type="http://schemas.openxmlformats.org/officeDocument/2006/relationships/image" Target="../media/image96.wmf"/><Relationship Id="rId9" Type="http://schemas.openxmlformats.org/officeDocument/2006/relationships/image" Target="../media/image97.wmf"/><Relationship Id="rId10" Type="http://schemas.openxmlformats.org/officeDocument/2006/relationships/image" Target="../media/image98.wmf"/><Relationship Id="rId11" Type="http://schemas.openxmlformats.org/officeDocument/2006/relationships/image" Target="../media/image99.wmf"/><Relationship Id="rId12" Type="http://schemas.openxmlformats.org/officeDocument/2006/relationships/image" Target="../media/image100.wmf"/><Relationship Id="rId13" Type="http://schemas.openxmlformats.org/officeDocument/2006/relationships/image" Target="../media/image101.wmf"/><Relationship Id="rId14" Type="http://schemas.openxmlformats.org/officeDocument/2006/relationships/image" Target="../media/image102.wmf"/><Relationship Id="rId15" Type="http://schemas.openxmlformats.org/officeDocument/2006/relationships/image" Target="../media/image103.wmf"/><Relationship Id="rId16" Type="http://schemas.openxmlformats.org/officeDocument/2006/relationships/image" Target="../media/image104.wmf"/>
</Relationships>
</file>

<file path=xl/drawings/_rels/drawing11.xml.rels><?xml version="1.0" encoding="UTF-8"?>
<Relationships xmlns="http://schemas.openxmlformats.org/package/2006/relationships"><Relationship Id="rId1" Type="http://schemas.openxmlformats.org/officeDocument/2006/relationships/image" Target="../media/image105.wmf"/><Relationship Id="rId2" Type="http://schemas.openxmlformats.org/officeDocument/2006/relationships/image" Target="../media/image106.wmf"/><Relationship Id="rId3" Type="http://schemas.openxmlformats.org/officeDocument/2006/relationships/image" Target="../media/image107.wmf"/>
</Relationships>
</file>

<file path=xl/drawings/_rels/drawing12.xml.rels><?xml version="1.0" encoding="UTF-8"?>
<Relationships xmlns="http://schemas.openxmlformats.org/package/2006/relationships"><Relationship Id="rId1" Type="http://schemas.openxmlformats.org/officeDocument/2006/relationships/image" Target="../media/image108.wmf"/><Relationship Id="rId2" Type="http://schemas.openxmlformats.org/officeDocument/2006/relationships/image" Target="../media/image109.wmf"/><Relationship Id="rId3" Type="http://schemas.openxmlformats.org/officeDocument/2006/relationships/image" Target="../media/image110.wmf"/><Relationship Id="rId4" Type="http://schemas.openxmlformats.org/officeDocument/2006/relationships/image" Target="../media/image111.wmf"/><Relationship Id="rId5" Type="http://schemas.openxmlformats.org/officeDocument/2006/relationships/image" Target="../media/image112.wmf"/><Relationship Id="rId6" Type="http://schemas.openxmlformats.org/officeDocument/2006/relationships/image" Target="../media/image113.wmf"/><Relationship Id="rId7" Type="http://schemas.openxmlformats.org/officeDocument/2006/relationships/image" Target="../media/image114.wmf"/><Relationship Id="rId8" Type="http://schemas.openxmlformats.org/officeDocument/2006/relationships/image" Target="../media/image115.wmf"/><Relationship Id="rId9" Type="http://schemas.openxmlformats.org/officeDocument/2006/relationships/image" Target="../media/image116.wmf"/><Relationship Id="rId10" Type="http://schemas.openxmlformats.org/officeDocument/2006/relationships/image" Target="../media/image117.wmf"/><Relationship Id="rId11" Type="http://schemas.openxmlformats.org/officeDocument/2006/relationships/image" Target="../media/image118.wmf"/><Relationship Id="rId12" Type="http://schemas.openxmlformats.org/officeDocument/2006/relationships/image" Target="../media/image119.wmf"/><Relationship Id="rId13" Type="http://schemas.openxmlformats.org/officeDocument/2006/relationships/image" Target="../media/image120.wmf"/><Relationship Id="rId14" Type="http://schemas.openxmlformats.org/officeDocument/2006/relationships/image" Target="../media/image121.wmf"/><Relationship Id="rId15" Type="http://schemas.openxmlformats.org/officeDocument/2006/relationships/image" Target="../media/image122.wmf"/><Relationship Id="rId16" Type="http://schemas.openxmlformats.org/officeDocument/2006/relationships/image" Target="../media/image123.wmf"/>
</Relationships>
</file>

<file path=xl/drawings/_rels/drawing13.xml.rels><?xml version="1.0" encoding="UTF-8"?>
<Relationships xmlns="http://schemas.openxmlformats.org/package/2006/relationships"><Relationship Id="rId1" Type="http://schemas.openxmlformats.org/officeDocument/2006/relationships/image" Target="../media/image124.wmf"/><Relationship Id="rId2" Type="http://schemas.openxmlformats.org/officeDocument/2006/relationships/image" Target="../media/image125.wmf"/><Relationship Id="rId3" Type="http://schemas.openxmlformats.org/officeDocument/2006/relationships/image" Target="../media/image126.wmf"/>
</Relationships>
</file>

<file path=xl/drawings/_rels/drawing14.xml.rels><?xml version="1.0" encoding="UTF-8"?>
<Relationships xmlns="http://schemas.openxmlformats.org/package/2006/relationships"><Relationship Id="rId1" Type="http://schemas.openxmlformats.org/officeDocument/2006/relationships/image" Target="../media/image127.wmf"/><Relationship Id="rId2" Type="http://schemas.openxmlformats.org/officeDocument/2006/relationships/image" Target="../media/image128.wmf"/>
</Relationships>
</file>

<file path=xl/drawings/_rels/drawing2.xml.rels><?xml version="1.0" encoding="UTF-8"?>
<Relationships xmlns="http://schemas.openxmlformats.org/package/2006/relationships"><Relationship Id="rId1" Type="http://schemas.openxmlformats.org/officeDocument/2006/relationships/image" Target="../media/image8.wmf"/><Relationship Id="rId2" Type="http://schemas.openxmlformats.org/officeDocument/2006/relationships/image" Target="../media/image9.wmf"/><Relationship Id="rId3" Type="http://schemas.openxmlformats.org/officeDocument/2006/relationships/image" Target="../media/image10.wmf"/><Relationship Id="rId4" Type="http://schemas.openxmlformats.org/officeDocument/2006/relationships/image" Target="../media/image11.wmf"/><Relationship Id="rId5" Type="http://schemas.openxmlformats.org/officeDocument/2006/relationships/image" Target="../media/image12.wmf"/>
</Relationships>
</file>

<file path=xl/drawings/_rels/drawing3.xml.rels><?xml version="1.0" encoding="UTF-8"?>
<Relationships xmlns="http://schemas.openxmlformats.org/package/2006/relationships"><Relationship Id="rId1" Type="http://schemas.openxmlformats.org/officeDocument/2006/relationships/image" Target="../media/image13.wmf"/><Relationship Id="rId2" Type="http://schemas.openxmlformats.org/officeDocument/2006/relationships/image" Target="../media/image14.wmf"/><Relationship Id="rId3" Type="http://schemas.openxmlformats.org/officeDocument/2006/relationships/image" Target="../media/image15.wmf"/><Relationship Id="rId4" Type="http://schemas.openxmlformats.org/officeDocument/2006/relationships/image" Target="../media/image16.wmf"/><Relationship Id="rId5" Type="http://schemas.openxmlformats.org/officeDocument/2006/relationships/image" Target="../media/image17.wmf"/><Relationship Id="rId6" Type="http://schemas.openxmlformats.org/officeDocument/2006/relationships/image" Target="../media/image18.wmf"/><Relationship Id="rId7" Type="http://schemas.openxmlformats.org/officeDocument/2006/relationships/image" Target="../media/image19.wmf"/><Relationship Id="rId8" Type="http://schemas.openxmlformats.org/officeDocument/2006/relationships/image" Target="../media/image20.wmf"/><Relationship Id="rId9" Type="http://schemas.openxmlformats.org/officeDocument/2006/relationships/image" Target="../media/image21.wmf"/><Relationship Id="rId10" Type="http://schemas.openxmlformats.org/officeDocument/2006/relationships/image" Target="../media/image22.wmf"/><Relationship Id="rId11" Type="http://schemas.openxmlformats.org/officeDocument/2006/relationships/image" Target="../media/image23.wmf"/><Relationship Id="rId12" Type="http://schemas.openxmlformats.org/officeDocument/2006/relationships/image" Target="../media/image24.wmf"/><Relationship Id="rId13" Type="http://schemas.openxmlformats.org/officeDocument/2006/relationships/image" Target="../media/image25.wmf"/><Relationship Id="rId14" Type="http://schemas.openxmlformats.org/officeDocument/2006/relationships/image" Target="../media/image26.wmf"/><Relationship Id="rId15" Type="http://schemas.openxmlformats.org/officeDocument/2006/relationships/image" Target="../media/image27.wmf"/><Relationship Id="rId16" Type="http://schemas.openxmlformats.org/officeDocument/2006/relationships/image" Target="../media/image28.wmf"/>
</Relationships>
</file>

<file path=xl/drawings/_rels/drawing4.xml.rels><?xml version="1.0" encoding="UTF-8"?>
<Relationships xmlns="http://schemas.openxmlformats.org/package/2006/relationships"><Relationship Id="rId1" Type="http://schemas.openxmlformats.org/officeDocument/2006/relationships/image" Target="../media/image29.wmf"/><Relationship Id="rId2" Type="http://schemas.openxmlformats.org/officeDocument/2006/relationships/image" Target="../media/image30.wmf"/><Relationship Id="rId3" Type="http://schemas.openxmlformats.org/officeDocument/2006/relationships/image" Target="../media/image31.wmf"/><Relationship Id="rId4" Type="http://schemas.openxmlformats.org/officeDocument/2006/relationships/image" Target="../media/image32.wmf"/><Relationship Id="rId5" Type="http://schemas.openxmlformats.org/officeDocument/2006/relationships/image" Target="../media/image33.wmf"/><Relationship Id="rId6" Type="http://schemas.openxmlformats.org/officeDocument/2006/relationships/image" Target="../media/image34.wmf"/><Relationship Id="rId7" Type="http://schemas.openxmlformats.org/officeDocument/2006/relationships/image" Target="../media/image35.wmf"/><Relationship Id="rId8" Type="http://schemas.openxmlformats.org/officeDocument/2006/relationships/image" Target="../media/image36.wmf"/><Relationship Id="rId9" Type="http://schemas.openxmlformats.org/officeDocument/2006/relationships/image" Target="../media/image37.wmf"/>
</Relationships>
</file>

<file path=xl/drawings/_rels/drawing5.xml.rels><?xml version="1.0" encoding="UTF-8"?>
<Relationships xmlns="http://schemas.openxmlformats.org/package/2006/relationships"><Relationship Id="rId1" Type="http://schemas.openxmlformats.org/officeDocument/2006/relationships/image" Target="../media/image38.wmf"/><Relationship Id="rId2" Type="http://schemas.openxmlformats.org/officeDocument/2006/relationships/image" Target="../media/image39.wmf"/><Relationship Id="rId3" Type="http://schemas.openxmlformats.org/officeDocument/2006/relationships/image" Target="../media/image40.wmf"/><Relationship Id="rId4" Type="http://schemas.openxmlformats.org/officeDocument/2006/relationships/image" Target="../media/image41.wmf"/>
</Relationships>
</file>

<file path=xl/drawings/_rels/drawing6.xml.rels><?xml version="1.0" encoding="UTF-8"?>
<Relationships xmlns="http://schemas.openxmlformats.org/package/2006/relationships"><Relationship Id="rId1" Type="http://schemas.openxmlformats.org/officeDocument/2006/relationships/image" Target="../media/image42.wmf"/><Relationship Id="rId2" Type="http://schemas.openxmlformats.org/officeDocument/2006/relationships/image" Target="../media/image43.wmf"/><Relationship Id="rId3" Type="http://schemas.openxmlformats.org/officeDocument/2006/relationships/image" Target="../media/image44.wmf"/><Relationship Id="rId4" Type="http://schemas.openxmlformats.org/officeDocument/2006/relationships/image" Target="../media/image45.wmf"/><Relationship Id="rId5" Type="http://schemas.openxmlformats.org/officeDocument/2006/relationships/image" Target="../media/image46.wmf"/><Relationship Id="rId6" Type="http://schemas.openxmlformats.org/officeDocument/2006/relationships/image" Target="../media/image47.wmf"/><Relationship Id="rId7" Type="http://schemas.openxmlformats.org/officeDocument/2006/relationships/image" Target="../media/image48.wmf"/><Relationship Id="rId8" Type="http://schemas.openxmlformats.org/officeDocument/2006/relationships/image" Target="../media/image49.wmf"/><Relationship Id="rId9" Type="http://schemas.openxmlformats.org/officeDocument/2006/relationships/image" Target="../media/image50.wmf"/><Relationship Id="rId10" Type="http://schemas.openxmlformats.org/officeDocument/2006/relationships/image" Target="../media/image51.wmf"/><Relationship Id="rId11" Type="http://schemas.openxmlformats.org/officeDocument/2006/relationships/image" Target="../media/image52.wmf"/><Relationship Id="rId12" Type="http://schemas.openxmlformats.org/officeDocument/2006/relationships/image" Target="../media/image53.wmf"/><Relationship Id="rId13" Type="http://schemas.openxmlformats.org/officeDocument/2006/relationships/image" Target="../media/image54.wmf"/><Relationship Id="rId14" Type="http://schemas.openxmlformats.org/officeDocument/2006/relationships/image" Target="../media/image55.wmf"/>
</Relationships>
</file>

<file path=xl/drawings/_rels/drawing7.xml.rels><?xml version="1.0" encoding="UTF-8"?>
<Relationships xmlns="http://schemas.openxmlformats.org/package/2006/relationships"><Relationship Id="rId1" Type="http://schemas.openxmlformats.org/officeDocument/2006/relationships/image" Target="../media/image56.wmf"/><Relationship Id="rId2" Type="http://schemas.openxmlformats.org/officeDocument/2006/relationships/image" Target="../media/image57.wmf"/><Relationship Id="rId3" Type="http://schemas.openxmlformats.org/officeDocument/2006/relationships/image" Target="../media/image58.wmf"/><Relationship Id="rId4" Type="http://schemas.openxmlformats.org/officeDocument/2006/relationships/image" Target="../media/image59.wmf"/><Relationship Id="rId5" Type="http://schemas.openxmlformats.org/officeDocument/2006/relationships/image" Target="../media/image60.wmf"/><Relationship Id="rId6" Type="http://schemas.openxmlformats.org/officeDocument/2006/relationships/image" Target="../media/image61.wmf"/><Relationship Id="rId7" Type="http://schemas.openxmlformats.org/officeDocument/2006/relationships/image" Target="../media/image62.wmf"/><Relationship Id="rId8" Type="http://schemas.openxmlformats.org/officeDocument/2006/relationships/image" Target="../media/image63.wmf"/><Relationship Id="rId9" Type="http://schemas.openxmlformats.org/officeDocument/2006/relationships/image" Target="../media/image64.wmf"/>
</Relationships>
</file>

<file path=xl/drawings/_rels/drawing8.xml.rels><?xml version="1.0" encoding="UTF-8"?>
<Relationships xmlns="http://schemas.openxmlformats.org/package/2006/relationships"><Relationship Id="rId1" Type="http://schemas.openxmlformats.org/officeDocument/2006/relationships/image" Target="../media/image65.wmf"/><Relationship Id="rId2" Type="http://schemas.openxmlformats.org/officeDocument/2006/relationships/image" Target="../media/image66.wmf"/><Relationship Id="rId3" Type="http://schemas.openxmlformats.org/officeDocument/2006/relationships/image" Target="../media/image67.wmf"/><Relationship Id="rId4" Type="http://schemas.openxmlformats.org/officeDocument/2006/relationships/image" Target="../media/image68.wmf"/><Relationship Id="rId5" Type="http://schemas.openxmlformats.org/officeDocument/2006/relationships/image" Target="../media/image69.wmf"/><Relationship Id="rId6" Type="http://schemas.openxmlformats.org/officeDocument/2006/relationships/image" Target="../media/image70.wmf"/><Relationship Id="rId7" Type="http://schemas.openxmlformats.org/officeDocument/2006/relationships/image" Target="../media/image71.wmf"/><Relationship Id="rId8" Type="http://schemas.openxmlformats.org/officeDocument/2006/relationships/image" Target="../media/image72.wmf"/><Relationship Id="rId9" Type="http://schemas.openxmlformats.org/officeDocument/2006/relationships/image" Target="../media/image73.wmf"/><Relationship Id="rId10" Type="http://schemas.openxmlformats.org/officeDocument/2006/relationships/image" Target="../media/image74.wmf"/><Relationship Id="rId11" Type="http://schemas.openxmlformats.org/officeDocument/2006/relationships/image" Target="../media/image75.wmf"/><Relationship Id="rId12" Type="http://schemas.openxmlformats.org/officeDocument/2006/relationships/image" Target="../media/image76.wmf"/><Relationship Id="rId13" Type="http://schemas.openxmlformats.org/officeDocument/2006/relationships/image" Target="../media/image77.wmf"/><Relationship Id="rId14" Type="http://schemas.openxmlformats.org/officeDocument/2006/relationships/image" Target="../media/image78.wmf"/><Relationship Id="rId15" Type="http://schemas.openxmlformats.org/officeDocument/2006/relationships/image" Target="../media/image79.wmf"/>
</Relationships>
</file>

<file path=xl/drawings/_rels/drawing9.xml.rels><?xml version="1.0" encoding="UTF-8"?>
<Relationships xmlns="http://schemas.openxmlformats.org/package/2006/relationships"><Relationship Id="rId1" Type="http://schemas.openxmlformats.org/officeDocument/2006/relationships/image" Target="../media/image80.wmf"/><Relationship Id="rId2" Type="http://schemas.openxmlformats.org/officeDocument/2006/relationships/image" Target="../media/image81.wmf"/><Relationship Id="rId3" Type="http://schemas.openxmlformats.org/officeDocument/2006/relationships/image" Target="../media/image82.wmf"/><Relationship Id="rId4" Type="http://schemas.openxmlformats.org/officeDocument/2006/relationships/image" Target="../media/image83.wmf"/><Relationship Id="rId5" Type="http://schemas.openxmlformats.org/officeDocument/2006/relationships/image" Target="../media/image84.wmf"/><Relationship Id="rId6" Type="http://schemas.openxmlformats.org/officeDocument/2006/relationships/image" Target="../media/image85.wmf"/><Relationship Id="rId7" Type="http://schemas.openxmlformats.org/officeDocument/2006/relationships/image" Target="../media/image86.wmf"/><Relationship Id="rId8" Type="http://schemas.openxmlformats.org/officeDocument/2006/relationships/image" Target="../media/image87.wmf"/><Relationship Id="rId9" Type="http://schemas.openxmlformats.org/officeDocument/2006/relationships/image" Target="../media/image88.wmf"/>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absolute">
    <xdr:from>
      <xdr:col>3</xdr:col>
      <xdr:colOff>56160</xdr:colOff>
      <xdr:row>1240</xdr:row>
      <xdr:rowOff>24480</xdr:rowOff>
    </xdr:from>
    <xdr:to>
      <xdr:col>4</xdr:col>
      <xdr:colOff>466560</xdr:colOff>
      <xdr:row>1247</xdr:row>
      <xdr:rowOff>116280</xdr:rowOff>
    </xdr:to>
    <xdr:pic>
      <xdr:nvPicPr>
        <xdr:cNvPr id="0" name="Изображение 1" descr=""/>
        <xdr:cNvPicPr/>
      </xdr:nvPicPr>
      <xdr:blipFill>
        <a:blip r:embed="rId1"/>
        <a:stretch/>
      </xdr:blipFill>
      <xdr:spPr>
        <a:xfrm>
          <a:off x="3894480" y="299243160"/>
          <a:ext cx="1315440" cy="1229760"/>
        </a:xfrm>
        <a:prstGeom prst="rect">
          <a:avLst/>
        </a:prstGeom>
        <a:ln>
          <a:noFill/>
        </a:ln>
      </xdr:spPr>
    </xdr:pic>
    <xdr:clientData/>
  </xdr:twoCellAnchor>
  <xdr:twoCellAnchor editAs="absolute">
    <xdr:from>
      <xdr:col>2</xdr:col>
      <xdr:colOff>124560</xdr:colOff>
      <xdr:row>1221</xdr:row>
      <xdr:rowOff>27000</xdr:rowOff>
    </xdr:from>
    <xdr:to>
      <xdr:col>2</xdr:col>
      <xdr:colOff>139680</xdr:colOff>
      <xdr:row>1221</xdr:row>
      <xdr:rowOff>45000</xdr:rowOff>
    </xdr:to>
    <xdr:pic>
      <xdr:nvPicPr>
        <xdr:cNvPr id="1" name="Изображение 1" descr=""/>
        <xdr:cNvPicPr/>
      </xdr:nvPicPr>
      <xdr:blipFill>
        <a:blip r:embed="rId2"/>
        <a:stretch/>
      </xdr:blipFill>
      <xdr:spPr>
        <a:xfrm>
          <a:off x="3381840" y="295829640"/>
          <a:ext cx="15120" cy="18000"/>
        </a:xfrm>
        <a:prstGeom prst="rect">
          <a:avLst/>
        </a:prstGeom>
        <a:ln>
          <a:noFill/>
        </a:ln>
      </xdr:spPr>
    </xdr:pic>
    <xdr:clientData/>
  </xdr:twoCellAnchor>
  <xdr:twoCellAnchor editAs="absolute">
    <xdr:from>
      <xdr:col>14</xdr:col>
      <xdr:colOff>305280</xdr:colOff>
      <xdr:row>191</xdr:row>
      <xdr:rowOff>90720</xdr:rowOff>
    </xdr:from>
    <xdr:to>
      <xdr:col>14</xdr:col>
      <xdr:colOff>353520</xdr:colOff>
      <xdr:row>191</xdr:row>
      <xdr:rowOff>132120</xdr:rowOff>
    </xdr:to>
    <xdr:pic>
      <xdr:nvPicPr>
        <xdr:cNvPr id="2" name="Изображение 1" descr=""/>
        <xdr:cNvPicPr/>
      </xdr:nvPicPr>
      <xdr:blipFill>
        <a:blip r:embed="rId3"/>
        <a:stretch/>
      </xdr:blipFill>
      <xdr:spPr>
        <a:xfrm>
          <a:off x="12849480" y="46053000"/>
          <a:ext cx="48240" cy="41400"/>
        </a:xfrm>
        <a:prstGeom prst="rect">
          <a:avLst/>
        </a:prstGeom>
        <a:ln>
          <a:noFill/>
        </a:ln>
      </xdr:spPr>
    </xdr:pic>
    <xdr:clientData/>
  </xdr:twoCellAnchor>
  <xdr:twoCellAnchor editAs="absolute">
    <xdr:from>
      <xdr:col>15</xdr:col>
      <xdr:colOff>21240</xdr:colOff>
      <xdr:row>319</xdr:row>
      <xdr:rowOff>19440</xdr:rowOff>
    </xdr:from>
    <xdr:to>
      <xdr:col>15</xdr:col>
      <xdr:colOff>80640</xdr:colOff>
      <xdr:row>319</xdr:row>
      <xdr:rowOff>65160</xdr:rowOff>
    </xdr:to>
    <xdr:pic>
      <xdr:nvPicPr>
        <xdr:cNvPr id="3" name="Изображение 1" descr=""/>
        <xdr:cNvPicPr/>
      </xdr:nvPicPr>
      <xdr:blipFill>
        <a:blip r:embed="rId4"/>
        <a:stretch/>
      </xdr:blipFill>
      <xdr:spPr>
        <a:xfrm>
          <a:off x="13222800" y="76835880"/>
          <a:ext cx="59400" cy="45720"/>
        </a:xfrm>
        <a:prstGeom prst="rect">
          <a:avLst/>
        </a:prstGeom>
        <a:ln>
          <a:noFill/>
        </a:ln>
      </xdr:spPr>
    </xdr:pic>
    <xdr:clientData/>
  </xdr:twoCellAnchor>
  <xdr:twoCellAnchor editAs="absolute">
    <xdr:from>
      <xdr:col>15</xdr:col>
      <xdr:colOff>21240</xdr:colOff>
      <xdr:row>1275</xdr:row>
      <xdr:rowOff>66600</xdr:rowOff>
    </xdr:from>
    <xdr:to>
      <xdr:col>15</xdr:col>
      <xdr:colOff>80640</xdr:colOff>
      <xdr:row>1275</xdr:row>
      <xdr:rowOff>115920</xdr:rowOff>
    </xdr:to>
    <xdr:pic>
      <xdr:nvPicPr>
        <xdr:cNvPr id="4" name="Изображение 1" descr=""/>
        <xdr:cNvPicPr/>
      </xdr:nvPicPr>
      <xdr:blipFill>
        <a:blip r:embed="rId5"/>
        <a:stretch/>
      </xdr:blipFill>
      <xdr:spPr>
        <a:xfrm>
          <a:off x="13222800" y="304975080"/>
          <a:ext cx="59400" cy="49320"/>
        </a:xfrm>
        <a:prstGeom prst="rect">
          <a:avLst/>
        </a:prstGeom>
        <a:ln>
          <a:noFill/>
        </a:ln>
      </xdr:spPr>
    </xdr:pic>
    <xdr:clientData/>
  </xdr:twoCellAnchor>
  <xdr:twoCellAnchor editAs="absolute">
    <xdr:from>
      <xdr:col>14</xdr:col>
      <xdr:colOff>305280</xdr:colOff>
      <xdr:row>315</xdr:row>
      <xdr:rowOff>138960</xdr:rowOff>
    </xdr:from>
    <xdr:to>
      <xdr:col>14</xdr:col>
      <xdr:colOff>353520</xdr:colOff>
      <xdr:row>315</xdr:row>
      <xdr:rowOff>183960</xdr:rowOff>
    </xdr:to>
    <xdr:pic>
      <xdr:nvPicPr>
        <xdr:cNvPr id="5" name="Изображение 1" descr=""/>
        <xdr:cNvPicPr/>
      </xdr:nvPicPr>
      <xdr:blipFill>
        <a:blip r:embed="rId6"/>
        <a:stretch/>
      </xdr:blipFill>
      <xdr:spPr>
        <a:xfrm>
          <a:off x="12849480" y="75654720"/>
          <a:ext cx="48240" cy="45000"/>
        </a:xfrm>
        <a:prstGeom prst="rect">
          <a:avLst/>
        </a:prstGeom>
        <a:ln>
          <a:noFill/>
        </a:ln>
      </xdr:spPr>
    </xdr:pic>
    <xdr:clientData/>
  </xdr:twoCellAnchor>
  <xdr:twoCellAnchor editAs="absolute">
    <xdr:from>
      <xdr:col>15</xdr:col>
      <xdr:colOff>21240</xdr:colOff>
      <xdr:row>194</xdr:row>
      <xdr:rowOff>16920</xdr:rowOff>
    </xdr:from>
    <xdr:to>
      <xdr:col>15</xdr:col>
      <xdr:colOff>80640</xdr:colOff>
      <xdr:row>194</xdr:row>
      <xdr:rowOff>63000</xdr:rowOff>
    </xdr:to>
    <xdr:pic>
      <xdr:nvPicPr>
        <xdr:cNvPr id="6" name="Изображение 1" descr=""/>
        <xdr:cNvPicPr/>
      </xdr:nvPicPr>
      <xdr:blipFill>
        <a:blip r:embed="rId7"/>
        <a:stretch/>
      </xdr:blipFill>
      <xdr:spPr>
        <a:xfrm>
          <a:off x="13222800" y="46646640"/>
          <a:ext cx="59400" cy="46080"/>
        </a:xfrm>
        <a:prstGeom prst="rect">
          <a:avLst/>
        </a:prstGeom>
        <a:ln>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3960</xdr:colOff>
      <xdr:row>61</xdr:row>
      <xdr:rowOff>95040</xdr:rowOff>
    </xdr:from>
    <xdr:to>
      <xdr:col>1</xdr:col>
      <xdr:colOff>492840</xdr:colOff>
      <xdr:row>64</xdr:row>
      <xdr:rowOff>115560</xdr:rowOff>
    </xdr:to>
    <xdr:pic>
      <xdr:nvPicPr>
        <xdr:cNvPr id="88" name="Изображение 43" descr=""/>
        <xdr:cNvPicPr/>
      </xdr:nvPicPr>
      <xdr:blipFill>
        <a:blip r:embed="rId1"/>
        <a:stretch/>
      </xdr:blipFill>
      <xdr:spPr>
        <a:xfrm>
          <a:off x="1165680" y="17348400"/>
          <a:ext cx="488880" cy="673200"/>
        </a:xfrm>
        <a:prstGeom prst="rect">
          <a:avLst/>
        </a:prstGeom>
        <a:ln>
          <a:noFill/>
        </a:ln>
      </xdr:spPr>
    </xdr:pic>
    <xdr:clientData/>
  </xdr:twoCellAnchor>
  <xdr:twoCellAnchor editAs="absolute">
    <xdr:from>
      <xdr:col>1</xdr:col>
      <xdr:colOff>2880</xdr:colOff>
      <xdr:row>130</xdr:row>
      <xdr:rowOff>116640</xdr:rowOff>
    </xdr:from>
    <xdr:to>
      <xdr:col>2</xdr:col>
      <xdr:colOff>7920</xdr:colOff>
      <xdr:row>133</xdr:row>
      <xdr:rowOff>188280</xdr:rowOff>
    </xdr:to>
    <xdr:pic>
      <xdr:nvPicPr>
        <xdr:cNvPr id="89" name="Изображение 44" descr=""/>
        <xdr:cNvPicPr/>
      </xdr:nvPicPr>
      <xdr:blipFill>
        <a:blip r:embed="rId2"/>
        <a:stretch/>
      </xdr:blipFill>
      <xdr:spPr>
        <a:xfrm>
          <a:off x="1164600" y="36436680"/>
          <a:ext cx="586080" cy="724320"/>
        </a:xfrm>
        <a:prstGeom prst="rect">
          <a:avLst/>
        </a:prstGeom>
        <a:ln>
          <a:noFill/>
        </a:ln>
      </xdr:spPr>
    </xdr:pic>
    <xdr:clientData/>
  </xdr:twoCellAnchor>
  <xdr:twoCellAnchor editAs="absolute">
    <xdr:from>
      <xdr:col>1</xdr:col>
      <xdr:colOff>4680</xdr:colOff>
      <xdr:row>196</xdr:row>
      <xdr:rowOff>10080</xdr:rowOff>
    </xdr:from>
    <xdr:to>
      <xdr:col>2</xdr:col>
      <xdr:colOff>2520</xdr:colOff>
      <xdr:row>199</xdr:row>
      <xdr:rowOff>100080</xdr:rowOff>
    </xdr:to>
    <xdr:pic>
      <xdr:nvPicPr>
        <xdr:cNvPr id="90" name="Изображение 45" descr=""/>
        <xdr:cNvPicPr/>
      </xdr:nvPicPr>
      <xdr:blipFill>
        <a:blip r:embed="rId3"/>
        <a:stretch/>
      </xdr:blipFill>
      <xdr:spPr>
        <a:xfrm>
          <a:off x="1166400" y="54534240"/>
          <a:ext cx="578880" cy="742680"/>
        </a:xfrm>
        <a:prstGeom prst="rect">
          <a:avLst/>
        </a:prstGeom>
        <a:ln>
          <a:noFill/>
        </a:ln>
      </xdr:spPr>
    </xdr:pic>
    <xdr:clientData/>
  </xdr:twoCellAnchor>
  <xdr:twoCellAnchor editAs="absolute">
    <xdr:from>
      <xdr:col>1</xdr:col>
      <xdr:colOff>13320</xdr:colOff>
      <xdr:row>255</xdr:row>
      <xdr:rowOff>82440</xdr:rowOff>
    </xdr:from>
    <xdr:to>
      <xdr:col>1</xdr:col>
      <xdr:colOff>541800</xdr:colOff>
      <xdr:row>258</xdr:row>
      <xdr:rowOff>29520</xdr:rowOff>
    </xdr:to>
    <xdr:pic>
      <xdr:nvPicPr>
        <xdr:cNvPr id="91" name="Изображение 46" descr=""/>
        <xdr:cNvPicPr/>
      </xdr:nvPicPr>
      <xdr:blipFill>
        <a:blip r:embed="rId4"/>
        <a:stretch/>
      </xdr:blipFill>
      <xdr:spPr>
        <a:xfrm>
          <a:off x="1175040" y="70972920"/>
          <a:ext cx="528480" cy="624240"/>
        </a:xfrm>
        <a:prstGeom prst="rect">
          <a:avLst/>
        </a:prstGeom>
        <a:ln>
          <a:noFill/>
        </a:ln>
      </xdr:spPr>
    </xdr:pic>
    <xdr:clientData/>
  </xdr:twoCellAnchor>
  <xdr:twoCellAnchor editAs="absolute">
    <xdr:from>
      <xdr:col>1</xdr:col>
      <xdr:colOff>15840</xdr:colOff>
      <xdr:row>289</xdr:row>
      <xdr:rowOff>65520</xdr:rowOff>
    </xdr:from>
    <xdr:to>
      <xdr:col>2</xdr:col>
      <xdr:colOff>18360</xdr:colOff>
      <xdr:row>292</xdr:row>
      <xdr:rowOff>65880</xdr:rowOff>
    </xdr:to>
    <xdr:pic>
      <xdr:nvPicPr>
        <xdr:cNvPr id="92" name="Изображение 47" descr=""/>
        <xdr:cNvPicPr/>
      </xdr:nvPicPr>
      <xdr:blipFill>
        <a:blip r:embed="rId5"/>
        <a:stretch/>
      </xdr:blipFill>
      <xdr:spPr>
        <a:xfrm>
          <a:off x="1177560" y="80713440"/>
          <a:ext cx="583560" cy="653040"/>
        </a:xfrm>
        <a:prstGeom prst="rect">
          <a:avLst/>
        </a:prstGeom>
        <a:ln>
          <a:noFill/>
        </a:ln>
      </xdr:spPr>
    </xdr:pic>
    <xdr:clientData/>
  </xdr:twoCellAnchor>
  <xdr:twoCellAnchor editAs="absolute">
    <xdr:from>
      <xdr:col>1</xdr:col>
      <xdr:colOff>8640</xdr:colOff>
      <xdr:row>345</xdr:row>
      <xdr:rowOff>183960</xdr:rowOff>
    </xdr:from>
    <xdr:to>
      <xdr:col>2</xdr:col>
      <xdr:colOff>7560</xdr:colOff>
      <xdr:row>349</xdr:row>
      <xdr:rowOff>74880</xdr:rowOff>
    </xdr:to>
    <xdr:pic>
      <xdr:nvPicPr>
        <xdr:cNvPr id="93" name="Изображение 48" descr=""/>
        <xdr:cNvPicPr/>
      </xdr:nvPicPr>
      <xdr:blipFill>
        <a:blip r:embed="rId6"/>
        <a:stretch/>
      </xdr:blipFill>
      <xdr:spPr>
        <a:xfrm>
          <a:off x="1170360" y="96402240"/>
          <a:ext cx="579960" cy="777240"/>
        </a:xfrm>
        <a:prstGeom prst="rect">
          <a:avLst/>
        </a:prstGeom>
        <a:ln>
          <a:noFill/>
        </a:ln>
      </xdr:spPr>
    </xdr:pic>
    <xdr:clientData/>
  </xdr:twoCellAnchor>
  <xdr:twoCellAnchor editAs="absolute">
    <xdr:from>
      <xdr:col>0</xdr:col>
      <xdr:colOff>1155600</xdr:colOff>
      <xdr:row>378</xdr:row>
      <xdr:rowOff>103320</xdr:rowOff>
    </xdr:from>
    <xdr:to>
      <xdr:col>2</xdr:col>
      <xdr:colOff>7200</xdr:colOff>
      <xdr:row>382</xdr:row>
      <xdr:rowOff>52200</xdr:rowOff>
    </xdr:to>
    <xdr:pic>
      <xdr:nvPicPr>
        <xdr:cNvPr id="94" name="Изображение 49" descr=""/>
        <xdr:cNvPicPr/>
      </xdr:nvPicPr>
      <xdr:blipFill>
        <a:blip r:embed="rId7"/>
        <a:stretch/>
      </xdr:blipFill>
      <xdr:spPr>
        <a:xfrm>
          <a:off x="1155600" y="105499800"/>
          <a:ext cx="594360" cy="811080"/>
        </a:xfrm>
        <a:prstGeom prst="rect">
          <a:avLst/>
        </a:prstGeom>
        <a:ln>
          <a:noFill/>
        </a:ln>
      </xdr:spPr>
    </xdr:pic>
    <xdr:clientData/>
  </xdr:twoCellAnchor>
  <xdr:twoCellAnchor editAs="absolute">
    <xdr:from>
      <xdr:col>1</xdr:col>
      <xdr:colOff>2520</xdr:colOff>
      <xdr:row>459</xdr:row>
      <xdr:rowOff>131760</xdr:rowOff>
    </xdr:from>
    <xdr:to>
      <xdr:col>2</xdr:col>
      <xdr:colOff>6120</xdr:colOff>
      <xdr:row>464</xdr:row>
      <xdr:rowOff>52200</xdr:rowOff>
    </xdr:to>
    <xdr:pic>
      <xdr:nvPicPr>
        <xdr:cNvPr id="95" name="Изображение 50" descr=""/>
        <xdr:cNvPicPr/>
      </xdr:nvPicPr>
      <xdr:blipFill>
        <a:blip r:embed="rId8"/>
        <a:stretch/>
      </xdr:blipFill>
      <xdr:spPr>
        <a:xfrm>
          <a:off x="1164240" y="122526000"/>
          <a:ext cx="584640" cy="968040"/>
        </a:xfrm>
        <a:prstGeom prst="rect">
          <a:avLst/>
        </a:prstGeom>
        <a:ln>
          <a:noFill/>
        </a:ln>
      </xdr:spPr>
    </xdr:pic>
    <xdr:clientData/>
  </xdr:twoCellAnchor>
  <xdr:twoCellAnchor editAs="absolute">
    <xdr:from>
      <xdr:col>0</xdr:col>
      <xdr:colOff>1054080</xdr:colOff>
      <xdr:row>529</xdr:row>
      <xdr:rowOff>164520</xdr:rowOff>
    </xdr:from>
    <xdr:to>
      <xdr:col>2</xdr:col>
      <xdr:colOff>7560</xdr:colOff>
      <xdr:row>534</xdr:row>
      <xdr:rowOff>101160</xdr:rowOff>
    </xdr:to>
    <xdr:pic>
      <xdr:nvPicPr>
        <xdr:cNvPr id="96" name="Изображение 51" descr=""/>
        <xdr:cNvPicPr/>
      </xdr:nvPicPr>
      <xdr:blipFill>
        <a:blip r:embed="rId9"/>
        <a:stretch/>
      </xdr:blipFill>
      <xdr:spPr>
        <a:xfrm>
          <a:off x="1054080" y="137227320"/>
          <a:ext cx="696240" cy="984240"/>
        </a:xfrm>
        <a:prstGeom prst="rect">
          <a:avLst/>
        </a:prstGeom>
        <a:ln>
          <a:noFill/>
        </a:ln>
      </xdr:spPr>
    </xdr:pic>
    <xdr:clientData/>
  </xdr:twoCellAnchor>
  <xdr:twoCellAnchor editAs="absolute">
    <xdr:from>
      <xdr:col>1</xdr:col>
      <xdr:colOff>1440</xdr:colOff>
      <xdr:row>587</xdr:row>
      <xdr:rowOff>28440</xdr:rowOff>
    </xdr:from>
    <xdr:to>
      <xdr:col>2</xdr:col>
      <xdr:colOff>3600</xdr:colOff>
      <xdr:row>591</xdr:row>
      <xdr:rowOff>162000</xdr:rowOff>
    </xdr:to>
    <xdr:pic>
      <xdr:nvPicPr>
        <xdr:cNvPr id="97" name="Изображение 52" descr=""/>
        <xdr:cNvPicPr/>
      </xdr:nvPicPr>
      <xdr:blipFill>
        <a:blip r:embed="rId10"/>
        <a:stretch/>
      </xdr:blipFill>
      <xdr:spPr>
        <a:xfrm>
          <a:off x="1163160" y="149244840"/>
          <a:ext cx="583200" cy="972000"/>
        </a:xfrm>
        <a:prstGeom prst="rect">
          <a:avLst/>
        </a:prstGeom>
        <a:ln>
          <a:noFill/>
        </a:ln>
      </xdr:spPr>
    </xdr:pic>
    <xdr:clientData/>
  </xdr:twoCellAnchor>
  <xdr:twoCellAnchor editAs="absolute">
    <xdr:from>
      <xdr:col>1</xdr:col>
      <xdr:colOff>1440</xdr:colOff>
      <xdr:row>636</xdr:row>
      <xdr:rowOff>98280</xdr:rowOff>
    </xdr:from>
    <xdr:to>
      <xdr:col>2</xdr:col>
      <xdr:colOff>3600</xdr:colOff>
      <xdr:row>640</xdr:row>
      <xdr:rowOff>39600</xdr:rowOff>
    </xdr:to>
    <xdr:pic>
      <xdr:nvPicPr>
        <xdr:cNvPr id="98" name="Изображение 52" descr=""/>
        <xdr:cNvPicPr/>
      </xdr:nvPicPr>
      <xdr:blipFill>
        <a:blip r:embed="rId11"/>
        <a:stretch/>
      </xdr:blipFill>
      <xdr:spPr>
        <a:xfrm>
          <a:off x="1163160" y="159582960"/>
          <a:ext cx="583200" cy="779400"/>
        </a:xfrm>
        <a:prstGeom prst="rect">
          <a:avLst/>
        </a:prstGeom>
        <a:ln>
          <a:noFill/>
        </a:ln>
      </xdr:spPr>
    </xdr:pic>
    <xdr:clientData/>
  </xdr:twoCellAnchor>
  <xdr:twoCellAnchor editAs="absolute">
    <xdr:from>
      <xdr:col>1</xdr:col>
      <xdr:colOff>3960</xdr:colOff>
      <xdr:row>317</xdr:row>
      <xdr:rowOff>222120</xdr:rowOff>
    </xdr:from>
    <xdr:to>
      <xdr:col>1</xdr:col>
      <xdr:colOff>481320</xdr:colOff>
      <xdr:row>320</xdr:row>
      <xdr:rowOff>209880</xdr:rowOff>
    </xdr:to>
    <xdr:pic>
      <xdr:nvPicPr>
        <xdr:cNvPr id="99" name="Изображение 1" descr=""/>
        <xdr:cNvPicPr/>
      </xdr:nvPicPr>
      <xdr:blipFill>
        <a:blip r:embed="rId12"/>
        <a:stretch/>
      </xdr:blipFill>
      <xdr:spPr>
        <a:xfrm>
          <a:off x="1165680" y="88620840"/>
          <a:ext cx="477360" cy="640800"/>
        </a:xfrm>
        <a:prstGeom prst="rect">
          <a:avLst/>
        </a:prstGeom>
        <a:ln>
          <a:noFill/>
        </a:ln>
      </xdr:spPr>
    </xdr:pic>
    <xdr:clientData/>
  </xdr:twoCellAnchor>
  <xdr:twoCellAnchor editAs="absolute">
    <xdr:from>
      <xdr:col>1</xdr:col>
      <xdr:colOff>6480</xdr:colOff>
      <xdr:row>228</xdr:row>
      <xdr:rowOff>225720</xdr:rowOff>
    </xdr:from>
    <xdr:to>
      <xdr:col>2</xdr:col>
      <xdr:colOff>6120</xdr:colOff>
      <xdr:row>232</xdr:row>
      <xdr:rowOff>44280</xdr:rowOff>
    </xdr:to>
    <xdr:pic>
      <xdr:nvPicPr>
        <xdr:cNvPr id="100" name="Изображение 1" descr=""/>
        <xdr:cNvPicPr/>
      </xdr:nvPicPr>
      <xdr:blipFill>
        <a:blip r:embed="rId13"/>
        <a:stretch/>
      </xdr:blipFill>
      <xdr:spPr>
        <a:xfrm>
          <a:off x="1168200" y="63618120"/>
          <a:ext cx="580680" cy="681120"/>
        </a:xfrm>
        <a:prstGeom prst="rect">
          <a:avLst/>
        </a:prstGeom>
        <a:ln>
          <a:noFill/>
        </a:ln>
      </xdr:spPr>
    </xdr:pic>
    <xdr:clientData/>
  </xdr:twoCellAnchor>
  <xdr:twoCellAnchor editAs="absolute">
    <xdr:from>
      <xdr:col>1</xdr:col>
      <xdr:colOff>3240</xdr:colOff>
      <xdr:row>163</xdr:row>
      <xdr:rowOff>128880</xdr:rowOff>
    </xdr:from>
    <xdr:to>
      <xdr:col>2</xdr:col>
      <xdr:colOff>18360</xdr:colOff>
      <xdr:row>166</xdr:row>
      <xdr:rowOff>201600</xdr:rowOff>
    </xdr:to>
    <xdr:pic>
      <xdr:nvPicPr>
        <xdr:cNvPr id="101" name="Изображение 1" descr=""/>
        <xdr:cNvPicPr/>
      </xdr:nvPicPr>
      <xdr:blipFill>
        <a:blip r:embed="rId14"/>
        <a:stretch/>
      </xdr:blipFill>
      <xdr:spPr>
        <a:xfrm>
          <a:off x="1164960" y="45550800"/>
          <a:ext cx="596160" cy="725760"/>
        </a:xfrm>
        <a:prstGeom prst="rect">
          <a:avLst/>
        </a:prstGeom>
        <a:ln>
          <a:noFill/>
        </a:ln>
      </xdr:spPr>
    </xdr:pic>
    <xdr:clientData/>
  </xdr:twoCellAnchor>
  <xdr:twoCellAnchor editAs="absolute">
    <xdr:from>
      <xdr:col>1</xdr:col>
      <xdr:colOff>11160</xdr:colOff>
      <xdr:row>96</xdr:row>
      <xdr:rowOff>127800</xdr:rowOff>
    </xdr:from>
    <xdr:to>
      <xdr:col>2</xdr:col>
      <xdr:colOff>4680</xdr:colOff>
      <xdr:row>99</xdr:row>
      <xdr:rowOff>181080</xdr:rowOff>
    </xdr:to>
    <xdr:pic>
      <xdr:nvPicPr>
        <xdr:cNvPr id="102" name="Изображение 1" descr=""/>
        <xdr:cNvPicPr/>
      </xdr:nvPicPr>
      <xdr:blipFill>
        <a:blip r:embed="rId15"/>
        <a:stretch/>
      </xdr:blipFill>
      <xdr:spPr>
        <a:xfrm>
          <a:off x="1172880" y="27136080"/>
          <a:ext cx="574560" cy="705960"/>
        </a:xfrm>
        <a:prstGeom prst="rect">
          <a:avLst/>
        </a:prstGeom>
        <a:ln>
          <a:noFill/>
        </a:ln>
      </xdr:spPr>
    </xdr:pic>
    <xdr:clientData/>
  </xdr:twoCellAnchor>
  <xdr:twoCellAnchor editAs="absolute">
    <xdr:from>
      <xdr:col>1</xdr:col>
      <xdr:colOff>7560</xdr:colOff>
      <xdr:row>28</xdr:row>
      <xdr:rowOff>17640</xdr:rowOff>
    </xdr:from>
    <xdr:to>
      <xdr:col>1</xdr:col>
      <xdr:colOff>453960</xdr:colOff>
      <xdr:row>31</xdr:row>
      <xdr:rowOff>74520</xdr:rowOff>
    </xdr:to>
    <xdr:pic>
      <xdr:nvPicPr>
        <xdr:cNvPr id="103" name="Изображение 1" descr=""/>
        <xdr:cNvPicPr/>
      </xdr:nvPicPr>
      <xdr:blipFill>
        <a:blip r:embed="rId16"/>
        <a:stretch/>
      </xdr:blipFill>
      <xdr:spPr>
        <a:xfrm>
          <a:off x="1169280" y="8190720"/>
          <a:ext cx="446400" cy="685440"/>
        </a:xfrm>
        <a:prstGeom prst="rect">
          <a:avLst/>
        </a:prstGeom>
        <a:ln>
          <a:noFill/>
        </a:ln>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543600</xdr:colOff>
      <xdr:row>105</xdr:row>
      <xdr:rowOff>83520</xdr:rowOff>
    </xdr:from>
    <xdr:to>
      <xdr:col>2</xdr:col>
      <xdr:colOff>18000</xdr:colOff>
      <xdr:row>109</xdr:row>
      <xdr:rowOff>169200</xdr:rowOff>
    </xdr:to>
    <xdr:pic>
      <xdr:nvPicPr>
        <xdr:cNvPr id="104" name="Изображение 53" descr=""/>
        <xdr:cNvPicPr/>
      </xdr:nvPicPr>
      <xdr:blipFill>
        <a:blip r:embed="rId1"/>
        <a:stretch/>
      </xdr:blipFill>
      <xdr:spPr>
        <a:xfrm>
          <a:off x="972000" y="27635400"/>
          <a:ext cx="1065240" cy="923760"/>
        </a:xfrm>
        <a:prstGeom prst="rect">
          <a:avLst/>
        </a:prstGeom>
        <a:ln>
          <a:noFill/>
        </a:ln>
      </xdr:spPr>
    </xdr:pic>
    <xdr:clientData/>
  </xdr:twoCellAnchor>
  <xdr:twoCellAnchor editAs="absolute">
    <xdr:from>
      <xdr:col>1</xdr:col>
      <xdr:colOff>526320</xdr:colOff>
      <xdr:row>53</xdr:row>
      <xdr:rowOff>1092240</xdr:rowOff>
    </xdr:from>
    <xdr:to>
      <xdr:col>2</xdr:col>
      <xdr:colOff>24120</xdr:colOff>
      <xdr:row>56</xdr:row>
      <xdr:rowOff>200880</xdr:rowOff>
    </xdr:to>
    <xdr:pic>
      <xdr:nvPicPr>
        <xdr:cNvPr id="105" name="Изображение 54" descr=""/>
        <xdr:cNvPicPr/>
      </xdr:nvPicPr>
      <xdr:blipFill>
        <a:blip r:embed="rId2"/>
        <a:stretch/>
      </xdr:blipFill>
      <xdr:spPr>
        <a:xfrm>
          <a:off x="954720" y="16653240"/>
          <a:ext cx="1088640" cy="783360"/>
        </a:xfrm>
        <a:prstGeom prst="rect">
          <a:avLst/>
        </a:prstGeom>
        <a:ln>
          <a:noFill/>
        </a:ln>
      </xdr:spPr>
    </xdr:pic>
    <xdr:clientData/>
  </xdr:twoCellAnchor>
  <xdr:twoCellAnchor editAs="absolute">
    <xdr:from>
      <xdr:col>1</xdr:col>
      <xdr:colOff>658440</xdr:colOff>
      <xdr:row>23</xdr:row>
      <xdr:rowOff>27000</xdr:rowOff>
    </xdr:from>
    <xdr:to>
      <xdr:col>2</xdr:col>
      <xdr:colOff>19440</xdr:colOff>
      <xdr:row>26</xdr:row>
      <xdr:rowOff>206280</xdr:rowOff>
    </xdr:to>
    <xdr:pic>
      <xdr:nvPicPr>
        <xdr:cNvPr id="106" name="Изображение 1" descr=""/>
        <xdr:cNvPicPr/>
      </xdr:nvPicPr>
      <xdr:blipFill>
        <a:blip r:embed="rId3"/>
        <a:stretch/>
      </xdr:blipFill>
      <xdr:spPr>
        <a:xfrm>
          <a:off x="1086840" y="7482240"/>
          <a:ext cx="951840" cy="856440"/>
        </a:xfrm>
        <a:prstGeom prst="rect">
          <a:avLst/>
        </a:prstGeom>
        <a:ln>
          <a:noFill/>
        </a:ln>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930960</xdr:colOff>
      <xdr:row>68</xdr:row>
      <xdr:rowOff>83160</xdr:rowOff>
    </xdr:from>
    <xdr:to>
      <xdr:col>2</xdr:col>
      <xdr:colOff>24120</xdr:colOff>
      <xdr:row>71</xdr:row>
      <xdr:rowOff>91800</xdr:rowOff>
    </xdr:to>
    <xdr:pic>
      <xdr:nvPicPr>
        <xdr:cNvPr id="107" name="Изображение 55" descr=""/>
        <xdr:cNvPicPr/>
      </xdr:nvPicPr>
      <xdr:blipFill>
        <a:blip r:embed="rId1"/>
        <a:stretch/>
      </xdr:blipFill>
      <xdr:spPr>
        <a:xfrm>
          <a:off x="1359360" y="19787040"/>
          <a:ext cx="931680" cy="658800"/>
        </a:xfrm>
        <a:prstGeom prst="rect">
          <a:avLst/>
        </a:prstGeom>
        <a:ln>
          <a:noFill/>
        </a:ln>
      </xdr:spPr>
    </xdr:pic>
    <xdr:clientData/>
  </xdr:twoCellAnchor>
  <xdr:twoCellAnchor editAs="absolute">
    <xdr:from>
      <xdr:col>1</xdr:col>
      <xdr:colOff>942480</xdr:colOff>
      <xdr:row>136</xdr:row>
      <xdr:rowOff>125640</xdr:rowOff>
    </xdr:from>
    <xdr:to>
      <xdr:col>2</xdr:col>
      <xdr:colOff>19800</xdr:colOff>
      <xdr:row>139</xdr:row>
      <xdr:rowOff>69480</xdr:rowOff>
    </xdr:to>
    <xdr:pic>
      <xdr:nvPicPr>
        <xdr:cNvPr id="108" name="Изображение 56" descr=""/>
        <xdr:cNvPicPr/>
      </xdr:nvPicPr>
      <xdr:blipFill>
        <a:blip r:embed="rId2"/>
        <a:stretch/>
      </xdr:blipFill>
      <xdr:spPr>
        <a:xfrm>
          <a:off x="1370880" y="39566520"/>
          <a:ext cx="915840" cy="594000"/>
        </a:xfrm>
        <a:prstGeom prst="rect">
          <a:avLst/>
        </a:prstGeom>
        <a:ln>
          <a:noFill/>
        </a:ln>
      </xdr:spPr>
    </xdr:pic>
    <xdr:clientData/>
  </xdr:twoCellAnchor>
  <xdr:twoCellAnchor editAs="absolute">
    <xdr:from>
      <xdr:col>1</xdr:col>
      <xdr:colOff>896760</xdr:colOff>
      <xdr:row>166</xdr:row>
      <xdr:rowOff>60840</xdr:rowOff>
    </xdr:from>
    <xdr:to>
      <xdr:col>2</xdr:col>
      <xdr:colOff>27000</xdr:colOff>
      <xdr:row>169</xdr:row>
      <xdr:rowOff>73080</xdr:rowOff>
    </xdr:to>
    <xdr:pic>
      <xdr:nvPicPr>
        <xdr:cNvPr id="109" name="Изображение 57" descr=""/>
        <xdr:cNvPicPr/>
      </xdr:nvPicPr>
      <xdr:blipFill>
        <a:blip r:embed="rId3"/>
        <a:stretch/>
      </xdr:blipFill>
      <xdr:spPr>
        <a:xfrm>
          <a:off x="1325160" y="48413520"/>
          <a:ext cx="968760" cy="662400"/>
        </a:xfrm>
        <a:prstGeom prst="rect">
          <a:avLst/>
        </a:prstGeom>
        <a:ln>
          <a:noFill/>
        </a:ln>
      </xdr:spPr>
    </xdr:pic>
    <xdr:clientData/>
  </xdr:twoCellAnchor>
  <xdr:twoCellAnchor editAs="absolute">
    <xdr:from>
      <xdr:col>1</xdr:col>
      <xdr:colOff>930960</xdr:colOff>
      <xdr:row>202</xdr:row>
      <xdr:rowOff>157320</xdr:rowOff>
    </xdr:from>
    <xdr:to>
      <xdr:col>2</xdr:col>
      <xdr:colOff>28800</xdr:colOff>
      <xdr:row>205</xdr:row>
      <xdr:rowOff>185760</xdr:rowOff>
    </xdr:to>
    <xdr:pic>
      <xdr:nvPicPr>
        <xdr:cNvPr id="110" name="Изображение 58" descr=""/>
        <xdr:cNvPicPr/>
      </xdr:nvPicPr>
      <xdr:blipFill>
        <a:blip r:embed="rId4"/>
        <a:stretch/>
      </xdr:blipFill>
      <xdr:spPr>
        <a:xfrm>
          <a:off x="1359360" y="58947840"/>
          <a:ext cx="936360" cy="678960"/>
        </a:xfrm>
        <a:prstGeom prst="rect">
          <a:avLst/>
        </a:prstGeom>
        <a:ln>
          <a:noFill/>
        </a:ln>
      </xdr:spPr>
    </xdr:pic>
    <xdr:clientData/>
  </xdr:twoCellAnchor>
  <xdr:twoCellAnchor editAs="absolute">
    <xdr:from>
      <xdr:col>1</xdr:col>
      <xdr:colOff>894240</xdr:colOff>
      <xdr:row>280</xdr:row>
      <xdr:rowOff>123840</xdr:rowOff>
    </xdr:from>
    <xdr:to>
      <xdr:col>2</xdr:col>
      <xdr:colOff>12960</xdr:colOff>
      <xdr:row>284</xdr:row>
      <xdr:rowOff>52200</xdr:rowOff>
    </xdr:to>
    <xdr:pic>
      <xdr:nvPicPr>
        <xdr:cNvPr id="111" name="Изображение 59" descr=""/>
        <xdr:cNvPicPr/>
      </xdr:nvPicPr>
      <xdr:blipFill>
        <a:blip r:embed="rId5"/>
        <a:stretch/>
      </xdr:blipFill>
      <xdr:spPr>
        <a:xfrm>
          <a:off x="1322640" y="80988480"/>
          <a:ext cx="957240" cy="766440"/>
        </a:xfrm>
        <a:prstGeom prst="rect">
          <a:avLst/>
        </a:prstGeom>
        <a:ln>
          <a:noFill/>
        </a:ln>
      </xdr:spPr>
    </xdr:pic>
    <xdr:clientData/>
  </xdr:twoCellAnchor>
  <xdr:twoCellAnchor editAs="absolute">
    <xdr:from>
      <xdr:col>1</xdr:col>
      <xdr:colOff>731880</xdr:colOff>
      <xdr:row>318</xdr:row>
      <xdr:rowOff>129600</xdr:rowOff>
    </xdr:from>
    <xdr:to>
      <xdr:col>2</xdr:col>
      <xdr:colOff>19080</xdr:colOff>
      <xdr:row>321</xdr:row>
      <xdr:rowOff>187560</xdr:rowOff>
    </xdr:to>
    <xdr:pic>
      <xdr:nvPicPr>
        <xdr:cNvPr id="112" name="Изображение 60" descr=""/>
        <xdr:cNvPicPr/>
      </xdr:nvPicPr>
      <xdr:blipFill>
        <a:blip r:embed="rId6"/>
        <a:stretch/>
      </xdr:blipFill>
      <xdr:spPr>
        <a:xfrm>
          <a:off x="1160280" y="92370960"/>
          <a:ext cx="1125720" cy="708120"/>
        </a:xfrm>
        <a:prstGeom prst="rect">
          <a:avLst/>
        </a:prstGeom>
        <a:ln>
          <a:noFill/>
        </a:ln>
      </xdr:spPr>
    </xdr:pic>
    <xdr:clientData/>
  </xdr:twoCellAnchor>
  <xdr:twoCellAnchor editAs="absolute">
    <xdr:from>
      <xdr:col>1</xdr:col>
      <xdr:colOff>868320</xdr:colOff>
      <xdr:row>383</xdr:row>
      <xdr:rowOff>150840</xdr:rowOff>
    </xdr:from>
    <xdr:to>
      <xdr:col>1</xdr:col>
      <xdr:colOff>883800</xdr:colOff>
      <xdr:row>383</xdr:row>
      <xdr:rowOff>151200</xdr:rowOff>
    </xdr:to>
    <xdr:pic>
      <xdr:nvPicPr>
        <xdr:cNvPr id="113" name="Изображение 61" descr=""/>
        <xdr:cNvPicPr/>
      </xdr:nvPicPr>
      <xdr:blipFill>
        <a:blip r:embed="rId7"/>
        <a:stretch/>
      </xdr:blipFill>
      <xdr:spPr>
        <a:xfrm>
          <a:off x="1296720" y="109195920"/>
          <a:ext cx="15480" cy="360"/>
        </a:xfrm>
        <a:prstGeom prst="rect">
          <a:avLst/>
        </a:prstGeom>
        <a:ln>
          <a:noFill/>
        </a:ln>
      </xdr:spPr>
    </xdr:pic>
    <xdr:clientData/>
  </xdr:twoCellAnchor>
  <xdr:twoCellAnchor editAs="absolute">
    <xdr:from>
      <xdr:col>1</xdr:col>
      <xdr:colOff>861480</xdr:colOff>
      <xdr:row>420</xdr:row>
      <xdr:rowOff>33840</xdr:rowOff>
    </xdr:from>
    <xdr:to>
      <xdr:col>1</xdr:col>
      <xdr:colOff>1707120</xdr:colOff>
      <xdr:row>424</xdr:row>
      <xdr:rowOff>168840</xdr:rowOff>
    </xdr:to>
    <xdr:pic>
      <xdr:nvPicPr>
        <xdr:cNvPr id="114" name="Изображение 62" descr=""/>
        <xdr:cNvPicPr/>
      </xdr:nvPicPr>
      <xdr:blipFill>
        <a:blip r:embed="rId8"/>
        <a:stretch/>
      </xdr:blipFill>
      <xdr:spPr>
        <a:xfrm>
          <a:off x="1289880" y="123417360"/>
          <a:ext cx="845640" cy="1049400"/>
        </a:xfrm>
        <a:prstGeom prst="rect">
          <a:avLst/>
        </a:prstGeom>
        <a:ln>
          <a:noFill/>
        </a:ln>
      </xdr:spPr>
    </xdr:pic>
    <xdr:clientData/>
  </xdr:twoCellAnchor>
  <xdr:twoCellAnchor editAs="absolute">
    <xdr:from>
      <xdr:col>1</xdr:col>
      <xdr:colOff>1002240</xdr:colOff>
      <xdr:row>502</xdr:row>
      <xdr:rowOff>92520</xdr:rowOff>
    </xdr:from>
    <xdr:to>
      <xdr:col>2</xdr:col>
      <xdr:colOff>33480</xdr:colOff>
      <xdr:row>507</xdr:row>
      <xdr:rowOff>144000</xdr:rowOff>
    </xdr:to>
    <xdr:pic>
      <xdr:nvPicPr>
        <xdr:cNvPr id="115" name="Изображение 63" descr=""/>
        <xdr:cNvPicPr/>
      </xdr:nvPicPr>
      <xdr:blipFill>
        <a:blip r:embed="rId9"/>
        <a:stretch/>
      </xdr:blipFill>
      <xdr:spPr>
        <a:xfrm>
          <a:off x="1430640" y="140735160"/>
          <a:ext cx="869760" cy="1099440"/>
        </a:xfrm>
        <a:prstGeom prst="rect">
          <a:avLst/>
        </a:prstGeom>
        <a:ln>
          <a:noFill/>
        </a:ln>
      </xdr:spPr>
    </xdr:pic>
    <xdr:clientData/>
  </xdr:twoCellAnchor>
  <xdr:twoCellAnchor editAs="absolute">
    <xdr:from>
      <xdr:col>1</xdr:col>
      <xdr:colOff>868320</xdr:colOff>
      <xdr:row>564</xdr:row>
      <xdr:rowOff>113040</xdr:rowOff>
    </xdr:from>
    <xdr:to>
      <xdr:col>2</xdr:col>
      <xdr:colOff>7920</xdr:colOff>
      <xdr:row>569</xdr:row>
      <xdr:rowOff>183960</xdr:rowOff>
    </xdr:to>
    <xdr:pic>
      <xdr:nvPicPr>
        <xdr:cNvPr id="116" name="Изображение 64" descr=""/>
        <xdr:cNvPicPr/>
      </xdr:nvPicPr>
      <xdr:blipFill>
        <a:blip r:embed="rId10"/>
        <a:stretch/>
      </xdr:blipFill>
      <xdr:spPr>
        <a:xfrm>
          <a:off x="1296720" y="153748080"/>
          <a:ext cx="978120" cy="1118520"/>
        </a:xfrm>
        <a:prstGeom prst="rect">
          <a:avLst/>
        </a:prstGeom>
        <a:ln>
          <a:noFill/>
        </a:ln>
      </xdr:spPr>
    </xdr:pic>
    <xdr:clientData/>
  </xdr:twoCellAnchor>
  <xdr:twoCellAnchor editAs="absolute">
    <xdr:from>
      <xdr:col>1</xdr:col>
      <xdr:colOff>951120</xdr:colOff>
      <xdr:row>626</xdr:row>
      <xdr:rowOff>75960</xdr:rowOff>
    </xdr:from>
    <xdr:to>
      <xdr:col>2</xdr:col>
      <xdr:colOff>9000</xdr:colOff>
      <xdr:row>629</xdr:row>
      <xdr:rowOff>156240</xdr:rowOff>
    </xdr:to>
    <xdr:pic>
      <xdr:nvPicPr>
        <xdr:cNvPr id="117" name="Изображение 57" descr=""/>
        <xdr:cNvPicPr/>
      </xdr:nvPicPr>
      <xdr:blipFill>
        <a:blip r:embed="rId11"/>
        <a:stretch/>
      </xdr:blipFill>
      <xdr:spPr>
        <a:xfrm>
          <a:off x="1379520" y="166703040"/>
          <a:ext cx="896400" cy="708840"/>
        </a:xfrm>
        <a:prstGeom prst="rect">
          <a:avLst/>
        </a:prstGeom>
        <a:ln>
          <a:noFill/>
        </a:ln>
      </xdr:spPr>
    </xdr:pic>
    <xdr:clientData/>
  </xdr:twoCellAnchor>
  <xdr:twoCellAnchor editAs="absolute">
    <xdr:from>
      <xdr:col>1</xdr:col>
      <xdr:colOff>649440</xdr:colOff>
      <xdr:row>351</xdr:row>
      <xdr:rowOff>103320</xdr:rowOff>
    </xdr:from>
    <xdr:to>
      <xdr:col>2</xdr:col>
      <xdr:colOff>2160</xdr:colOff>
      <xdr:row>355</xdr:row>
      <xdr:rowOff>12960</xdr:rowOff>
    </xdr:to>
    <xdr:pic>
      <xdr:nvPicPr>
        <xdr:cNvPr id="118" name="Изображение 59" descr=""/>
        <xdr:cNvPicPr/>
      </xdr:nvPicPr>
      <xdr:blipFill>
        <a:blip r:embed="rId12"/>
        <a:stretch/>
      </xdr:blipFill>
      <xdr:spPr>
        <a:xfrm>
          <a:off x="1077840" y="101621880"/>
          <a:ext cx="1191240" cy="747720"/>
        </a:xfrm>
        <a:prstGeom prst="rect">
          <a:avLst/>
        </a:prstGeom>
        <a:ln>
          <a:noFill/>
        </a:ln>
      </xdr:spPr>
    </xdr:pic>
    <xdr:clientData/>
  </xdr:twoCellAnchor>
  <xdr:twoCellAnchor editAs="absolute">
    <xdr:from>
      <xdr:col>1</xdr:col>
      <xdr:colOff>1042200</xdr:colOff>
      <xdr:row>29</xdr:row>
      <xdr:rowOff>167760</xdr:rowOff>
    </xdr:from>
    <xdr:to>
      <xdr:col>2</xdr:col>
      <xdr:colOff>23400</xdr:colOff>
      <xdr:row>33</xdr:row>
      <xdr:rowOff>48600</xdr:rowOff>
    </xdr:to>
    <xdr:pic>
      <xdr:nvPicPr>
        <xdr:cNvPr id="119" name="Изображение 1" descr=""/>
        <xdr:cNvPicPr/>
      </xdr:nvPicPr>
      <xdr:blipFill>
        <a:blip r:embed="rId13"/>
        <a:stretch/>
      </xdr:blipFill>
      <xdr:spPr>
        <a:xfrm>
          <a:off x="1470600" y="8821440"/>
          <a:ext cx="819720" cy="762120"/>
        </a:xfrm>
        <a:prstGeom prst="rect">
          <a:avLst/>
        </a:prstGeom>
        <a:ln>
          <a:noFill/>
        </a:ln>
      </xdr:spPr>
    </xdr:pic>
    <xdr:clientData/>
  </xdr:twoCellAnchor>
  <xdr:twoCellAnchor editAs="absolute">
    <xdr:from>
      <xdr:col>1</xdr:col>
      <xdr:colOff>973800</xdr:colOff>
      <xdr:row>244</xdr:row>
      <xdr:rowOff>154800</xdr:rowOff>
    </xdr:from>
    <xdr:to>
      <xdr:col>2</xdr:col>
      <xdr:colOff>25920</xdr:colOff>
      <xdr:row>248</xdr:row>
      <xdr:rowOff>17640</xdr:rowOff>
    </xdr:to>
    <xdr:pic>
      <xdr:nvPicPr>
        <xdr:cNvPr id="120" name="Изображение 1" descr=""/>
        <xdr:cNvPicPr/>
      </xdr:nvPicPr>
      <xdr:blipFill>
        <a:blip r:embed="rId14"/>
        <a:stretch/>
      </xdr:blipFill>
      <xdr:spPr>
        <a:xfrm>
          <a:off x="1402200" y="70877160"/>
          <a:ext cx="890640" cy="700920"/>
        </a:xfrm>
        <a:prstGeom prst="rect">
          <a:avLst/>
        </a:prstGeom>
        <a:ln>
          <a:noFill/>
        </a:ln>
      </xdr:spPr>
    </xdr:pic>
    <xdr:clientData/>
  </xdr:twoCellAnchor>
  <xdr:twoCellAnchor editAs="absolute">
    <xdr:from>
      <xdr:col>1</xdr:col>
      <xdr:colOff>649440</xdr:colOff>
      <xdr:row>388</xdr:row>
      <xdr:rowOff>140400</xdr:rowOff>
    </xdr:from>
    <xdr:to>
      <xdr:col>2</xdr:col>
      <xdr:colOff>2160</xdr:colOff>
      <xdr:row>392</xdr:row>
      <xdr:rowOff>129960</xdr:rowOff>
    </xdr:to>
    <xdr:pic>
      <xdr:nvPicPr>
        <xdr:cNvPr id="121" name="Изображение 59" descr=""/>
        <xdr:cNvPicPr/>
      </xdr:nvPicPr>
      <xdr:blipFill>
        <a:blip r:embed="rId15"/>
        <a:stretch/>
      </xdr:blipFill>
      <xdr:spPr>
        <a:xfrm>
          <a:off x="1077840" y="111382200"/>
          <a:ext cx="1191240" cy="827640"/>
        </a:xfrm>
        <a:prstGeom prst="rect">
          <a:avLst/>
        </a:prstGeom>
        <a:ln>
          <a:noFill/>
        </a:ln>
      </xdr:spPr>
    </xdr:pic>
    <xdr:clientData/>
  </xdr:twoCellAnchor>
  <xdr:twoCellAnchor editAs="absolute">
    <xdr:from>
      <xdr:col>15</xdr:col>
      <xdr:colOff>108720</xdr:colOff>
      <xdr:row>418</xdr:row>
      <xdr:rowOff>469080</xdr:rowOff>
    </xdr:from>
    <xdr:to>
      <xdr:col>15</xdr:col>
      <xdr:colOff>165240</xdr:colOff>
      <xdr:row>418</xdr:row>
      <xdr:rowOff>525960</xdr:rowOff>
    </xdr:to>
    <xdr:pic>
      <xdr:nvPicPr>
        <xdr:cNvPr id="122" name="Изображение 64" descr=""/>
        <xdr:cNvPicPr/>
      </xdr:nvPicPr>
      <xdr:blipFill>
        <a:blip r:embed="rId16"/>
        <a:stretch/>
      </xdr:blipFill>
      <xdr:spPr>
        <a:xfrm>
          <a:off x="9500040" y="120754440"/>
          <a:ext cx="56520" cy="56880"/>
        </a:xfrm>
        <a:prstGeom prst="rect">
          <a:avLst/>
        </a:prstGeom>
        <a:ln>
          <a:noFill/>
        </a:ln>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582480</xdr:colOff>
      <xdr:row>30</xdr:row>
      <xdr:rowOff>31320</xdr:rowOff>
    </xdr:from>
    <xdr:to>
      <xdr:col>2</xdr:col>
      <xdr:colOff>2520</xdr:colOff>
      <xdr:row>35</xdr:row>
      <xdr:rowOff>178920</xdr:rowOff>
    </xdr:to>
    <xdr:pic>
      <xdr:nvPicPr>
        <xdr:cNvPr id="123" name="Изображение 55" descr=""/>
        <xdr:cNvPicPr/>
      </xdr:nvPicPr>
      <xdr:blipFill>
        <a:blip r:embed="rId1"/>
        <a:stretch/>
      </xdr:blipFill>
      <xdr:spPr>
        <a:xfrm>
          <a:off x="1153800" y="8859600"/>
          <a:ext cx="658440" cy="1143360"/>
        </a:xfrm>
        <a:prstGeom prst="rect">
          <a:avLst/>
        </a:prstGeom>
        <a:ln>
          <a:noFill/>
        </a:ln>
      </xdr:spPr>
    </xdr:pic>
    <xdr:clientData/>
  </xdr:twoCellAnchor>
  <xdr:twoCellAnchor editAs="absolute">
    <xdr:from>
      <xdr:col>1</xdr:col>
      <xdr:colOff>806760</xdr:colOff>
      <xdr:row>64</xdr:row>
      <xdr:rowOff>209880</xdr:rowOff>
    </xdr:from>
    <xdr:to>
      <xdr:col>2</xdr:col>
      <xdr:colOff>19440</xdr:colOff>
      <xdr:row>70</xdr:row>
      <xdr:rowOff>152280</xdr:rowOff>
    </xdr:to>
    <xdr:pic>
      <xdr:nvPicPr>
        <xdr:cNvPr id="124" name="Изображение 55" descr=""/>
        <xdr:cNvPicPr/>
      </xdr:nvPicPr>
      <xdr:blipFill>
        <a:blip r:embed="rId2"/>
        <a:stretch/>
      </xdr:blipFill>
      <xdr:spPr>
        <a:xfrm>
          <a:off x="1378080" y="18473040"/>
          <a:ext cx="451080" cy="1078200"/>
        </a:xfrm>
        <a:prstGeom prst="rect">
          <a:avLst/>
        </a:prstGeom>
        <a:ln>
          <a:noFill/>
        </a:ln>
      </xdr:spPr>
    </xdr:pic>
    <xdr:clientData/>
  </xdr:twoCellAnchor>
  <xdr:twoCellAnchor editAs="absolute">
    <xdr:from>
      <xdr:col>1</xdr:col>
      <xdr:colOff>875880</xdr:colOff>
      <xdr:row>95</xdr:row>
      <xdr:rowOff>1449360</xdr:rowOff>
    </xdr:from>
    <xdr:to>
      <xdr:col>2</xdr:col>
      <xdr:colOff>19080</xdr:colOff>
      <xdr:row>100</xdr:row>
      <xdr:rowOff>48600</xdr:rowOff>
    </xdr:to>
    <xdr:pic>
      <xdr:nvPicPr>
        <xdr:cNvPr id="125" name="Изображение 55" descr=""/>
        <xdr:cNvPicPr/>
      </xdr:nvPicPr>
      <xdr:blipFill>
        <a:blip r:embed="rId3"/>
        <a:stretch/>
      </xdr:blipFill>
      <xdr:spPr>
        <a:xfrm>
          <a:off x="1447200" y="27332280"/>
          <a:ext cx="381600" cy="1081080"/>
        </a:xfrm>
        <a:prstGeom prst="rect">
          <a:avLst/>
        </a:prstGeom>
        <a:ln>
          <a:noFill/>
        </a:ln>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167040</xdr:colOff>
      <xdr:row>29</xdr:row>
      <xdr:rowOff>175680</xdr:rowOff>
    </xdr:from>
    <xdr:to>
      <xdr:col>2</xdr:col>
      <xdr:colOff>18720</xdr:colOff>
      <xdr:row>33</xdr:row>
      <xdr:rowOff>106560</xdr:rowOff>
    </xdr:to>
    <xdr:pic>
      <xdr:nvPicPr>
        <xdr:cNvPr id="126" name="Изображение 1" descr=""/>
        <xdr:cNvPicPr/>
      </xdr:nvPicPr>
      <xdr:blipFill>
        <a:blip r:embed="rId1"/>
        <a:stretch/>
      </xdr:blipFill>
      <xdr:spPr>
        <a:xfrm>
          <a:off x="738360" y="8146080"/>
          <a:ext cx="1090080" cy="764640"/>
        </a:xfrm>
        <a:prstGeom prst="rect">
          <a:avLst/>
        </a:prstGeom>
        <a:ln>
          <a:noFill/>
        </a:ln>
      </xdr:spPr>
    </xdr:pic>
    <xdr:clientData/>
  </xdr:twoCellAnchor>
  <xdr:twoCellAnchor editAs="absolute">
    <xdr:from>
      <xdr:col>1</xdr:col>
      <xdr:colOff>167040</xdr:colOff>
      <xdr:row>62</xdr:row>
      <xdr:rowOff>137160</xdr:rowOff>
    </xdr:from>
    <xdr:to>
      <xdr:col>2</xdr:col>
      <xdr:colOff>18720</xdr:colOff>
      <xdr:row>66</xdr:row>
      <xdr:rowOff>110880</xdr:rowOff>
    </xdr:to>
    <xdr:pic>
      <xdr:nvPicPr>
        <xdr:cNvPr id="127" name="Изображение 1" descr=""/>
        <xdr:cNvPicPr/>
      </xdr:nvPicPr>
      <xdr:blipFill>
        <a:blip r:embed="rId2"/>
        <a:stretch/>
      </xdr:blipFill>
      <xdr:spPr>
        <a:xfrm>
          <a:off x="738360" y="18032040"/>
          <a:ext cx="1090080" cy="76428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3</xdr:col>
      <xdr:colOff>101160</xdr:colOff>
      <xdr:row>1250</xdr:row>
      <xdr:rowOff>37800</xdr:rowOff>
    </xdr:from>
    <xdr:to>
      <xdr:col>5</xdr:col>
      <xdr:colOff>155160</xdr:colOff>
      <xdr:row>1255</xdr:row>
      <xdr:rowOff>158040</xdr:rowOff>
    </xdr:to>
    <xdr:pic>
      <xdr:nvPicPr>
        <xdr:cNvPr id="7" name="Изображение 1" descr=""/>
        <xdr:cNvPicPr/>
      </xdr:nvPicPr>
      <xdr:blipFill>
        <a:blip r:embed="rId1"/>
        <a:stretch/>
      </xdr:blipFill>
      <xdr:spPr>
        <a:xfrm>
          <a:off x="3844440" y="294674400"/>
          <a:ext cx="1463400" cy="933120"/>
        </a:xfrm>
        <a:prstGeom prst="rect">
          <a:avLst/>
        </a:prstGeom>
        <a:ln>
          <a:noFill/>
        </a:ln>
      </xdr:spPr>
    </xdr:pic>
    <xdr:clientData/>
  </xdr:twoCellAnchor>
  <xdr:twoCellAnchor editAs="absolute">
    <xdr:from>
      <xdr:col>7</xdr:col>
      <xdr:colOff>601560</xdr:colOff>
      <xdr:row>1063</xdr:row>
      <xdr:rowOff>46080</xdr:rowOff>
    </xdr:from>
    <xdr:to>
      <xdr:col>7</xdr:col>
      <xdr:colOff>657360</xdr:colOff>
      <xdr:row>1063</xdr:row>
      <xdr:rowOff>60840</xdr:rowOff>
    </xdr:to>
    <xdr:pic>
      <xdr:nvPicPr>
        <xdr:cNvPr id="8" name="Изображение 1" descr=""/>
        <xdr:cNvPicPr/>
      </xdr:nvPicPr>
      <xdr:blipFill>
        <a:blip r:embed="rId2"/>
        <a:stretch/>
      </xdr:blipFill>
      <xdr:spPr>
        <a:xfrm>
          <a:off x="6964200" y="253398960"/>
          <a:ext cx="55800" cy="14760"/>
        </a:xfrm>
        <a:prstGeom prst="rect">
          <a:avLst/>
        </a:prstGeom>
        <a:ln>
          <a:noFill/>
        </a:ln>
      </xdr:spPr>
    </xdr:pic>
    <xdr:clientData/>
  </xdr:twoCellAnchor>
  <xdr:twoCellAnchor editAs="absolute">
    <xdr:from>
      <xdr:col>18</xdr:col>
      <xdr:colOff>353160</xdr:colOff>
      <xdr:row>185</xdr:row>
      <xdr:rowOff>88560</xdr:rowOff>
    </xdr:from>
    <xdr:to>
      <xdr:col>18</xdr:col>
      <xdr:colOff>400320</xdr:colOff>
      <xdr:row>185</xdr:row>
      <xdr:rowOff>129600</xdr:rowOff>
    </xdr:to>
    <xdr:pic>
      <xdr:nvPicPr>
        <xdr:cNvPr id="9" name="Изображение 1" descr=""/>
        <xdr:cNvPicPr/>
      </xdr:nvPicPr>
      <xdr:blipFill>
        <a:blip r:embed="rId3"/>
        <a:stretch/>
      </xdr:blipFill>
      <xdr:spPr>
        <a:xfrm>
          <a:off x="14612040" y="43809480"/>
          <a:ext cx="47160" cy="41040"/>
        </a:xfrm>
        <a:prstGeom prst="rect">
          <a:avLst/>
        </a:prstGeom>
        <a:ln>
          <a:noFill/>
        </a:ln>
      </xdr:spPr>
    </xdr:pic>
    <xdr:clientData/>
  </xdr:twoCellAnchor>
  <xdr:twoCellAnchor editAs="absolute">
    <xdr:from>
      <xdr:col>18</xdr:col>
      <xdr:colOff>353160</xdr:colOff>
      <xdr:row>1244</xdr:row>
      <xdr:rowOff>121320</xdr:rowOff>
    </xdr:from>
    <xdr:to>
      <xdr:col>18</xdr:col>
      <xdr:colOff>400320</xdr:colOff>
      <xdr:row>1244</xdr:row>
      <xdr:rowOff>162720</xdr:rowOff>
    </xdr:to>
    <xdr:pic>
      <xdr:nvPicPr>
        <xdr:cNvPr id="10" name="Изображение 1" descr=""/>
        <xdr:cNvPicPr/>
      </xdr:nvPicPr>
      <xdr:blipFill>
        <a:blip r:embed="rId4"/>
        <a:stretch/>
      </xdr:blipFill>
      <xdr:spPr>
        <a:xfrm>
          <a:off x="14612040" y="293782680"/>
          <a:ext cx="47160" cy="41400"/>
        </a:xfrm>
        <a:prstGeom prst="rect">
          <a:avLst/>
        </a:prstGeom>
        <a:ln>
          <a:noFill/>
        </a:ln>
      </xdr:spPr>
    </xdr:pic>
    <xdr:clientData/>
  </xdr:twoCellAnchor>
  <xdr:twoCellAnchor editAs="absolute">
    <xdr:from>
      <xdr:col>18</xdr:col>
      <xdr:colOff>353160</xdr:colOff>
      <xdr:row>306</xdr:row>
      <xdr:rowOff>51120</xdr:rowOff>
    </xdr:from>
    <xdr:to>
      <xdr:col>18</xdr:col>
      <xdr:colOff>400320</xdr:colOff>
      <xdr:row>306</xdr:row>
      <xdr:rowOff>92880</xdr:rowOff>
    </xdr:to>
    <xdr:pic>
      <xdr:nvPicPr>
        <xdr:cNvPr id="11" name="Изображение 1" descr=""/>
        <xdr:cNvPicPr/>
      </xdr:nvPicPr>
      <xdr:blipFill>
        <a:blip r:embed="rId5"/>
        <a:stretch/>
      </xdr:blipFill>
      <xdr:spPr>
        <a:xfrm>
          <a:off x="14612040" y="71804160"/>
          <a:ext cx="47160" cy="4176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absolute">
    <xdr:from>
      <xdr:col>6</xdr:col>
      <xdr:colOff>626040</xdr:colOff>
      <xdr:row>32</xdr:row>
      <xdr:rowOff>186840</xdr:rowOff>
    </xdr:from>
    <xdr:to>
      <xdr:col>6</xdr:col>
      <xdr:colOff>754200</xdr:colOff>
      <xdr:row>33</xdr:row>
      <xdr:rowOff>9720</xdr:rowOff>
    </xdr:to>
    <xdr:pic>
      <xdr:nvPicPr>
        <xdr:cNvPr id="12" name="Изображение 1" descr=""/>
        <xdr:cNvPicPr/>
      </xdr:nvPicPr>
      <xdr:blipFill>
        <a:blip r:embed="rId1"/>
        <a:stretch/>
      </xdr:blipFill>
      <xdr:spPr>
        <a:xfrm>
          <a:off x="7588800" y="9950400"/>
          <a:ext cx="128160" cy="32400"/>
        </a:xfrm>
        <a:prstGeom prst="rect">
          <a:avLst/>
        </a:prstGeom>
        <a:ln>
          <a:noFill/>
        </a:ln>
      </xdr:spPr>
    </xdr:pic>
    <xdr:clientData/>
  </xdr:twoCellAnchor>
  <xdr:twoCellAnchor editAs="absolute">
    <xdr:from>
      <xdr:col>1</xdr:col>
      <xdr:colOff>1122120</xdr:colOff>
      <xdr:row>116</xdr:row>
      <xdr:rowOff>1978200</xdr:rowOff>
    </xdr:from>
    <xdr:to>
      <xdr:col>1</xdr:col>
      <xdr:colOff>1172160</xdr:colOff>
      <xdr:row>116</xdr:row>
      <xdr:rowOff>1982160</xdr:rowOff>
    </xdr:to>
    <xdr:pic>
      <xdr:nvPicPr>
        <xdr:cNvPr id="13" name="Изображение 3" descr=""/>
        <xdr:cNvPicPr/>
      </xdr:nvPicPr>
      <xdr:blipFill>
        <a:blip r:embed="rId2"/>
        <a:stretch/>
      </xdr:blipFill>
      <xdr:spPr>
        <a:xfrm>
          <a:off x="1550520" y="39417480"/>
          <a:ext cx="50040" cy="3960"/>
        </a:xfrm>
        <a:prstGeom prst="rect">
          <a:avLst/>
        </a:prstGeom>
        <a:ln>
          <a:noFill/>
        </a:ln>
      </xdr:spPr>
    </xdr:pic>
    <xdr:clientData/>
  </xdr:twoCellAnchor>
  <xdr:twoCellAnchor editAs="absolute">
    <xdr:from>
      <xdr:col>1</xdr:col>
      <xdr:colOff>935640</xdr:colOff>
      <xdr:row>149</xdr:row>
      <xdr:rowOff>2331000</xdr:rowOff>
    </xdr:from>
    <xdr:to>
      <xdr:col>1</xdr:col>
      <xdr:colOff>1821600</xdr:colOff>
      <xdr:row>149</xdr:row>
      <xdr:rowOff>3203280</xdr:rowOff>
    </xdr:to>
    <xdr:pic>
      <xdr:nvPicPr>
        <xdr:cNvPr id="14" name="Изображение 4" descr=""/>
        <xdr:cNvPicPr/>
      </xdr:nvPicPr>
      <xdr:blipFill>
        <a:blip r:embed="rId3"/>
        <a:stretch/>
      </xdr:blipFill>
      <xdr:spPr>
        <a:xfrm>
          <a:off x="1364040" y="51003720"/>
          <a:ext cx="885960" cy="872280"/>
        </a:xfrm>
        <a:prstGeom prst="rect">
          <a:avLst/>
        </a:prstGeom>
        <a:ln>
          <a:noFill/>
        </a:ln>
      </xdr:spPr>
    </xdr:pic>
    <xdr:clientData/>
  </xdr:twoCellAnchor>
  <xdr:twoCellAnchor editAs="absolute">
    <xdr:from>
      <xdr:col>5</xdr:col>
      <xdr:colOff>532800</xdr:colOff>
      <xdr:row>32</xdr:row>
      <xdr:rowOff>186840</xdr:rowOff>
    </xdr:from>
    <xdr:to>
      <xdr:col>5</xdr:col>
      <xdr:colOff>545760</xdr:colOff>
      <xdr:row>33</xdr:row>
      <xdr:rowOff>1800</xdr:rowOff>
    </xdr:to>
    <xdr:pic>
      <xdr:nvPicPr>
        <xdr:cNvPr id="15" name="Изображение 1" descr=""/>
        <xdr:cNvPicPr/>
      </xdr:nvPicPr>
      <xdr:blipFill>
        <a:blip r:embed="rId4"/>
        <a:stretch/>
      </xdr:blipFill>
      <xdr:spPr>
        <a:xfrm>
          <a:off x="6638040" y="9950400"/>
          <a:ext cx="12960" cy="24480"/>
        </a:xfrm>
        <a:prstGeom prst="rect">
          <a:avLst/>
        </a:prstGeom>
        <a:ln>
          <a:noFill/>
        </a:ln>
      </xdr:spPr>
    </xdr:pic>
    <xdr:clientData/>
  </xdr:twoCellAnchor>
  <xdr:twoCellAnchor editAs="absolute">
    <xdr:from>
      <xdr:col>1</xdr:col>
      <xdr:colOff>1032480</xdr:colOff>
      <xdr:row>116</xdr:row>
      <xdr:rowOff>1978200</xdr:rowOff>
    </xdr:from>
    <xdr:to>
      <xdr:col>1</xdr:col>
      <xdr:colOff>1105560</xdr:colOff>
      <xdr:row>116</xdr:row>
      <xdr:rowOff>1990440</xdr:rowOff>
    </xdr:to>
    <xdr:pic>
      <xdr:nvPicPr>
        <xdr:cNvPr id="16" name="Изображение 3" descr=""/>
        <xdr:cNvPicPr/>
      </xdr:nvPicPr>
      <xdr:blipFill>
        <a:blip r:embed="rId5"/>
        <a:stretch/>
      </xdr:blipFill>
      <xdr:spPr>
        <a:xfrm>
          <a:off x="1460880" y="39417480"/>
          <a:ext cx="73080" cy="12240"/>
        </a:xfrm>
        <a:prstGeom prst="rect">
          <a:avLst/>
        </a:prstGeom>
        <a:ln>
          <a:noFill/>
        </a:ln>
      </xdr:spPr>
    </xdr:pic>
    <xdr:clientData/>
  </xdr:twoCellAnchor>
  <xdr:twoCellAnchor editAs="absolute">
    <xdr:from>
      <xdr:col>1</xdr:col>
      <xdr:colOff>935640</xdr:colOff>
      <xdr:row>149</xdr:row>
      <xdr:rowOff>2331000</xdr:rowOff>
    </xdr:from>
    <xdr:to>
      <xdr:col>1</xdr:col>
      <xdr:colOff>1821600</xdr:colOff>
      <xdr:row>149</xdr:row>
      <xdr:rowOff>3203280</xdr:rowOff>
    </xdr:to>
    <xdr:pic>
      <xdr:nvPicPr>
        <xdr:cNvPr id="17" name="Изображение 4" descr=""/>
        <xdr:cNvPicPr/>
      </xdr:nvPicPr>
      <xdr:blipFill>
        <a:blip r:embed="rId6"/>
        <a:stretch/>
      </xdr:blipFill>
      <xdr:spPr>
        <a:xfrm>
          <a:off x="1364040" y="51003720"/>
          <a:ext cx="885960" cy="872280"/>
        </a:xfrm>
        <a:prstGeom prst="rect">
          <a:avLst/>
        </a:prstGeom>
        <a:ln>
          <a:noFill/>
        </a:ln>
      </xdr:spPr>
    </xdr:pic>
    <xdr:clientData/>
  </xdr:twoCellAnchor>
  <xdr:twoCellAnchor editAs="absolute">
    <xdr:from>
      <xdr:col>1</xdr:col>
      <xdr:colOff>477720</xdr:colOff>
      <xdr:row>31</xdr:row>
      <xdr:rowOff>93240</xdr:rowOff>
    </xdr:from>
    <xdr:to>
      <xdr:col>1</xdr:col>
      <xdr:colOff>1363320</xdr:colOff>
      <xdr:row>34</xdr:row>
      <xdr:rowOff>12960</xdr:rowOff>
    </xdr:to>
    <xdr:pic>
      <xdr:nvPicPr>
        <xdr:cNvPr id="18" name="Изображение 1" descr=""/>
        <xdr:cNvPicPr/>
      </xdr:nvPicPr>
      <xdr:blipFill>
        <a:blip r:embed="rId7"/>
        <a:stretch/>
      </xdr:blipFill>
      <xdr:spPr>
        <a:xfrm>
          <a:off x="906120" y="9647280"/>
          <a:ext cx="885600" cy="548280"/>
        </a:xfrm>
        <a:prstGeom prst="rect">
          <a:avLst/>
        </a:prstGeom>
        <a:ln>
          <a:noFill/>
        </a:ln>
      </xdr:spPr>
    </xdr:pic>
    <xdr:clientData/>
  </xdr:twoCellAnchor>
  <xdr:twoCellAnchor editAs="absolute">
    <xdr:from>
      <xdr:col>1</xdr:col>
      <xdr:colOff>435600</xdr:colOff>
      <xdr:row>87</xdr:row>
      <xdr:rowOff>155160</xdr:rowOff>
    </xdr:from>
    <xdr:to>
      <xdr:col>1</xdr:col>
      <xdr:colOff>1350720</xdr:colOff>
      <xdr:row>89</xdr:row>
      <xdr:rowOff>279000</xdr:rowOff>
    </xdr:to>
    <xdr:pic>
      <xdr:nvPicPr>
        <xdr:cNvPr id="19" name="Изображение 2" descr=""/>
        <xdr:cNvPicPr/>
      </xdr:nvPicPr>
      <xdr:blipFill>
        <a:blip r:embed="rId8"/>
        <a:stretch/>
      </xdr:blipFill>
      <xdr:spPr>
        <a:xfrm>
          <a:off x="864000" y="29359440"/>
          <a:ext cx="915120" cy="564480"/>
        </a:xfrm>
        <a:prstGeom prst="rect">
          <a:avLst/>
        </a:prstGeom>
        <a:ln>
          <a:noFill/>
        </a:ln>
      </xdr:spPr>
    </xdr:pic>
    <xdr:clientData/>
  </xdr:twoCellAnchor>
  <xdr:twoCellAnchor editAs="absolute">
    <xdr:from>
      <xdr:col>1</xdr:col>
      <xdr:colOff>302760</xdr:colOff>
      <xdr:row>118</xdr:row>
      <xdr:rowOff>174600</xdr:rowOff>
    </xdr:from>
    <xdr:to>
      <xdr:col>1</xdr:col>
      <xdr:colOff>1355400</xdr:colOff>
      <xdr:row>121</xdr:row>
      <xdr:rowOff>2880</xdr:rowOff>
    </xdr:to>
    <xdr:pic>
      <xdr:nvPicPr>
        <xdr:cNvPr id="20" name="Изображение 3" descr=""/>
        <xdr:cNvPicPr/>
      </xdr:nvPicPr>
      <xdr:blipFill>
        <a:blip r:embed="rId9"/>
        <a:stretch/>
      </xdr:blipFill>
      <xdr:spPr>
        <a:xfrm>
          <a:off x="731160" y="40645440"/>
          <a:ext cx="1052640" cy="456840"/>
        </a:xfrm>
        <a:prstGeom prst="rect">
          <a:avLst/>
        </a:prstGeom>
        <a:ln>
          <a:noFill/>
        </a:ln>
      </xdr:spPr>
    </xdr:pic>
    <xdr:clientData/>
  </xdr:twoCellAnchor>
  <xdr:twoCellAnchor editAs="absolute">
    <xdr:from>
      <xdr:col>1</xdr:col>
      <xdr:colOff>935640</xdr:colOff>
      <xdr:row>149</xdr:row>
      <xdr:rowOff>2331000</xdr:rowOff>
    </xdr:from>
    <xdr:to>
      <xdr:col>1</xdr:col>
      <xdr:colOff>1821600</xdr:colOff>
      <xdr:row>149</xdr:row>
      <xdr:rowOff>3203280</xdr:rowOff>
    </xdr:to>
    <xdr:pic>
      <xdr:nvPicPr>
        <xdr:cNvPr id="21" name="Изображение 4" descr=""/>
        <xdr:cNvPicPr/>
      </xdr:nvPicPr>
      <xdr:blipFill>
        <a:blip r:embed="rId10"/>
        <a:stretch/>
      </xdr:blipFill>
      <xdr:spPr>
        <a:xfrm>
          <a:off x="1364040" y="51003720"/>
          <a:ext cx="885960" cy="872280"/>
        </a:xfrm>
        <a:prstGeom prst="rect">
          <a:avLst/>
        </a:prstGeom>
        <a:ln>
          <a:noFill/>
        </a:ln>
      </xdr:spPr>
    </xdr:pic>
    <xdr:clientData/>
  </xdr:twoCellAnchor>
  <xdr:twoCellAnchor editAs="absolute">
    <xdr:from>
      <xdr:col>1</xdr:col>
      <xdr:colOff>613440</xdr:colOff>
      <xdr:row>61</xdr:row>
      <xdr:rowOff>189720</xdr:rowOff>
    </xdr:from>
    <xdr:to>
      <xdr:col>1</xdr:col>
      <xdr:colOff>1354320</xdr:colOff>
      <xdr:row>63</xdr:row>
      <xdr:rowOff>171360</xdr:rowOff>
    </xdr:to>
    <xdr:pic>
      <xdr:nvPicPr>
        <xdr:cNvPr id="22" name="Изображение 1" descr=""/>
        <xdr:cNvPicPr/>
      </xdr:nvPicPr>
      <xdr:blipFill>
        <a:blip r:embed="rId11"/>
        <a:stretch/>
      </xdr:blipFill>
      <xdr:spPr>
        <a:xfrm>
          <a:off x="1041840" y="19766520"/>
          <a:ext cx="740880" cy="400680"/>
        </a:xfrm>
        <a:prstGeom prst="rect">
          <a:avLst/>
        </a:prstGeom>
        <a:ln>
          <a:noFill/>
        </a:ln>
      </xdr:spPr>
    </xdr:pic>
    <xdr:clientData/>
  </xdr:twoCellAnchor>
  <xdr:twoCellAnchor editAs="absolute">
    <xdr:from>
      <xdr:col>1</xdr:col>
      <xdr:colOff>277200</xdr:colOff>
      <xdr:row>189</xdr:row>
      <xdr:rowOff>120600</xdr:rowOff>
    </xdr:from>
    <xdr:to>
      <xdr:col>1</xdr:col>
      <xdr:colOff>1172160</xdr:colOff>
      <xdr:row>192</xdr:row>
      <xdr:rowOff>112320</xdr:rowOff>
    </xdr:to>
    <xdr:pic>
      <xdr:nvPicPr>
        <xdr:cNvPr id="23" name="Изображение 1" descr=""/>
        <xdr:cNvPicPr/>
      </xdr:nvPicPr>
      <xdr:blipFill>
        <a:blip r:embed="rId12"/>
        <a:stretch/>
      </xdr:blipFill>
      <xdr:spPr>
        <a:xfrm>
          <a:off x="705600" y="63993960"/>
          <a:ext cx="894960" cy="606960"/>
        </a:xfrm>
        <a:prstGeom prst="rect">
          <a:avLst/>
        </a:prstGeom>
        <a:ln>
          <a:noFill/>
        </a:ln>
      </xdr:spPr>
    </xdr:pic>
    <xdr:clientData/>
  </xdr:twoCellAnchor>
  <xdr:twoCellAnchor editAs="absolute">
    <xdr:from>
      <xdr:col>1</xdr:col>
      <xdr:colOff>280080</xdr:colOff>
      <xdr:row>223</xdr:row>
      <xdr:rowOff>46440</xdr:rowOff>
    </xdr:from>
    <xdr:to>
      <xdr:col>1</xdr:col>
      <xdr:colOff>1301760</xdr:colOff>
      <xdr:row>225</xdr:row>
      <xdr:rowOff>136800</xdr:rowOff>
    </xdr:to>
    <xdr:pic>
      <xdr:nvPicPr>
        <xdr:cNvPr id="24" name="Изображение 3" descr=""/>
        <xdr:cNvPicPr/>
      </xdr:nvPicPr>
      <xdr:blipFill>
        <a:blip r:embed="rId13"/>
        <a:stretch/>
      </xdr:blipFill>
      <xdr:spPr>
        <a:xfrm>
          <a:off x="708480" y="75769920"/>
          <a:ext cx="1021680" cy="500760"/>
        </a:xfrm>
        <a:prstGeom prst="rect">
          <a:avLst/>
        </a:prstGeom>
        <a:ln>
          <a:noFill/>
        </a:ln>
      </xdr:spPr>
    </xdr:pic>
    <xdr:clientData/>
  </xdr:twoCellAnchor>
  <xdr:twoCellAnchor editAs="absolute">
    <xdr:from>
      <xdr:col>1</xdr:col>
      <xdr:colOff>370440</xdr:colOff>
      <xdr:row>253</xdr:row>
      <xdr:rowOff>90360</xdr:rowOff>
    </xdr:from>
    <xdr:to>
      <xdr:col>1</xdr:col>
      <xdr:colOff>1223640</xdr:colOff>
      <xdr:row>255</xdr:row>
      <xdr:rowOff>97560</xdr:rowOff>
    </xdr:to>
    <xdr:pic>
      <xdr:nvPicPr>
        <xdr:cNvPr id="25" name="Изображение 3" descr=""/>
        <xdr:cNvPicPr/>
      </xdr:nvPicPr>
      <xdr:blipFill>
        <a:blip r:embed="rId14"/>
        <a:stretch/>
      </xdr:blipFill>
      <xdr:spPr>
        <a:xfrm>
          <a:off x="798840" y="86275440"/>
          <a:ext cx="853200" cy="417600"/>
        </a:xfrm>
        <a:prstGeom prst="rect">
          <a:avLst/>
        </a:prstGeom>
        <a:ln>
          <a:noFill/>
        </a:ln>
      </xdr:spPr>
    </xdr:pic>
    <xdr:clientData/>
  </xdr:twoCellAnchor>
  <xdr:twoCellAnchor editAs="absolute">
    <xdr:from>
      <xdr:col>1</xdr:col>
      <xdr:colOff>1210680</xdr:colOff>
      <xdr:row>280</xdr:row>
      <xdr:rowOff>1990800</xdr:rowOff>
    </xdr:from>
    <xdr:to>
      <xdr:col>1</xdr:col>
      <xdr:colOff>2232360</xdr:colOff>
      <xdr:row>283</xdr:row>
      <xdr:rowOff>75960</xdr:rowOff>
    </xdr:to>
    <xdr:pic>
      <xdr:nvPicPr>
        <xdr:cNvPr id="26" name="Изображение 3" descr=""/>
        <xdr:cNvPicPr/>
      </xdr:nvPicPr>
      <xdr:blipFill>
        <a:blip r:embed="rId15"/>
        <a:stretch/>
      </xdr:blipFill>
      <xdr:spPr>
        <a:xfrm>
          <a:off x="1639080" y="95337000"/>
          <a:ext cx="1021680" cy="500760"/>
        </a:xfrm>
        <a:prstGeom prst="rect">
          <a:avLst/>
        </a:prstGeom>
        <a:ln>
          <a:noFill/>
        </a:ln>
      </xdr:spPr>
    </xdr:pic>
    <xdr:clientData/>
  </xdr:twoCellAnchor>
  <xdr:twoCellAnchor editAs="absolute">
    <xdr:from>
      <xdr:col>1</xdr:col>
      <xdr:colOff>1212120</xdr:colOff>
      <xdr:row>316</xdr:row>
      <xdr:rowOff>151920</xdr:rowOff>
    </xdr:from>
    <xdr:to>
      <xdr:col>1</xdr:col>
      <xdr:colOff>2065320</xdr:colOff>
      <xdr:row>318</xdr:row>
      <xdr:rowOff>64080</xdr:rowOff>
    </xdr:to>
    <xdr:pic>
      <xdr:nvPicPr>
        <xdr:cNvPr id="27" name="Изображение 3" descr=""/>
        <xdr:cNvPicPr/>
      </xdr:nvPicPr>
      <xdr:blipFill>
        <a:blip r:embed="rId16"/>
        <a:stretch/>
      </xdr:blipFill>
      <xdr:spPr>
        <a:xfrm>
          <a:off x="1640520" y="104310000"/>
          <a:ext cx="853200" cy="32256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8640</xdr:colOff>
      <xdr:row>72</xdr:row>
      <xdr:rowOff>42480</xdr:rowOff>
    </xdr:from>
    <xdr:to>
      <xdr:col>1</xdr:col>
      <xdr:colOff>101880</xdr:colOff>
      <xdr:row>75</xdr:row>
      <xdr:rowOff>62640</xdr:rowOff>
    </xdr:to>
    <xdr:pic>
      <xdr:nvPicPr>
        <xdr:cNvPr id="28" name="Изображение 5" descr=""/>
        <xdr:cNvPicPr/>
      </xdr:nvPicPr>
      <xdr:blipFill>
        <a:blip r:embed="rId1"/>
        <a:stretch/>
      </xdr:blipFill>
      <xdr:spPr>
        <a:xfrm>
          <a:off x="1475280" y="21051360"/>
          <a:ext cx="93240" cy="648720"/>
        </a:xfrm>
        <a:prstGeom prst="rect">
          <a:avLst/>
        </a:prstGeom>
        <a:ln>
          <a:noFill/>
        </a:ln>
      </xdr:spPr>
    </xdr:pic>
    <xdr:clientData/>
  </xdr:twoCellAnchor>
  <xdr:twoCellAnchor editAs="absolute">
    <xdr:from>
      <xdr:col>9</xdr:col>
      <xdr:colOff>459720</xdr:colOff>
      <xdr:row>147</xdr:row>
      <xdr:rowOff>3960</xdr:rowOff>
    </xdr:from>
    <xdr:to>
      <xdr:col>11</xdr:col>
      <xdr:colOff>367560</xdr:colOff>
      <xdr:row>156</xdr:row>
      <xdr:rowOff>41760</xdr:rowOff>
    </xdr:to>
    <xdr:pic>
      <xdr:nvPicPr>
        <xdr:cNvPr id="29" name="Изображение 6" descr=""/>
        <xdr:cNvPicPr/>
      </xdr:nvPicPr>
      <xdr:blipFill>
        <a:blip r:embed="rId2"/>
        <a:stretch/>
      </xdr:blipFill>
      <xdr:spPr>
        <a:xfrm>
          <a:off x="7231680" y="41783760"/>
          <a:ext cx="1251000" cy="1912680"/>
        </a:xfrm>
        <a:prstGeom prst="rect">
          <a:avLst/>
        </a:prstGeom>
        <a:ln>
          <a:noFill/>
        </a:ln>
      </xdr:spPr>
    </xdr:pic>
    <xdr:clientData/>
  </xdr:twoCellAnchor>
  <xdr:twoCellAnchor editAs="absolute">
    <xdr:from>
      <xdr:col>1</xdr:col>
      <xdr:colOff>16560</xdr:colOff>
      <xdr:row>259</xdr:row>
      <xdr:rowOff>72360</xdr:rowOff>
    </xdr:from>
    <xdr:to>
      <xdr:col>1</xdr:col>
      <xdr:colOff>16920</xdr:colOff>
      <xdr:row>259</xdr:row>
      <xdr:rowOff>81000</xdr:rowOff>
    </xdr:to>
    <xdr:pic>
      <xdr:nvPicPr>
        <xdr:cNvPr id="30" name="Изображение 9" descr=""/>
        <xdr:cNvPicPr/>
      </xdr:nvPicPr>
      <xdr:blipFill>
        <a:blip r:embed="rId3"/>
        <a:stretch/>
      </xdr:blipFill>
      <xdr:spPr>
        <a:xfrm>
          <a:off x="1483200" y="71105760"/>
          <a:ext cx="360" cy="8640"/>
        </a:xfrm>
        <a:prstGeom prst="rect">
          <a:avLst/>
        </a:prstGeom>
        <a:ln>
          <a:noFill/>
        </a:ln>
      </xdr:spPr>
    </xdr:pic>
    <xdr:clientData/>
  </xdr:twoCellAnchor>
  <xdr:twoCellAnchor editAs="absolute">
    <xdr:from>
      <xdr:col>1</xdr:col>
      <xdr:colOff>27720</xdr:colOff>
      <xdr:row>311</xdr:row>
      <xdr:rowOff>83160</xdr:rowOff>
    </xdr:from>
    <xdr:to>
      <xdr:col>2</xdr:col>
      <xdr:colOff>142200</xdr:colOff>
      <xdr:row>315</xdr:row>
      <xdr:rowOff>43560</xdr:rowOff>
    </xdr:to>
    <xdr:pic>
      <xdr:nvPicPr>
        <xdr:cNvPr id="31" name="Изображение 10" descr=""/>
        <xdr:cNvPicPr/>
      </xdr:nvPicPr>
      <xdr:blipFill>
        <a:blip r:embed="rId4"/>
        <a:stretch/>
      </xdr:blipFill>
      <xdr:spPr>
        <a:xfrm>
          <a:off x="1494360" y="82013400"/>
          <a:ext cx="733680" cy="798480"/>
        </a:xfrm>
        <a:prstGeom prst="rect">
          <a:avLst/>
        </a:prstGeom>
        <a:ln>
          <a:noFill/>
        </a:ln>
      </xdr:spPr>
    </xdr:pic>
    <xdr:clientData/>
  </xdr:twoCellAnchor>
  <xdr:twoCellAnchor editAs="absolute">
    <xdr:from>
      <xdr:col>1</xdr:col>
      <xdr:colOff>4320</xdr:colOff>
      <xdr:row>359</xdr:row>
      <xdr:rowOff>78480</xdr:rowOff>
    </xdr:from>
    <xdr:to>
      <xdr:col>2</xdr:col>
      <xdr:colOff>192960</xdr:colOff>
      <xdr:row>362</xdr:row>
      <xdr:rowOff>54360</xdr:rowOff>
    </xdr:to>
    <xdr:pic>
      <xdr:nvPicPr>
        <xdr:cNvPr id="32" name="Изображение 8" descr=""/>
        <xdr:cNvPicPr/>
      </xdr:nvPicPr>
      <xdr:blipFill>
        <a:blip r:embed="rId5"/>
        <a:stretch/>
      </xdr:blipFill>
      <xdr:spPr>
        <a:xfrm>
          <a:off x="1470960" y="92067120"/>
          <a:ext cx="807840" cy="604440"/>
        </a:xfrm>
        <a:prstGeom prst="rect">
          <a:avLst/>
        </a:prstGeom>
        <a:ln>
          <a:noFill/>
        </a:ln>
      </xdr:spPr>
    </xdr:pic>
    <xdr:clientData/>
  </xdr:twoCellAnchor>
  <xdr:twoCellAnchor editAs="absolute">
    <xdr:from>
      <xdr:col>0</xdr:col>
      <xdr:colOff>1398960</xdr:colOff>
      <xdr:row>106</xdr:row>
      <xdr:rowOff>167040</xdr:rowOff>
    </xdr:from>
    <xdr:to>
      <xdr:col>1</xdr:col>
      <xdr:colOff>316440</xdr:colOff>
      <xdr:row>110</xdr:row>
      <xdr:rowOff>47880</xdr:rowOff>
    </xdr:to>
    <xdr:pic>
      <xdr:nvPicPr>
        <xdr:cNvPr id="33" name="Изображение 12" descr=""/>
        <xdr:cNvPicPr/>
      </xdr:nvPicPr>
      <xdr:blipFill>
        <a:blip r:embed="rId6"/>
        <a:stretch/>
      </xdr:blipFill>
      <xdr:spPr>
        <a:xfrm>
          <a:off x="1398960" y="31293360"/>
          <a:ext cx="384120" cy="718920"/>
        </a:xfrm>
        <a:prstGeom prst="rect">
          <a:avLst/>
        </a:prstGeom>
        <a:ln>
          <a:noFill/>
        </a:ln>
      </xdr:spPr>
    </xdr:pic>
    <xdr:clientData/>
  </xdr:twoCellAnchor>
  <xdr:twoCellAnchor editAs="absolute">
    <xdr:from>
      <xdr:col>0</xdr:col>
      <xdr:colOff>1384920</xdr:colOff>
      <xdr:row>32</xdr:row>
      <xdr:rowOff>97560</xdr:rowOff>
    </xdr:from>
    <xdr:to>
      <xdr:col>1</xdr:col>
      <xdr:colOff>329760</xdr:colOff>
      <xdr:row>35</xdr:row>
      <xdr:rowOff>200520</xdr:rowOff>
    </xdr:to>
    <xdr:pic>
      <xdr:nvPicPr>
        <xdr:cNvPr id="34" name="Изображение 12" descr=""/>
        <xdr:cNvPicPr/>
      </xdr:nvPicPr>
      <xdr:blipFill>
        <a:blip r:embed="rId7"/>
        <a:stretch/>
      </xdr:blipFill>
      <xdr:spPr>
        <a:xfrm>
          <a:off x="1384920" y="9436320"/>
          <a:ext cx="411480" cy="731520"/>
        </a:xfrm>
        <a:prstGeom prst="rect">
          <a:avLst/>
        </a:prstGeom>
        <a:ln>
          <a:noFill/>
        </a:ln>
      </xdr:spPr>
    </xdr:pic>
    <xdr:clientData/>
  </xdr:twoCellAnchor>
  <xdr:twoCellAnchor editAs="absolute">
    <xdr:from>
      <xdr:col>1</xdr:col>
      <xdr:colOff>8640</xdr:colOff>
      <xdr:row>224</xdr:row>
      <xdr:rowOff>158760</xdr:rowOff>
    </xdr:from>
    <xdr:to>
      <xdr:col>1</xdr:col>
      <xdr:colOff>101880</xdr:colOff>
      <xdr:row>228</xdr:row>
      <xdr:rowOff>13320</xdr:rowOff>
    </xdr:to>
    <xdr:pic>
      <xdr:nvPicPr>
        <xdr:cNvPr id="35" name="Изображение 5" descr=""/>
        <xdr:cNvPicPr/>
      </xdr:nvPicPr>
      <xdr:blipFill>
        <a:blip r:embed="rId8"/>
        <a:stretch/>
      </xdr:blipFill>
      <xdr:spPr>
        <a:xfrm>
          <a:off x="1475280" y="63857880"/>
          <a:ext cx="93240" cy="693000"/>
        </a:xfrm>
        <a:prstGeom prst="rect">
          <a:avLst/>
        </a:prstGeom>
        <a:ln>
          <a:noFill/>
        </a:ln>
      </xdr:spPr>
    </xdr:pic>
    <xdr:clientData/>
  </xdr:twoCellAnchor>
  <xdr:twoCellAnchor editAs="absolute">
    <xdr:from>
      <xdr:col>0</xdr:col>
      <xdr:colOff>1398960</xdr:colOff>
      <xdr:row>280</xdr:row>
      <xdr:rowOff>2160</xdr:rowOff>
    </xdr:from>
    <xdr:to>
      <xdr:col>1</xdr:col>
      <xdr:colOff>316440</xdr:colOff>
      <xdr:row>284</xdr:row>
      <xdr:rowOff>128520</xdr:rowOff>
    </xdr:to>
    <xdr:pic>
      <xdr:nvPicPr>
        <xdr:cNvPr id="36" name="Изображение 12" descr=""/>
        <xdr:cNvPicPr/>
      </xdr:nvPicPr>
      <xdr:blipFill>
        <a:blip r:embed="rId9"/>
        <a:stretch/>
      </xdr:blipFill>
      <xdr:spPr>
        <a:xfrm>
          <a:off x="1398960" y="75436200"/>
          <a:ext cx="384120" cy="96444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597960</xdr:colOff>
      <xdr:row>59</xdr:row>
      <xdr:rowOff>33120</xdr:rowOff>
    </xdr:from>
    <xdr:to>
      <xdr:col>2</xdr:col>
      <xdr:colOff>6120</xdr:colOff>
      <xdr:row>62</xdr:row>
      <xdr:rowOff>34200</xdr:rowOff>
    </xdr:to>
    <xdr:pic>
      <xdr:nvPicPr>
        <xdr:cNvPr id="37" name="Изображение 11" descr=""/>
        <xdr:cNvPicPr/>
      </xdr:nvPicPr>
      <xdr:blipFill>
        <a:blip r:embed="rId1"/>
        <a:stretch/>
      </xdr:blipFill>
      <xdr:spPr>
        <a:xfrm>
          <a:off x="1026360" y="18792000"/>
          <a:ext cx="1018080" cy="630000"/>
        </a:xfrm>
        <a:prstGeom prst="rect">
          <a:avLst/>
        </a:prstGeom>
        <a:ln>
          <a:noFill/>
        </a:ln>
      </xdr:spPr>
    </xdr:pic>
    <xdr:clientData/>
  </xdr:twoCellAnchor>
  <xdr:twoCellAnchor editAs="absolute">
    <xdr:from>
      <xdr:col>1</xdr:col>
      <xdr:colOff>358920</xdr:colOff>
      <xdr:row>90</xdr:row>
      <xdr:rowOff>14760</xdr:rowOff>
    </xdr:from>
    <xdr:to>
      <xdr:col>2</xdr:col>
      <xdr:colOff>2520</xdr:colOff>
      <xdr:row>93</xdr:row>
      <xdr:rowOff>71640</xdr:rowOff>
    </xdr:to>
    <xdr:pic>
      <xdr:nvPicPr>
        <xdr:cNvPr id="38" name="Изображение 12" descr=""/>
        <xdr:cNvPicPr/>
      </xdr:nvPicPr>
      <xdr:blipFill>
        <a:blip r:embed="rId2"/>
        <a:stretch/>
      </xdr:blipFill>
      <xdr:spPr>
        <a:xfrm>
          <a:off x="787320" y="28958040"/>
          <a:ext cx="1253520" cy="685440"/>
        </a:xfrm>
        <a:prstGeom prst="rect">
          <a:avLst/>
        </a:prstGeom>
        <a:ln>
          <a:noFill/>
        </a:ln>
      </xdr:spPr>
    </xdr:pic>
    <xdr:clientData/>
  </xdr:twoCellAnchor>
  <xdr:twoCellAnchor editAs="absolute">
    <xdr:from>
      <xdr:col>1</xdr:col>
      <xdr:colOff>186480</xdr:colOff>
      <xdr:row>137</xdr:row>
      <xdr:rowOff>21960</xdr:rowOff>
    </xdr:from>
    <xdr:to>
      <xdr:col>2</xdr:col>
      <xdr:colOff>6840</xdr:colOff>
      <xdr:row>141</xdr:row>
      <xdr:rowOff>39240</xdr:rowOff>
    </xdr:to>
    <xdr:pic>
      <xdr:nvPicPr>
        <xdr:cNvPr id="39" name="Изображение 13" descr=""/>
        <xdr:cNvPicPr/>
      </xdr:nvPicPr>
      <xdr:blipFill>
        <a:blip r:embed="rId3"/>
        <a:stretch/>
      </xdr:blipFill>
      <xdr:spPr>
        <a:xfrm>
          <a:off x="614880" y="38813760"/>
          <a:ext cx="1430280" cy="855720"/>
        </a:xfrm>
        <a:prstGeom prst="rect">
          <a:avLst/>
        </a:prstGeom>
        <a:ln>
          <a:noFill/>
        </a:ln>
      </xdr:spPr>
    </xdr:pic>
    <xdr:clientData/>
  </xdr:twoCellAnchor>
  <xdr:twoCellAnchor editAs="absolute">
    <xdr:from>
      <xdr:col>1</xdr:col>
      <xdr:colOff>288360</xdr:colOff>
      <xdr:row>25</xdr:row>
      <xdr:rowOff>1355400</xdr:rowOff>
    </xdr:from>
    <xdr:to>
      <xdr:col>2</xdr:col>
      <xdr:colOff>19800</xdr:colOff>
      <xdr:row>29</xdr:row>
      <xdr:rowOff>111240</xdr:rowOff>
    </xdr:to>
    <xdr:pic>
      <xdr:nvPicPr>
        <xdr:cNvPr id="40" name="Изображение 12" descr=""/>
        <xdr:cNvPicPr/>
      </xdr:nvPicPr>
      <xdr:blipFill>
        <a:blip r:embed="rId4"/>
        <a:stretch/>
      </xdr:blipFill>
      <xdr:spPr>
        <a:xfrm>
          <a:off x="716760" y="8318520"/>
          <a:ext cx="1341360" cy="84960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271440</xdr:colOff>
      <xdr:row>28</xdr:row>
      <xdr:rowOff>17640</xdr:rowOff>
    </xdr:from>
    <xdr:to>
      <xdr:col>2</xdr:col>
      <xdr:colOff>6480</xdr:colOff>
      <xdr:row>32</xdr:row>
      <xdr:rowOff>87120</xdr:rowOff>
    </xdr:to>
    <xdr:pic>
      <xdr:nvPicPr>
        <xdr:cNvPr id="41" name="Изображение 14" descr=""/>
        <xdr:cNvPicPr/>
      </xdr:nvPicPr>
      <xdr:blipFill>
        <a:blip r:embed="rId1"/>
        <a:stretch/>
      </xdr:blipFill>
      <xdr:spPr>
        <a:xfrm>
          <a:off x="890280" y="7211520"/>
          <a:ext cx="1544760" cy="907560"/>
        </a:xfrm>
        <a:prstGeom prst="rect">
          <a:avLst/>
        </a:prstGeom>
        <a:ln>
          <a:noFill/>
        </a:ln>
      </xdr:spPr>
    </xdr:pic>
    <xdr:clientData/>
  </xdr:twoCellAnchor>
  <xdr:twoCellAnchor editAs="absolute">
    <xdr:from>
      <xdr:col>1</xdr:col>
      <xdr:colOff>466560</xdr:colOff>
      <xdr:row>88</xdr:row>
      <xdr:rowOff>660240</xdr:rowOff>
    </xdr:from>
    <xdr:to>
      <xdr:col>2</xdr:col>
      <xdr:colOff>25920</xdr:colOff>
      <xdr:row>91</xdr:row>
      <xdr:rowOff>121320</xdr:rowOff>
    </xdr:to>
    <xdr:pic>
      <xdr:nvPicPr>
        <xdr:cNvPr id="42" name="Изображение 15" descr=""/>
        <xdr:cNvPicPr/>
      </xdr:nvPicPr>
      <xdr:blipFill>
        <a:blip r:embed="rId2"/>
        <a:stretch/>
      </xdr:blipFill>
      <xdr:spPr>
        <a:xfrm>
          <a:off x="1085400" y="24150600"/>
          <a:ext cx="1369080" cy="971280"/>
        </a:xfrm>
        <a:prstGeom prst="rect">
          <a:avLst/>
        </a:prstGeom>
        <a:ln>
          <a:noFill/>
        </a:ln>
      </xdr:spPr>
    </xdr:pic>
    <xdr:clientData/>
  </xdr:twoCellAnchor>
  <xdr:twoCellAnchor editAs="absolute">
    <xdr:from>
      <xdr:col>1</xdr:col>
      <xdr:colOff>605160</xdr:colOff>
      <xdr:row>148</xdr:row>
      <xdr:rowOff>143280</xdr:rowOff>
    </xdr:from>
    <xdr:to>
      <xdr:col>2</xdr:col>
      <xdr:colOff>11880</xdr:colOff>
      <xdr:row>152</xdr:row>
      <xdr:rowOff>144000</xdr:rowOff>
    </xdr:to>
    <xdr:pic>
      <xdr:nvPicPr>
        <xdr:cNvPr id="43" name="Изображение 16" descr=""/>
        <xdr:cNvPicPr/>
      </xdr:nvPicPr>
      <xdr:blipFill>
        <a:blip r:embed="rId3"/>
        <a:stretch/>
      </xdr:blipFill>
      <xdr:spPr>
        <a:xfrm>
          <a:off x="1224000" y="42136200"/>
          <a:ext cx="1216440" cy="860760"/>
        </a:xfrm>
        <a:prstGeom prst="rect">
          <a:avLst/>
        </a:prstGeom>
        <a:ln>
          <a:noFill/>
        </a:ln>
      </xdr:spPr>
    </xdr:pic>
    <xdr:clientData/>
  </xdr:twoCellAnchor>
  <xdr:twoCellAnchor editAs="absolute">
    <xdr:from>
      <xdr:col>1</xdr:col>
      <xdr:colOff>441360</xdr:colOff>
      <xdr:row>179</xdr:row>
      <xdr:rowOff>34200</xdr:rowOff>
    </xdr:from>
    <xdr:to>
      <xdr:col>2</xdr:col>
      <xdr:colOff>9720</xdr:colOff>
      <xdr:row>183</xdr:row>
      <xdr:rowOff>20520</xdr:rowOff>
    </xdr:to>
    <xdr:pic>
      <xdr:nvPicPr>
        <xdr:cNvPr id="44" name="Изображение 17" descr=""/>
        <xdr:cNvPicPr/>
      </xdr:nvPicPr>
      <xdr:blipFill>
        <a:blip r:embed="rId4"/>
        <a:stretch/>
      </xdr:blipFill>
      <xdr:spPr>
        <a:xfrm>
          <a:off x="1060200" y="51340680"/>
          <a:ext cx="1378080" cy="846360"/>
        </a:xfrm>
        <a:prstGeom prst="rect">
          <a:avLst/>
        </a:prstGeom>
        <a:ln>
          <a:noFill/>
        </a:ln>
      </xdr:spPr>
    </xdr:pic>
    <xdr:clientData/>
  </xdr:twoCellAnchor>
  <xdr:twoCellAnchor editAs="absolute">
    <xdr:from>
      <xdr:col>1</xdr:col>
      <xdr:colOff>231840</xdr:colOff>
      <xdr:row>242</xdr:row>
      <xdr:rowOff>170280</xdr:rowOff>
    </xdr:from>
    <xdr:to>
      <xdr:col>2</xdr:col>
      <xdr:colOff>24480</xdr:colOff>
      <xdr:row>246</xdr:row>
      <xdr:rowOff>46080</xdr:rowOff>
    </xdr:to>
    <xdr:pic>
      <xdr:nvPicPr>
        <xdr:cNvPr id="45" name="Изображение 18" descr=""/>
        <xdr:cNvPicPr/>
      </xdr:nvPicPr>
      <xdr:blipFill>
        <a:blip r:embed="rId5"/>
        <a:stretch/>
      </xdr:blipFill>
      <xdr:spPr>
        <a:xfrm>
          <a:off x="850680" y="69477840"/>
          <a:ext cx="1602360" cy="735480"/>
        </a:xfrm>
        <a:prstGeom prst="rect">
          <a:avLst/>
        </a:prstGeom>
        <a:ln>
          <a:noFill/>
        </a:ln>
      </xdr:spPr>
    </xdr:pic>
    <xdr:clientData/>
  </xdr:twoCellAnchor>
  <xdr:twoCellAnchor editAs="absolute">
    <xdr:from>
      <xdr:col>0</xdr:col>
      <xdr:colOff>153720</xdr:colOff>
      <xdr:row>427</xdr:row>
      <xdr:rowOff>102240</xdr:rowOff>
    </xdr:from>
    <xdr:to>
      <xdr:col>1</xdr:col>
      <xdr:colOff>3600</xdr:colOff>
      <xdr:row>428</xdr:row>
      <xdr:rowOff>116280</xdr:rowOff>
    </xdr:to>
    <xdr:pic>
      <xdr:nvPicPr>
        <xdr:cNvPr id="46" name="Изображение 19" descr=""/>
        <xdr:cNvPicPr/>
      </xdr:nvPicPr>
      <xdr:blipFill>
        <a:blip r:embed="rId6"/>
        <a:stretch/>
      </xdr:blipFill>
      <xdr:spPr>
        <a:xfrm>
          <a:off x="153720" y="121171320"/>
          <a:ext cx="468720" cy="223560"/>
        </a:xfrm>
        <a:prstGeom prst="rect">
          <a:avLst/>
        </a:prstGeom>
        <a:ln>
          <a:noFill/>
        </a:ln>
      </xdr:spPr>
    </xdr:pic>
    <xdr:clientData/>
  </xdr:twoCellAnchor>
  <xdr:twoCellAnchor editAs="absolute">
    <xdr:from>
      <xdr:col>1</xdr:col>
      <xdr:colOff>1258560</xdr:colOff>
      <xdr:row>367</xdr:row>
      <xdr:rowOff>55440</xdr:rowOff>
    </xdr:from>
    <xdr:to>
      <xdr:col>1</xdr:col>
      <xdr:colOff>1810440</xdr:colOff>
      <xdr:row>368</xdr:row>
      <xdr:rowOff>191520</xdr:rowOff>
    </xdr:to>
    <xdr:pic>
      <xdr:nvPicPr>
        <xdr:cNvPr id="47" name="Изображение 15" descr=""/>
        <xdr:cNvPicPr/>
      </xdr:nvPicPr>
      <xdr:blipFill>
        <a:blip r:embed="rId7"/>
        <a:stretch/>
      </xdr:blipFill>
      <xdr:spPr>
        <a:xfrm>
          <a:off x="1877400" y="105883560"/>
          <a:ext cx="551880" cy="345960"/>
        </a:xfrm>
        <a:prstGeom prst="rect">
          <a:avLst/>
        </a:prstGeom>
        <a:ln>
          <a:noFill/>
        </a:ln>
      </xdr:spPr>
    </xdr:pic>
    <xdr:clientData/>
  </xdr:twoCellAnchor>
  <xdr:twoCellAnchor editAs="absolute">
    <xdr:from>
      <xdr:col>0</xdr:col>
      <xdr:colOff>94320</xdr:colOff>
      <xdr:row>426</xdr:row>
      <xdr:rowOff>103680</xdr:rowOff>
    </xdr:from>
    <xdr:to>
      <xdr:col>1</xdr:col>
      <xdr:colOff>5040</xdr:colOff>
      <xdr:row>428</xdr:row>
      <xdr:rowOff>73080</xdr:rowOff>
    </xdr:to>
    <xdr:pic>
      <xdr:nvPicPr>
        <xdr:cNvPr id="48" name="Изображение 20" descr=""/>
        <xdr:cNvPicPr/>
      </xdr:nvPicPr>
      <xdr:blipFill>
        <a:blip r:embed="rId8"/>
        <a:stretch/>
      </xdr:blipFill>
      <xdr:spPr>
        <a:xfrm>
          <a:off x="94320" y="120962880"/>
          <a:ext cx="529560" cy="388800"/>
        </a:xfrm>
        <a:prstGeom prst="rect">
          <a:avLst/>
        </a:prstGeom>
        <a:ln>
          <a:noFill/>
        </a:ln>
      </xdr:spPr>
    </xdr:pic>
    <xdr:clientData/>
  </xdr:twoCellAnchor>
  <xdr:twoCellAnchor editAs="absolute">
    <xdr:from>
      <xdr:col>1</xdr:col>
      <xdr:colOff>198000</xdr:colOff>
      <xdr:row>274</xdr:row>
      <xdr:rowOff>163080</xdr:rowOff>
    </xdr:from>
    <xdr:to>
      <xdr:col>2</xdr:col>
      <xdr:colOff>3600</xdr:colOff>
      <xdr:row>278</xdr:row>
      <xdr:rowOff>102600</xdr:rowOff>
    </xdr:to>
    <xdr:pic>
      <xdr:nvPicPr>
        <xdr:cNvPr id="49" name="Изображение 18" descr=""/>
        <xdr:cNvPicPr/>
      </xdr:nvPicPr>
      <xdr:blipFill>
        <a:blip r:embed="rId9"/>
        <a:stretch/>
      </xdr:blipFill>
      <xdr:spPr>
        <a:xfrm>
          <a:off x="816840" y="78476040"/>
          <a:ext cx="1615320" cy="799560"/>
        </a:xfrm>
        <a:prstGeom prst="rect">
          <a:avLst/>
        </a:prstGeom>
        <a:ln>
          <a:noFill/>
        </a:ln>
      </xdr:spPr>
    </xdr:pic>
    <xdr:clientData/>
  </xdr:twoCellAnchor>
  <xdr:twoCellAnchor editAs="absolute">
    <xdr:from>
      <xdr:col>1</xdr:col>
      <xdr:colOff>786240</xdr:colOff>
      <xdr:row>210</xdr:row>
      <xdr:rowOff>64080</xdr:rowOff>
    </xdr:from>
    <xdr:to>
      <xdr:col>2</xdr:col>
      <xdr:colOff>10800</xdr:colOff>
      <xdr:row>213</xdr:row>
      <xdr:rowOff>166320</xdr:rowOff>
    </xdr:to>
    <xdr:pic>
      <xdr:nvPicPr>
        <xdr:cNvPr id="50" name="Изображение 18" descr=""/>
        <xdr:cNvPicPr/>
      </xdr:nvPicPr>
      <xdr:blipFill>
        <a:blip r:embed="rId10"/>
        <a:stretch/>
      </xdr:blipFill>
      <xdr:spPr>
        <a:xfrm>
          <a:off x="1405080" y="60384960"/>
          <a:ext cx="1034280" cy="731160"/>
        </a:xfrm>
        <a:prstGeom prst="rect">
          <a:avLst/>
        </a:prstGeom>
        <a:ln>
          <a:noFill/>
        </a:ln>
      </xdr:spPr>
    </xdr:pic>
    <xdr:clientData/>
  </xdr:twoCellAnchor>
  <xdr:twoCellAnchor editAs="absolute">
    <xdr:from>
      <xdr:col>1</xdr:col>
      <xdr:colOff>636480</xdr:colOff>
      <xdr:row>59</xdr:row>
      <xdr:rowOff>53280</xdr:rowOff>
    </xdr:from>
    <xdr:to>
      <xdr:col>2</xdr:col>
      <xdr:colOff>7200</xdr:colOff>
      <xdr:row>61</xdr:row>
      <xdr:rowOff>195480</xdr:rowOff>
    </xdr:to>
    <xdr:pic>
      <xdr:nvPicPr>
        <xdr:cNvPr id="51" name="Изображение 18" descr=""/>
        <xdr:cNvPicPr/>
      </xdr:nvPicPr>
      <xdr:blipFill>
        <a:blip r:embed="rId11"/>
        <a:stretch/>
      </xdr:blipFill>
      <xdr:spPr>
        <a:xfrm>
          <a:off x="1255320" y="16023960"/>
          <a:ext cx="1180440" cy="582840"/>
        </a:xfrm>
        <a:prstGeom prst="rect">
          <a:avLst/>
        </a:prstGeom>
        <a:ln>
          <a:noFill/>
        </a:ln>
      </xdr:spPr>
    </xdr:pic>
    <xdr:clientData/>
  </xdr:twoCellAnchor>
  <xdr:twoCellAnchor editAs="absolute">
    <xdr:from>
      <xdr:col>1</xdr:col>
      <xdr:colOff>636480</xdr:colOff>
      <xdr:row>304</xdr:row>
      <xdr:rowOff>1011240</xdr:rowOff>
    </xdr:from>
    <xdr:to>
      <xdr:col>2</xdr:col>
      <xdr:colOff>7200</xdr:colOff>
      <xdr:row>307</xdr:row>
      <xdr:rowOff>133200</xdr:rowOff>
    </xdr:to>
    <xdr:pic>
      <xdr:nvPicPr>
        <xdr:cNvPr id="52" name="Изображение 18" descr=""/>
        <xdr:cNvPicPr/>
      </xdr:nvPicPr>
      <xdr:blipFill>
        <a:blip r:embed="rId12"/>
        <a:stretch/>
      </xdr:blipFill>
      <xdr:spPr>
        <a:xfrm>
          <a:off x="1255320" y="87265800"/>
          <a:ext cx="1180440" cy="620280"/>
        </a:xfrm>
        <a:prstGeom prst="rect">
          <a:avLst/>
        </a:prstGeom>
        <a:ln>
          <a:noFill/>
        </a:ln>
      </xdr:spPr>
    </xdr:pic>
    <xdr:clientData/>
  </xdr:twoCellAnchor>
  <xdr:twoCellAnchor editAs="absolute">
    <xdr:from>
      <xdr:col>1</xdr:col>
      <xdr:colOff>636480</xdr:colOff>
      <xdr:row>334</xdr:row>
      <xdr:rowOff>30600</xdr:rowOff>
    </xdr:from>
    <xdr:to>
      <xdr:col>2</xdr:col>
      <xdr:colOff>7200</xdr:colOff>
      <xdr:row>337</xdr:row>
      <xdr:rowOff>74520</xdr:rowOff>
    </xdr:to>
    <xdr:pic>
      <xdr:nvPicPr>
        <xdr:cNvPr id="53" name="Изображение 18" descr=""/>
        <xdr:cNvPicPr/>
      </xdr:nvPicPr>
      <xdr:blipFill>
        <a:blip r:embed="rId13"/>
        <a:stretch/>
      </xdr:blipFill>
      <xdr:spPr>
        <a:xfrm>
          <a:off x="1255320" y="96013080"/>
          <a:ext cx="1180440" cy="672840"/>
        </a:xfrm>
        <a:prstGeom prst="rect">
          <a:avLst/>
        </a:prstGeom>
        <a:ln>
          <a:noFill/>
        </a:ln>
      </xdr:spPr>
    </xdr:pic>
    <xdr:clientData/>
  </xdr:twoCellAnchor>
  <xdr:twoCellAnchor editAs="absolute">
    <xdr:from>
      <xdr:col>1</xdr:col>
      <xdr:colOff>653400</xdr:colOff>
      <xdr:row>399</xdr:row>
      <xdr:rowOff>43560</xdr:rowOff>
    </xdr:from>
    <xdr:to>
      <xdr:col>2</xdr:col>
      <xdr:colOff>12600</xdr:colOff>
      <xdr:row>402</xdr:row>
      <xdr:rowOff>128880</xdr:rowOff>
    </xdr:to>
    <xdr:pic>
      <xdr:nvPicPr>
        <xdr:cNvPr id="54" name="Изображение 15" descr=""/>
        <xdr:cNvPicPr/>
      </xdr:nvPicPr>
      <xdr:blipFill>
        <a:blip r:embed="rId14"/>
        <a:stretch/>
      </xdr:blipFill>
      <xdr:spPr>
        <a:xfrm>
          <a:off x="1272240" y="115245000"/>
          <a:ext cx="1168920" cy="71388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272520</xdr:colOff>
      <xdr:row>349</xdr:row>
      <xdr:rowOff>6480</xdr:rowOff>
    </xdr:from>
    <xdr:to>
      <xdr:col>2</xdr:col>
      <xdr:colOff>20160</xdr:colOff>
      <xdr:row>353</xdr:row>
      <xdr:rowOff>38160</xdr:rowOff>
    </xdr:to>
    <xdr:pic>
      <xdr:nvPicPr>
        <xdr:cNvPr id="55" name="Изображение 21" descr=""/>
        <xdr:cNvPicPr/>
      </xdr:nvPicPr>
      <xdr:blipFill>
        <a:blip r:embed="rId1"/>
        <a:stretch/>
      </xdr:blipFill>
      <xdr:spPr>
        <a:xfrm>
          <a:off x="700920" y="93707640"/>
          <a:ext cx="1195560" cy="869760"/>
        </a:xfrm>
        <a:prstGeom prst="rect">
          <a:avLst/>
        </a:prstGeom>
        <a:ln>
          <a:noFill/>
        </a:ln>
      </xdr:spPr>
    </xdr:pic>
    <xdr:clientData/>
  </xdr:twoCellAnchor>
  <xdr:twoCellAnchor editAs="absolute">
    <xdr:from>
      <xdr:col>7</xdr:col>
      <xdr:colOff>192240</xdr:colOff>
      <xdr:row>285</xdr:row>
      <xdr:rowOff>9720</xdr:rowOff>
    </xdr:from>
    <xdr:to>
      <xdr:col>7</xdr:col>
      <xdr:colOff>328320</xdr:colOff>
      <xdr:row>285</xdr:row>
      <xdr:rowOff>58680</xdr:rowOff>
    </xdr:to>
    <xdr:pic>
      <xdr:nvPicPr>
        <xdr:cNvPr id="56" name="Изображение 22" descr=""/>
        <xdr:cNvPicPr/>
      </xdr:nvPicPr>
      <xdr:blipFill>
        <a:blip r:embed="rId2"/>
        <a:stretch/>
      </xdr:blipFill>
      <xdr:spPr>
        <a:xfrm>
          <a:off x="4697280" y="80299440"/>
          <a:ext cx="136080" cy="48960"/>
        </a:xfrm>
        <a:prstGeom prst="rect">
          <a:avLst/>
        </a:prstGeom>
        <a:ln>
          <a:noFill/>
        </a:ln>
      </xdr:spPr>
    </xdr:pic>
    <xdr:clientData/>
  </xdr:twoCellAnchor>
  <xdr:twoCellAnchor editAs="absolute">
    <xdr:from>
      <xdr:col>1</xdr:col>
      <xdr:colOff>137520</xdr:colOff>
      <xdr:row>218</xdr:row>
      <xdr:rowOff>133920</xdr:rowOff>
    </xdr:from>
    <xdr:to>
      <xdr:col>2</xdr:col>
      <xdr:colOff>7200</xdr:colOff>
      <xdr:row>220</xdr:row>
      <xdr:rowOff>86040</xdr:rowOff>
    </xdr:to>
    <xdr:pic>
      <xdr:nvPicPr>
        <xdr:cNvPr id="57" name="Изображение 23" descr=""/>
        <xdr:cNvPicPr/>
      </xdr:nvPicPr>
      <xdr:blipFill>
        <a:blip r:embed="rId3"/>
        <a:stretch/>
      </xdr:blipFill>
      <xdr:spPr>
        <a:xfrm>
          <a:off x="565920" y="64359720"/>
          <a:ext cx="1317600" cy="626400"/>
        </a:xfrm>
        <a:prstGeom prst="rect">
          <a:avLst/>
        </a:prstGeom>
        <a:ln>
          <a:noFill/>
        </a:ln>
      </xdr:spPr>
    </xdr:pic>
    <xdr:clientData/>
  </xdr:twoCellAnchor>
  <xdr:twoCellAnchor editAs="absolute">
    <xdr:from>
      <xdr:col>1</xdr:col>
      <xdr:colOff>493920</xdr:colOff>
      <xdr:row>184</xdr:row>
      <xdr:rowOff>225720</xdr:rowOff>
    </xdr:from>
    <xdr:to>
      <xdr:col>2</xdr:col>
      <xdr:colOff>18720</xdr:colOff>
      <xdr:row>187</xdr:row>
      <xdr:rowOff>135000</xdr:rowOff>
    </xdr:to>
    <xdr:pic>
      <xdr:nvPicPr>
        <xdr:cNvPr id="58" name="Изображение 24" descr=""/>
        <xdr:cNvPicPr/>
      </xdr:nvPicPr>
      <xdr:blipFill>
        <a:blip r:embed="rId4"/>
        <a:stretch/>
      </xdr:blipFill>
      <xdr:spPr>
        <a:xfrm>
          <a:off x="922320" y="54683640"/>
          <a:ext cx="972720" cy="586440"/>
        </a:xfrm>
        <a:prstGeom prst="rect">
          <a:avLst/>
        </a:prstGeom>
        <a:ln>
          <a:noFill/>
        </a:ln>
      </xdr:spPr>
    </xdr:pic>
    <xdr:clientData/>
  </xdr:twoCellAnchor>
  <xdr:twoCellAnchor editAs="absolute">
    <xdr:from>
      <xdr:col>1</xdr:col>
      <xdr:colOff>423360</xdr:colOff>
      <xdr:row>140</xdr:row>
      <xdr:rowOff>1563120</xdr:rowOff>
    </xdr:from>
    <xdr:to>
      <xdr:col>2</xdr:col>
      <xdr:colOff>16920</xdr:colOff>
      <xdr:row>142</xdr:row>
      <xdr:rowOff>388080</xdr:rowOff>
    </xdr:to>
    <xdr:pic>
      <xdr:nvPicPr>
        <xdr:cNvPr id="59" name="Изображение 25" descr=""/>
        <xdr:cNvPicPr/>
      </xdr:nvPicPr>
      <xdr:blipFill>
        <a:blip r:embed="rId5"/>
        <a:stretch/>
      </xdr:blipFill>
      <xdr:spPr>
        <a:xfrm>
          <a:off x="851760" y="42232680"/>
          <a:ext cx="1041480" cy="747360"/>
        </a:xfrm>
        <a:prstGeom prst="rect">
          <a:avLst/>
        </a:prstGeom>
        <a:ln>
          <a:noFill/>
        </a:ln>
      </xdr:spPr>
    </xdr:pic>
    <xdr:clientData/>
  </xdr:twoCellAnchor>
  <xdr:twoCellAnchor editAs="absolute">
    <xdr:from>
      <xdr:col>1</xdr:col>
      <xdr:colOff>556200</xdr:colOff>
      <xdr:row>70</xdr:row>
      <xdr:rowOff>360000</xdr:rowOff>
    </xdr:from>
    <xdr:to>
      <xdr:col>2</xdr:col>
      <xdr:colOff>21600</xdr:colOff>
      <xdr:row>73</xdr:row>
      <xdr:rowOff>115200</xdr:rowOff>
    </xdr:to>
    <xdr:pic>
      <xdr:nvPicPr>
        <xdr:cNvPr id="60" name="Изображение 26" descr=""/>
        <xdr:cNvPicPr/>
      </xdr:nvPicPr>
      <xdr:blipFill>
        <a:blip r:embed="rId6"/>
        <a:stretch/>
      </xdr:blipFill>
      <xdr:spPr>
        <a:xfrm>
          <a:off x="984600" y="21224160"/>
          <a:ext cx="913320" cy="617400"/>
        </a:xfrm>
        <a:prstGeom prst="rect">
          <a:avLst/>
        </a:prstGeom>
        <a:ln>
          <a:noFill/>
        </a:ln>
      </xdr:spPr>
    </xdr:pic>
    <xdr:clientData/>
  </xdr:twoCellAnchor>
  <xdr:twoCellAnchor editAs="absolute">
    <xdr:from>
      <xdr:col>1</xdr:col>
      <xdr:colOff>357120</xdr:colOff>
      <xdr:row>104</xdr:row>
      <xdr:rowOff>311400</xdr:rowOff>
    </xdr:from>
    <xdr:to>
      <xdr:col>2</xdr:col>
      <xdr:colOff>17280</xdr:colOff>
      <xdr:row>107</xdr:row>
      <xdr:rowOff>88920</xdr:rowOff>
    </xdr:to>
    <xdr:pic>
      <xdr:nvPicPr>
        <xdr:cNvPr id="61" name="Изображение 1" descr=""/>
        <xdr:cNvPicPr/>
      </xdr:nvPicPr>
      <xdr:blipFill>
        <a:blip r:embed="rId7"/>
        <a:stretch/>
      </xdr:blipFill>
      <xdr:spPr>
        <a:xfrm>
          <a:off x="785520" y="31449600"/>
          <a:ext cx="1108080" cy="640080"/>
        </a:xfrm>
        <a:prstGeom prst="rect">
          <a:avLst/>
        </a:prstGeom>
        <a:ln>
          <a:noFill/>
        </a:ln>
      </xdr:spPr>
    </xdr:pic>
    <xdr:clientData/>
  </xdr:twoCellAnchor>
  <xdr:twoCellAnchor editAs="absolute">
    <xdr:from>
      <xdr:col>1</xdr:col>
      <xdr:colOff>390240</xdr:colOff>
      <xdr:row>41</xdr:row>
      <xdr:rowOff>93600</xdr:rowOff>
    </xdr:from>
    <xdr:to>
      <xdr:col>2</xdr:col>
      <xdr:colOff>8640</xdr:colOff>
      <xdr:row>44</xdr:row>
      <xdr:rowOff>41760</xdr:rowOff>
    </xdr:to>
    <xdr:pic>
      <xdr:nvPicPr>
        <xdr:cNvPr id="62" name="Изображение 1" descr=""/>
        <xdr:cNvPicPr/>
      </xdr:nvPicPr>
      <xdr:blipFill>
        <a:blip r:embed="rId8"/>
        <a:stretch/>
      </xdr:blipFill>
      <xdr:spPr>
        <a:xfrm>
          <a:off x="818640" y="12340800"/>
          <a:ext cx="1066320" cy="600840"/>
        </a:xfrm>
        <a:prstGeom prst="rect">
          <a:avLst/>
        </a:prstGeom>
        <a:ln>
          <a:noFill/>
        </a:ln>
      </xdr:spPr>
    </xdr:pic>
    <xdr:clientData/>
  </xdr:twoCellAnchor>
  <xdr:twoCellAnchor editAs="absolute">
    <xdr:from>
      <xdr:col>1</xdr:col>
      <xdr:colOff>327240</xdr:colOff>
      <xdr:row>266</xdr:row>
      <xdr:rowOff>124920</xdr:rowOff>
    </xdr:from>
    <xdr:to>
      <xdr:col>2</xdr:col>
      <xdr:colOff>14040</xdr:colOff>
      <xdr:row>269</xdr:row>
      <xdr:rowOff>69480</xdr:rowOff>
    </xdr:to>
    <xdr:pic>
      <xdr:nvPicPr>
        <xdr:cNvPr id="63" name="Изображение 23" descr=""/>
        <xdr:cNvPicPr/>
      </xdr:nvPicPr>
      <xdr:blipFill>
        <a:blip r:embed="rId9"/>
        <a:stretch/>
      </xdr:blipFill>
      <xdr:spPr>
        <a:xfrm>
          <a:off x="755640" y="76437720"/>
          <a:ext cx="1134720" cy="56880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939960</xdr:colOff>
      <xdr:row>55</xdr:row>
      <xdr:rowOff>25560</xdr:rowOff>
    </xdr:from>
    <xdr:to>
      <xdr:col>2</xdr:col>
      <xdr:colOff>1080</xdr:colOff>
      <xdr:row>57</xdr:row>
      <xdr:rowOff>165240</xdr:rowOff>
    </xdr:to>
    <xdr:pic>
      <xdr:nvPicPr>
        <xdr:cNvPr id="64" name="Изображение 27" descr=""/>
        <xdr:cNvPicPr/>
      </xdr:nvPicPr>
      <xdr:blipFill>
        <a:blip r:embed="rId1"/>
        <a:stretch/>
      </xdr:blipFill>
      <xdr:spPr>
        <a:xfrm>
          <a:off x="1368360" y="15517440"/>
          <a:ext cx="594720" cy="558720"/>
        </a:xfrm>
        <a:prstGeom prst="rect">
          <a:avLst/>
        </a:prstGeom>
        <a:ln>
          <a:noFill/>
        </a:ln>
      </xdr:spPr>
    </xdr:pic>
    <xdr:clientData/>
  </xdr:twoCellAnchor>
  <xdr:twoCellAnchor editAs="absolute">
    <xdr:from>
      <xdr:col>1</xdr:col>
      <xdr:colOff>915840</xdr:colOff>
      <xdr:row>86</xdr:row>
      <xdr:rowOff>55080</xdr:rowOff>
    </xdr:from>
    <xdr:to>
      <xdr:col>2</xdr:col>
      <xdr:colOff>12960</xdr:colOff>
      <xdr:row>89</xdr:row>
      <xdr:rowOff>40320</xdr:rowOff>
    </xdr:to>
    <xdr:pic>
      <xdr:nvPicPr>
        <xdr:cNvPr id="65" name="Изображение 28" descr=""/>
        <xdr:cNvPicPr/>
      </xdr:nvPicPr>
      <xdr:blipFill>
        <a:blip r:embed="rId2"/>
        <a:stretch/>
      </xdr:blipFill>
      <xdr:spPr>
        <a:xfrm>
          <a:off x="1344240" y="24410880"/>
          <a:ext cx="630720" cy="613800"/>
        </a:xfrm>
        <a:prstGeom prst="rect">
          <a:avLst/>
        </a:prstGeom>
        <a:ln>
          <a:noFill/>
        </a:ln>
      </xdr:spPr>
    </xdr:pic>
    <xdr:clientData/>
  </xdr:twoCellAnchor>
  <xdr:twoCellAnchor editAs="absolute">
    <xdr:from>
      <xdr:col>1</xdr:col>
      <xdr:colOff>870480</xdr:colOff>
      <xdr:row>139</xdr:row>
      <xdr:rowOff>155880</xdr:rowOff>
    </xdr:from>
    <xdr:to>
      <xdr:col>2</xdr:col>
      <xdr:colOff>12960</xdr:colOff>
      <xdr:row>142</xdr:row>
      <xdr:rowOff>116280</xdr:rowOff>
    </xdr:to>
    <xdr:pic>
      <xdr:nvPicPr>
        <xdr:cNvPr id="66" name="Изображение 29" descr=""/>
        <xdr:cNvPicPr/>
      </xdr:nvPicPr>
      <xdr:blipFill>
        <a:blip r:embed="rId3"/>
        <a:stretch/>
      </xdr:blipFill>
      <xdr:spPr>
        <a:xfrm>
          <a:off x="1298880" y="39458520"/>
          <a:ext cx="676080" cy="588960"/>
        </a:xfrm>
        <a:prstGeom prst="rect">
          <a:avLst/>
        </a:prstGeom>
        <a:ln>
          <a:noFill/>
        </a:ln>
      </xdr:spPr>
    </xdr:pic>
    <xdr:clientData/>
  </xdr:twoCellAnchor>
  <xdr:twoCellAnchor editAs="absolute">
    <xdr:from>
      <xdr:col>1</xdr:col>
      <xdr:colOff>1190880</xdr:colOff>
      <xdr:row>167</xdr:row>
      <xdr:rowOff>122760</xdr:rowOff>
    </xdr:from>
    <xdr:to>
      <xdr:col>2</xdr:col>
      <xdr:colOff>15120</xdr:colOff>
      <xdr:row>170</xdr:row>
      <xdr:rowOff>56160</xdr:rowOff>
    </xdr:to>
    <xdr:pic>
      <xdr:nvPicPr>
        <xdr:cNvPr id="67" name="Изображение 30" descr=""/>
        <xdr:cNvPicPr/>
      </xdr:nvPicPr>
      <xdr:blipFill>
        <a:blip r:embed="rId4"/>
        <a:stretch/>
      </xdr:blipFill>
      <xdr:spPr>
        <a:xfrm>
          <a:off x="1619280" y="47637000"/>
          <a:ext cx="357840" cy="514440"/>
        </a:xfrm>
        <a:prstGeom prst="rect">
          <a:avLst/>
        </a:prstGeom>
        <a:ln>
          <a:noFill/>
        </a:ln>
      </xdr:spPr>
    </xdr:pic>
    <xdr:clientData/>
  </xdr:twoCellAnchor>
  <xdr:twoCellAnchor editAs="absolute">
    <xdr:from>
      <xdr:col>2</xdr:col>
      <xdr:colOff>6480</xdr:colOff>
      <xdr:row>204</xdr:row>
      <xdr:rowOff>89640</xdr:rowOff>
    </xdr:from>
    <xdr:to>
      <xdr:col>2</xdr:col>
      <xdr:colOff>6840</xdr:colOff>
      <xdr:row>204</xdr:row>
      <xdr:rowOff>98280</xdr:rowOff>
    </xdr:to>
    <xdr:pic>
      <xdr:nvPicPr>
        <xdr:cNvPr id="68" name="Изображение 31" descr=""/>
        <xdr:cNvPicPr/>
      </xdr:nvPicPr>
      <xdr:blipFill>
        <a:blip r:embed="rId5"/>
        <a:stretch/>
      </xdr:blipFill>
      <xdr:spPr>
        <a:xfrm>
          <a:off x="1968480" y="56883240"/>
          <a:ext cx="360" cy="8640"/>
        </a:xfrm>
        <a:prstGeom prst="rect">
          <a:avLst/>
        </a:prstGeom>
        <a:ln>
          <a:noFill/>
        </a:ln>
      </xdr:spPr>
    </xdr:pic>
    <xdr:clientData/>
  </xdr:twoCellAnchor>
  <xdr:twoCellAnchor editAs="absolute">
    <xdr:from>
      <xdr:col>0</xdr:col>
      <xdr:colOff>191160</xdr:colOff>
      <xdr:row>235</xdr:row>
      <xdr:rowOff>186120</xdr:rowOff>
    </xdr:from>
    <xdr:to>
      <xdr:col>0</xdr:col>
      <xdr:colOff>371160</xdr:colOff>
      <xdr:row>236</xdr:row>
      <xdr:rowOff>42480</xdr:rowOff>
    </xdr:to>
    <xdr:pic>
      <xdr:nvPicPr>
        <xdr:cNvPr id="69" name="Изображение 32" descr=""/>
        <xdr:cNvPicPr/>
      </xdr:nvPicPr>
      <xdr:blipFill>
        <a:blip r:embed="rId6"/>
        <a:stretch/>
      </xdr:blipFill>
      <xdr:spPr>
        <a:xfrm>
          <a:off x="191160" y="65950920"/>
          <a:ext cx="180000" cy="65880"/>
        </a:xfrm>
        <a:prstGeom prst="rect">
          <a:avLst/>
        </a:prstGeom>
        <a:ln>
          <a:noFill/>
        </a:ln>
      </xdr:spPr>
    </xdr:pic>
    <xdr:clientData/>
  </xdr:twoCellAnchor>
  <xdr:twoCellAnchor editAs="absolute">
    <xdr:from>
      <xdr:col>1</xdr:col>
      <xdr:colOff>851400</xdr:colOff>
      <xdr:row>263</xdr:row>
      <xdr:rowOff>76320</xdr:rowOff>
    </xdr:from>
    <xdr:to>
      <xdr:col>2</xdr:col>
      <xdr:colOff>17280</xdr:colOff>
      <xdr:row>265</xdr:row>
      <xdr:rowOff>221400</xdr:rowOff>
    </xdr:to>
    <xdr:pic>
      <xdr:nvPicPr>
        <xdr:cNvPr id="70" name="Изображение 33" descr=""/>
        <xdr:cNvPicPr/>
      </xdr:nvPicPr>
      <xdr:blipFill>
        <a:blip r:embed="rId7"/>
        <a:stretch/>
      </xdr:blipFill>
      <xdr:spPr>
        <a:xfrm>
          <a:off x="1279800" y="77183640"/>
          <a:ext cx="699480" cy="826920"/>
        </a:xfrm>
        <a:prstGeom prst="rect">
          <a:avLst/>
        </a:prstGeom>
        <a:ln>
          <a:noFill/>
        </a:ln>
      </xdr:spPr>
    </xdr:pic>
    <xdr:clientData/>
  </xdr:twoCellAnchor>
  <xdr:twoCellAnchor editAs="absolute">
    <xdr:from>
      <xdr:col>1</xdr:col>
      <xdr:colOff>679320</xdr:colOff>
      <xdr:row>325</xdr:row>
      <xdr:rowOff>98280</xdr:rowOff>
    </xdr:from>
    <xdr:to>
      <xdr:col>2</xdr:col>
      <xdr:colOff>3600</xdr:colOff>
      <xdr:row>329</xdr:row>
      <xdr:rowOff>190440</xdr:rowOff>
    </xdr:to>
    <xdr:pic>
      <xdr:nvPicPr>
        <xdr:cNvPr id="71" name="Изображение 34" descr=""/>
        <xdr:cNvPicPr/>
      </xdr:nvPicPr>
      <xdr:blipFill>
        <a:blip r:embed="rId8"/>
        <a:stretch/>
      </xdr:blipFill>
      <xdr:spPr>
        <a:xfrm>
          <a:off x="1107720" y="90604080"/>
          <a:ext cx="857880" cy="930240"/>
        </a:xfrm>
        <a:prstGeom prst="rect">
          <a:avLst/>
        </a:prstGeom>
        <a:ln>
          <a:noFill/>
        </a:ln>
      </xdr:spPr>
    </xdr:pic>
    <xdr:clientData/>
  </xdr:twoCellAnchor>
  <xdr:twoCellAnchor editAs="absolute">
    <xdr:from>
      <xdr:col>1</xdr:col>
      <xdr:colOff>442440</xdr:colOff>
      <xdr:row>381</xdr:row>
      <xdr:rowOff>103680</xdr:rowOff>
    </xdr:from>
    <xdr:to>
      <xdr:col>2</xdr:col>
      <xdr:colOff>3600</xdr:colOff>
      <xdr:row>386</xdr:row>
      <xdr:rowOff>25560</xdr:rowOff>
    </xdr:to>
    <xdr:pic>
      <xdr:nvPicPr>
        <xdr:cNvPr id="72" name="Изображение 35" descr=""/>
        <xdr:cNvPicPr/>
      </xdr:nvPicPr>
      <xdr:blipFill>
        <a:blip r:embed="rId9"/>
        <a:stretch/>
      </xdr:blipFill>
      <xdr:spPr>
        <a:xfrm>
          <a:off x="870840" y="102344040"/>
          <a:ext cx="1094760" cy="969840"/>
        </a:xfrm>
        <a:prstGeom prst="rect">
          <a:avLst/>
        </a:prstGeom>
        <a:ln>
          <a:noFill/>
        </a:ln>
      </xdr:spPr>
    </xdr:pic>
    <xdr:clientData/>
  </xdr:twoCellAnchor>
  <xdr:twoCellAnchor editAs="absolute">
    <xdr:from>
      <xdr:col>1</xdr:col>
      <xdr:colOff>848880</xdr:colOff>
      <xdr:row>437</xdr:row>
      <xdr:rowOff>107640</xdr:rowOff>
    </xdr:from>
    <xdr:to>
      <xdr:col>2</xdr:col>
      <xdr:colOff>4680</xdr:colOff>
      <xdr:row>441</xdr:row>
      <xdr:rowOff>78120</xdr:rowOff>
    </xdr:to>
    <xdr:pic>
      <xdr:nvPicPr>
        <xdr:cNvPr id="73" name="Изображение 36" descr=""/>
        <xdr:cNvPicPr/>
      </xdr:nvPicPr>
      <xdr:blipFill>
        <a:blip r:embed="rId10"/>
        <a:stretch/>
      </xdr:blipFill>
      <xdr:spPr>
        <a:xfrm>
          <a:off x="1277280" y="114082920"/>
          <a:ext cx="689400" cy="808560"/>
        </a:xfrm>
        <a:prstGeom prst="rect">
          <a:avLst/>
        </a:prstGeom>
        <a:ln>
          <a:noFill/>
        </a:ln>
      </xdr:spPr>
    </xdr:pic>
    <xdr:clientData/>
  </xdr:twoCellAnchor>
  <xdr:twoCellAnchor editAs="absolute">
    <xdr:from>
      <xdr:col>1</xdr:col>
      <xdr:colOff>669600</xdr:colOff>
      <xdr:row>112</xdr:row>
      <xdr:rowOff>184680</xdr:rowOff>
    </xdr:from>
    <xdr:to>
      <xdr:col>2</xdr:col>
      <xdr:colOff>7200</xdr:colOff>
      <xdr:row>115</xdr:row>
      <xdr:rowOff>147600</xdr:rowOff>
    </xdr:to>
    <xdr:pic>
      <xdr:nvPicPr>
        <xdr:cNvPr id="74" name="Изображение 1" descr=""/>
        <xdr:cNvPicPr/>
      </xdr:nvPicPr>
      <xdr:blipFill>
        <a:blip r:embed="rId11"/>
        <a:stretch/>
      </xdr:blipFill>
      <xdr:spPr>
        <a:xfrm>
          <a:off x="1098000" y="31878000"/>
          <a:ext cx="871200" cy="613080"/>
        </a:xfrm>
        <a:prstGeom prst="rect">
          <a:avLst/>
        </a:prstGeom>
        <a:ln>
          <a:noFill/>
        </a:ln>
      </xdr:spPr>
    </xdr:pic>
    <xdr:clientData/>
  </xdr:twoCellAnchor>
  <xdr:twoCellAnchor editAs="absolute">
    <xdr:from>
      <xdr:col>1</xdr:col>
      <xdr:colOff>901440</xdr:colOff>
      <xdr:row>26</xdr:row>
      <xdr:rowOff>201960</xdr:rowOff>
    </xdr:from>
    <xdr:to>
      <xdr:col>2</xdr:col>
      <xdr:colOff>15120</xdr:colOff>
      <xdr:row>29</xdr:row>
      <xdr:rowOff>111600</xdr:rowOff>
    </xdr:to>
    <xdr:pic>
      <xdr:nvPicPr>
        <xdr:cNvPr id="75" name="Изображение 1" descr=""/>
        <xdr:cNvPicPr/>
      </xdr:nvPicPr>
      <xdr:blipFill>
        <a:blip r:embed="rId12"/>
        <a:stretch/>
      </xdr:blipFill>
      <xdr:spPr>
        <a:xfrm>
          <a:off x="1329840" y="7590600"/>
          <a:ext cx="647280" cy="559800"/>
        </a:xfrm>
        <a:prstGeom prst="rect">
          <a:avLst/>
        </a:prstGeom>
        <a:ln>
          <a:noFill/>
        </a:ln>
      </xdr:spPr>
    </xdr:pic>
    <xdr:clientData/>
  </xdr:twoCellAnchor>
  <xdr:twoCellAnchor editAs="absolute">
    <xdr:from>
      <xdr:col>1</xdr:col>
      <xdr:colOff>939960</xdr:colOff>
      <xdr:row>200</xdr:row>
      <xdr:rowOff>166320</xdr:rowOff>
    </xdr:from>
    <xdr:to>
      <xdr:col>2</xdr:col>
      <xdr:colOff>1080</xdr:colOff>
      <xdr:row>204</xdr:row>
      <xdr:rowOff>39600</xdr:rowOff>
    </xdr:to>
    <xdr:pic>
      <xdr:nvPicPr>
        <xdr:cNvPr id="76" name="Изображение 27" descr=""/>
        <xdr:cNvPicPr/>
      </xdr:nvPicPr>
      <xdr:blipFill>
        <a:blip r:embed="rId13"/>
        <a:stretch/>
      </xdr:blipFill>
      <xdr:spPr>
        <a:xfrm>
          <a:off x="1368360" y="56169360"/>
          <a:ext cx="594720" cy="663840"/>
        </a:xfrm>
        <a:prstGeom prst="rect">
          <a:avLst/>
        </a:prstGeom>
        <a:ln>
          <a:noFill/>
        </a:ln>
      </xdr:spPr>
    </xdr:pic>
    <xdr:clientData/>
  </xdr:twoCellAnchor>
  <xdr:twoCellAnchor editAs="absolute">
    <xdr:from>
      <xdr:col>1</xdr:col>
      <xdr:colOff>677520</xdr:colOff>
      <xdr:row>233</xdr:row>
      <xdr:rowOff>169920</xdr:rowOff>
    </xdr:from>
    <xdr:to>
      <xdr:col>2</xdr:col>
      <xdr:colOff>19440</xdr:colOff>
      <xdr:row>236</xdr:row>
      <xdr:rowOff>107640</xdr:rowOff>
    </xdr:to>
    <xdr:pic>
      <xdr:nvPicPr>
        <xdr:cNvPr id="77" name="Изображение 1" descr=""/>
        <xdr:cNvPicPr/>
      </xdr:nvPicPr>
      <xdr:blipFill>
        <a:blip r:embed="rId14"/>
        <a:stretch/>
      </xdr:blipFill>
      <xdr:spPr>
        <a:xfrm>
          <a:off x="1105920" y="65515680"/>
          <a:ext cx="875520" cy="566280"/>
        </a:xfrm>
        <a:prstGeom prst="rect">
          <a:avLst/>
        </a:prstGeom>
        <a:ln>
          <a:noFill/>
        </a:ln>
      </xdr:spPr>
    </xdr:pic>
    <xdr:clientData/>
  </xdr:twoCellAnchor>
  <xdr:twoCellAnchor editAs="absolute">
    <xdr:from>
      <xdr:col>1</xdr:col>
      <xdr:colOff>664560</xdr:colOff>
      <xdr:row>262</xdr:row>
      <xdr:rowOff>334440</xdr:rowOff>
    </xdr:from>
    <xdr:to>
      <xdr:col>2</xdr:col>
      <xdr:colOff>188280</xdr:colOff>
      <xdr:row>265</xdr:row>
      <xdr:rowOff>167400</xdr:rowOff>
    </xdr:to>
    <xdr:pic>
      <xdr:nvPicPr>
        <xdr:cNvPr id="78" name="Изображение 36" descr=""/>
        <xdr:cNvPicPr/>
      </xdr:nvPicPr>
      <xdr:blipFill>
        <a:blip r:embed="rId15"/>
        <a:stretch/>
      </xdr:blipFill>
      <xdr:spPr>
        <a:xfrm>
          <a:off x="1092960" y="77100840"/>
          <a:ext cx="1057320" cy="855720"/>
        </a:xfrm>
        <a:prstGeom prst="rect">
          <a:avLst/>
        </a:prstGeom>
        <a:ln>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absolute">
    <xdr:from>
      <xdr:col>1</xdr:col>
      <xdr:colOff>340920</xdr:colOff>
      <xdr:row>322</xdr:row>
      <xdr:rowOff>96480</xdr:rowOff>
    </xdr:from>
    <xdr:to>
      <xdr:col>2</xdr:col>
      <xdr:colOff>2880</xdr:colOff>
      <xdr:row>326</xdr:row>
      <xdr:rowOff>89640</xdr:rowOff>
    </xdr:to>
    <xdr:pic>
      <xdr:nvPicPr>
        <xdr:cNvPr id="79" name="Изображение 37" descr=""/>
        <xdr:cNvPicPr/>
      </xdr:nvPicPr>
      <xdr:blipFill>
        <a:blip r:embed="rId1"/>
        <a:stretch/>
      </xdr:blipFill>
      <xdr:spPr>
        <a:xfrm>
          <a:off x="769320" y="81028440"/>
          <a:ext cx="881280" cy="831240"/>
        </a:xfrm>
        <a:prstGeom prst="rect">
          <a:avLst/>
        </a:prstGeom>
        <a:ln>
          <a:noFill/>
        </a:ln>
      </xdr:spPr>
    </xdr:pic>
    <xdr:clientData/>
  </xdr:twoCellAnchor>
  <xdr:twoCellAnchor editAs="absolute">
    <xdr:from>
      <xdr:col>1</xdr:col>
      <xdr:colOff>350640</xdr:colOff>
      <xdr:row>258</xdr:row>
      <xdr:rowOff>141120</xdr:rowOff>
    </xdr:from>
    <xdr:to>
      <xdr:col>2</xdr:col>
      <xdr:colOff>6480</xdr:colOff>
      <xdr:row>263</xdr:row>
      <xdr:rowOff>71280</xdr:rowOff>
    </xdr:to>
    <xdr:pic>
      <xdr:nvPicPr>
        <xdr:cNvPr id="80" name="Изображение 38" descr=""/>
        <xdr:cNvPicPr/>
      </xdr:nvPicPr>
      <xdr:blipFill>
        <a:blip r:embed="rId2"/>
        <a:stretch/>
      </xdr:blipFill>
      <xdr:spPr>
        <a:xfrm>
          <a:off x="779040" y="67661640"/>
          <a:ext cx="875160" cy="978120"/>
        </a:xfrm>
        <a:prstGeom prst="rect">
          <a:avLst/>
        </a:prstGeom>
        <a:ln>
          <a:noFill/>
        </a:ln>
      </xdr:spPr>
    </xdr:pic>
    <xdr:clientData/>
  </xdr:twoCellAnchor>
  <xdr:twoCellAnchor editAs="absolute">
    <xdr:from>
      <xdr:col>1</xdr:col>
      <xdr:colOff>445320</xdr:colOff>
      <xdr:row>192</xdr:row>
      <xdr:rowOff>83520</xdr:rowOff>
    </xdr:from>
    <xdr:to>
      <xdr:col>2</xdr:col>
      <xdr:colOff>16560</xdr:colOff>
      <xdr:row>195</xdr:row>
      <xdr:rowOff>90360</xdr:rowOff>
    </xdr:to>
    <xdr:pic>
      <xdr:nvPicPr>
        <xdr:cNvPr id="81" name="Изображение 39" descr=""/>
        <xdr:cNvPicPr/>
      </xdr:nvPicPr>
      <xdr:blipFill>
        <a:blip r:embed="rId3"/>
        <a:stretch/>
      </xdr:blipFill>
      <xdr:spPr>
        <a:xfrm>
          <a:off x="873720" y="53749800"/>
          <a:ext cx="790560" cy="659520"/>
        </a:xfrm>
        <a:prstGeom prst="rect">
          <a:avLst/>
        </a:prstGeom>
        <a:ln>
          <a:noFill/>
        </a:ln>
      </xdr:spPr>
    </xdr:pic>
    <xdr:clientData/>
  </xdr:twoCellAnchor>
  <xdr:twoCellAnchor editAs="absolute">
    <xdr:from>
      <xdr:col>1</xdr:col>
      <xdr:colOff>462600</xdr:colOff>
      <xdr:row>164</xdr:row>
      <xdr:rowOff>14040</xdr:rowOff>
    </xdr:from>
    <xdr:to>
      <xdr:col>2</xdr:col>
      <xdr:colOff>11160</xdr:colOff>
      <xdr:row>166</xdr:row>
      <xdr:rowOff>164160</xdr:rowOff>
    </xdr:to>
    <xdr:pic>
      <xdr:nvPicPr>
        <xdr:cNvPr id="82" name="Изображение 40" descr=""/>
        <xdr:cNvPicPr/>
      </xdr:nvPicPr>
      <xdr:blipFill>
        <a:blip r:embed="rId4"/>
        <a:stretch/>
      </xdr:blipFill>
      <xdr:spPr>
        <a:xfrm>
          <a:off x="891000" y="45932040"/>
          <a:ext cx="767880" cy="593280"/>
        </a:xfrm>
        <a:prstGeom prst="rect">
          <a:avLst/>
        </a:prstGeom>
        <a:ln>
          <a:noFill/>
        </a:ln>
      </xdr:spPr>
    </xdr:pic>
    <xdr:clientData/>
  </xdr:twoCellAnchor>
  <xdr:twoCellAnchor editAs="absolute">
    <xdr:from>
      <xdr:col>1</xdr:col>
      <xdr:colOff>443520</xdr:colOff>
      <xdr:row>105</xdr:row>
      <xdr:rowOff>215280</xdr:rowOff>
    </xdr:from>
    <xdr:to>
      <xdr:col>2</xdr:col>
      <xdr:colOff>11880</xdr:colOff>
      <xdr:row>109</xdr:row>
      <xdr:rowOff>24120</xdr:rowOff>
    </xdr:to>
    <xdr:pic>
      <xdr:nvPicPr>
        <xdr:cNvPr id="83" name="Изображение 41" descr=""/>
        <xdr:cNvPicPr/>
      </xdr:nvPicPr>
      <xdr:blipFill>
        <a:blip r:embed="rId5"/>
        <a:stretch/>
      </xdr:blipFill>
      <xdr:spPr>
        <a:xfrm>
          <a:off x="871920" y="29858040"/>
          <a:ext cx="787680" cy="695520"/>
        </a:xfrm>
        <a:prstGeom prst="rect">
          <a:avLst/>
        </a:prstGeom>
        <a:ln>
          <a:noFill/>
        </a:ln>
      </xdr:spPr>
    </xdr:pic>
    <xdr:clientData/>
  </xdr:twoCellAnchor>
  <xdr:twoCellAnchor editAs="absolute">
    <xdr:from>
      <xdr:col>1</xdr:col>
      <xdr:colOff>252000</xdr:colOff>
      <xdr:row>49</xdr:row>
      <xdr:rowOff>223560</xdr:rowOff>
    </xdr:from>
    <xdr:to>
      <xdr:col>2</xdr:col>
      <xdr:colOff>2160</xdr:colOff>
      <xdr:row>54</xdr:row>
      <xdr:rowOff>15840</xdr:rowOff>
    </xdr:to>
    <xdr:pic>
      <xdr:nvPicPr>
        <xdr:cNvPr id="84" name="Изображение 42" descr=""/>
        <xdr:cNvPicPr/>
      </xdr:nvPicPr>
      <xdr:blipFill>
        <a:blip r:embed="rId6"/>
        <a:stretch/>
      </xdr:blipFill>
      <xdr:spPr>
        <a:xfrm>
          <a:off x="680400" y="14405400"/>
          <a:ext cx="969480" cy="888480"/>
        </a:xfrm>
        <a:prstGeom prst="rect">
          <a:avLst/>
        </a:prstGeom>
        <a:ln>
          <a:noFill/>
        </a:ln>
      </xdr:spPr>
    </xdr:pic>
    <xdr:clientData/>
  </xdr:twoCellAnchor>
  <xdr:twoCellAnchor editAs="absolute">
    <xdr:from>
      <xdr:col>1</xdr:col>
      <xdr:colOff>385200</xdr:colOff>
      <xdr:row>134</xdr:row>
      <xdr:rowOff>147600</xdr:rowOff>
    </xdr:from>
    <xdr:to>
      <xdr:col>2</xdr:col>
      <xdr:colOff>12240</xdr:colOff>
      <xdr:row>137</xdr:row>
      <xdr:rowOff>94680</xdr:rowOff>
    </xdr:to>
    <xdr:pic>
      <xdr:nvPicPr>
        <xdr:cNvPr id="85" name="Изображение 1" descr=""/>
        <xdr:cNvPicPr/>
      </xdr:nvPicPr>
      <xdr:blipFill>
        <a:blip r:embed="rId7"/>
        <a:stretch/>
      </xdr:blipFill>
      <xdr:spPr>
        <a:xfrm>
          <a:off x="813600" y="37704960"/>
          <a:ext cx="846360" cy="576000"/>
        </a:xfrm>
        <a:prstGeom prst="rect">
          <a:avLst/>
        </a:prstGeom>
        <a:ln>
          <a:noFill/>
        </a:ln>
      </xdr:spPr>
    </xdr:pic>
    <xdr:clientData/>
  </xdr:twoCellAnchor>
  <xdr:twoCellAnchor editAs="absolute">
    <xdr:from>
      <xdr:col>1</xdr:col>
      <xdr:colOff>563400</xdr:colOff>
      <xdr:row>78</xdr:row>
      <xdr:rowOff>171360</xdr:rowOff>
    </xdr:from>
    <xdr:to>
      <xdr:col>2</xdr:col>
      <xdr:colOff>13680</xdr:colOff>
      <xdr:row>81</xdr:row>
      <xdr:rowOff>135720</xdr:rowOff>
    </xdr:to>
    <xdr:pic>
      <xdr:nvPicPr>
        <xdr:cNvPr id="86" name="Изображение 1" descr=""/>
        <xdr:cNvPicPr/>
      </xdr:nvPicPr>
      <xdr:blipFill>
        <a:blip r:embed="rId8"/>
        <a:stretch/>
      </xdr:blipFill>
      <xdr:spPr>
        <a:xfrm>
          <a:off x="991800" y="22318560"/>
          <a:ext cx="669600" cy="617400"/>
        </a:xfrm>
        <a:prstGeom prst="rect">
          <a:avLst/>
        </a:prstGeom>
        <a:ln>
          <a:noFill/>
        </a:ln>
      </xdr:spPr>
    </xdr:pic>
    <xdr:clientData/>
  </xdr:twoCellAnchor>
  <xdr:twoCellAnchor editAs="absolute">
    <xdr:from>
      <xdr:col>1</xdr:col>
      <xdr:colOff>385200</xdr:colOff>
      <xdr:row>23</xdr:row>
      <xdr:rowOff>37800</xdr:rowOff>
    </xdr:from>
    <xdr:to>
      <xdr:col>2</xdr:col>
      <xdr:colOff>11160</xdr:colOff>
      <xdr:row>26</xdr:row>
      <xdr:rowOff>129960</xdr:rowOff>
    </xdr:to>
    <xdr:pic>
      <xdr:nvPicPr>
        <xdr:cNvPr id="87" name="Изображение 1" descr=""/>
        <xdr:cNvPicPr/>
      </xdr:nvPicPr>
      <xdr:blipFill>
        <a:blip r:embed="rId9"/>
        <a:stretch/>
      </xdr:blipFill>
      <xdr:spPr>
        <a:xfrm>
          <a:off x="813600" y="6721560"/>
          <a:ext cx="845280" cy="744840"/>
        </a:xfrm>
        <a:prstGeom prst="rect">
          <a:avLst/>
        </a:prstGeom>
        <a:ln>
          <a:noFill/>
        </a:ln>
      </xdr:spPr>
    </xdr:pic>
    <xdr:clientData/>
  </xdr:twoCellAnchor>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9.xml"/>
</Relationships>
</file>

<file path=xl/worksheets/_rels/sheet11.xml.rels><?xml version="1.0" encoding="UTF-8"?>
<Relationships xmlns="http://schemas.openxmlformats.org/package/2006/relationships"><Relationship Id="rId1" Type="http://schemas.openxmlformats.org/officeDocument/2006/relationships/drawing" Target="../drawings/drawing10.xml"/>
</Relationships>
</file>

<file path=xl/worksheets/_rels/sheet12.xml.rels><?xml version="1.0" encoding="UTF-8"?>
<Relationships xmlns="http://schemas.openxmlformats.org/package/2006/relationships"><Relationship Id="rId1" Type="http://schemas.openxmlformats.org/officeDocument/2006/relationships/drawing" Target="../drawings/drawing11.xml"/>
</Relationships>
</file>

<file path=xl/worksheets/_rels/sheet13.xml.rels><?xml version="1.0" encoding="UTF-8"?>
<Relationships xmlns="http://schemas.openxmlformats.org/package/2006/relationships"><Relationship Id="rId1" Type="http://schemas.openxmlformats.org/officeDocument/2006/relationships/drawing" Target="../drawings/drawing12.xml"/>
</Relationships>
</file>

<file path=xl/worksheets/_rels/sheet14.xml.rels><?xml version="1.0" encoding="UTF-8"?>
<Relationships xmlns="http://schemas.openxmlformats.org/package/2006/relationships"><Relationship Id="rId1" Type="http://schemas.openxmlformats.org/officeDocument/2006/relationships/drawing" Target="../drawings/drawing13.xml"/>
</Relationships>
</file>

<file path=xl/worksheets/_rels/sheet15.xml.rels><?xml version="1.0" encoding="UTF-8"?>
<Relationships xmlns="http://schemas.openxmlformats.org/package/2006/relationships"><Relationship Id="rId1" Type="http://schemas.openxmlformats.org/officeDocument/2006/relationships/drawing" Target="../drawings/drawing14.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6.xml.rels><?xml version="1.0" encoding="UTF-8"?>
<Relationships xmlns="http://schemas.openxmlformats.org/package/2006/relationships"><Relationship Id="rId1" Type="http://schemas.openxmlformats.org/officeDocument/2006/relationships/drawing" Target="../drawings/drawing5.xml"/>
</Relationships>
</file>

<file path=xl/worksheets/_rels/sheet7.xml.rels><?xml version="1.0" encoding="UTF-8"?>
<Relationships xmlns="http://schemas.openxmlformats.org/package/2006/relationships"><Relationship Id="rId1" Type="http://schemas.openxmlformats.org/officeDocument/2006/relationships/drawing" Target="../drawings/drawing6.xml"/>
</Relationships>
</file>

<file path=xl/worksheets/_rels/sheet8.xml.rels><?xml version="1.0" encoding="UTF-8"?>
<Relationships xmlns="http://schemas.openxmlformats.org/package/2006/relationships"><Relationship Id="rId1" Type="http://schemas.openxmlformats.org/officeDocument/2006/relationships/drawing" Target="../drawings/drawing7.xml"/>
</Relationships>
</file>

<file path=xl/worksheets/_rels/sheet9.xml.rels><?xml version="1.0" encoding="UTF-8"?>
<Relationships xmlns="http://schemas.openxmlformats.org/package/2006/relationships"><Relationship Id="rId1" Type="http://schemas.openxmlformats.org/officeDocument/2006/relationships/drawing" Target="../drawings/drawing8.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A1:R1230"/>
  <sheetViews>
    <sheetView windowProtection="false" showFormulas="false" showGridLines="true" showRowColHeaders="true" showZeros="true" rightToLeft="false" tabSelected="true" showOutlineSymbols="true" defaultGridColor="true" view="normal" topLeftCell="A175" colorId="64" zoomScale="85" zoomScaleNormal="85" zoomScalePageLayoutView="100" workbookViewId="0">
      <selection pane="topLeft" activeCell="L130" activeCellId="0" sqref="L130"/>
    </sheetView>
  </sheetViews>
  <sheetFormatPr defaultRowHeight="12.8"/>
  <cols>
    <col collapsed="false" hidden="false" max="1" min="1" style="1" width="7.56122448979592"/>
    <col collapsed="false" hidden="false" max="2" min="2" style="2" width="38.6071428571429"/>
    <col collapsed="false" hidden="false" max="3" min="3" style="3" width="8.23469387755102"/>
    <col collapsed="false" hidden="false" max="4" min="4" style="4" width="12.8265306122449"/>
    <col collapsed="false" hidden="false" max="5" min="5" style="4" width="10.8010204081633"/>
    <col collapsed="false" hidden="false" max="6" min="6" style="4" width="8.10204081632653"/>
    <col collapsed="false" hidden="false" max="7" min="7" style="4" width="8.77551020408163"/>
    <col collapsed="false" hidden="false" max="8" min="8" style="5" width="10.530612244898"/>
    <col collapsed="false" hidden="false" max="9" min="9" style="4" width="14.0408163265306"/>
    <col collapsed="false" hidden="false" max="10" min="10" style="4" width="11.8775510204082"/>
    <col collapsed="false" hidden="false" max="11" min="11" style="4" width="9.71938775510204"/>
    <col collapsed="false" hidden="false" max="12" min="12" style="4" width="13.2295918367347"/>
    <col collapsed="false" hidden="false" max="13" min="13" style="0" width="15.2551020408163"/>
    <col collapsed="false" hidden="false" max="14" min="14" style="0" width="8.23469387755102"/>
    <col collapsed="false" hidden="false" max="15" min="15" style="0" width="9.31632653061224"/>
    <col collapsed="false" hidden="false" max="1025" min="16" style="0" width="8.50510204081633"/>
  </cols>
  <sheetData>
    <row r="1" customFormat="false" ht="89.25" hidden="false" customHeight="true" outlineLevel="0" collapsed="false">
      <c r="A1" s="6" t="s">
        <v>0</v>
      </c>
      <c r="B1" s="6"/>
      <c r="C1" s="6"/>
      <c r="D1" s="6"/>
      <c r="E1" s="6"/>
      <c r="F1" s="6"/>
      <c r="G1" s="6"/>
      <c r="H1" s="6"/>
      <c r="I1" s="6"/>
      <c r="J1" s="6"/>
      <c r="K1" s="6"/>
      <c r="L1" s="6"/>
    </row>
    <row r="2" customFormat="false" ht="73.9" hidden="false" customHeight="true" outlineLevel="0" collapsed="false">
      <c r="A2" s="7" t="s">
        <v>1</v>
      </c>
      <c r="B2" s="8" t="s">
        <v>2</v>
      </c>
      <c r="C2" s="9" t="s">
        <v>3</v>
      </c>
      <c r="D2" s="10" t="s">
        <v>4</v>
      </c>
      <c r="E2" s="11" t="s">
        <v>5</v>
      </c>
      <c r="F2" s="12" t="s">
        <v>6</v>
      </c>
      <c r="G2" s="12" t="s">
        <v>7</v>
      </c>
      <c r="H2" s="13" t="s">
        <v>8</v>
      </c>
      <c r="I2" s="12" t="s">
        <v>9</v>
      </c>
      <c r="J2" s="12" t="s">
        <v>10</v>
      </c>
      <c r="K2" s="10" t="s">
        <v>11</v>
      </c>
      <c r="L2" s="10" t="s">
        <v>12</v>
      </c>
    </row>
    <row r="3" customFormat="false" ht="24.75" hidden="false" customHeight="true" outlineLevel="0" collapsed="false">
      <c r="A3" s="9" t="s">
        <v>13</v>
      </c>
      <c r="B3" s="9"/>
      <c r="C3" s="9"/>
      <c r="D3" s="9"/>
      <c r="E3" s="9"/>
      <c r="F3" s="9"/>
      <c r="G3" s="9"/>
      <c r="H3" s="9"/>
      <c r="I3" s="9"/>
      <c r="J3" s="9"/>
      <c r="K3" s="9"/>
      <c r="L3" s="9"/>
    </row>
    <row r="4" customFormat="false" ht="24.6" hidden="false" customHeight="true" outlineLevel="0" collapsed="false">
      <c r="A4" s="9" t="s">
        <v>14</v>
      </c>
      <c r="B4" s="9"/>
      <c r="C4" s="9"/>
      <c r="D4" s="9"/>
      <c r="E4" s="9"/>
      <c r="F4" s="9"/>
      <c r="G4" s="9"/>
      <c r="H4" s="9"/>
      <c r="I4" s="9"/>
      <c r="J4" s="9"/>
      <c r="K4" s="9"/>
      <c r="L4" s="9"/>
    </row>
    <row r="5" customFormat="false" ht="37.9" hidden="false" customHeight="true" outlineLevel="0" collapsed="false">
      <c r="A5" s="7" t="s">
        <v>15</v>
      </c>
      <c r="B5" s="14" t="s">
        <v>16</v>
      </c>
      <c r="C5" s="15" t="s">
        <v>17</v>
      </c>
      <c r="D5" s="16"/>
      <c r="E5" s="17"/>
      <c r="F5" s="18"/>
      <c r="G5" s="18"/>
      <c r="H5" s="19" t="n">
        <v>0</v>
      </c>
      <c r="I5" s="20" t="s">
        <v>18</v>
      </c>
      <c r="J5" s="18"/>
      <c r="K5" s="16"/>
      <c r="L5" s="16" t="n">
        <v>32.77</v>
      </c>
      <c r="M5" s="21"/>
    </row>
    <row r="6" customFormat="false" ht="16.5" hidden="false" customHeight="false" outlineLevel="0" collapsed="false">
      <c r="A6" s="7"/>
      <c r="B6" s="22" t="s">
        <v>19</v>
      </c>
      <c r="C6" s="15"/>
      <c r="D6" s="23" t="n">
        <v>11.26</v>
      </c>
      <c r="E6" s="24" t="n">
        <f aca="false">D6/100</f>
        <v>0.1126</v>
      </c>
      <c r="F6" s="25"/>
      <c r="G6" s="25"/>
      <c r="H6" s="26" t="n">
        <f aca="false">H5*D6/100</f>
        <v>0</v>
      </c>
      <c r="I6" s="25"/>
      <c r="J6" s="25"/>
      <c r="K6" s="23" t="n">
        <v>237</v>
      </c>
      <c r="L6" s="23" t="n">
        <f aca="false">D6*K6</f>
        <v>2668.62</v>
      </c>
    </row>
    <row r="7" customFormat="false" ht="16.5" hidden="false" customHeight="false" outlineLevel="0" collapsed="false">
      <c r="A7" s="7"/>
      <c r="B7" s="22" t="s">
        <v>20</v>
      </c>
      <c r="C7" s="15"/>
      <c r="D7" s="23" t="n">
        <v>0.72</v>
      </c>
      <c r="E7" s="24" t="n">
        <f aca="false">D7/100</f>
        <v>0.0072</v>
      </c>
      <c r="F7" s="25"/>
      <c r="G7" s="25"/>
      <c r="H7" s="26" t="n">
        <f aca="false">H5*D7/100</f>
        <v>0</v>
      </c>
      <c r="I7" s="25"/>
      <c r="J7" s="25"/>
      <c r="K7" s="23" t="n">
        <v>40</v>
      </c>
      <c r="L7" s="23" t="n">
        <f aca="false">D7*K7</f>
        <v>28.8</v>
      </c>
    </row>
    <row r="8" customFormat="false" ht="16.5" hidden="false" customHeight="false" outlineLevel="0" collapsed="false">
      <c r="A8" s="7"/>
      <c r="B8" s="22" t="s">
        <v>21</v>
      </c>
      <c r="C8" s="15"/>
      <c r="D8" s="23" t="n">
        <v>0.96</v>
      </c>
      <c r="E8" s="24" t="n">
        <f aca="false">D8/100</f>
        <v>0.0096</v>
      </c>
      <c r="F8" s="25"/>
      <c r="G8" s="25"/>
      <c r="H8" s="26" t="n">
        <f aca="false">H5*D8/100</f>
        <v>0</v>
      </c>
      <c r="I8" s="25"/>
      <c r="J8" s="25"/>
      <c r="K8" s="23" t="n">
        <v>46</v>
      </c>
      <c r="L8" s="23" t="n">
        <f aca="false">D8*K8</f>
        <v>44.16</v>
      </c>
    </row>
    <row r="9" customFormat="false" ht="16.5" hidden="false" customHeight="false" outlineLevel="0" collapsed="false">
      <c r="A9" s="7"/>
      <c r="B9" s="22" t="s">
        <v>22</v>
      </c>
      <c r="C9" s="15"/>
      <c r="D9" s="23" t="n">
        <v>9</v>
      </c>
      <c r="E9" s="24" t="n">
        <f aca="false">D9*0.04/100</f>
        <v>0.0036</v>
      </c>
      <c r="F9" s="25"/>
      <c r="G9" s="25"/>
      <c r="H9" s="26" t="n">
        <f aca="false">H5*D9/100</f>
        <v>0</v>
      </c>
      <c r="I9" s="23"/>
      <c r="J9" s="25"/>
      <c r="K9" s="23" t="n">
        <v>5.5</v>
      </c>
      <c r="L9" s="23" t="n">
        <f aca="false">D9*K9</f>
        <v>49.5</v>
      </c>
    </row>
    <row r="10" customFormat="false" ht="16.5" hidden="false" customHeight="false" outlineLevel="0" collapsed="false">
      <c r="A10" s="7"/>
      <c r="B10" s="22" t="s">
        <v>23</v>
      </c>
      <c r="C10" s="15"/>
      <c r="D10" s="23" t="n">
        <v>0.48</v>
      </c>
      <c r="E10" s="24" t="n">
        <f aca="false">D10/100</f>
        <v>0.0048</v>
      </c>
      <c r="F10" s="25"/>
      <c r="G10" s="25"/>
      <c r="H10" s="26" t="n">
        <f aca="false">H5*D10/100</f>
        <v>0</v>
      </c>
      <c r="I10" s="25"/>
      <c r="J10" s="25"/>
      <c r="K10" s="23" t="n">
        <v>390</v>
      </c>
      <c r="L10" s="23" t="n">
        <f aca="false">D10*K10</f>
        <v>187.2</v>
      </c>
    </row>
    <row r="11" customFormat="false" ht="16.5" hidden="false" customHeight="false" outlineLevel="0" collapsed="false">
      <c r="A11" s="7"/>
      <c r="B11" s="22" t="s">
        <v>24</v>
      </c>
      <c r="C11" s="15"/>
      <c r="D11" s="23" t="n">
        <v>0.48</v>
      </c>
      <c r="E11" s="24" t="n">
        <f aca="false">D11/100</f>
        <v>0.0048</v>
      </c>
      <c r="F11" s="25"/>
      <c r="G11" s="25"/>
      <c r="H11" s="26" t="n">
        <f aca="false">H5*D11/100</f>
        <v>0</v>
      </c>
      <c r="I11" s="25"/>
      <c r="J11" s="25"/>
      <c r="K11" s="23" t="n">
        <v>49</v>
      </c>
      <c r="L11" s="23" t="n">
        <f aca="false">D11*K11</f>
        <v>23.52</v>
      </c>
    </row>
    <row r="12" customFormat="false" ht="16.5" hidden="false" customHeight="false" outlineLevel="0" collapsed="false">
      <c r="A12" s="7"/>
      <c r="B12" s="22" t="s">
        <v>25</v>
      </c>
      <c r="C12" s="15"/>
      <c r="D12" s="23" t="n">
        <v>0.48</v>
      </c>
      <c r="E12" s="24" t="n">
        <f aca="false">D12/100</f>
        <v>0.0048</v>
      </c>
      <c r="F12" s="25"/>
      <c r="G12" s="25"/>
      <c r="H12" s="26" t="n">
        <f aca="false">H6*D12/100</f>
        <v>0</v>
      </c>
      <c r="I12" s="25"/>
      <c r="J12" s="25"/>
      <c r="K12" s="23" t="n">
        <v>175</v>
      </c>
      <c r="L12" s="23" t="n">
        <f aca="false">D12*K12</f>
        <v>84</v>
      </c>
    </row>
    <row r="13" customFormat="false" ht="16.5" hidden="false" customHeight="false" outlineLevel="0" collapsed="false">
      <c r="A13" s="7"/>
      <c r="B13" s="22" t="s">
        <v>26</v>
      </c>
      <c r="C13" s="15"/>
      <c r="D13" s="23" t="n">
        <v>0.08</v>
      </c>
      <c r="E13" s="24" t="n">
        <f aca="false">D13/100</f>
        <v>0.0008</v>
      </c>
      <c r="F13" s="25"/>
      <c r="G13" s="25"/>
      <c r="H13" s="26" t="n">
        <f aca="false">H7*D13/100</f>
        <v>0</v>
      </c>
      <c r="I13" s="25"/>
      <c r="J13" s="25"/>
      <c r="K13" s="23" t="n">
        <v>14</v>
      </c>
      <c r="L13" s="23" t="n">
        <f aca="false">D13*K13</f>
        <v>1.12</v>
      </c>
    </row>
    <row r="14" customFormat="false" ht="33" hidden="false" customHeight="false" outlineLevel="0" collapsed="false">
      <c r="A14" s="27"/>
      <c r="B14" s="28" t="s">
        <v>27</v>
      </c>
      <c r="C14" s="15"/>
      <c r="D14" s="29" t="n">
        <v>12</v>
      </c>
      <c r="E14" s="30" t="n">
        <f aca="false">D14/100</f>
        <v>0.12</v>
      </c>
      <c r="F14" s="31"/>
      <c r="G14" s="31"/>
      <c r="H14" s="32" t="n">
        <f aca="false">H5*D14/100</f>
        <v>0</v>
      </c>
      <c r="I14" s="31"/>
      <c r="J14" s="31"/>
      <c r="K14" s="29" t="n">
        <v>0</v>
      </c>
      <c r="L14" s="29" t="n">
        <f aca="false">D14*K14</f>
        <v>0</v>
      </c>
    </row>
    <row r="15" customFormat="false" ht="49.5" hidden="false" customHeight="false" outlineLevel="0" collapsed="false">
      <c r="A15" s="27"/>
      <c r="B15" s="28" t="s">
        <v>28</v>
      </c>
      <c r="C15" s="15"/>
      <c r="D15" s="29" t="n">
        <v>4</v>
      </c>
      <c r="E15" s="29" t="n">
        <f aca="false">D15/100</f>
        <v>0.04</v>
      </c>
      <c r="F15" s="31"/>
      <c r="G15" s="31"/>
      <c r="H15" s="32" t="n">
        <f aca="false">H5*D15/100</f>
        <v>0</v>
      </c>
      <c r="I15" s="31"/>
      <c r="J15" s="31"/>
      <c r="K15" s="29" t="n">
        <v>0</v>
      </c>
      <c r="L15" s="23" t="n">
        <f aca="false">D15*K15</f>
        <v>0</v>
      </c>
    </row>
    <row r="16" customFormat="false" ht="16.5" hidden="false" customHeight="false" outlineLevel="0" collapsed="false">
      <c r="A16" s="7"/>
      <c r="B16" s="22" t="s">
        <v>29</v>
      </c>
      <c r="C16" s="33"/>
      <c r="D16" s="26" t="n">
        <v>2</v>
      </c>
      <c r="E16" s="34" t="n">
        <f aca="false">D16/100</f>
        <v>0.02</v>
      </c>
      <c r="F16" s="25"/>
      <c r="G16" s="25"/>
      <c r="H16" s="26" t="n">
        <f aca="false">H5*D16/100</f>
        <v>0</v>
      </c>
      <c r="I16" s="25"/>
      <c r="J16" s="25"/>
      <c r="K16" s="23" t="n">
        <v>50</v>
      </c>
      <c r="L16" s="23" t="n">
        <f aca="false">D16*K16</f>
        <v>100</v>
      </c>
    </row>
    <row r="17" customFormat="false" ht="16.5" hidden="false" customHeight="false" outlineLevel="0" collapsed="false">
      <c r="A17" s="7"/>
      <c r="B17" s="22" t="s">
        <v>30</v>
      </c>
      <c r="C17" s="33"/>
      <c r="D17" s="23" t="n">
        <v>0.18</v>
      </c>
      <c r="E17" s="34" t="n">
        <f aca="false">D17/100</f>
        <v>0.0018</v>
      </c>
      <c r="F17" s="25"/>
      <c r="G17" s="25"/>
      <c r="H17" s="26" t="n">
        <f aca="false">H5*D17/100</f>
        <v>0</v>
      </c>
      <c r="I17" s="25"/>
      <c r="J17" s="25"/>
      <c r="K17" s="23" t="n">
        <v>30</v>
      </c>
      <c r="L17" s="23" t="n">
        <f aca="false">D17*K17</f>
        <v>5.4</v>
      </c>
    </row>
    <row r="18" customFormat="false" ht="16.5" hidden="false" customHeight="false" outlineLevel="0" collapsed="false">
      <c r="A18" s="7"/>
      <c r="B18" s="22" t="s">
        <v>31</v>
      </c>
      <c r="C18" s="33"/>
      <c r="D18" s="23" t="n">
        <v>0.18</v>
      </c>
      <c r="E18" s="34" t="n">
        <f aca="false">D18/100</f>
        <v>0.0018</v>
      </c>
      <c r="F18" s="25"/>
      <c r="G18" s="25"/>
      <c r="H18" s="26" t="n">
        <f aca="false">H5*D18/100</f>
        <v>0</v>
      </c>
      <c r="I18" s="25"/>
      <c r="J18" s="25"/>
      <c r="K18" s="23" t="n">
        <v>390</v>
      </c>
      <c r="L18" s="23" t="n">
        <f aca="false">D18*K18</f>
        <v>70.2</v>
      </c>
    </row>
    <row r="19" customFormat="false" ht="16.5" hidden="false" customHeight="false" outlineLevel="0" collapsed="false">
      <c r="A19" s="7"/>
      <c r="B19" s="22" t="s">
        <v>21</v>
      </c>
      <c r="C19" s="33"/>
      <c r="D19" s="23" t="n">
        <v>0.32</v>
      </c>
      <c r="E19" s="34" t="n">
        <f aca="false">D19/100</f>
        <v>0.0032</v>
      </c>
      <c r="F19" s="25"/>
      <c r="G19" s="25"/>
      <c r="H19" s="26" t="n">
        <f aca="false">H5*D19/100</f>
        <v>0</v>
      </c>
      <c r="I19" s="25"/>
      <c r="J19" s="25"/>
      <c r="K19" s="23" t="n">
        <v>46</v>
      </c>
      <c r="L19" s="23" t="n">
        <f aca="false">D19*K19</f>
        <v>14.72</v>
      </c>
    </row>
    <row r="20" customFormat="false" ht="16.5" hidden="false" customHeight="false" outlineLevel="0" collapsed="false">
      <c r="A20" s="7"/>
      <c r="B20" s="22" t="s">
        <v>32</v>
      </c>
      <c r="C20" s="33"/>
      <c r="D20" s="23" t="n">
        <v>2</v>
      </c>
      <c r="E20" s="34" t="n">
        <f aca="false">D20/100</f>
        <v>0.02</v>
      </c>
      <c r="F20" s="25"/>
      <c r="G20" s="25"/>
      <c r="H20" s="26" t="n">
        <f aca="false">H5*D20/100</f>
        <v>0</v>
      </c>
      <c r="I20" s="25"/>
      <c r="J20" s="25"/>
      <c r="K20" s="23" t="n">
        <v>0</v>
      </c>
      <c r="L20" s="23" t="n">
        <f aca="false">D20*K20</f>
        <v>0</v>
      </c>
    </row>
    <row r="21" customFormat="false" ht="16.5" hidden="false" customHeight="false" outlineLevel="0" collapsed="false">
      <c r="A21" s="7"/>
      <c r="B21" s="22"/>
      <c r="C21" s="33"/>
      <c r="D21" s="25"/>
      <c r="E21" s="34"/>
      <c r="F21" s="25"/>
      <c r="G21" s="25"/>
      <c r="H21" s="26"/>
      <c r="I21" s="25"/>
      <c r="J21" s="25"/>
      <c r="K21" s="23"/>
      <c r="L21" s="23" t="n">
        <f aca="false">SUM(L6:L20)</f>
        <v>3277.24</v>
      </c>
    </row>
    <row r="22" customFormat="false" ht="16.5" hidden="false" customHeight="false" outlineLevel="0" collapsed="false">
      <c r="A22" s="35"/>
      <c r="B22" s="36" t="s">
        <v>33</v>
      </c>
      <c r="C22" s="37"/>
      <c r="D22" s="38"/>
      <c r="E22" s="39"/>
      <c r="F22" s="38" t="n">
        <v>27.12</v>
      </c>
      <c r="G22" s="40" t="n">
        <v>12.24</v>
      </c>
      <c r="H22" s="38" t="n">
        <v>48.72</v>
      </c>
      <c r="I22" s="40" t="n">
        <v>412.8</v>
      </c>
      <c r="J22" s="40" t="n">
        <v>0</v>
      </c>
      <c r="K22" s="38"/>
      <c r="L22" s="38" t="n">
        <f aca="false">L21/100</f>
        <v>32.7724</v>
      </c>
    </row>
    <row r="23" customFormat="false" ht="36.95" hidden="false" customHeight="true" outlineLevel="0" collapsed="false">
      <c r="A23" s="7" t="s">
        <v>34</v>
      </c>
      <c r="B23" s="41" t="s">
        <v>35</v>
      </c>
      <c r="C23" s="15" t="n">
        <v>180</v>
      </c>
      <c r="D23" s="23"/>
      <c r="E23" s="24"/>
      <c r="F23" s="25"/>
      <c r="G23" s="25"/>
      <c r="H23" s="26"/>
      <c r="I23" s="25"/>
      <c r="J23" s="25"/>
      <c r="K23" s="23"/>
      <c r="L23" s="16" t="n">
        <v>7.13</v>
      </c>
    </row>
    <row r="24" customFormat="false" ht="16.5" hidden="false" customHeight="false" outlineLevel="0" collapsed="false">
      <c r="A24" s="7"/>
      <c r="B24" s="22" t="s">
        <v>36</v>
      </c>
      <c r="C24" s="15"/>
      <c r="D24" s="23" t="n">
        <v>0.4</v>
      </c>
      <c r="E24" s="24" t="n">
        <f aca="false">D24/100</f>
        <v>0.004</v>
      </c>
      <c r="F24" s="25"/>
      <c r="G24" s="25"/>
      <c r="H24" s="26" t="n">
        <f aca="false">H5*D24/100</f>
        <v>0</v>
      </c>
      <c r="I24" s="25"/>
      <c r="J24" s="25"/>
      <c r="K24" s="23" t="n">
        <v>450</v>
      </c>
      <c r="L24" s="23" t="n">
        <f aca="false">D24*K24</f>
        <v>180</v>
      </c>
    </row>
    <row r="25" customFormat="false" ht="16.5" hidden="false" customHeight="false" outlineLevel="0" collapsed="false">
      <c r="A25" s="7"/>
      <c r="B25" s="22" t="s">
        <v>21</v>
      </c>
      <c r="C25" s="15"/>
      <c r="D25" s="23" t="n">
        <v>1.8</v>
      </c>
      <c r="E25" s="24" t="n">
        <f aca="false">D25/100</f>
        <v>0.018</v>
      </c>
      <c r="F25" s="25"/>
      <c r="G25" s="25"/>
      <c r="H25" s="26" t="n">
        <f aca="false">H5*D25/100</f>
        <v>0</v>
      </c>
      <c r="I25" s="25"/>
      <c r="J25" s="25"/>
      <c r="K25" s="23" t="n">
        <v>46</v>
      </c>
      <c r="L25" s="23" t="n">
        <f aca="false">D25*K25</f>
        <v>82.8</v>
      </c>
    </row>
    <row r="26" customFormat="false" ht="16.5" hidden="false" customHeight="false" outlineLevel="0" collapsed="false">
      <c r="A26" s="7"/>
      <c r="B26" s="22" t="s">
        <v>29</v>
      </c>
      <c r="C26" s="15"/>
      <c r="D26" s="23" t="n">
        <v>9</v>
      </c>
      <c r="E26" s="24" t="n">
        <f aca="false">D26/100</f>
        <v>0.09</v>
      </c>
      <c r="F26" s="25"/>
      <c r="G26" s="25"/>
      <c r="H26" s="26" t="n">
        <f aca="false">H5*D26/100</f>
        <v>0</v>
      </c>
      <c r="I26" s="25"/>
      <c r="J26" s="25"/>
      <c r="K26" s="23" t="n">
        <v>50</v>
      </c>
      <c r="L26" s="23" t="n">
        <f aca="false">D26*K26</f>
        <v>450</v>
      </c>
    </row>
    <row r="27" customFormat="false" ht="16.5" hidden="false" customHeight="false" outlineLevel="0" collapsed="false">
      <c r="A27" s="7"/>
      <c r="B27" s="22" t="s">
        <v>32</v>
      </c>
      <c r="C27" s="15"/>
      <c r="D27" s="23" t="n">
        <v>10.8</v>
      </c>
      <c r="E27" s="24" t="n">
        <f aca="false">D27/100</f>
        <v>0.108</v>
      </c>
      <c r="F27" s="25"/>
      <c r="G27" s="25"/>
      <c r="H27" s="26" t="n">
        <f aca="false">H5*D27/100</f>
        <v>0</v>
      </c>
      <c r="I27" s="25"/>
      <c r="J27" s="25"/>
      <c r="K27" s="23" t="n">
        <v>0</v>
      </c>
      <c r="L27" s="23" t="n">
        <f aca="false">D27*K27</f>
        <v>0</v>
      </c>
    </row>
    <row r="28" customFormat="false" ht="16.5" hidden="false" customHeight="false" outlineLevel="0" collapsed="false">
      <c r="A28" s="7"/>
      <c r="B28" s="22"/>
      <c r="C28" s="15"/>
      <c r="D28" s="23"/>
      <c r="E28" s="24"/>
      <c r="F28" s="25"/>
      <c r="G28" s="25"/>
      <c r="H28" s="26"/>
      <c r="I28" s="25"/>
      <c r="J28" s="25"/>
      <c r="K28" s="23"/>
      <c r="L28" s="23" t="n">
        <f aca="false">L24+L25+L26+L27</f>
        <v>712.8</v>
      </c>
    </row>
    <row r="29" customFormat="false" ht="16.5" hidden="false" customHeight="false" outlineLevel="0" collapsed="false">
      <c r="A29" s="42"/>
      <c r="B29" s="36" t="s">
        <v>33</v>
      </c>
      <c r="C29" s="37"/>
      <c r="D29" s="38"/>
      <c r="E29" s="39"/>
      <c r="F29" s="40" t="n">
        <v>3.22</v>
      </c>
      <c r="G29" s="40" t="n">
        <v>2.41</v>
      </c>
      <c r="H29" s="40" t="n">
        <v>25.5</v>
      </c>
      <c r="I29" s="40" t="n">
        <v>136.6</v>
      </c>
      <c r="J29" s="40" t="n">
        <v>0</v>
      </c>
      <c r="K29" s="38"/>
      <c r="L29" s="38" t="n">
        <f aca="false">L28/100</f>
        <v>7.128</v>
      </c>
    </row>
    <row r="30" customFormat="false" ht="16.5" hidden="true" customHeight="false" outlineLevel="0" collapsed="false">
      <c r="A30" s="7"/>
      <c r="B30" s="41"/>
      <c r="C30" s="15"/>
      <c r="D30" s="23"/>
      <c r="E30" s="24"/>
      <c r="F30" s="25"/>
      <c r="G30" s="25"/>
      <c r="H30" s="26"/>
      <c r="I30" s="25"/>
      <c r="J30" s="25"/>
      <c r="K30" s="23"/>
      <c r="L30" s="43"/>
    </row>
    <row r="31" customFormat="false" ht="16.5" hidden="true" customHeight="false" outlineLevel="0" collapsed="false">
      <c r="A31" s="7"/>
      <c r="B31" s="22"/>
      <c r="C31" s="15"/>
      <c r="D31" s="23"/>
      <c r="E31" s="24"/>
      <c r="F31" s="25"/>
      <c r="G31" s="25"/>
      <c r="H31" s="26"/>
      <c r="I31" s="25"/>
      <c r="J31" s="25"/>
      <c r="K31" s="23"/>
      <c r="L31" s="44"/>
    </row>
    <row r="32" customFormat="false" ht="16.5" hidden="true" customHeight="false" outlineLevel="0" collapsed="false">
      <c r="A32" s="42"/>
      <c r="B32" s="36"/>
      <c r="C32" s="37"/>
      <c r="D32" s="38"/>
      <c r="E32" s="39"/>
      <c r="F32" s="40"/>
      <c r="G32" s="40"/>
      <c r="H32" s="40"/>
      <c r="I32" s="40"/>
      <c r="J32" s="40"/>
      <c r="K32" s="38"/>
      <c r="L32" s="45"/>
    </row>
    <row r="33" customFormat="false" ht="16.5" hidden="false" customHeight="false" outlineLevel="0" collapsed="false">
      <c r="A33" s="7" t="s">
        <v>37</v>
      </c>
      <c r="B33" s="14" t="s">
        <v>38</v>
      </c>
      <c r="C33" s="15" t="n">
        <v>30</v>
      </c>
      <c r="D33" s="23"/>
      <c r="E33" s="24"/>
      <c r="F33" s="25"/>
      <c r="G33" s="25"/>
      <c r="H33" s="26"/>
      <c r="I33" s="25"/>
      <c r="J33" s="25"/>
      <c r="K33" s="23"/>
      <c r="L33" s="16" t="n">
        <v>1.23</v>
      </c>
    </row>
    <row r="34" customFormat="false" ht="16.5" hidden="false" customHeight="false" outlineLevel="0" collapsed="false">
      <c r="A34" s="7"/>
      <c r="B34" s="14"/>
      <c r="C34" s="15"/>
      <c r="D34" s="23" t="n">
        <v>3</v>
      </c>
      <c r="E34" s="24" t="n">
        <f aca="false">D34/100</f>
        <v>0.03</v>
      </c>
      <c r="F34" s="25"/>
      <c r="G34" s="25"/>
      <c r="H34" s="26" t="n">
        <f aca="false">H5*D34/100</f>
        <v>0</v>
      </c>
      <c r="I34" s="25"/>
      <c r="J34" s="25"/>
      <c r="K34" s="23" t="n">
        <v>41</v>
      </c>
      <c r="L34" s="23" t="n">
        <f aca="false">D34*K34</f>
        <v>123</v>
      </c>
    </row>
    <row r="35" customFormat="false" ht="16.5" hidden="false" customHeight="false" outlineLevel="0" collapsed="false">
      <c r="A35" s="35"/>
      <c r="B35" s="36" t="s">
        <v>33</v>
      </c>
      <c r="C35" s="37"/>
      <c r="D35" s="38"/>
      <c r="E35" s="39"/>
      <c r="F35" s="40" t="n">
        <v>2.4</v>
      </c>
      <c r="G35" s="40" t="n">
        <v>0.4</v>
      </c>
      <c r="H35" s="40" t="n">
        <v>12.2</v>
      </c>
      <c r="I35" s="40" t="n">
        <v>63.6</v>
      </c>
      <c r="J35" s="40" t="n">
        <v>0</v>
      </c>
      <c r="K35" s="38"/>
      <c r="L35" s="38" t="n">
        <f aca="false">L34/100</f>
        <v>1.23</v>
      </c>
    </row>
    <row r="36" customFormat="false" ht="16.5" hidden="false" customHeight="false" outlineLevel="0" collapsed="false">
      <c r="A36" s="46"/>
      <c r="B36" s="47" t="s">
        <v>39</v>
      </c>
      <c r="C36" s="48"/>
      <c r="D36" s="49"/>
      <c r="E36" s="50"/>
      <c r="F36" s="51" t="n">
        <f aca="false">F22+F29+F32+F35</f>
        <v>32.74</v>
      </c>
      <c r="G36" s="51" t="n">
        <f aca="false">G22+G29+G32+G35</f>
        <v>15.05</v>
      </c>
      <c r="H36" s="52" t="n">
        <f aca="false">H22+H29+H32+H35</f>
        <v>86.42</v>
      </c>
      <c r="I36" s="51" t="n">
        <f aca="false">I22+I29+I32+I35</f>
        <v>613</v>
      </c>
      <c r="J36" s="51" t="n">
        <f aca="false">J22+J29+J32+J35</f>
        <v>0</v>
      </c>
      <c r="K36" s="49"/>
      <c r="L36" s="53" t="n">
        <f aca="false">L22+L29+L35</f>
        <v>41.1304</v>
      </c>
    </row>
    <row r="37" customFormat="false" ht="24.6" hidden="false" customHeight="true" outlineLevel="0" collapsed="false">
      <c r="A37" s="9" t="s">
        <v>40</v>
      </c>
      <c r="B37" s="9"/>
      <c r="C37" s="9"/>
      <c r="D37" s="9"/>
      <c r="E37" s="9"/>
      <c r="F37" s="9"/>
      <c r="G37" s="9"/>
      <c r="H37" s="9"/>
      <c r="I37" s="9"/>
      <c r="J37" s="9"/>
      <c r="K37" s="9"/>
      <c r="L37" s="9"/>
    </row>
    <row r="38" customFormat="false" ht="26.65" hidden="false" customHeight="true" outlineLevel="0" collapsed="false">
      <c r="A38" s="7" t="s">
        <v>41</v>
      </c>
      <c r="B38" s="14" t="s">
        <v>42</v>
      </c>
      <c r="C38" s="15" t="n">
        <v>150</v>
      </c>
      <c r="D38" s="25"/>
      <c r="E38" s="26"/>
      <c r="F38" s="25"/>
      <c r="G38" s="25"/>
      <c r="H38" s="26"/>
      <c r="I38" s="25"/>
      <c r="J38" s="25"/>
      <c r="K38" s="23"/>
      <c r="L38" s="43" t="n">
        <v>5.85</v>
      </c>
    </row>
    <row r="39" customFormat="false" ht="16.5" hidden="false" customHeight="false" outlineLevel="0" collapsed="false">
      <c r="A39" s="7"/>
      <c r="B39" s="22" t="s">
        <v>43</v>
      </c>
      <c r="C39" s="15"/>
      <c r="D39" s="25" t="n">
        <v>15</v>
      </c>
      <c r="E39" s="24" t="n">
        <f aca="false">D39/100</f>
        <v>0.15</v>
      </c>
      <c r="F39" s="25"/>
      <c r="G39" s="25"/>
      <c r="H39" s="26" t="n">
        <f aca="false">H17*D39/100</f>
        <v>0</v>
      </c>
      <c r="I39" s="25"/>
      <c r="J39" s="25"/>
      <c r="K39" s="23" t="n">
        <v>39</v>
      </c>
      <c r="L39" s="23" t="n">
        <f aca="false">D39*K39</f>
        <v>585</v>
      </c>
    </row>
    <row r="40" customFormat="false" ht="16.5" hidden="false" customHeight="false" outlineLevel="0" collapsed="false">
      <c r="A40" s="46"/>
      <c r="B40" s="47" t="s">
        <v>33</v>
      </c>
      <c r="C40" s="48"/>
      <c r="D40" s="51"/>
      <c r="E40" s="52"/>
      <c r="F40" s="51" t="n">
        <v>0.75</v>
      </c>
      <c r="G40" s="51" t="n">
        <v>0</v>
      </c>
      <c r="H40" s="51" t="n">
        <v>18.3</v>
      </c>
      <c r="I40" s="51" t="n">
        <v>76.2</v>
      </c>
      <c r="J40" s="51" t="n">
        <v>10</v>
      </c>
      <c r="K40" s="49"/>
      <c r="L40" s="49" t="n">
        <f aca="false">L39/100</f>
        <v>5.85</v>
      </c>
    </row>
    <row r="41" customFormat="false" ht="22.7" hidden="false" customHeight="true" outlineLevel="0" collapsed="false">
      <c r="A41" s="9" t="s">
        <v>44</v>
      </c>
      <c r="B41" s="9"/>
      <c r="C41" s="9"/>
      <c r="D41" s="9"/>
      <c r="E41" s="9"/>
      <c r="F41" s="9"/>
      <c r="G41" s="9"/>
      <c r="H41" s="9"/>
      <c r="I41" s="9"/>
      <c r="J41" s="9"/>
      <c r="K41" s="9"/>
      <c r="L41" s="9"/>
    </row>
    <row r="42" customFormat="false" ht="57.4" hidden="false" customHeight="true" outlineLevel="0" collapsed="false">
      <c r="A42" s="7" t="s">
        <v>45</v>
      </c>
      <c r="B42" s="41" t="s">
        <v>46</v>
      </c>
      <c r="C42" s="15" t="s">
        <v>47</v>
      </c>
      <c r="D42" s="23"/>
      <c r="E42" s="24"/>
      <c r="F42" s="23"/>
      <c r="G42" s="23"/>
      <c r="H42" s="26"/>
      <c r="I42" s="23"/>
      <c r="J42" s="23"/>
      <c r="K42" s="23"/>
      <c r="L42" s="43" t="n">
        <v>5.09</v>
      </c>
    </row>
    <row r="43" customFormat="false" ht="16.5" hidden="false" customHeight="false" outlineLevel="0" collapsed="false">
      <c r="A43" s="7"/>
      <c r="B43" s="22" t="s">
        <v>48</v>
      </c>
      <c r="C43" s="54"/>
      <c r="D43" s="44" t="n">
        <v>4</v>
      </c>
      <c r="E43" s="24" t="n">
        <f aca="false">D43/100</f>
        <v>0.04</v>
      </c>
      <c r="F43" s="23"/>
      <c r="G43" s="23"/>
      <c r="H43" s="26" t="n">
        <f aca="false">H5*D43/100</f>
        <v>0</v>
      </c>
      <c r="I43" s="23"/>
      <c r="J43" s="23"/>
      <c r="K43" s="23" t="n">
        <v>0</v>
      </c>
      <c r="L43" s="44" t="n">
        <f aca="false">D43*K43</f>
        <v>0</v>
      </c>
    </row>
    <row r="44" customFormat="false" ht="16.5" hidden="false" customHeight="false" outlineLevel="0" collapsed="false">
      <c r="A44" s="7"/>
      <c r="B44" s="22" t="s">
        <v>49</v>
      </c>
      <c r="C44" s="54"/>
      <c r="D44" s="55" t="n">
        <v>4.5</v>
      </c>
      <c r="E44" s="24" t="n">
        <f aca="false">D44/100</f>
        <v>0.045</v>
      </c>
      <c r="F44" s="23"/>
      <c r="G44" s="23"/>
      <c r="H44" s="26" t="n">
        <f aca="false">H6*D44/100</f>
        <v>0</v>
      </c>
      <c r="I44" s="23"/>
      <c r="J44" s="23"/>
      <c r="K44" s="23" t="n">
        <v>30</v>
      </c>
      <c r="L44" s="44" t="n">
        <f aca="false">D44*K44</f>
        <v>135</v>
      </c>
    </row>
    <row r="45" customFormat="false" ht="16.5" hidden="false" customHeight="false" outlineLevel="0" collapsed="false">
      <c r="A45" s="7"/>
      <c r="B45" s="22" t="s">
        <v>50</v>
      </c>
      <c r="C45" s="54"/>
      <c r="D45" s="55" t="n">
        <v>0.96</v>
      </c>
      <c r="E45" s="24" t="n">
        <f aca="false">D45/100</f>
        <v>0.0096</v>
      </c>
      <c r="F45" s="23"/>
      <c r="G45" s="23"/>
      <c r="H45" s="26" t="n">
        <f aca="false">H5*D45/100</f>
        <v>0</v>
      </c>
      <c r="I45" s="23"/>
      <c r="J45" s="23"/>
      <c r="K45" s="23" t="n">
        <v>30</v>
      </c>
      <c r="L45" s="44" t="n">
        <f aca="false">D45*K45</f>
        <v>28.8</v>
      </c>
    </row>
    <row r="46" customFormat="false" ht="16.5" hidden="false" customHeight="false" outlineLevel="0" collapsed="false">
      <c r="A46" s="7"/>
      <c r="B46" s="22" t="s">
        <v>51</v>
      </c>
      <c r="C46" s="54"/>
      <c r="D46" s="56" t="n">
        <v>2.66</v>
      </c>
      <c r="E46" s="24" t="n">
        <f aca="false">D46/100</f>
        <v>0.0266</v>
      </c>
      <c r="F46" s="23"/>
      <c r="G46" s="23"/>
      <c r="H46" s="26" t="n">
        <f aca="false">H5*D46/100</f>
        <v>0</v>
      </c>
      <c r="I46" s="23"/>
      <c r="J46" s="23"/>
      <c r="K46" s="23" t="n">
        <v>0</v>
      </c>
      <c r="L46" s="44" t="n">
        <f aca="false">D46*K46</f>
        <v>0</v>
      </c>
    </row>
    <row r="47" customFormat="false" ht="16.5" hidden="false" customHeight="false" outlineLevel="0" collapsed="false">
      <c r="A47" s="7"/>
      <c r="B47" s="22" t="s">
        <v>52</v>
      </c>
      <c r="C47" s="54"/>
      <c r="D47" s="56" t="n">
        <v>2.86</v>
      </c>
      <c r="E47" s="24" t="n">
        <f aca="false">D47/100</f>
        <v>0.0286</v>
      </c>
      <c r="F47" s="23"/>
      <c r="G47" s="23"/>
      <c r="H47" s="26" t="n">
        <f aca="false">H6*D47/100</f>
        <v>0</v>
      </c>
      <c r="I47" s="23"/>
      <c r="J47" s="23"/>
      <c r="K47" s="23" t="n">
        <v>27</v>
      </c>
      <c r="L47" s="44" t="n">
        <f aca="false">D47*K47</f>
        <v>77.22</v>
      </c>
    </row>
    <row r="48" customFormat="false" ht="16.5" hidden="false" customHeight="false" outlineLevel="0" collapsed="false">
      <c r="A48" s="7"/>
      <c r="B48" s="22" t="s">
        <v>53</v>
      </c>
      <c r="C48" s="54"/>
      <c r="D48" s="56" t="n">
        <v>3.08</v>
      </c>
      <c r="E48" s="24" t="n">
        <f aca="false">D48/100</f>
        <v>0.0308</v>
      </c>
      <c r="F48" s="23"/>
      <c r="G48" s="23"/>
      <c r="H48" s="26" t="n">
        <f aca="false">H7*D48/100</f>
        <v>0</v>
      </c>
      <c r="I48" s="23"/>
      <c r="J48" s="23"/>
      <c r="K48" s="23" t="n">
        <v>0</v>
      </c>
      <c r="L48" s="44" t="n">
        <f aca="false">D48*K48</f>
        <v>0</v>
      </c>
    </row>
    <row r="49" customFormat="false" ht="16.5" hidden="false" customHeight="false" outlineLevel="0" collapsed="false">
      <c r="A49" s="7"/>
      <c r="B49" s="22" t="s">
        <v>54</v>
      </c>
      <c r="C49" s="54"/>
      <c r="D49" s="56" t="n">
        <v>3.34</v>
      </c>
      <c r="E49" s="24" t="n">
        <f aca="false">D49/100</f>
        <v>0.0334</v>
      </c>
      <c r="F49" s="23"/>
      <c r="G49" s="23"/>
      <c r="H49" s="26" t="n">
        <f aca="false">H8*D49/100</f>
        <v>0</v>
      </c>
      <c r="I49" s="23"/>
      <c r="J49" s="23"/>
      <c r="K49" s="23" t="n">
        <v>0</v>
      </c>
      <c r="L49" s="44" t="n">
        <f aca="false">D49*K49</f>
        <v>0</v>
      </c>
    </row>
    <row r="50" customFormat="false" ht="16.5" hidden="false" customHeight="false" outlineLevel="0" collapsed="false">
      <c r="A50" s="7"/>
      <c r="B50" s="22" t="s">
        <v>55</v>
      </c>
      <c r="C50" s="54"/>
      <c r="D50" s="55" t="n">
        <v>1.33</v>
      </c>
      <c r="E50" s="24" t="n">
        <f aca="false">D50/100</f>
        <v>0.0133</v>
      </c>
      <c r="F50" s="23"/>
      <c r="G50" s="23"/>
      <c r="H50" s="26" t="n">
        <f aca="false">H5*D50/100</f>
        <v>0</v>
      </c>
      <c r="I50" s="23"/>
      <c r="J50" s="23"/>
      <c r="K50" s="23" t="n">
        <v>0</v>
      </c>
      <c r="L50" s="44" t="n">
        <f aca="false">D50*K50</f>
        <v>0</v>
      </c>
    </row>
    <row r="51" customFormat="false" ht="16.5" hidden="false" customHeight="false" outlineLevel="0" collapsed="false">
      <c r="A51" s="7"/>
      <c r="B51" s="22" t="s">
        <v>56</v>
      </c>
      <c r="C51" s="54"/>
      <c r="D51" s="55" t="n">
        <v>1.41</v>
      </c>
      <c r="E51" s="24" t="n">
        <f aca="false">D51/100</f>
        <v>0.0141</v>
      </c>
      <c r="F51" s="23"/>
      <c r="G51" s="23"/>
      <c r="H51" s="26" t="n">
        <f aca="false">H6*D51/100</f>
        <v>0</v>
      </c>
      <c r="I51" s="23"/>
      <c r="J51" s="23"/>
      <c r="K51" s="23" t="n">
        <v>30</v>
      </c>
      <c r="L51" s="44" t="n">
        <f aca="false">D51*K51</f>
        <v>42.3</v>
      </c>
    </row>
    <row r="52" customFormat="false" ht="16.5" hidden="false" customHeight="false" outlineLevel="0" collapsed="false">
      <c r="A52" s="7"/>
      <c r="B52" s="22" t="s">
        <v>26</v>
      </c>
      <c r="C52" s="54"/>
      <c r="D52" s="55" t="n">
        <v>0.12</v>
      </c>
      <c r="E52" s="24" t="n">
        <f aca="false">D52/100</f>
        <v>0.0012</v>
      </c>
      <c r="F52" s="23"/>
      <c r="G52" s="23"/>
      <c r="H52" s="26" t="n">
        <f aca="false">H5*D52/100</f>
        <v>0</v>
      </c>
      <c r="I52" s="23"/>
      <c r="J52" s="23"/>
      <c r="K52" s="23" t="n">
        <v>14</v>
      </c>
      <c r="L52" s="44" t="n">
        <f aca="false">D52*K52</f>
        <v>1.68</v>
      </c>
    </row>
    <row r="53" customFormat="false" ht="16.5" hidden="false" customHeight="false" outlineLevel="0" collapsed="false">
      <c r="A53" s="7"/>
      <c r="B53" s="22" t="s">
        <v>57</v>
      </c>
      <c r="C53" s="54"/>
      <c r="D53" s="57" t="n">
        <v>0.8</v>
      </c>
      <c r="E53" s="24" t="n">
        <f aca="false">D53/100</f>
        <v>0.008</v>
      </c>
      <c r="F53" s="23"/>
      <c r="G53" s="23"/>
      <c r="H53" s="26" t="n">
        <f aca="false">H5*D53/100</f>
        <v>0</v>
      </c>
      <c r="I53" s="23"/>
      <c r="J53" s="23"/>
      <c r="K53" s="23" t="n">
        <v>115</v>
      </c>
      <c r="L53" s="44" t="n">
        <f aca="false">D53*K53</f>
        <v>92</v>
      </c>
    </row>
    <row r="54" customFormat="false" ht="16.5" hidden="false" customHeight="false" outlineLevel="0" collapsed="false">
      <c r="A54" s="7"/>
      <c r="B54" s="22" t="s">
        <v>58</v>
      </c>
      <c r="C54" s="54"/>
      <c r="D54" s="55" t="n">
        <v>0.4</v>
      </c>
      <c r="E54" s="24" t="n">
        <f aca="false">D54/100</f>
        <v>0.004</v>
      </c>
      <c r="F54" s="23"/>
      <c r="G54" s="23"/>
      <c r="H54" s="26" t="n">
        <f aca="false">H5*D54/100</f>
        <v>0</v>
      </c>
      <c r="I54" s="23"/>
      <c r="J54" s="23"/>
      <c r="K54" s="23" t="n">
        <v>84</v>
      </c>
      <c r="L54" s="44" t="n">
        <f aca="false">D54*K54</f>
        <v>33.6</v>
      </c>
    </row>
    <row r="55" customFormat="false" ht="16.5" hidden="false" customHeight="false" outlineLevel="0" collapsed="false">
      <c r="A55" s="7"/>
      <c r="B55" s="22" t="s">
        <v>59</v>
      </c>
      <c r="C55" s="54"/>
      <c r="D55" s="55" t="n">
        <v>0.24</v>
      </c>
      <c r="E55" s="24" t="n">
        <f aca="false">D55/100</f>
        <v>0.0024</v>
      </c>
      <c r="F55" s="23"/>
      <c r="G55" s="23"/>
      <c r="H55" s="26" t="n">
        <f aca="false">H5*D55/100</f>
        <v>0</v>
      </c>
      <c r="I55" s="23"/>
      <c r="J55" s="23"/>
      <c r="K55" s="23" t="n">
        <v>89</v>
      </c>
      <c r="L55" s="44" t="n">
        <f aca="false">D55*K55</f>
        <v>21.36</v>
      </c>
    </row>
    <row r="56" customFormat="false" ht="16.5" hidden="false" customHeight="false" outlineLevel="0" collapsed="false">
      <c r="A56" s="7"/>
      <c r="B56" s="22" t="s">
        <v>21</v>
      </c>
      <c r="C56" s="54"/>
      <c r="D56" s="55" t="n">
        <v>0.16</v>
      </c>
      <c r="E56" s="24" t="n">
        <f aca="false">D56/100</f>
        <v>0.0016</v>
      </c>
      <c r="F56" s="23"/>
      <c r="G56" s="23"/>
      <c r="H56" s="26" t="n">
        <f aca="false">H5*D56/100</f>
        <v>0</v>
      </c>
      <c r="I56" s="23"/>
      <c r="J56" s="23"/>
      <c r="K56" s="23" t="n">
        <v>46</v>
      </c>
      <c r="L56" s="44" t="n">
        <f aca="false">D56*K56</f>
        <v>7.36</v>
      </c>
    </row>
    <row r="57" customFormat="false" ht="16.5" hidden="false" customHeight="false" outlineLevel="0" collapsed="false">
      <c r="A57" s="7"/>
      <c r="B57" s="22" t="s">
        <v>25</v>
      </c>
      <c r="C57" s="54"/>
      <c r="D57" s="55" t="n">
        <v>0.4</v>
      </c>
      <c r="E57" s="24" t="n">
        <f aca="false">D57/100</f>
        <v>0.004</v>
      </c>
      <c r="F57" s="23"/>
      <c r="G57" s="23"/>
      <c r="H57" s="26" t="n">
        <f aca="false">H5*D57/100</f>
        <v>0</v>
      </c>
      <c r="I57" s="23"/>
      <c r="J57" s="23"/>
      <c r="K57" s="23" t="n">
        <v>175</v>
      </c>
      <c r="L57" s="44" t="n">
        <f aca="false">D57*K57</f>
        <v>70</v>
      </c>
    </row>
    <row r="58" customFormat="false" ht="16.5" hidden="false" customHeight="false" outlineLevel="0" collapsed="false">
      <c r="A58" s="7"/>
      <c r="B58" s="22"/>
      <c r="C58" s="15"/>
      <c r="D58" s="23"/>
      <c r="E58" s="24"/>
      <c r="F58" s="23"/>
      <c r="G58" s="23"/>
      <c r="H58" s="26"/>
      <c r="I58" s="23"/>
      <c r="J58" s="23"/>
      <c r="K58" s="23"/>
      <c r="L58" s="44" t="n">
        <f aca="false">SUM(L43:L57)</f>
        <v>509.32</v>
      </c>
    </row>
    <row r="59" customFormat="false" ht="16.5" hidden="false" customHeight="false" outlineLevel="0" collapsed="false">
      <c r="A59" s="35"/>
      <c r="B59" s="36" t="s">
        <v>33</v>
      </c>
      <c r="C59" s="37"/>
      <c r="D59" s="38"/>
      <c r="E59" s="39"/>
      <c r="F59" s="38" t="n">
        <v>3.6</v>
      </c>
      <c r="G59" s="38" t="n">
        <v>5.1</v>
      </c>
      <c r="H59" s="40" t="n">
        <v>20.2</v>
      </c>
      <c r="I59" s="38" t="n">
        <v>133.2</v>
      </c>
      <c r="J59" s="38" t="n">
        <v>1.2</v>
      </c>
      <c r="K59" s="38"/>
      <c r="L59" s="45" t="n">
        <f aca="false">L58/100</f>
        <v>5.0932</v>
      </c>
    </row>
    <row r="60" customFormat="false" ht="39" hidden="false" customHeight="true" outlineLevel="0" collapsed="false">
      <c r="A60" s="7" t="s">
        <v>60</v>
      </c>
      <c r="B60" s="41" t="s">
        <v>61</v>
      </c>
      <c r="C60" s="15" t="n">
        <v>70</v>
      </c>
      <c r="D60" s="25"/>
      <c r="E60" s="26"/>
      <c r="F60" s="25"/>
      <c r="G60" s="25"/>
      <c r="H60" s="26"/>
      <c r="I60" s="25"/>
      <c r="J60" s="25"/>
      <c r="K60" s="23"/>
      <c r="L60" s="43" t="n">
        <v>28.76</v>
      </c>
    </row>
    <row r="61" customFormat="false" ht="16.5" hidden="false" customHeight="false" outlineLevel="0" collapsed="false">
      <c r="A61" s="7"/>
      <c r="B61" s="22" t="s">
        <v>62</v>
      </c>
      <c r="C61" s="33"/>
      <c r="D61" s="23" t="n">
        <v>7</v>
      </c>
      <c r="E61" s="24" t="n">
        <f aca="false">D61/100</f>
        <v>0.07</v>
      </c>
      <c r="F61" s="25"/>
      <c r="G61" s="25"/>
      <c r="H61" s="26" t="n">
        <f aca="false">H16*D61/100</f>
        <v>0</v>
      </c>
      <c r="I61" s="25"/>
      <c r="J61" s="25"/>
      <c r="K61" s="23" t="n">
        <v>395</v>
      </c>
      <c r="L61" s="44" t="n">
        <f aca="false">D61*K61</f>
        <v>2765</v>
      </c>
    </row>
    <row r="62" customFormat="false" ht="16.5" hidden="false" customHeight="false" outlineLevel="0" collapsed="false">
      <c r="A62" s="7"/>
      <c r="B62" s="22" t="s">
        <v>38</v>
      </c>
      <c r="C62" s="33"/>
      <c r="D62" s="26" t="n">
        <v>1.12</v>
      </c>
      <c r="E62" s="24" t="n">
        <f aca="false">D62/100</f>
        <v>0.0112</v>
      </c>
      <c r="F62" s="25"/>
      <c r="G62" s="25"/>
      <c r="H62" s="26" t="n">
        <f aca="false">H16*D62/100</f>
        <v>0</v>
      </c>
      <c r="I62" s="25"/>
      <c r="J62" s="25"/>
      <c r="K62" s="23" t="n">
        <v>41</v>
      </c>
      <c r="L62" s="44" t="n">
        <f aca="false">D62*K62</f>
        <v>45.92</v>
      </c>
    </row>
    <row r="63" customFormat="false" ht="16.5" hidden="false" customHeight="false" outlineLevel="0" collapsed="false">
      <c r="A63" s="7"/>
      <c r="B63" s="22" t="s">
        <v>63</v>
      </c>
      <c r="C63" s="33"/>
      <c r="D63" s="23" t="n">
        <v>1.4</v>
      </c>
      <c r="E63" s="24" t="n">
        <f aca="false">D63/100</f>
        <v>0.014</v>
      </c>
      <c r="F63" s="25"/>
      <c r="G63" s="25"/>
      <c r="H63" s="26" t="n">
        <f aca="false">H16*D63/100</f>
        <v>0</v>
      </c>
      <c r="I63" s="25"/>
      <c r="J63" s="25"/>
      <c r="K63" s="23" t="n">
        <v>0</v>
      </c>
      <c r="L63" s="44" t="n">
        <f aca="false">D63*K63</f>
        <v>0</v>
      </c>
    </row>
    <row r="64" customFormat="false" ht="16.5" hidden="false" customHeight="false" outlineLevel="0" collapsed="false">
      <c r="A64" s="7"/>
      <c r="B64" s="22" t="s">
        <v>24</v>
      </c>
      <c r="C64" s="33"/>
      <c r="D64" s="25" t="n">
        <v>0.7</v>
      </c>
      <c r="E64" s="24" t="n">
        <f aca="false">D64/100</f>
        <v>0.007</v>
      </c>
      <c r="F64" s="25"/>
      <c r="G64" s="25"/>
      <c r="H64" s="26" t="n">
        <f aca="false">H16*D64/100</f>
        <v>0</v>
      </c>
      <c r="I64" s="25"/>
      <c r="J64" s="25"/>
      <c r="K64" s="23" t="n">
        <v>49</v>
      </c>
      <c r="L64" s="44" t="n">
        <f aca="false">D64*K64</f>
        <v>34.3</v>
      </c>
    </row>
    <row r="65" customFormat="false" ht="16.5" hidden="false" customHeight="false" outlineLevel="0" collapsed="false">
      <c r="A65" s="7"/>
      <c r="B65" s="22" t="s">
        <v>26</v>
      </c>
      <c r="C65" s="33"/>
      <c r="D65" s="23" t="n">
        <v>0.12</v>
      </c>
      <c r="E65" s="24" t="n">
        <f aca="false">D65/100</f>
        <v>0.0012</v>
      </c>
      <c r="F65" s="25"/>
      <c r="G65" s="25"/>
      <c r="H65" s="26" t="n">
        <f aca="false">H16*D65/100</f>
        <v>0</v>
      </c>
      <c r="I65" s="25"/>
      <c r="J65" s="25"/>
      <c r="K65" s="23" t="n">
        <v>14</v>
      </c>
      <c r="L65" s="44" t="n">
        <f aca="false">D65*K65</f>
        <v>1.68</v>
      </c>
    </row>
    <row r="66" customFormat="false" ht="16.5" hidden="false" customHeight="false" outlineLevel="0" collapsed="false">
      <c r="A66" s="7"/>
      <c r="B66" s="28" t="s">
        <v>64</v>
      </c>
      <c r="C66" s="15"/>
      <c r="D66" s="29" t="n">
        <v>8.66</v>
      </c>
      <c r="E66" s="30" t="n">
        <f aca="false">D66/100</f>
        <v>0.0866</v>
      </c>
      <c r="F66" s="25"/>
      <c r="G66" s="25"/>
      <c r="H66" s="26" t="n">
        <f aca="false">H16*D66/100</f>
        <v>0</v>
      </c>
      <c r="I66" s="25"/>
      <c r="J66" s="25"/>
      <c r="K66" s="23" t="n">
        <v>0</v>
      </c>
      <c r="L66" s="44" t="n">
        <f aca="false">D66*K66</f>
        <v>0</v>
      </c>
    </row>
    <row r="67" customFormat="false" ht="16.5" hidden="false" customHeight="false" outlineLevel="0" collapsed="false">
      <c r="A67" s="7"/>
      <c r="B67" s="22" t="s">
        <v>58</v>
      </c>
      <c r="C67" s="33"/>
      <c r="D67" s="23" t="n">
        <v>0.35</v>
      </c>
      <c r="E67" s="24" t="n">
        <f aca="false">D67/100</f>
        <v>0.0035</v>
      </c>
      <c r="F67" s="25"/>
      <c r="G67" s="25"/>
      <c r="H67" s="26" t="n">
        <f aca="false">H16*D67/100</f>
        <v>0</v>
      </c>
      <c r="I67" s="25"/>
      <c r="J67" s="25"/>
      <c r="K67" s="23" t="n">
        <v>84</v>
      </c>
      <c r="L67" s="44" t="n">
        <f aca="false">D67*K67</f>
        <v>29.4</v>
      </c>
    </row>
    <row r="68" customFormat="false" ht="33" hidden="false" customHeight="false" outlineLevel="0" collapsed="false">
      <c r="A68" s="7"/>
      <c r="B68" s="28" t="s">
        <v>65</v>
      </c>
      <c r="C68" s="15"/>
      <c r="D68" s="31" t="n">
        <v>7</v>
      </c>
      <c r="E68" s="30" t="n">
        <f aca="false">D68/100</f>
        <v>0.07</v>
      </c>
      <c r="F68" s="31"/>
      <c r="G68" s="25"/>
      <c r="H68" s="26" t="n">
        <f aca="false">H16*D68/100</f>
        <v>0</v>
      </c>
      <c r="I68" s="25"/>
      <c r="J68" s="25"/>
      <c r="K68" s="23" t="n">
        <v>0</v>
      </c>
      <c r="L68" s="44" t="n">
        <f aca="false">D68*K68</f>
        <v>0</v>
      </c>
    </row>
    <row r="69" customFormat="false" ht="16.5" hidden="false" customHeight="false" outlineLevel="0" collapsed="false">
      <c r="A69" s="7"/>
      <c r="B69" s="22"/>
      <c r="C69" s="33"/>
      <c r="D69" s="25"/>
      <c r="E69" s="26"/>
      <c r="F69" s="25"/>
      <c r="G69" s="25"/>
      <c r="H69" s="26"/>
      <c r="I69" s="25"/>
      <c r="J69" s="25"/>
      <c r="K69" s="23"/>
      <c r="L69" s="44" t="n">
        <f aca="false">SUM(L61:L68)</f>
        <v>2876.3</v>
      </c>
    </row>
    <row r="70" customFormat="false" ht="16.5" hidden="false" customHeight="false" outlineLevel="0" collapsed="false">
      <c r="A70" s="42"/>
      <c r="B70" s="36" t="s">
        <v>33</v>
      </c>
      <c r="C70" s="58"/>
      <c r="D70" s="40"/>
      <c r="E70" s="59"/>
      <c r="F70" s="40" t="n">
        <v>5.57</v>
      </c>
      <c r="G70" s="40" t="n">
        <v>14.84</v>
      </c>
      <c r="H70" s="40" t="n">
        <v>6.2</v>
      </c>
      <c r="I70" s="40" t="n">
        <v>115</v>
      </c>
      <c r="J70" s="38" t="n">
        <v>0</v>
      </c>
      <c r="K70" s="38"/>
      <c r="L70" s="45" t="n">
        <f aca="false">L69/100</f>
        <v>28.763</v>
      </c>
    </row>
    <row r="71" customFormat="false" ht="33.95" hidden="false" customHeight="true" outlineLevel="0" collapsed="false">
      <c r="A71" s="7" t="s">
        <v>66</v>
      </c>
      <c r="B71" s="41" t="s">
        <v>67</v>
      </c>
      <c r="C71" s="15" t="n">
        <v>130</v>
      </c>
      <c r="D71" s="23"/>
      <c r="E71" s="24"/>
      <c r="F71" s="25"/>
      <c r="G71" s="25"/>
      <c r="H71" s="26"/>
      <c r="I71" s="25"/>
      <c r="J71" s="25"/>
      <c r="K71" s="23"/>
      <c r="L71" s="43" t="n">
        <v>6.08</v>
      </c>
    </row>
    <row r="72" customFormat="false" ht="16.5" hidden="false" customHeight="false" outlineLevel="0" collapsed="false">
      <c r="A72" s="7"/>
      <c r="B72" s="60" t="s">
        <v>68</v>
      </c>
      <c r="C72" s="15"/>
      <c r="D72" s="23" t="n">
        <v>6.15</v>
      </c>
      <c r="E72" s="24" t="n">
        <f aca="false">D72/100</f>
        <v>0.0615</v>
      </c>
      <c r="F72" s="25"/>
      <c r="G72" s="25"/>
      <c r="H72" s="26" t="n">
        <f aca="false">H18*D72/100</f>
        <v>0</v>
      </c>
      <c r="I72" s="25"/>
      <c r="J72" s="25"/>
      <c r="K72" s="23" t="n">
        <v>67</v>
      </c>
      <c r="L72" s="23" t="n">
        <f aca="false">D72*K72</f>
        <v>412.05</v>
      </c>
    </row>
    <row r="73" customFormat="false" ht="16.5" hidden="false" customHeight="false" outlineLevel="0" collapsed="false">
      <c r="A73" s="7"/>
      <c r="B73" s="60" t="s">
        <v>23</v>
      </c>
      <c r="C73" s="15"/>
      <c r="D73" s="23" t="n">
        <v>0.5</v>
      </c>
      <c r="E73" s="24" t="n">
        <f aca="false">D73/100</f>
        <v>0.005</v>
      </c>
      <c r="F73" s="25"/>
      <c r="G73" s="25"/>
      <c r="H73" s="26" t="n">
        <f aca="false">H18*D73/100</f>
        <v>0</v>
      </c>
      <c r="I73" s="25"/>
      <c r="J73" s="25"/>
      <c r="K73" s="23" t="n">
        <v>390</v>
      </c>
      <c r="L73" s="23" t="n">
        <f aca="false">D73*K73</f>
        <v>195</v>
      </c>
    </row>
    <row r="74" customFormat="false" ht="16.5" hidden="false" customHeight="false" outlineLevel="0" collapsed="false">
      <c r="A74" s="7"/>
      <c r="B74" s="60" t="s">
        <v>69</v>
      </c>
      <c r="C74" s="15"/>
      <c r="D74" s="23" t="n">
        <v>0.1</v>
      </c>
      <c r="E74" s="24" t="n">
        <f aca="false">D74/100</f>
        <v>0.001</v>
      </c>
      <c r="F74" s="25"/>
      <c r="G74" s="25"/>
      <c r="H74" s="26" t="n">
        <f aca="false">H24*D74/100</f>
        <v>0</v>
      </c>
      <c r="I74" s="25"/>
      <c r="J74" s="25"/>
      <c r="K74" s="23" t="n">
        <v>14</v>
      </c>
      <c r="L74" s="23" t="n">
        <f aca="false">D74*K74</f>
        <v>1.4</v>
      </c>
    </row>
    <row r="75" customFormat="false" ht="16.5" hidden="false" customHeight="false" outlineLevel="0" collapsed="false">
      <c r="A75" s="7"/>
      <c r="B75" s="60" t="s">
        <v>32</v>
      </c>
      <c r="C75" s="15"/>
      <c r="D75" s="23" t="n">
        <v>9.23</v>
      </c>
      <c r="E75" s="24" t="n">
        <f aca="false">D75/100</f>
        <v>0.0923</v>
      </c>
      <c r="F75" s="25"/>
      <c r="G75" s="25"/>
      <c r="H75" s="26" t="n">
        <f aca="false">H18*D75/100</f>
        <v>0</v>
      </c>
      <c r="I75" s="25"/>
      <c r="J75" s="25"/>
      <c r="K75" s="23" t="n">
        <v>0</v>
      </c>
      <c r="L75" s="23" t="n">
        <f aca="false">D75*K75</f>
        <v>0</v>
      </c>
    </row>
    <row r="76" customFormat="false" ht="16.5" hidden="false" customHeight="false" outlineLevel="0" collapsed="false">
      <c r="A76" s="7"/>
      <c r="B76" s="60"/>
      <c r="C76" s="15"/>
      <c r="D76" s="23"/>
      <c r="E76" s="24"/>
      <c r="F76" s="25"/>
      <c r="G76" s="25"/>
      <c r="H76" s="26"/>
      <c r="I76" s="25"/>
      <c r="J76" s="25"/>
      <c r="K76" s="23"/>
      <c r="L76" s="23" t="n">
        <f aca="false">L72+L73+L74+L75</f>
        <v>608.45</v>
      </c>
    </row>
    <row r="77" customFormat="false" ht="16.5" hidden="false" customHeight="false" outlineLevel="0" collapsed="false">
      <c r="A77" s="35"/>
      <c r="B77" s="36" t="s">
        <v>33</v>
      </c>
      <c r="C77" s="37"/>
      <c r="D77" s="38"/>
      <c r="E77" s="39"/>
      <c r="F77" s="40" t="n">
        <v>6.7</v>
      </c>
      <c r="G77" s="40" t="n">
        <v>10.6</v>
      </c>
      <c r="H77" s="40" t="n">
        <v>49.8</v>
      </c>
      <c r="I77" s="40" t="n">
        <v>321</v>
      </c>
      <c r="J77" s="40" t="n">
        <v>0</v>
      </c>
      <c r="K77" s="38"/>
      <c r="L77" s="38" t="n">
        <f aca="false">L76/100</f>
        <v>6.0845</v>
      </c>
    </row>
    <row r="78" customFormat="false" ht="8.85" hidden="false" customHeight="true" outlineLevel="0" collapsed="false">
      <c r="A78" s="27"/>
      <c r="B78" s="61"/>
      <c r="C78" s="15"/>
      <c r="D78" s="29"/>
      <c r="E78" s="24"/>
      <c r="F78" s="23"/>
      <c r="G78" s="23"/>
      <c r="H78" s="26"/>
      <c r="I78" s="23"/>
      <c r="J78" s="23"/>
      <c r="K78" s="23"/>
      <c r="L78" s="44"/>
    </row>
    <row r="79" s="62" customFormat="true" ht="16.5" hidden="true" customHeight="false" outlineLevel="0" collapsed="false">
      <c r="A79" s="7"/>
      <c r="B79" s="60"/>
      <c r="C79" s="55"/>
      <c r="D79" s="23"/>
      <c r="E79" s="24"/>
      <c r="F79" s="23"/>
      <c r="G79" s="23"/>
      <c r="H79" s="26"/>
      <c r="I79" s="23"/>
      <c r="J79" s="23"/>
      <c r="K79" s="23"/>
      <c r="L79" s="44"/>
    </row>
    <row r="80" s="62" customFormat="true" ht="16.5" hidden="true" customHeight="false" outlineLevel="0" collapsed="false">
      <c r="A80" s="7"/>
      <c r="B80" s="60"/>
      <c r="C80" s="55"/>
      <c r="D80" s="23"/>
      <c r="E80" s="24"/>
      <c r="F80" s="23"/>
      <c r="G80" s="23"/>
      <c r="H80" s="26"/>
      <c r="I80" s="23"/>
      <c r="J80" s="23"/>
      <c r="K80" s="23"/>
      <c r="L80" s="44"/>
    </row>
    <row r="81" s="62" customFormat="true" ht="16.5" hidden="true" customHeight="false" outlineLevel="0" collapsed="false">
      <c r="A81" s="7"/>
      <c r="B81" s="60"/>
      <c r="C81" s="55"/>
      <c r="D81" s="23"/>
      <c r="E81" s="24"/>
      <c r="F81" s="23"/>
      <c r="G81" s="23"/>
      <c r="H81" s="26"/>
      <c r="I81" s="23"/>
      <c r="J81" s="23"/>
      <c r="K81" s="23"/>
      <c r="L81" s="44"/>
    </row>
    <row r="82" s="62" customFormat="true" ht="16.5" hidden="true" customHeight="false" outlineLevel="0" collapsed="false">
      <c r="A82" s="7"/>
      <c r="B82" s="60"/>
      <c r="C82" s="55"/>
      <c r="D82" s="23"/>
      <c r="E82" s="24"/>
      <c r="F82" s="23"/>
      <c r="G82" s="23"/>
      <c r="H82" s="26"/>
      <c r="I82" s="23"/>
      <c r="J82" s="23"/>
      <c r="K82" s="23"/>
      <c r="L82" s="44"/>
    </row>
    <row r="83" customFormat="false" ht="16.5" hidden="true" customHeight="false" outlineLevel="0" collapsed="false">
      <c r="A83" s="7"/>
      <c r="B83" s="60"/>
      <c r="C83" s="55"/>
      <c r="D83" s="23"/>
      <c r="E83" s="24"/>
      <c r="F83" s="25"/>
      <c r="G83" s="25"/>
      <c r="H83" s="26"/>
      <c r="I83" s="25"/>
      <c r="J83" s="25"/>
      <c r="K83" s="23"/>
      <c r="L83" s="23"/>
    </row>
    <row r="84" customFormat="false" ht="16.5" hidden="true" customHeight="false" outlineLevel="0" collapsed="false">
      <c r="A84" s="35"/>
      <c r="B84" s="36"/>
      <c r="C84" s="37"/>
      <c r="D84" s="38"/>
      <c r="E84" s="39"/>
      <c r="F84" s="40"/>
      <c r="G84" s="40"/>
      <c r="H84" s="38"/>
      <c r="I84" s="40"/>
      <c r="J84" s="40"/>
      <c r="K84" s="38"/>
      <c r="L84" s="38"/>
    </row>
    <row r="85" customFormat="false" ht="24.75" hidden="false" customHeight="true" outlineLevel="0" collapsed="false">
      <c r="A85" s="7" t="s">
        <v>70</v>
      </c>
      <c r="B85" s="41" t="s">
        <v>71</v>
      </c>
      <c r="C85" s="15" t="n">
        <v>180</v>
      </c>
      <c r="D85" s="23"/>
      <c r="E85" s="24"/>
      <c r="F85" s="25"/>
      <c r="G85" s="25"/>
      <c r="H85" s="26"/>
      <c r="I85" s="25"/>
      <c r="J85" s="25"/>
      <c r="K85" s="23"/>
      <c r="L85" s="43" t="n">
        <v>2.78</v>
      </c>
    </row>
    <row r="86" customFormat="false" ht="16.5" hidden="false" customHeight="false" outlineLevel="0" collapsed="false">
      <c r="A86" s="7"/>
      <c r="B86" s="60" t="s">
        <v>72</v>
      </c>
      <c r="C86" s="15"/>
      <c r="D86" s="23" t="n">
        <v>1.8</v>
      </c>
      <c r="E86" s="24" t="n">
        <f aca="false">D86/100</f>
        <v>0.018</v>
      </c>
      <c r="F86" s="25"/>
      <c r="G86" s="25"/>
      <c r="H86" s="26" t="n">
        <f aca="false">H5*D86/100</f>
        <v>0</v>
      </c>
      <c r="I86" s="25"/>
      <c r="J86" s="25"/>
      <c r="K86" s="23" t="n">
        <v>105</v>
      </c>
      <c r="L86" s="23" t="n">
        <f aca="false">D86*K86</f>
        <v>189</v>
      </c>
    </row>
    <row r="87" customFormat="false" ht="16.5" hidden="false" customHeight="false" outlineLevel="0" collapsed="false">
      <c r="A87" s="7"/>
      <c r="B87" s="60" t="s">
        <v>32</v>
      </c>
      <c r="C87" s="15"/>
      <c r="D87" s="23" t="n">
        <v>18</v>
      </c>
      <c r="E87" s="24" t="n">
        <f aca="false">D87/100</f>
        <v>0.18</v>
      </c>
      <c r="F87" s="25"/>
      <c r="G87" s="25"/>
      <c r="H87" s="26" t="n">
        <f aca="false">H5*D87/100</f>
        <v>0</v>
      </c>
      <c r="I87" s="25"/>
      <c r="J87" s="25"/>
      <c r="K87" s="23" t="n">
        <v>0</v>
      </c>
      <c r="L87" s="23" t="n">
        <f aca="false">D87*K87</f>
        <v>0</v>
      </c>
    </row>
    <row r="88" customFormat="false" ht="16.5" hidden="false" customHeight="false" outlineLevel="0" collapsed="false">
      <c r="A88" s="7"/>
      <c r="B88" s="60" t="s">
        <v>21</v>
      </c>
      <c r="C88" s="15"/>
      <c r="D88" s="23" t="n">
        <v>1.8</v>
      </c>
      <c r="E88" s="24" t="n">
        <f aca="false">D88/100</f>
        <v>0.018</v>
      </c>
      <c r="F88" s="25"/>
      <c r="G88" s="25"/>
      <c r="H88" s="26" t="n">
        <f aca="false">H5*D88/100</f>
        <v>0</v>
      </c>
      <c r="I88" s="25"/>
      <c r="J88" s="25"/>
      <c r="K88" s="23" t="n">
        <v>46</v>
      </c>
      <c r="L88" s="23" t="n">
        <f aca="false">D88*K88</f>
        <v>82.8</v>
      </c>
    </row>
    <row r="89" customFormat="false" ht="16.5" hidden="false" customHeight="false" outlineLevel="0" collapsed="false">
      <c r="A89" s="7"/>
      <c r="B89" s="60" t="s">
        <v>73</v>
      </c>
      <c r="C89" s="15"/>
      <c r="D89" s="26" t="n">
        <v>0.018</v>
      </c>
      <c r="E89" s="34" t="n">
        <f aca="false">D89/100</f>
        <v>0.00018</v>
      </c>
      <c r="F89" s="25"/>
      <c r="G89" s="25"/>
      <c r="H89" s="26" t="n">
        <f aca="false">H5*D89/100</f>
        <v>0</v>
      </c>
      <c r="I89" s="25"/>
      <c r="J89" s="25"/>
      <c r="K89" s="23" t="n">
        <v>350</v>
      </c>
      <c r="L89" s="23" t="n">
        <f aca="false">D89*K89</f>
        <v>6.3</v>
      </c>
    </row>
    <row r="90" customFormat="false" ht="16.5" hidden="false" customHeight="false" outlineLevel="0" collapsed="false">
      <c r="A90" s="7"/>
      <c r="B90" s="60"/>
      <c r="C90" s="15"/>
      <c r="D90" s="23"/>
      <c r="E90" s="24"/>
      <c r="F90" s="25"/>
      <c r="G90" s="25"/>
      <c r="H90" s="26"/>
      <c r="I90" s="25"/>
      <c r="J90" s="25"/>
      <c r="K90" s="23"/>
      <c r="L90" s="23" t="n">
        <f aca="false">L86+L87+L88+L89</f>
        <v>278.1</v>
      </c>
    </row>
    <row r="91" customFormat="false" ht="16.5" hidden="false" customHeight="false" outlineLevel="0" collapsed="false">
      <c r="A91" s="35"/>
      <c r="B91" s="36" t="s">
        <v>33</v>
      </c>
      <c r="C91" s="37"/>
      <c r="D91" s="38"/>
      <c r="E91" s="39"/>
      <c r="F91" s="59" t="n">
        <v>0.072</v>
      </c>
      <c r="G91" s="40" t="n">
        <v>0</v>
      </c>
      <c r="H91" s="38" t="n">
        <v>19.63</v>
      </c>
      <c r="I91" s="40" t="n">
        <v>78.84</v>
      </c>
      <c r="J91" s="40" t="n">
        <v>5.6</v>
      </c>
      <c r="K91" s="38"/>
      <c r="L91" s="38" t="n">
        <f aca="false">L90/100</f>
        <v>2.781</v>
      </c>
    </row>
    <row r="92" customFormat="false" ht="16.5" hidden="false" customHeight="false" outlineLevel="0" collapsed="false">
      <c r="A92" s="7" t="s">
        <v>37</v>
      </c>
      <c r="B92" s="14" t="s">
        <v>74</v>
      </c>
      <c r="C92" s="15" t="s">
        <v>75</v>
      </c>
      <c r="D92" s="23"/>
      <c r="E92" s="24"/>
      <c r="F92" s="25"/>
      <c r="G92" s="25"/>
      <c r="H92" s="26"/>
      <c r="I92" s="25"/>
      <c r="J92" s="25"/>
      <c r="K92" s="23"/>
      <c r="L92" s="16" t="n">
        <v>2.46</v>
      </c>
    </row>
    <row r="93" customFormat="false" ht="16.5" hidden="false" customHeight="false" outlineLevel="0" collapsed="false">
      <c r="A93" s="7"/>
      <c r="B93" s="22" t="s">
        <v>38</v>
      </c>
      <c r="C93" s="15"/>
      <c r="D93" s="23" t="n">
        <v>3</v>
      </c>
      <c r="E93" s="24" t="n">
        <f aca="false">D93/100</f>
        <v>0.03</v>
      </c>
      <c r="F93" s="25"/>
      <c r="G93" s="25"/>
      <c r="H93" s="26" t="n">
        <f aca="false">H5*D93/100</f>
        <v>0</v>
      </c>
      <c r="I93" s="25"/>
      <c r="J93" s="25"/>
      <c r="K93" s="23" t="n">
        <v>41</v>
      </c>
      <c r="L93" s="23" t="n">
        <f aca="false">D93*K93</f>
        <v>123</v>
      </c>
    </row>
    <row r="94" customFormat="false" ht="16.5" hidden="false" customHeight="false" outlineLevel="0" collapsed="false">
      <c r="A94" s="7"/>
      <c r="B94" s="60" t="s">
        <v>76</v>
      </c>
      <c r="C94" s="15"/>
      <c r="D94" s="23" t="n">
        <v>3</v>
      </c>
      <c r="E94" s="24" t="n">
        <f aca="false">D94/100</f>
        <v>0.03</v>
      </c>
      <c r="F94" s="25"/>
      <c r="G94" s="25"/>
      <c r="H94" s="26" t="n">
        <f aca="false">H5*D94/100</f>
        <v>0</v>
      </c>
      <c r="I94" s="25"/>
      <c r="J94" s="25"/>
      <c r="K94" s="23" t="n">
        <v>41</v>
      </c>
      <c r="L94" s="23" t="n">
        <f aca="false">D94*K94</f>
        <v>123</v>
      </c>
    </row>
    <row r="95" customFormat="false" ht="16.5" hidden="false" customHeight="false" outlineLevel="0" collapsed="false">
      <c r="A95" s="7"/>
      <c r="B95" s="60"/>
      <c r="C95" s="15"/>
      <c r="D95" s="23"/>
      <c r="E95" s="24"/>
      <c r="F95" s="25"/>
      <c r="G95" s="25"/>
      <c r="H95" s="26"/>
      <c r="I95" s="25"/>
      <c r="J95" s="25"/>
      <c r="K95" s="23"/>
      <c r="L95" s="23" t="n">
        <f aca="false">L93+L94</f>
        <v>246</v>
      </c>
    </row>
    <row r="96" customFormat="false" ht="16.5" hidden="false" customHeight="false" outlineLevel="0" collapsed="false">
      <c r="A96" s="35"/>
      <c r="B96" s="36" t="s">
        <v>33</v>
      </c>
      <c r="C96" s="37"/>
      <c r="D96" s="38"/>
      <c r="E96" s="39"/>
      <c r="F96" s="38" t="n">
        <v>4.8</v>
      </c>
      <c r="G96" s="38" t="n">
        <v>0.735</v>
      </c>
      <c r="H96" s="40" t="n">
        <v>24.4</v>
      </c>
      <c r="I96" s="40" t="n">
        <v>123</v>
      </c>
      <c r="J96" s="40" t="n">
        <v>0</v>
      </c>
      <c r="K96" s="38" t="n">
        <v>0</v>
      </c>
      <c r="L96" s="38" t="n">
        <f aca="false">L95/100</f>
        <v>2.46</v>
      </c>
    </row>
    <row r="97" customFormat="false" ht="16.5" hidden="false" customHeight="false" outlineLevel="0" collapsed="false">
      <c r="A97" s="46"/>
      <c r="B97" s="63" t="s">
        <v>77</v>
      </c>
      <c r="C97" s="48"/>
      <c r="D97" s="49"/>
      <c r="E97" s="50"/>
      <c r="F97" s="49" t="n">
        <f aca="false">F59++F84+F91+F96</f>
        <v>8.472</v>
      </c>
      <c r="G97" s="49" t="n">
        <f aca="false">G59++G84+G91+G96</f>
        <v>5.835</v>
      </c>
      <c r="H97" s="51" t="n">
        <f aca="false">H59++H84+H91+H96</f>
        <v>64.23</v>
      </c>
      <c r="I97" s="49" t="n">
        <f aca="false">I59++I84+I91+I96</f>
        <v>335.04</v>
      </c>
      <c r="J97" s="49" t="n">
        <f aca="false">J59++J84+J91+J96</f>
        <v>6.8</v>
      </c>
      <c r="K97" s="49"/>
      <c r="L97" s="49" t="n">
        <f aca="false">L59+L70+L77+L91+L96</f>
        <v>45.1817</v>
      </c>
    </row>
    <row r="98" customFormat="false" ht="22.7" hidden="false" customHeight="true" outlineLevel="0" collapsed="false">
      <c r="A98" s="9" t="s">
        <v>78</v>
      </c>
      <c r="B98" s="9"/>
      <c r="C98" s="9"/>
      <c r="D98" s="9"/>
      <c r="E98" s="9"/>
      <c r="F98" s="9"/>
      <c r="G98" s="9"/>
      <c r="H98" s="9"/>
      <c r="I98" s="9"/>
      <c r="J98" s="9"/>
      <c r="K98" s="9"/>
      <c r="L98" s="9"/>
    </row>
    <row r="99" customFormat="false" ht="21.6" hidden="false" customHeight="true" outlineLevel="0" collapsed="false">
      <c r="A99" s="7" t="s">
        <v>79</v>
      </c>
      <c r="B99" s="14" t="s">
        <v>80</v>
      </c>
      <c r="C99" s="15" t="n">
        <v>80</v>
      </c>
      <c r="D99" s="23"/>
      <c r="E99" s="24"/>
      <c r="F99" s="25"/>
      <c r="G99" s="25"/>
      <c r="H99" s="26"/>
      <c r="I99" s="25"/>
      <c r="J99" s="25"/>
      <c r="K99" s="23"/>
      <c r="L99" s="16" t="n">
        <v>7.23</v>
      </c>
    </row>
    <row r="100" customFormat="false" ht="16.75" hidden="false" customHeight="false" outlineLevel="0" collapsed="false">
      <c r="A100" s="7"/>
      <c r="B100" s="22" t="s">
        <v>80</v>
      </c>
      <c r="C100" s="15"/>
      <c r="D100" s="23" t="n">
        <v>8.5</v>
      </c>
      <c r="E100" s="24" t="n">
        <f aca="false">D100/100</f>
        <v>0.085</v>
      </c>
      <c r="F100" s="25"/>
      <c r="G100" s="25"/>
      <c r="H100" s="26" t="n">
        <f aca="false">H64*D100/100</f>
        <v>0</v>
      </c>
      <c r="I100" s="25"/>
      <c r="J100" s="25"/>
      <c r="K100" s="23" t="n">
        <v>85</v>
      </c>
      <c r="L100" s="23" t="n">
        <f aca="false">D100*K100</f>
        <v>722.5</v>
      </c>
    </row>
    <row r="101" customFormat="false" ht="16.5" hidden="false" customHeight="false" outlineLevel="0" collapsed="false">
      <c r="A101" s="35"/>
      <c r="B101" s="36" t="s">
        <v>33</v>
      </c>
      <c r="C101" s="37"/>
      <c r="D101" s="38"/>
      <c r="E101" s="39"/>
      <c r="F101" s="40" t="n">
        <v>0.4</v>
      </c>
      <c r="G101" s="40" t="n">
        <v>0.1</v>
      </c>
      <c r="H101" s="40" t="n">
        <v>1.6</v>
      </c>
      <c r="I101" s="40" t="n">
        <v>9</v>
      </c>
      <c r="J101" s="38" t="n">
        <v>0.01</v>
      </c>
      <c r="K101" s="38"/>
      <c r="L101" s="38" t="n">
        <f aca="false">L100/100</f>
        <v>7.225</v>
      </c>
    </row>
    <row r="102" customFormat="false" ht="38.85" hidden="false" customHeight="true" outlineLevel="0" collapsed="false">
      <c r="A102" s="7" t="s">
        <v>81</v>
      </c>
      <c r="B102" s="41" t="s">
        <v>82</v>
      </c>
      <c r="C102" s="15" t="n">
        <v>130</v>
      </c>
      <c r="D102" s="23"/>
      <c r="E102" s="24"/>
      <c r="F102" s="23"/>
      <c r="G102" s="25"/>
      <c r="H102" s="26"/>
      <c r="I102" s="25"/>
      <c r="J102" s="25"/>
      <c r="K102" s="23"/>
      <c r="L102" s="43" t="n">
        <v>13.88</v>
      </c>
    </row>
    <row r="103" customFormat="false" ht="16.5" hidden="false" customHeight="false" outlineLevel="0" collapsed="false">
      <c r="A103" s="7"/>
      <c r="B103" s="22" t="s">
        <v>83</v>
      </c>
      <c r="C103" s="15"/>
      <c r="D103" s="23" t="n">
        <v>3.5</v>
      </c>
      <c r="E103" s="24" t="n">
        <f aca="false">D103/100</f>
        <v>0.035</v>
      </c>
      <c r="F103" s="23"/>
      <c r="G103" s="25"/>
      <c r="H103" s="26" t="n">
        <f aca="false">H5*D103/100</f>
        <v>0</v>
      </c>
      <c r="I103" s="25"/>
      <c r="J103" s="25"/>
      <c r="K103" s="23" t="n">
        <v>35</v>
      </c>
      <c r="L103" s="23" t="n">
        <f aca="false">D103*K103</f>
        <v>122.5</v>
      </c>
    </row>
    <row r="104" customFormat="false" ht="16.5" hidden="false" customHeight="false" outlineLevel="0" collapsed="false">
      <c r="A104" s="7"/>
      <c r="B104" s="22" t="s">
        <v>84</v>
      </c>
      <c r="C104" s="15"/>
      <c r="D104" s="23" t="n">
        <v>2.64</v>
      </c>
      <c r="E104" s="24" t="n">
        <f aca="false">D104/100</f>
        <v>0.0264</v>
      </c>
      <c r="F104" s="23"/>
      <c r="G104" s="25"/>
      <c r="H104" s="26" t="n">
        <f aca="false">H5*D104/100</f>
        <v>0</v>
      </c>
      <c r="I104" s="25"/>
      <c r="J104" s="25"/>
      <c r="K104" s="23" t="n">
        <v>390</v>
      </c>
      <c r="L104" s="23" t="n">
        <f aca="false">D104*K104</f>
        <v>1029.6</v>
      </c>
    </row>
    <row r="105" customFormat="false" ht="16.5" hidden="false" customHeight="false" outlineLevel="0" collapsed="false">
      <c r="A105" s="7"/>
      <c r="B105" s="22" t="s">
        <v>23</v>
      </c>
      <c r="C105" s="15"/>
      <c r="D105" s="23" t="n">
        <v>0.6</v>
      </c>
      <c r="E105" s="24" t="n">
        <f aca="false">D105/100</f>
        <v>0.006</v>
      </c>
      <c r="F105" s="23"/>
      <c r="G105" s="25"/>
      <c r="H105" s="26" t="n">
        <f aca="false">H5*D105/100</f>
        <v>0</v>
      </c>
      <c r="I105" s="25"/>
      <c r="J105" s="25"/>
      <c r="K105" s="23" t="n">
        <v>390</v>
      </c>
      <c r="L105" s="23" t="n">
        <f aca="false">D105*K105</f>
        <v>234</v>
      </c>
    </row>
    <row r="106" customFormat="false" ht="16.5" hidden="false" customHeight="false" outlineLevel="0" collapsed="false">
      <c r="A106" s="7"/>
      <c r="B106" s="22" t="s">
        <v>26</v>
      </c>
      <c r="C106" s="15"/>
      <c r="D106" s="23" t="n">
        <v>0.12</v>
      </c>
      <c r="E106" s="24" t="n">
        <f aca="false">D106/100</f>
        <v>0.0012</v>
      </c>
      <c r="F106" s="23"/>
      <c r="G106" s="25"/>
      <c r="H106" s="26" t="n">
        <f aca="false">H5*D106/100</f>
        <v>0</v>
      </c>
      <c r="I106" s="25"/>
      <c r="J106" s="25"/>
      <c r="K106" s="23" t="n">
        <v>14</v>
      </c>
      <c r="L106" s="23" t="n">
        <f aca="false">D106*K106</f>
        <v>1.68</v>
      </c>
    </row>
    <row r="107" customFormat="false" ht="16.5" hidden="false" customHeight="false" outlineLevel="0" collapsed="false">
      <c r="A107" s="7"/>
      <c r="B107" s="22"/>
      <c r="C107" s="15"/>
      <c r="D107" s="23"/>
      <c r="E107" s="24"/>
      <c r="F107" s="23"/>
      <c r="G107" s="25"/>
      <c r="H107" s="26"/>
      <c r="I107" s="25"/>
      <c r="J107" s="25"/>
      <c r="K107" s="23"/>
      <c r="L107" s="23" t="n">
        <f aca="false">L103+L104+L105+L106</f>
        <v>1387.78</v>
      </c>
    </row>
    <row r="108" customFormat="false" ht="16.5" hidden="false" customHeight="false" outlineLevel="0" collapsed="false">
      <c r="A108" s="35"/>
      <c r="B108" s="36" t="s">
        <v>33</v>
      </c>
      <c r="C108" s="37"/>
      <c r="D108" s="38"/>
      <c r="E108" s="39"/>
      <c r="F108" s="38" t="n">
        <v>8.2</v>
      </c>
      <c r="G108" s="40" t="n">
        <v>10.3</v>
      </c>
      <c r="H108" s="40" t="n">
        <v>25</v>
      </c>
      <c r="I108" s="40" t="n">
        <v>226</v>
      </c>
      <c r="J108" s="40" t="n">
        <v>0</v>
      </c>
      <c r="K108" s="38"/>
      <c r="L108" s="38" t="n">
        <f aca="false">L107/100</f>
        <v>13.8778</v>
      </c>
    </row>
    <row r="109" customFormat="false" ht="25.5" hidden="false" customHeight="false" outlineLevel="0" collapsed="false">
      <c r="A109" s="7" t="s">
        <v>85</v>
      </c>
      <c r="B109" s="41" t="s">
        <v>86</v>
      </c>
      <c r="C109" s="15" t="n">
        <v>180</v>
      </c>
      <c r="D109" s="23"/>
      <c r="E109" s="24"/>
      <c r="F109" s="25"/>
      <c r="G109" s="25"/>
      <c r="H109" s="26"/>
      <c r="I109" s="25"/>
      <c r="J109" s="25"/>
      <c r="K109" s="23"/>
      <c r="L109" s="43" t="n">
        <v>1.94</v>
      </c>
    </row>
    <row r="110" customFormat="false" ht="16.5" hidden="false" customHeight="false" outlineLevel="0" collapsed="false">
      <c r="A110" s="7"/>
      <c r="B110" s="60" t="s">
        <v>87</v>
      </c>
      <c r="C110" s="15"/>
      <c r="D110" s="26" t="n">
        <v>0.045</v>
      </c>
      <c r="E110" s="24" t="n">
        <f aca="false">D110/100</f>
        <v>0.00045</v>
      </c>
      <c r="F110" s="25"/>
      <c r="G110" s="25"/>
      <c r="H110" s="26" t="n">
        <f aca="false">H5*D110/100</f>
        <v>0</v>
      </c>
      <c r="I110" s="25"/>
      <c r="J110" s="25"/>
      <c r="K110" s="23" t="n">
        <v>450</v>
      </c>
      <c r="L110" s="23" t="n">
        <f aca="false">D110*K110</f>
        <v>20.25</v>
      </c>
    </row>
    <row r="111" customFormat="false" ht="16.5" hidden="false" customHeight="false" outlineLevel="0" collapsed="false">
      <c r="A111" s="7"/>
      <c r="B111" s="60" t="s">
        <v>21</v>
      </c>
      <c r="C111" s="15"/>
      <c r="D111" s="23" t="n">
        <v>1.35</v>
      </c>
      <c r="E111" s="24" t="n">
        <f aca="false">D111/100</f>
        <v>0.0135</v>
      </c>
      <c r="F111" s="25"/>
      <c r="G111" s="25"/>
      <c r="H111" s="26" t="n">
        <f aca="false">H5*D111/100</f>
        <v>0</v>
      </c>
      <c r="I111" s="25"/>
      <c r="J111" s="25"/>
      <c r="K111" s="23" t="n">
        <v>46</v>
      </c>
      <c r="L111" s="23" t="n">
        <f aca="false">D111*K111</f>
        <v>62.1</v>
      </c>
    </row>
    <row r="112" customFormat="false" ht="16.75" hidden="false" customHeight="false" outlineLevel="0" collapsed="false">
      <c r="A112" s="7"/>
      <c r="B112" s="22" t="s">
        <v>88</v>
      </c>
      <c r="C112" s="15"/>
      <c r="D112" s="23" t="n">
        <v>0.7</v>
      </c>
      <c r="E112" s="24" t="n">
        <f aca="false">D112/100</f>
        <v>0.007</v>
      </c>
      <c r="F112" s="25"/>
      <c r="G112" s="25"/>
      <c r="H112" s="26"/>
      <c r="I112" s="25"/>
      <c r="J112" s="25"/>
      <c r="K112" s="23" t="n">
        <v>160</v>
      </c>
      <c r="L112" s="23" t="n">
        <f aca="false">K112*D112</f>
        <v>112</v>
      </c>
    </row>
    <row r="113" customFormat="false" ht="16.5" hidden="false" customHeight="false" outlineLevel="0" collapsed="false">
      <c r="A113" s="7"/>
      <c r="B113" s="60" t="s">
        <v>32</v>
      </c>
      <c r="C113" s="15"/>
      <c r="D113" s="23" t="n">
        <v>18.36</v>
      </c>
      <c r="E113" s="24" t="n">
        <f aca="false">D113/100</f>
        <v>0.1836</v>
      </c>
      <c r="F113" s="25"/>
      <c r="G113" s="25"/>
      <c r="H113" s="26" t="n">
        <f aca="false">H5*D113/100</f>
        <v>0</v>
      </c>
      <c r="I113" s="25"/>
      <c r="J113" s="25"/>
      <c r="K113" s="23" t="n">
        <v>0</v>
      </c>
      <c r="L113" s="23" t="n">
        <f aca="false">D113*K113</f>
        <v>0</v>
      </c>
    </row>
    <row r="114" customFormat="false" ht="16.5" hidden="false" customHeight="false" outlineLevel="0" collapsed="false">
      <c r="A114" s="7"/>
      <c r="B114" s="60"/>
      <c r="C114" s="15"/>
      <c r="D114" s="23"/>
      <c r="E114" s="24"/>
      <c r="F114" s="25"/>
      <c r="G114" s="25"/>
      <c r="H114" s="26"/>
      <c r="I114" s="25"/>
      <c r="J114" s="25"/>
      <c r="K114" s="23"/>
      <c r="L114" s="23" t="n">
        <f aca="false">L110+L111+L112+L113</f>
        <v>194.35</v>
      </c>
    </row>
    <row r="115" customFormat="false" ht="16.5" hidden="false" customHeight="false" outlineLevel="0" collapsed="false">
      <c r="A115" s="35"/>
      <c r="B115" s="36" t="s">
        <v>33</v>
      </c>
      <c r="C115" s="37"/>
      <c r="D115" s="38"/>
      <c r="E115" s="39"/>
      <c r="F115" s="38" t="n">
        <v>0.1</v>
      </c>
      <c r="G115" s="40" t="n">
        <v>0</v>
      </c>
      <c r="H115" s="40" t="n">
        <v>15</v>
      </c>
      <c r="I115" s="40" t="n">
        <v>60</v>
      </c>
      <c r="J115" s="40" t="n">
        <v>0</v>
      </c>
      <c r="K115" s="38"/>
      <c r="L115" s="38" t="n">
        <f aca="false">L114/100</f>
        <v>1.9435</v>
      </c>
    </row>
    <row r="116" customFormat="false" ht="16.5" hidden="false" customHeight="false" outlineLevel="0" collapsed="false">
      <c r="A116" s="7" t="s">
        <v>37</v>
      </c>
      <c r="B116" s="14" t="s">
        <v>38</v>
      </c>
      <c r="C116" s="15" t="n">
        <v>30</v>
      </c>
      <c r="D116" s="23"/>
      <c r="E116" s="24"/>
      <c r="F116" s="25"/>
      <c r="G116" s="25"/>
      <c r="H116" s="26"/>
      <c r="I116" s="25"/>
      <c r="J116" s="25"/>
      <c r="K116" s="23"/>
      <c r="L116" s="16" t="n">
        <v>1.23</v>
      </c>
    </row>
    <row r="117" customFormat="false" ht="16.5" hidden="false" customHeight="false" outlineLevel="0" collapsed="false">
      <c r="A117" s="7"/>
      <c r="B117" s="14"/>
      <c r="C117" s="15"/>
      <c r="D117" s="23" t="n">
        <v>3</v>
      </c>
      <c r="E117" s="24" t="n">
        <f aca="false">D117/100</f>
        <v>0.03</v>
      </c>
      <c r="F117" s="25"/>
      <c r="G117" s="25"/>
      <c r="H117" s="26" t="n">
        <f aca="false">H5*D117/100</f>
        <v>0</v>
      </c>
      <c r="I117" s="25"/>
      <c r="J117" s="25"/>
      <c r="K117" s="23" t="n">
        <v>41</v>
      </c>
      <c r="L117" s="23" t="n">
        <f aca="false">D117*K117</f>
        <v>123</v>
      </c>
    </row>
    <row r="118" customFormat="false" ht="16.5" hidden="false" customHeight="false" outlineLevel="0" collapsed="false">
      <c r="A118" s="35"/>
      <c r="B118" s="36" t="s">
        <v>33</v>
      </c>
      <c r="C118" s="37"/>
      <c r="D118" s="38"/>
      <c r="E118" s="39"/>
      <c r="F118" s="40" t="n">
        <v>2.4</v>
      </c>
      <c r="G118" s="40" t="n">
        <v>0.4</v>
      </c>
      <c r="H118" s="40" t="n">
        <v>12.2</v>
      </c>
      <c r="I118" s="40" t="n">
        <v>63.6</v>
      </c>
      <c r="J118" s="40" t="n">
        <v>0</v>
      </c>
      <c r="K118" s="38"/>
      <c r="L118" s="38" t="n">
        <f aca="false">L117/100</f>
        <v>1.23</v>
      </c>
    </row>
    <row r="119" customFormat="false" ht="16.5" hidden="false" customHeight="false" outlineLevel="0" collapsed="false">
      <c r="A119" s="46"/>
      <c r="B119" s="63" t="s">
        <v>89</v>
      </c>
      <c r="C119" s="48"/>
      <c r="D119" s="49"/>
      <c r="E119" s="50"/>
      <c r="F119" s="49" t="n">
        <f aca="false">F108+F115+F118</f>
        <v>10.7</v>
      </c>
      <c r="G119" s="49" t="n">
        <f aca="false">G108+G115+G118</f>
        <v>10.7</v>
      </c>
      <c r="H119" s="51" t="n">
        <f aca="false">H108+H115+H118</f>
        <v>52.2</v>
      </c>
      <c r="I119" s="49" t="n">
        <f aca="false">I108+I115+I118</f>
        <v>349.6</v>
      </c>
      <c r="J119" s="49" t="n">
        <f aca="false">J108+J115+J118</f>
        <v>0</v>
      </c>
      <c r="K119" s="49"/>
      <c r="L119" s="49" t="n">
        <f aca="false">L101+L108+L115+L118</f>
        <v>24.2763</v>
      </c>
    </row>
    <row r="120" customFormat="false" ht="21.6" hidden="false" customHeight="true" outlineLevel="0" collapsed="false">
      <c r="A120" s="9" t="s">
        <v>90</v>
      </c>
      <c r="B120" s="9"/>
      <c r="C120" s="9"/>
      <c r="D120" s="9"/>
      <c r="E120" s="9"/>
      <c r="F120" s="9"/>
      <c r="G120" s="9"/>
      <c r="H120" s="9"/>
      <c r="I120" s="9"/>
      <c r="J120" s="9"/>
      <c r="K120" s="9"/>
      <c r="L120" s="9"/>
    </row>
    <row r="121" customFormat="false" ht="33.5" hidden="false" customHeight="false" outlineLevel="0" collapsed="false">
      <c r="A121" s="7" t="s">
        <v>85</v>
      </c>
      <c r="B121" s="41" t="s">
        <v>91</v>
      </c>
      <c r="C121" s="15" t="s">
        <v>92</v>
      </c>
      <c r="D121" s="23"/>
      <c r="E121" s="24"/>
      <c r="F121" s="25"/>
      <c r="G121" s="25"/>
      <c r="H121" s="26"/>
      <c r="I121" s="25"/>
      <c r="J121" s="25"/>
      <c r="K121" s="23"/>
      <c r="L121" s="43" t="n">
        <v>1.94</v>
      </c>
    </row>
    <row r="122" customFormat="false" ht="16.15" hidden="false" customHeight="false" outlineLevel="0" collapsed="false">
      <c r="A122" s="7"/>
      <c r="B122" s="60" t="s">
        <v>87</v>
      </c>
      <c r="C122" s="64"/>
      <c r="D122" s="55" t="n">
        <v>0.045</v>
      </c>
      <c r="E122" s="24" t="n">
        <f aca="false">D122/100</f>
        <v>0.00045</v>
      </c>
      <c r="F122" s="25"/>
      <c r="G122" s="25"/>
      <c r="H122" s="26" t="n">
        <f aca="false">H23*D122/100</f>
        <v>0</v>
      </c>
      <c r="I122" s="25"/>
      <c r="J122" s="25"/>
      <c r="K122" s="23" t="n">
        <v>450</v>
      </c>
      <c r="L122" s="23" t="n">
        <f aca="false">D122*K122</f>
        <v>20.25</v>
      </c>
      <c r="O122" s="65"/>
    </row>
    <row r="123" customFormat="false" ht="16.15" hidden="false" customHeight="false" outlineLevel="0" collapsed="false">
      <c r="A123" s="7"/>
      <c r="B123" s="60" t="s">
        <v>21</v>
      </c>
      <c r="C123" s="64"/>
      <c r="D123" s="44" t="n">
        <v>1.35</v>
      </c>
      <c r="E123" s="24" t="n">
        <f aca="false">D123/100</f>
        <v>0.0135</v>
      </c>
      <c r="F123" s="25"/>
      <c r="G123" s="25"/>
      <c r="H123" s="26" t="n">
        <f aca="false">H23*D123/100</f>
        <v>0</v>
      </c>
      <c r="I123" s="25"/>
      <c r="J123" s="25"/>
      <c r="K123" s="23" t="n">
        <v>46</v>
      </c>
      <c r="L123" s="23" t="n">
        <f aca="false">D123*K123</f>
        <v>62.1</v>
      </c>
    </row>
    <row r="124" customFormat="false" ht="16.15" hidden="false" customHeight="false" outlineLevel="0" collapsed="false">
      <c r="A124" s="66"/>
      <c r="B124" s="22"/>
      <c r="C124" s="15"/>
      <c r="D124" s="23"/>
      <c r="E124" s="24"/>
      <c r="F124" s="23" t="n">
        <v>0.1</v>
      </c>
      <c r="G124" s="25" t="n">
        <v>0</v>
      </c>
      <c r="H124" s="25" t="n">
        <v>15</v>
      </c>
      <c r="I124" s="25" t="n">
        <v>60</v>
      </c>
      <c r="J124" s="25" t="n">
        <v>0</v>
      </c>
      <c r="K124" s="23"/>
      <c r="L124" s="23" t="n">
        <f aca="false">L122+L123+L112</f>
        <v>194.35</v>
      </c>
    </row>
    <row r="125" customFormat="false" ht="16.5" hidden="false" customHeight="false" outlineLevel="0" collapsed="false">
      <c r="A125" s="35"/>
      <c r="B125" s="36" t="s">
        <v>33</v>
      </c>
      <c r="C125" s="37"/>
      <c r="D125" s="38"/>
      <c r="E125" s="39"/>
      <c r="F125" s="38" t="n">
        <v>0.1</v>
      </c>
      <c r="G125" s="40" t="n">
        <v>0</v>
      </c>
      <c r="H125" s="40" t="n">
        <v>15</v>
      </c>
      <c r="I125" s="40" t="n">
        <v>60</v>
      </c>
      <c r="J125" s="40" t="n">
        <v>0</v>
      </c>
      <c r="K125" s="38"/>
      <c r="L125" s="38" t="n">
        <f aca="false">L124/100</f>
        <v>1.9435</v>
      </c>
    </row>
    <row r="126" customFormat="false" ht="19.5" hidden="false" customHeight="true" outlineLevel="0" collapsed="false">
      <c r="A126" s="7" t="s">
        <v>93</v>
      </c>
      <c r="B126" s="41" t="s">
        <v>94</v>
      </c>
      <c r="C126" s="15" t="n">
        <v>20</v>
      </c>
      <c r="D126" s="23"/>
      <c r="E126" s="24"/>
      <c r="F126" s="25"/>
      <c r="G126" s="25"/>
      <c r="H126" s="26"/>
      <c r="I126" s="25"/>
      <c r="J126" s="25"/>
      <c r="K126" s="23"/>
      <c r="L126" s="16" t="n">
        <v>1.7</v>
      </c>
    </row>
    <row r="127" customFormat="false" ht="16.5" hidden="false" customHeight="true" outlineLevel="0" collapsed="false">
      <c r="A127" s="7"/>
      <c r="B127" s="60" t="s">
        <v>95</v>
      </c>
      <c r="C127" s="15"/>
      <c r="D127" s="23" t="n">
        <v>2</v>
      </c>
      <c r="E127" s="24" t="n">
        <f aca="false">D127/100</f>
        <v>0.02</v>
      </c>
      <c r="F127" s="25"/>
      <c r="G127" s="25"/>
      <c r="H127" s="26" t="n">
        <f aca="false">H5*D127/100</f>
        <v>0</v>
      </c>
      <c r="I127" s="25"/>
      <c r="J127" s="25"/>
      <c r="K127" s="23" t="n">
        <v>85</v>
      </c>
      <c r="L127" s="23" t="n">
        <f aca="false">D127*K127</f>
        <v>170</v>
      </c>
    </row>
    <row r="128" customFormat="false" ht="16.5" hidden="false" customHeight="false" outlineLevel="0" collapsed="false">
      <c r="A128" s="35"/>
      <c r="B128" s="36" t="s">
        <v>33</v>
      </c>
      <c r="C128" s="37"/>
      <c r="D128" s="38"/>
      <c r="E128" s="39"/>
      <c r="F128" s="40" t="n">
        <v>3.2</v>
      </c>
      <c r="G128" s="40" t="n">
        <v>2.8</v>
      </c>
      <c r="H128" s="40" t="n">
        <v>27.4</v>
      </c>
      <c r="I128" s="40" t="n">
        <v>74</v>
      </c>
      <c r="J128" s="40" t="n">
        <v>0</v>
      </c>
      <c r="K128" s="38"/>
      <c r="L128" s="38" t="n">
        <f aca="false">L127/100</f>
        <v>1.7</v>
      </c>
    </row>
    <row r="129" customFormat="false" ht="16.5" hidden="false" customHeight="false" outlineLevel="0" collapsed="false">
      <c r="A129" s="46"/>
      <c r="B129" s="63" t="s">
        <v>96</v>
      </c>
      <c r="C129" s="48"/>
      <c r="D129" s="49"/>
      <c r="E129" s="50"/>
      <c r="F129" s="51" t="n">
        <f aca="false">F125+F128</f>
        <v>3.3</v>
      </c>
      <c r="G129" s="51" t="n">
        <f aca="false">G125+G128</f>
        <v>2.8</v>
      </c>
      <c r="H129" s="51" t="n">
        <f aca="false">H125+H128</f>
        <v>42.4</v>
      </c>
      <c r="I129" s="51" t="n">
        <f aca="false">I125+I128</f>
        <v>134</v>
      </c>
      <c r="J129" s="51" t="n">
        <f aca="false">J125+J128</f>
        <v>0</v>
      </c>
      <c r="K129" s="49"/>
      <c r="L129" s="49" t="n">
        <f aca="false">L125+L128</f>
        <v>3.6435</v>
      </c>
    </row>
    <row r="130" customFormat="false" ht="21.75" hidden="false" customHeight="true" outlineLevel="0" collapsed="false">
      <c r="A130" s="67"/>
      <c r="B130" s="68" t="s">
        <v>97</v>
      </c>
      <c r="C130" s="69"/>
      <c r="D130" s="70"/>
      <c r="E130" s="71"/>
      <c r="F130" s="70" t="n">
        <f aca="false">F36+F40+F97+F119+F129</f>
        <v>55.962</v>
      </c>
      <c r="G130" s="70" t="n">
        <f aca="false">G36+G40+G97+G119+G129</f>
        <v>34.385</v>
      </c>
      <c r="H130" s="70" t="n">
        <f aca="false">H36+H40+H97+H119+H129</f>
        <v>263.55</v>
      </c>
      <c r="I130" s="70" t="n">
        <f aca="false">I36+I40+I97+I119+I129</f>
        <v>1507.84</v>
      </c>
      <c r="J130" s="70" t="n">
        <f aca="false">J36+J40+J97+J119+J129</f>
        <v>16.8</v>
      </c>
      <c r="K130" s="70"/>
      <c r="L130" s="70" t="n">
        <f aca="false">L36+L40+L97+L119+L129</f>
        <v>120.0819</v>
      </c>
    </row>
    <row r="131" customFormat="false" ht="22.7" hidden="false" customHeight="true" outlineLevel="0" collapsed="false">
      <c r="A131" s="9" t="s">
        <v>98</v>
      </c>
      <c r="B131" s="9"/>
      <c r="C131" s="9"/>
      <c r="D131" s="9"/>
      <c r="E131" s="9"/>
      <c r="F131" s="9"/>
      <c r="G131" s="9"/>
      <c r="H131" s="9"/>
      <c r="I131" s="9"/>
      <c r="J131" s="9"/>
      <c r="K131" s="9"/>
      <c r="L131" s="9"/>
    </row>
    <row r="132" customFormat="false" ht="23.65" hidden="false" customHeight="true" outlineLevel="0" collapsed="false">
      <c r="A132" s="9" t="s">
        <v>14</v>
      </c>
      <c r="B132" s="9"/>
      <c r="C132" s="9"/>
      <c r="D132" s="9"/>
      <c r="E132" s="9"/>
      <c r="F132" s="9"/>
      <c r="G132" s="9"/>
      <c r="H132" s="9"/>
      <c r="I132" s="9"/>
      <c r="J132" s="9"/>
      <c r="K132" s="9"/>
      <c r="L132" s="9"/>
    </row>
    <row r="133" customFormat="false" ht="38.1" hidden="false" customHeight="true" outlineLevel="0" collapsed="false">
      <c r="A133" s="9"/>
      <c r="B133" s="9"/>
      <c r="C133" s="9"/>
      <c r="D133" s="9"/>
      <c r="E133" s="9"/>
      <c r="F133" s="9"/>
      <c r="G133" s="9"/>
      <c r="H133" s="72" t="n">
        <v>0</v>
      </c>
      <c r="I133" s="9"/>
      <c r="J133" s="9"/>
      <c r="K133" s="9"/>
      <c r="L133" s="9"/>
    </row>
    <row r="134" customFormat="false" ht="39" hidden="false" customHeight="true" outlineLevel="0" collapsed="false">
      <c r="A134" s="7" t="s">
        <v>99</v>
      </c>
      <c r="B134" s="41" t="s">
        <v>100</v>
      </c>
      <c r="C134" s="15" t="s">
        <v>101</v>
      </c>
      <c r="D134" s="23"/>
      <c r="E134" s="24"/>
      <c r="F134" s="25"/>
      <c r="G134" s="25"/>
      <c r="H134" s="73" t="s">
        <v>102</v>
      </c>
      <c r="I134" s="25"/>
      <c r="J134" s="25"/>
      <c r="K134" s="23"/>
      <c r="L134" s="43" t="n">
        <v>10.35</v>
      </c>
    </row>
    <row r="135" customFormat="false" ht="18.4" hidden="false" customHeight="true" outlineLevel="0" collapsed="false">
      <c r="A135" s="7"/>
      <c r="B135" s="22" t="s">
        <v>103</v>
      </c>
      <c r="C135" s="15"/>
      <c r="D135" s="23" t="n">
        <v>3.1</v>
      </c>
      <c r="E135" s="24" t="n">
        <f aca="false">D135/100</f>
        <v>0.031</v>
      </c>
      <c r="F135" s="25"/>
      <c r="G135" s="25"/>
      <c r="H135" s="26" t="n">
        <f aca="false">H133*D135/100</f>
        <v>0</v>
      </c>
      <c r="I135" s="25"/>
      <c r="J135" s="25"/>
      <c r="K135" s="23" t="n">
        <v>60</v>
      </c>
      <c r="L135" s="23" t="n">
        <f aca="false">D135*K135</f>
        <v>186</v>
      </c>
    </row>
    <row r="136" customFormat="false" ht="16.5" hidden="false" customHeight="false" outlineLevel="0" collapsed="false">
      <c r="A136" s="7"/>
      <c r="B136" s="22" t="s">
        <v>29</v>
      </c>
      <c r="C136" s="15"/>
      <c r="D136" s="23" t="n">
        <v>13</v>
      </c>
      <c r="E136" s="24" t="n">
        <f aca="false">D136/100</f>
        <v>0.13</v>
      </c>
      <c r="F136" s="25"/>
      <c r="G136" s="25"/>
      <c r="H136" s="26" t="n">
        <f aca="false">H133*D136/100</f>
        <v>0</v>
      </c>
      <c r="I136" s="25"/>
      <c r="J136" s="25"/>
      <c r="K136" s="23" t="n">
        <v>50</v>
      </c>
      <c r="L136" s="23" t="n">
        <f aca="false">D136*K136</f>
        <v>650</v>
      </c>
    </row>
    <row r="137" customFormat="false" ht="16.5" hidden="false" customHeight="false" outlineLevel="0" collapsed="false">
      <c r="A137" s="7"/>
      <c r="B137" s="22" t="s">
        <v>32</v>
      </c>
      <c r="C137" s="15"/>
      <c r="D137" s="23" t="n">
        <v>4.5</v>
      </c>
      <c r="E137" s="24" t="n">
        <f aca="false">D137/100</f>
        <v>0.045</v>
      </c>
      <c r="F137" s="25"/>
      <c r="G137" s="25"/>
      <c r="H137" s="26" t="n">
        <f aca="false">H133*D137/100</f>
        <v>0</v>
      </c>
      <c r="I137" s="25"/>
      <c r="J137" s="25"/>
      <c r="K137" s="23" t="n">
        <v>0</v>
      </c>
      <c r="L137" s="23" t="n">
        <f aca="false">D137*K137</f>
        <v>0</v>
      </c>
    </row>
    <row r="138" customFormat="false" ht="16.5" hidden="false" customHeight="false" outlineLevel="0" collapsed="false">
      <c r="A138" s="7"/>
      <c r="B138" s="22" t="s">
        <v>21</v>
      </c>
      <c r="C138" s="15"/>
      <c r="D138" s="23" t="n">
        <v>0.6</v>
      </c>
      <c r="E138" s="24" t="n">
        <f aca="false">D138/100</f>
        <v>0.006</v>
      </c>
      <c r="F138" s="25"/>
      <c r="G138" s="25"/>
      <c r="H138" s="26" t="n">
        <f aca="false">H133*D138/100</f>
        <v>0</v>
      </c>
      <c r="I138" s="25"/>
      <c r="J138" s="25"/>
      <c r="K138" s="23" t="n">
        <v>46</v>
      </c>
      <c r="L138" s="23" t="n">
        <f aca="false">D138*K138</f>
        <v>27.6</v>
      </c>
    </row>
    <row r="139" customFormat="false" ht="16.5" hidden="false" customHeight="false" outlineLevel="0" collapsed="false">
      <c r="A139" s="7"/>
      <c r="B139" s="22" t="s">
        <v>31</v>
      </c>
      <c r="C139" s="15"/>
      <c r="D139" s="23" t="n">
        <v>0.5</v>
      </c>
      <c r="E139" s="24" t="n">
        <f aca="false">D139/100</f>
        <v>0.005</v>
      </c>
      <c r="F139" s="25"/>
      <c r="G139" s="25"/>
      <c r="H139" s="26" t="n">
        <f aca="false">H133*D139/100</f>
        <v>0</v>
      </c>
      <c r="I139" s="25"/>
      <c r="J139" s="25"/>
      <c r="K139" s="23" t="n">
        <v>340</v>
      </c>
      <c r="L139" s="23" t="n">
        <f aca="false">D139*K139</f>
        <v>170</v>
      </c>
    </row>
    <row r="140" customFormat="false" ht="16.5" hidden="false" customHeight="false" outlineLevel="0" collapsed="false">
      <c r="A140" s="7"/>
      <c r="B140" s="22" t="s">
        <v>26</v>
      </c>
      <c r="C140" s="15"/>
      <c r="D140" s="23" t="n">
        <v>0.1</v>
      </c>
      <c r="E140" s="24" t="n">
        <f aca="false">D140/100</f>
        <v>0.001</v>
      </c>
      <c r="F140" s="25"/>
      <c r="G140" s="25"/>
      <c r="H140" s="26" t="n">
        <f aca="false">H133*D140/100</f>
        <v>0</v>
      </c>
      <c r="I140" s="25"/>
      <c r="J140" s="25"/>
      <c r="K140" s="23" t="n">
        <v>14</v>
      </c>
      <c r="L140" s="23" t="n">
        <f aca="false">D140*K140</f>
        <v>1.4</v>
      </c>
    </row>
    <row r="141" customFormat="false" ht="16.5" hidden="false" customHeight="false" outlineLevel="0" collapsed="false">
      <c r="A141" s="7"/>
      <c r="B141" s="22" t="s">
        <v>21</v>
      </c>
      <c r="C141" s="15"/>
      <c r="D141" s="23" t="n">
        <v>0</v>
      </c>
      <c r="E141" s="24" t="n">
        <f aca="false">D141/100</f>
        <v>0</v>
      </c>
      <c r="F141" s="25"/>
      <c r="G141" s="25"/>
      <c r="H141" s="26" t="n">
        <f aca="false">D141*H133/100</f>
        <v>0</v>
      </c>
      <c r="I141" s="25"/>
      <c r="J141" s="25"/>
      <c r="K141" s="23" t="n">
        <v>46</v>
      </c>
      <c r="L141" s="23" t="n">
        <f aca="false">D141*K141</f>
        <v>0</v>
      </c>
    </row>
    <row r="142" customFormat="false" ht="16.5" hidden="false" customHeight="false" outlineLevel="0" collapsed="false">
      <c r="A142" s="7"/>
      <c r="B142" s="22"/>
      <c r="C142" s="15"/>
      <c r="D142" s="23"/>
      <c r="E142" s="24"/>
      <c r="F142" s="25"/>
      <c r="G142" s="25"/>
      <c r="H142" s="26"/>
      <c r="I142" s="25"/>
      <c r="J142" s="25"/>
      <c r="K142" s="23"/>
      <c r="L142" s="23" t="n">
        <f aca="false">L135+L136+L137+L138+L139+L140+L141</f>
        <v>1035</v>
      </c>
    </row>
    <row r="143" customFormat="false" ht="16.5" hidden="false" customHeight="false" outlineLevel="0" collapsed="false">
      <c r="A143" s="7"/>
      <c r="B143" s="22"/>
      <c r="C143" s="15"/>
      <c r="D143" s="23"/>
      <c r="E143" s="24"/>
      <c r="F143" s="25"/>
      <c r="G143" s="25"/>
      <c r="H143" s="26"/>
      <c r="I143" s="25"/>
      <c r="J143" s="25"/>
      <c r="K143" s="23"/>
      <c r="L143" s="23"/>
    </row>
    <row r="144" customFormat="false" ht="16.5" hidden="false" customHeight="false" outlineLevel="0" collapsed="false">
      <c r="A144" s="35"/>
      <c r="B144" s="36" t="s">
        <v>33</v>
      </c>
      <c r="C144" s="37"/>
      <c r="D144" s="38"/>
      <c r="E144" s="39"/>
      <c r="F144" s="40" t="n">
        <v>6</v>
      </c>
      <c r="G144" s="40" t="n">
        <v>3</v>
      </c>
      <c r="H144" s="40" t="n">
        <v>43.4</v>
      </c>
      <c r="I144" s="40" t="n">
        <v>225</v>
      </c>
      <c r="J144" s="40" t="n">
        <v>0</v>
      </c>
      <c r="K144" s="38"/>
      <c r="L144" s="38" t="n">
        <f aca="false">L142/100</f>
        <v>10.35</v>
      </c>
    </row>
    <row r="145" customFormat="false" ht="29.85" hidden="false" customHeight="true" outlineLevel="0" collapsed="false">
      <c r="A145" s="7" t="s">
        <v>104</v>
      </c>
      <c r="B145" s="41" t="s">
        <v>84</v>
      </c>
      <c r="C145" s="15" t="n">
        <v>15</v>
      </c>
      <c r="D145" s="23"/>
      <c r="E145" s="24"/>
      <c r="F145" s="25"/>
      <c r="G145" s="25"/>
      <c r="H145" s="26"/>
      <c r="I145" s="25"/>
      <c r="J145" s="25"/>
      <c r="K145" s="23"/>
      <c r="L145" s="43" t="n">
        <v>6.2</v>
      </c>
    </row>
    <row r="146" customFormat="false" ht="16.5" hidden="false" customHeight="false" outlineLevel="0" collapsed="false">
      <c r="A146" s="7"/>
      <c r="B146" s="22" t="s">
        <v>84</v>
      </c>
      <c r="C146" s="15"/>
      <c r="D146" s="23" t="n">
        <v>1.59</v>
      </c>
      <c r="E146" s="24" t="n">
        <f aca="false">D146/100</f>
        <v>0.0159</v>
      </c>
      <c r="F146" s="25"/>
      <c r="G146" s="25"/>
      <c r="H146" s="26" t="n">
        <f aca="false">H139*D146/100</f>
        <v>0</v>
      </c>
      <c r="I146" s="25"/>
      <c r="J146" s="25"/>
      <c r="K146" s="23" t="n">
        <v>390</v>
      </c>
      <c r="L146" s="23" t="n">
        <f aca="false">D146*K146</f>
        <v>620.1</v>
      </c>
    </row>
    <row r="147" customFormat="false" ht="16.5" hidden="false" customHeight="false" outlineLevel="0" collapsed="false">
      <c r="A147" s="35"/>
      <c r="B147" s="36" t="s">
        <v>33</v>
      </c>
      <c r="C147" s="37"/>
      <c r="D147" s="38"/>
      <c r="E147" s="39"/>
      <c r="F147" s="40" t="n">
        <v>3.9</v>
      </c>
      <c r="G147" s="40" t="n">
        <v>4</v>
      </c>
      <c r="H147" s="59" t="n">
        <v>0</v>
      </c>
      <c r="I147" s="40" t="n">
        <v>51</v>
      </c>
      <c r="J147" s="40" t="n">
        <v>0.08</v>
      </c>
      <c r="K147" s="38"/>
      <c r="L147" s="38" t="n">
        <f aca="false">L146/100</f>
        <v>6.201</v>
      </c>
    </row>
    <row r="148" customFormat="false" ht="38.25" hidden="false" customHeight="false" outlineLevel="0" collapsed="false">
      <c r="A148" s="7" t="s">
        <v>105</v>
      </c>
      <c r="B148" s="41" t="s">
        <v>31</v>
      </c>
      <c r="C148" s="15" t="n">
        <v>8</v>
      </c>
      <c r="D148" s="23"/>
      <c r="E148" s="24"/>
      <c r="F148" s="25"/>
      <c r="G148" s="25"/>
      <c r="H148" s="26"/>
      <c r="I148" s="25"/>
      <c r="J148" s="25"/>
      <c r="K148" s="23"/>
      <c r="L148" s="43" t="n">
        <v>3.12</v>
      </c>
    </row>
    <row r="149" customFormat="false" ht="16.5" hidden="false" customHeight="false" outlineLevel="0" collapsed="false">
      <c r="A149" s="7"/>
      <c r="B149" s="22" t="s">
        <v>23</v>
      </c>
      <c r="C149" s="15"/>
      <c r="D149" s="23" t="n">
        <v>0.8</v>
      </c>
      <c r="E149" s="24" t="n">
        <f aca="false">D149/100</f>
        <v>0.008</v>
      </c>
      <c r="F149" s="25"/>
      <c r="G149" s="25"/>
      <c r="H149" s="26" t="n">
        <v>0</v>
      </c>
      <c r="I149" s="25"/>
      <c r="J149" s="25"/>
      <c r="K149" s="23" t="n">
        <v>390</v>
      </c>
      <c r="L149" s="44" t="n">
        <f aca="false">D149*K149</f>
        <v>312</v>
      </c>
    </row>
    <row r="150" customFormat="false" ht="16.5" hidden="false" customHeight="false" outlineLevel="0" collapsed="false">
      <c r="A150" s="42"/>
      <c r="B150" s="36" t="s">
        <v>33</v>
      </c>
      <c r="C150" s="37"/>
      <c r="D150" s="38"/>
      <c r="E150" s="39"/>
      <c r="F150" s="40" t="n">
        <v>0.05</v>
      </c>
      <c r="G150" s="40" t="n">
        <v>8.2</v>
      </c>
      <c r="H150" s="40" t="n">
        <v>0.1</v>
      </c>
      <c r="I150" s="40" t="n">
        <v>75</v>
      </c>
      <c r="J150" s="40" t="n">
        <v>0</v>
      </c>
      <c r="K150" s="38"/>
      <c r="L150" s="45" t="n">
        <f aca="false">L149/100</f>
        <v>3.12</v>
      </c>
    </row>
    <row r="151" customFormat="false" ht="27.75" hidden="false" customHeight="true" outlineLevel="0" collapsed="false">
      <c r="A151" s="7" t="s">
        <v>106</v>
      </c>
      <c r="B151" s="41" t="s">
        <v>107</v>
      </c>
      <c r="C151" s="15" t="n">
        <v>180</v>
      </c>
      <c r="D151" s="23"/>
      <c r="E151" s="24"/>
      <c r="F151" s="25"/>
      <c r="G151" s="25"/>
      <c r="H151" s="26"/>
      <c r="I151" s="25"/>
      <c r="J151" s="25"/>
      <c r="K151" s="23"/>
      <c r="L151" s="43" t="n">
        <v>6.28</v>
      </c>
    </row>
    <row r="152" customFormat="false" ht="16.5" hidden="false" customHeight="false" outlineLevel="0" collapsed="false">
      <c r="A152" s="7"/>
      <c r="B152" s="60" t="s">
        <v>108</v>
      </c>
      <c r="C152" s="15"/>
      <c r="D152" s="23" t="n">
        <v>0.25</v>
      </c>
      <c r="E152" s="24" t="n">
        <f aca="false">D152/100</f>
        <v>0.0025</v>
      </c>
      <c r="F152" s="25"/>
      <c r="G152" s="25"/>
      <c r="H152" s="26" t="n">
        <f aca="false">H133*D152/100</f>
        <v>0</v>
      </c>
      <c r="I152" s="25"/>
      <c r="J152" s="25"/>
      <c r="K152" s="23" t="n">
        <v>380</v>
      </c>
      <c r="L152" s="23" t="n">
        <f aca="false">D152*K152</f>
        <v>95</v>
      </c>
    </row>
    <row r="153" customFormat="false" ht="16.5" hidden="false" customHeight="false" outlineLevel="0" collapsed="false">
      <c r="A153" s="7"/>
      <c r="B153" s="60" t="s">
        <v>29</v>
      </c>
      <c r="C153" s="15"/>
      <c r="D153" s="23" t="n">
        <v>9</v>
      </c>
      <c r="E153" s="24" t="n">
        <f aca="false">D153/100</f>
        <v>0.09</v>
      </c>
      <c r="F153" s="25"/>
      <c r="G153" s="25"/>
      <c r="H153" s="26" t="n">
        <f aca="false">H133*D153/100</f>
        <v>0</v>
      </c>
      <c r="I153" s="25"/>
      <c r="J153" s="25"/>
      <c r="K153" s="23" t="n">
        <v>50</v>
      </c>
      <c r="L153" s="23" t="n">
        <f aca="false">D153*K153</f>
        <v>450</v>
      </c>
    </row>
    <row r="154" customFormat="false" ht="16.5" hidden="false" customHeight="false" outlineLevel="0" collapsed="false">
      <c r="A154" s="7"/>
      <c r="B154" s="60" t="s">
        <v>21</v>
      </c>
      <c r="C154" s="15"/>
      <c r="D154" s="23" t="n">
        <v>1.8</v>
      </c>
      <c r="E154" s="24" t="n">
        <f aca="false">D154/100</f>
        <v>0.018</v>
      </c>
      <c r="F154" s="25"/>
      <c r="G154" s="25"/>
      <c r="H154" s="26" t="n">
        <f aca="false">H133*D154/100</f>
        <v>0</v>
      </c>
      <c r="I154" s="25"/>
      <c r="J154" s="25"/>
      <c r="K154" s="23" t="n">
        <v>46</v>
      </c>
      <c r="L154" s="23" t="n">
        <f aca="false">D154*K154</f>
        <v>82.8</v>
      </c>
    </row>
    <row r="155" customFormat="false" ht="16.5" hidden="false" customHeight="false" outlineLevel="0" collapsed="false">
      <c r="A155" s="7"/>
      <c r="B155" s="60" t="s">
        <v>32</v>
      </c>
      <c r="C155" s="15"/>
      <c r="D155" s="23" t="n">
        <v>9.9</v>
      </c>
      <c r="E155" s="24" t="n">
        <f aca="false">D155/100</f>
        <v>0.099</v>
      </c>
      <c r="F155" s="25"/>
      <c r="G155" s="25"/>
      <c r="H155" s="26" t="n">
        <f aca="false">H133*D155/100</f>
        <v>0</v>
      </c>
      <c r="I155" s="25"/>
      <c r="J155" s="25"/>
      <c r="K155" s="23" t="n">
        <v>0</v>
      </c>
      <c r="L155" s="23" t="n">
        <f aca="false">D155*K155</f>
        <v>0</v>
      </c>
    </row>
    <row r="156" customFormat="false" ht="16.5" hidden="false" customHeight="false" outlineLevel="0" collapsed="false">
      <c r="A156" s="7"/>
      <c r="B156" s="60"/>
      <c r="C156" s="15"/>
      <c r="D156" s="23"/>
      <c r="E156" s="24"/>
      <c r="F156" s="25"/>
      <c r="G156" s="25"/>
      <c r="H156" s="26"/>
      <c r="I156" s="25"/>
      <c r="J156" s="25"/>
      <c r="K156" s="23"/>
      <c r="L156" s="23" t="n">
        <f aca="false">L152+L153+L154+L155</f>
        <v>627.8</v>
      </c>
    </row>
    <row r="157" customFormat="false" ht="16.5" hidden="false" customHeight="false" outlineLevel="0" collapsed="false">
      <c r="A157" s="35"/>
      <c r="B157" s="36" t="s">
        <v>33</v>
      </c>
      <c r="C157" s="37"/>
      <c r="D157" s="38"/>
      <c r="E157" s="39"/>
      <c r="F157" s="40" t="n">
        <v>3.38</v>
      </c>
      <c r="G157" s="40" t="n">
        <v>2.88</v>
      </c>
      <c r="H157" s="38" t="n">
        <v>24.06</v>
      </c>
      <c r="I157" s="40" t="n">
        <v>180</v>
      </c>
      <c r="J157" s="38" t="n">
        <v>135.72</v>
      </c>
      <c r="K157" s="38"/>
      <c r="L157" s="38" t="n">
        <f aca="false">L156/100</f>
        <v>6.278</v>
      </c>
    </row>
    <row r="158" customFormat="false" ht="16.5" hidden="false" customHeight="false" outlineLevel="0" collapsed="false">
      <c r="A158" s="7" t="s">
        <v>37</v>
      </c>
      <c r="B158" s="14" t="s">
        <v>38</v>
      </c>
      <c r="C158" s="15" t="n">
        <v>30</v>
      </c>
      <c r="D158" s="23"/>
      <c r="E158" s="24"/>
      <c r="F158" s="25"/>
      <c r="G158" s="25"/>
      <c r="H158" s="26"/>
      <c r="I158" s="25"/>
      <c r="J158" s="25"/>
      <c r="K158" s="23"/>
      <c r="L158" s="16" t="n">
        <v>1.23</v>
      </c>
    </row>
    <row r="159" customFormat="false" ht="16.5" hidden="false" customHeight="false" outlineLevel="0" collapsed="false">
      <c r="A159" s="7"/>
      <c r="B159" s="14"/>
      <c r="C159" s="15"/>
      <c r="D159" s="23" t="n">
        <v>3</v>
      </c>
      <c r="E159" s="24" t="n">
        <f aca="false">D159/100</f>
        <v>0.03</v>
      </c>
      <c r="F159" s="25"/>
      <c r="G159" s="25"/>
      <c r="H159" s="26" t="n">
        <f aca="false">H133*D159/100</f>
        <v>0</v>
      </c>
      <c r="I159" s="25"/>
      <c r="J159" s="25"/>
      <c r="K159" s="23" t="n">
        <v>41</v>
      </c>
      <c r="L159" s="23" t="n">
        <f aca="false">D159*K159</f>
        <v>123</v>
      </c>
    </row>
    <row r="160" customFormat="false" ht="16.5" hidden="false" customHeight="false" outlineLevel="0" collapsed="false">
      <c r="A160" s="35"/>
      <c r="B160" s="36" t="s">
        <v>33</v>
      </c>
      <c r="C160" s="37"/>
      <c r="D160" s="38"/>
      <c r="E160" s="39"/>
      <c r="F160" s="40" t="n">
        <v>2.4</v>
      </c>
      <c r="G160" s="40" t="n">
        <v>0.4</v>
      </c>
      <c r="H160" s="40" t="n">
        <v>12.2</v>
      </c>
      <c r="I160" s="40" t="n">
        <v>63.6</v>
      </c>
      <c r="J160" s="40" t="n">
        <v>0</v>
      </c>
      <c r="K160" s="38"/>
      <c r="L160" s="38" t="n">
        <f aca="false">L159/100</f>
        <v>1.23</v>
      </c>
    </row>
    <row r="161" customFormat="false" ht="16.5" hidden="false" customHeight="false" outlineLevel="0" collapsed="false">
      <c r="A161" s="46"/>
      <c r="B161" s="63" t="s">
        <v>109</v>
      </c>
      <c r="C161" s="48"/>
      <c r="D161" s="49"/>
      <c r="E161" s="50"/>
      <c r="F161" s="51" t="n">
        <f aca="false">F144+F157+F160</f>
        <v>11.78</v>
      </c>
      <c r="G161" s="51" t="n">
        <f aca="false">G144+G157+G160</f>
        <v>6.28</v>
      </c>
      <c r="H161" s="51" t="n">
        <f aca="false">H144+H157+H160</f>
        <v>79.66</v>
      </c>
      <c r="I161" s="51" t="n">
        <f aca="false">I144+I157+I160</f>
        <v>468.6</v>
      </c>
      <c r="J161" s="51" t="n">
        <f aca="false">J144+J157+J160</f>
        <v>135.72</v>
      </c>
      <c r="K161" s="49"/>
      <c r="L161" s="49" t="n">
        <f aca="false">L144+L147+L150+L157+L160</f>
        <v>27.179</v>
      </c>
    </row>
    <row r="162" customFormat="false" ht="29.85" hidden="false" customHeight="true" outlineLevel="0" collapsed="false">
      <c r="A162" s="9" t="s">
        <v>40</v>
      </c>
      <c r="B162" s="9"/>
      <c r="C162" s="9"/>
      <c r="D162" s="9"/>
      <c r="E162" s="9"/>
      <c r="F162" s="9"/>
      <c r="G162" s="9"/>
      <c r="H162" s="9"/>
      <c r="I162" s="9"/>
      <c r="J162" s="9"/>
      <c r="K162" s="9"/>
      <c r="L162" s="9"/>
    </row>
    <row r="163" customFormat="false" ht="25.5" hidden="false" customHeight="false" outlineLevel="0" collapsed="false">
      <c r="A163" s="7" t="s">
        <v>110</v>
      </c>
      <c r="B163" s="41" t="s">
        <v>111</v>
      </c>
      <c r="C163" s="15" t="n">
        <v>100</v>
      </c>
      <c r="D163" s="23"/>
      <c r="E163" s="24"/>
      <c r="F163" s="25"/>
      <c r="G163" s="25"/>
      <c r="H163" s="26"/>
      <c r="I163" s="25"/>
      <c r="J163" s="25"/>
      <c r="K163" s="23"/>
      <c r="L163" s="43" t="n">
        <v>7</v>
      </c>
    </row>
    <row r="164" customFormat="false" ht="16.5" hidden="false" customHeight="false" outlineLevel="0" collapsed="false">
      <c r="A164" s="7"/>
      <c r="B164" s="22" t="s">
        <v>111</v>
      </c>
      <c r="C164" s="15"/>
      <c r="D164" s="23" t="n">
        <v>10</v>
      </c>
      <c r="E164" s="24" t="n">
        <f aca="false">D164/100</f>
        <v>0.1</v>
      </c>
      <c r="F164" s="25"/>
      <c r="G164" s="25"/>
      <c r="H164" s="26" t="n">
        <v>0</v>
      </c>
      <c r="I164" s="25"/>
      <c r="J164" s="25"/>
      <c r="K164" s="23" t="n">
        <v>70</v>
      </c>
      <c r="L164" s="23" t="n">
        <f aca="false">D164*K164</f>
        <v>700</v>
      </c>
    </row>
    <row r="165" customFormat="false" ht="16.15" hidden="false" customHeight="true" outlineLevel="0" collapsed="false">
      <c r="A165" s="46"/>
      <c r="B165" s="47" t="s">
        <v>33</v>
      </c>
      <c r="C165" s="48"/>
      <c r="D165" s="49"/>
      <c r="E165" s="50"/>
      <c r="F165" s="51" t="n">
        <v>6.24</v>
      </c>
      <c r="G165" s="51" t="n">
        <v>1.2</v>
      </c>
      <c r="H165" s="49" t="n">
        <v>29.28</v>
      </c>
      <c r="I165" s="51" t="n">
        <v>201.6</v>
      </c>
      <c r="J165" s="51" t="n">
        <v>0.8</v>
      </c>
      <c r="K165" s="49"/>
      <c r="L165" s="49" t="n">
        <f aca="false">L164/100</f>
        <v>7</v>
      </c>
    </row>
    <row r="166" customFormat="false" ht="24.6" hidden="false" customHeight="true" outlineLevel="0" collapsed="false">
      <c r="A166" s="9" t="s">
        <v>44</v>
      </c>
      <c r="B166" s="9"/>
      <c r="C166" s="9"/>
      <c r="D166" s="9"/>
      <c r="E166" s="9"/>
      <c r="F166" s="9"/>
      <c r="G166" s="9"/>
      <c r="H166" s="9"/>
      <c r="I166" s="9"/>
      <c r="J166" s="9"/>
      <c r="K166" s="9"/>
      <c r="L166" s="9"/>
    </row>
    <row r="167" customFormat="false" ht="21.6" hidden="false" customHeight="true" outlineLevel="0" collapsed="false">
      <c r="A167" s="7" t="s">
        <v>112</v>
      </c>
      <c r="B167" s="14" t="s">
        <v>113</v>
      </c>
      <c r="C167" s="15" t="n">
        <v>20</v>
      </c>
      <c r="D167" s="23"/>
      <c r="E167" s="24"/>
      <c r="F167" s="25"/>
      <c r="G167" s="25"/>
      <c r="H167" s="26"/>
      <c r="I167" s="25"/>
      <c r="J167" s="25"/>
      <c r="K167" s="23"/>
      <c r="L167" s="16" t="n">
        <v>1.87</v>
      </c>
    </row>
    <row r="168" customFormat="false" ht="16.75" hidden="false" customHeight="false" outlineLevel="0" collapsed="false">
      <c r="A168" s="7"/>
      <c r="B168" s="22" t="s">
        <v>114</v>
      </c>
      <c r="C168" s="15"/>
      <c r="D168" s="23" t="n">
        <v>2.75</v>
      </c>
      <c r="E168" s="24" t="n">
        <f aca="false">D168/100</f>
        <v>0.0275</v>
      </c>
      <c r="F168" s="25"/>
      <c r="G168" s="25"/>
      <c r="H168" s="26" t="n">
        <v>0</v>
      </c>
      <c r="I168" s="25"/>
      <c r="J168" s="25"/>
      <c r="K168" s="23" t="n">
        <v>68</v>
      </c>
      <c r="L168" s="23" t="n">
        <f aca="false">D168*K168</f>
        <v>187</v>
      </c>
    </row>
    <row r="169" customFormat="false" ht="16.75" hidden="false" customHeight="false" outlineLevel="0" collapsed="false">
      <c r="A169" s="35"/>
      <c r="B169" s="36" t="s">
        <v>33</v>
      </c>
      <c r="C169" s="37"/>
      <c r="D169" s="38"/>
      <c r="E169" s="39"/>
      <c r="F169" s="40" t="n">
        <v>0.4</v>
      </c>
      <c r="G169" s="40" t="n">
        <v>0.1</v>
      </c>
      <c r="H169" s="40" t="n">
        <v>1.6</v>
      </c>
      <c r="I169" s="40" t="n">
        <v>9</v>
      </c>
      <c r="J169" s="38" t="n">
        <v>0.01</v>
      </c>
      <c r="K169" s="38"/>
      <c r="L169" s="38" t="n">
        <f aca="false">L168/100</f>
        <v>1.87</v>
      </c>
    </row>
    <row r="170" customFormat="false" ht="38.25" hidden="false" customHeight="false" outlineLevel="0" collapsed="false">
      <c r="A170" s="7" t="s">
        <v>115</v>
      </c>
      <c r="B170" s="41" t="s">
        <v>116</v>
      </c>
      <c r="C170" s="15" t="n">
        <v>200</v>
      </c>
      <c r="D170" s="25"/>
      <c r="E170" s="26"/>
      <c r="F170" s="25"/>
      <c r="G170" s="25"/>
      <c r="H170" s="26"/>
      <c r="I170" s="25"/>
      <c r="J170" s="25"/>
      <c r="K170" s="23"/>
      <c r="L170" s="43" t="n">
        <v>3.06</v>
      </c>
    </row>
    <row r="171" customFormat="false" ht="16.5" hidden="false" customHeight="false" outlineLevel="0" collapsed="false">
      <c r="A171" s="7"/>
      <c r="B171" s="22" t="s">
        <v>51</v>
      </c>
      <c r="C171" s="15"/>
      <c r="D171" s="23" t="n">
        <v>5.33</v>
      </c>
      <c r="E171" s="24" t="n">
        <f aca="false">D171/100</f>
        <v>0.0533</v>
      </c>
      <c r="F171" s="25"/>
      <c r="G171" s="25"/>
      <c r="H171" s="26" t="n">
        <f aca="false">H133*D171/100</f>
        <v>0</v>
      </c>
      <c r="I171" s="25"/>
      <c r="J171" s="25"/>
      <c r="K171" s="23" t="n">
        <v>27</v>
      </c>
      <c r="L171" s="23" t="n">
        <f aca="false">D171*K171</f>
        <v>143.91</v>
      </c>
    </row>
    <row r="172" customFormat="false" ht="16.5" hidden="false" customHeight="false" outlineLevel="0" collapsed="false">
      <c r="A172" s="7"/>
      <c r="B172" s="22" t="s">
        <v>52</v>
      </c>
      <c r="C172" s="15"/>
      <c r="D172" s="23" t="n">
        <v>5.73</v>
      </c>
      <c r="E172" s="24" t="n">
        <f aca="false">D172/100</f>
        <v>0.0573</v>
      </c>
      <c r="F172" s="25"/>
      <c r="G172" s="25"/>
      <c r="H172" s="26" t="n">
        <f aca="false">D172*H133/100</f>
        <v>0</v>
      </c>
      <c r="I172" s="25"/>
      <c r="J172" s="25"/>
      <c r="K172" s="23" t="n">
        <v>0</v>
      </c>
      <c r="L172" s="23" t="n">
        <f aca="false">D172*K172</f>
        <v>0</v>
      </c>
    </row>
    <row r="173" customFormat="false" ht="16.5" hidden="false" customHeight="false" outlineLevel="0" collapsed="false">
      <c r="A173" s="7"/>
      <c r="B173" s="22" t="s">
        <v>53</v>
      </c>
      <c r="C173" s="15"/>
      <c r="D173" s="23" t="n">
        <v>6.1</v>
      </c>
      <c r="E173" s="24" t="n">
        <f aca="false">D173/100</f>
        <v>0.061</v>
      </c>
      <c r="F173" s="25"/>
      <c r="G173" s="25"/>
      <c r="H173" s="26" t="n">
        <f aca="false">D173*H133/100</f>
        <v>0</v>
      </c>
      <c r="I173" s="25"/>
      <c r="J173" s="25"/>
      <c r="K173" s="23" t="n">
        <v>0</v>
      </c>
      <c r="L173" s="23" t="n">
        <f aca="false">D173*K173</f>
        <v>0</v>
      </c>
    </row>
    <row r="174" customFormat="false" ht="16.5" hidden="false" customHeight="false" outlineLevel="0" collapsed="false">
      <c r="A174" s="7"/>
      <c r="B174" s="22" t="s">
        <v>54</v>
      </c>
      <c r="C174" s="15"/>
      <c r="D174" s="23" t="n">
        <v>6.6</v>
      </c>
      <c r="E174" s="24" t="n">
        <f aca="false">D174/100</f>
        <v>0.066</v>
      </c>
      <c r="F174" s="25"/>
      <c r="G174" s="25"/>
      <c r="H174" s="26" t="n">
        <f aca="false">D174*H135/100</f>
        <v>0</v>
      </c>
      <c r="I174" s="25"/>
      <c r="J174" s="25"/>
      <c r="K174" s="23" t="n">
        <v>0</v>
      </c>
      <c r="L174" s="23" t="n">
        <f aca="false">D174*K174</f>
        <v>0</v>
      </c>
    </row>
    <row r="175" customFormat="false" ht="16.5" hidden="false" customHeight="false" outlineLevel="0" collapsed="false">
      <c r="A175" s="7"/>
      <c r="B175" s="22" t="s">
        <v>55</v>
      </c>
      <c r="C175" s="15"/>
      <c r="D175" s="23" t="n">
        <v>1.3</v>
      </c>
      <c r="E175" s="24" t="n">
        <f aca="false">D175/100</f>
        <v>0.013</v>
      </c>
      <c r="F175" s="25"/>
      <c r="G175" s="25"/>
      <c r="H175" s="26" t="n">
        <f aca="false">D175*H136/100</f>
        <v>0</v>
      </c>
      <c r="I175" s="25"/>
      <c r="J175" s="25"/>
      <c r="K175" s="23" t="n">
        <v>0</v>
      </c>
      <c r="L175" s="23" t="n">
        <f aca="false">D175*K175</f>
        <v>0</v>
      </c>
    </row>
    <row r="176" customFormat="false" ht="16.5" hidden="false" customHeight="false" outlineLevel="0" collapsed="false">
      <c r="A176" s="7"/>
      <c r="B176" s="22" t="s">
        <v>56</v>
      </c>
      <c r="C176" s="15"/>
      <c r="D176" s="23" t="n">
        <v>1.38</v>
      </c>
      <c r="E176" s="24" t="n">
        <f aca="false">D176/100</f>
        <v>0.0138</v>
      </c>
      <c r="F176" s="25"/>
      <c r="G176" s="25"/>
      <c r="H176" s="26" t="n">
        <f aca="false">D176*H137/100</f>
        <v>0</v>
      </c>
      <c r="I176" s="25"/>
      <c r="J176" s="25"/>
      <c r="K176" s="23" t="n">
        <v>30</v>
      </c>
      <c r="L176" s="23" t="n">
        <f aca="false">D176*K176</f>
        <v>41.4</v>
      </c>
    </row>
    <row r="177" customFormat="false" ht="16.5" hidden="false" customHeight="false" outlineLevel="0" collapsed="false">
      <c r="A177" s="7"/>
      <c r="B177" s="22" t="s">
        <v>117</v>
      </c>
      <c r="C177" s="15"/>
      <c r="D177" s="26" t="n">
        <v>1.6</v>
      </c>
      <c r="E177" s="34" t="n">
        <f aca="false">D177/100</f>
        <v>0.016</v>
      </c>
      <c r="F177" s="25"/>
      <c r="G177" s="25"/>
      <c r="H177" s="26" t="n">
        <f aca="false">H133*D177/100</f>
        <v>0</v>
      </c>
      <c r="I177" s="25"/>
      <c r="J177" s="25"/>
      <c r="K177" s="23" t="n">
        <v>35</v>
      </c>
      <c r="L177" s="23" t="n">
        <f aca="false">D177*K177</f>
        <v>56</v>
      </c>
    </row>
    <row r="178" customFormat="false" ht="16.5" hidden="false" customHeight="false" outlineLevel="0" collapsed="false">
      <c r="A178" s="7"/>
      <c r="B178" s="22" t="s">
        <v>118</v>
      </c>
      <c r="C178" s="15"/>
      <c r="D178" s="23" t="n">
        <v>0.96</v>
      </c>
      <c r="E178" s="24" t="n">
        <f aca="false">D178/100</f>
        <v>0.0096</v>
      </c>
      <c r="F178" s="25"/>
      <c r="G178" s="25"/>
      <c r="H178" s="26" t="n">
        <f aca="false">H133*D178/100</f>
        <v>0</v>
      </c>
      <c r="I178" s="25"/>
      <c r="J178" s="25"/>
      <c r="K178" s="23" t="n">
        <v>30</v>
      </c>
      <c r="L178" s="23" t="n">
        <f aca="false">D178*K178</f>
        <v>28.8</v>
      </c>
    </row>
    <row r="179" customFormat="false" ht="16.5" hidden="false" customHeight="false" outlineLevel="0" collapsed="false">
      <c r="A179" s="7"/>
      <c r="B179" s="22" t="s">
        <v>58</v>
      </c>
      <c r="C179" s="15"/>
      <c r="D179" s="23" t="n">
        <v>0.4</v>
      </c>
      <c r="E179" s="24" t="n">
        <f aca="false">D179/100</f>
        <v>0.004</v>
      </c>
      <c r="F179" s="25"/>
      <c r="G179" s="25"/>
      <c r="H179" s="26" t="n">
        <f aca="false">H133*D179/100</f>
        <v>0</v>
      </c>
      <c r="I179" s="25"/>
      <c r="J179" s="25"/>
      <c r="K179" s="23" t="n">
        <v>84</v>
      </c>
      <c r="L179" s="23" t="n">
        <f aca="false">D179*K179</f>
        <v>33.6</v>
      </c>
    </row>
    <row r="180" customFormat="false" ht="16.5" hidden="false" customHeight="false" outlineLevel="0" collapsed="false">
      <c r="A180" s="7"/>
      <c r="B180" s="22" t="s">
        <v>119</v>
      </c>
      <c r="C180" s="15"/>
      <c r="D180" s="25" t="n">
        <v>14</v>
      </c>
      <c r="E180" s="24" t="n">
        <f aca="false">D180/100</f>
        <v>0.14</v>
      </c>
      <c r="F180" s="25"/>
      <c r="G180" s="25"/>
      <c r="H180" s="26" t="n">
        <f aca="false">H133*D180/100</f>
        <v>0</v>
      </c>
      <c r="I180" s="25"/>
      <c r="J180" s="25"/>
      <c r="K180" s="23" t="n">
        <v>0</v>
      </c>
      <c r="L180" s="23" t="n">
        <f aca="false">D180*K180</f>
        <v>0</v>
      </c>
    </row>
    <row r="181" customFormat="false" ht="16.5" hidden="false" customHeight="false" outlineLevel="0" collapsed="false">
      <c r="A181" s="7"/>
      <c r="B181" s="22" t="s">
        <v>26</v>
      </c>
      <c r="C181" s="15"/>
      <c r="D181" s="23" t="n">
        <v>0.15</v>
      </c>
      <c r="E181" s="24" t="n">
        <f aca="false">D181/100</f>
        <v>0.0015</v>
      </c>
      <c r="F181" s="25"/>
      <c r="G181" s="25"/>
      <c r="H181" s="26" t="n">
        <f aca="false">H133*D181/100</f>
        <v>0</v>
      </c>
      <c r="I181" s="25"/>
      <c r="J181" s="25"/>
      <c r="K181" s="23" t="n">
        <v>14</v>
      </c>
      <c r="L181" s="23" t="n">
        <f aca="false">D181*K181</f>
        <v>2.1</v>
      </c>
    </row>
    <row r="182" customFormat="false" ht="16.5" hidden="false" customHeight="false" outlineLevel="0" collapsed="false">
      <c r="A182" s="7"/>
      <c r="B182" s="22"/>
      <c r="C182" s="15"/>
      <c r="D182" s="25"/>
      <c r="E182" s="26"/>
      <c r="F182" s="25"/>
      <c r="G182" s="25"/>
      <c r="H182" s="26"/>
      <c r="I182" s="25"/>
      <c r="J182" s="25"/>
      <c r="K182" s="23"/>
      <c r="L182" s="23" t="n">
        <f aca="false">SUM(L171:L181)</f>
        <v>305.81</v>
      </c>
    </row>
    <row r="183" customFormat="false" ht="16.5" hidden="false" customHeight="false" outlineLevel="0" collapsed="false">
      <c r="A183" s="35"/>
      <c r="B183" s="36" t="s">
        <v>33</v>
      </c>
      <c r="C183" s="37"/>
      <c r="D183" s="40"/>
      <c r="E183" s="59"/>
      <c r="F183" s="40" t="n">
        <v>4.06</v>
      </c>
      <c r="G183" s="40" t="n">
        <v>4.28</v>
      </c>
      <c r="H183" s="38" t="n">
        <v>19.08</v>
      </c>
      <c r="I183" s="40" t="n">
        <v>131</v>
      </c>
      <c r="J183" s="40" t="n">
        <v>0</v>
      </c>
      <c r="K183" s="38"/>
      <c r="L183" s="38" t="n">
        <f aca="false">L182/100</f>
        <v>3.0581</v>
      </c>
    </row>
    <row r="184" customFormat="false" ht="37.9" hidden="false" customHeight="true" outlineLevel="0" collapsed="false">
      <c r="A184" s="7" t="s">
        <v>120</v>
      </c>
      <c r="B184" s="41" t="s">
        <v>121</v>
      </c>
      <c r="C184" s="15" t="s">
        <v>122</v>
      </c>
      <c r="D184" s="23"/>
      <c r="E184" s="24"/>
      <c r="F184" s="25"/>
      <c r="G184" s="25"/>
      <c r="H184" s="26"/>
      <c r="I184" s="25"/>
      <c r="J184" s="25"/>
      <c r="K184" s="23"/>
      <c r="L184" s="43" t="n">
        <v>29.69</v>
      </c>
    </row>
    <row r="185" customFormat="false" ht="16.15" hidden="false" customHeight="false" outlineLevel="0" collapsed="false">
      <c r="A185" s="74"/>
      <c r="B185" s="60" t="s">
        <v>123</v>
      </c>
      <c r="C185" s="15"/>
      <c r="D185" s="23" t="n">
        <v>13.2</v>
      </c>
      <c r="E185" s="24" t="n">
        <f aca="false">D185/100</f>
        <v>0.132</v>
      </c>
      <c r="F185" s="23"/>
      <c r="G185" s="23"/>
      <c r="H185" s="26" t="n">
        <f aca="false">H141*D185/100</f>
        <v>0</v>
      </c>
      <c r="I185" s="23"/>
      <c r="J185" s="23"/>
      <c r="K185" s="23" t="n">
        <v>145</v>
      </c>
      <c r="L185" s="44" t="n">
        <f aca="false">D185*K185</f>
        <v>1914</v>
      </c>
    </row>
    <row r="186" customFormat="false" ht="14.45" hidden="false" customHeight="true" outlineLevel="0" collapsed="false">
      <c r="A186" s="0"/>
      <c r="B186" s="60" t="s">
        <v>58</v>
      </c>
      <c r="C186" s="15"/>
      <c r="D186" s="26" t="n">
        <v>0.7</v>
      </c>
      <c r="E186" s="24" t="n">
        <f aca="false">D186/100</f>
        <v>0.007</v>
      </c>
      <c r="F186" s="23"/>
      <c r="G186" s="23"/>
      <c r="H186" s="26" t="n">
        <f aca="false">H142*D186/100</f>
        <v>0</v>
      </c>
      <c r="I186" s="23"/>
      <c r="J186" s="23"/>
      <c r="K186" s="23" t="n">
        <v>84</v>
      </c>
      <c r="L186" s="44" t="n">
        <f aca="false">D186*K186</f>
        <v>58.8</v>
      </c>
    </row>
    <row r="187" customFormat="false" ht="16.75" hidden="false" customHeight="false" outlineLevel="0" collapsed="false">
      <c r="A187" s="7"/>
      <c r="B187" s="22" t="s">
        <v>51</v>
      </c>
      <c r="C187" s="33"/>
      <c r="D187" s="23" t="n">
        <v>13.4</v>
      </c>
      <c r="E187" s="24" t="n">
        <f aca="false">D187/100</f>
        <v>0.134</v>
      </c>
      <c r="F187" s="23"/>
      <c r="G187" s="23"/>
      <c r="H187" s="26" t="n">
        <f aca="false">H141*D187/100</f>
        <v>0</v>
      </c>
      <c r="I187" s="23"/>
      <c r="J187" s="23"/>
      <c r="K187" s="23" t="n">
        <v>27</v>
      </c>
      <c r="L187" s="44" t="n">
        <f aca="false">D187*K187</f>
        <v>361.8</v>
      </c>
    </row>
    <row r="188" customFormat="false" ht="16.75" hidden="false" customHeight="false" outlineLevel="0" collapsed="false">
      <c r="A188" s="7"/>
      <c r="B188" s="22" t="s">
        <v>52</v>
      </c>
      <c r="C188" s="33"/>
      <c r="D188" s="23" t="n">
        <v>14.3</v>
      </c>
      <c r="E188" s="24" t="n">
        <f aca="false">D188/100</f>
        <v>0.143</v>
      </c>
      <c r="F188" s="23"/>
      <c r="G188" s="23"/>
      <c r="H188" s="26" t="n">
        <f aca="false">H142*D188/100</f>
        <v>0</v>
      </c>
      <c r="I188" s="23"/>
      <c r="J188" s="23"/>
      <c r="K188" s="23" t="n">
        <v>0</v>
      </c>
      <c r="L188" s="44" t="n">
        <f aca="false">D188*K188</f>
        <v>0</v>
      </c>
    </row>
    <row r="189" customFormat="false" ht="16.75" hidden="false" customHeight="false" outlineLevel="0" collapsed="false">
      <c r="A189" s="7"/>
      <c r="B189" s="22" t="s">
        <v>53</v>
      </c>
      <c r="C189" s="33"/>
      <c r="D189" s="23" t="n">
        <v>15.4</v>
      </c>
      <c r="E189" s="24" t="n">
        <f aca="false">D189/100</f>
        <v>0.154</v>
      </c>
      <c r="F189" s="23"/>
      <c r="G189" s="23"/>
      <c r="H189" s="26" t="n">
        <f aca="false">H143*D189/100</f>
        <v>0</v>
      </c>
      <c r="I189" s="23"/>
      <c r="J189" s="23"/>
      <c r="K189" s="23" t="n">
        <v>0</v>
      </c>
      <c r="L189" s="44" t="n">
        <f aca="false">D189*K189</f>
        <v>0</v>
      </c>
    </row>
    <row r="190" customFormat="false" ht="16.75" hidden="false" customHeight="false" outlineLevel="0" collapsed="false">
      <c r="A190" s="7"/>
      <c r="B190" s="22" t="s">
        <v>54</v>
      </c>
      <c r="C190" s="33"/>
      <c r="D190" s="23" t="n">
        <v>16.7</v>
      </c>
      <c r="E190" s="24" t="n">
        <f aca="false">D190/100</f>
        <v>0.167</v>
      </c>
      <c r="F190" s="23"/>
      <c r="G190" s="23"/>
      <c r="H190" s="26" t="n">
        <f aca="false">H144*D190/100</f>
        <v>7.2478</v>
      </c>
      <c r="I190" s="23"/>
      <c r="J190" s="23"/>
      <c r="K190" s="23" t="n">
        <v>0</v>
      </c>
      <c r="L190" s="44" t="n">
        <f aca="false">D190*K190</f>
        <v>0</v>
      </c>
    </row>
    <row r="191" customFormat="false" ht="16.75" hidden="false" customHeight="false" outlineLevel="0" collapsed="false">
      <c r="A191" s="7"/>
      <c r="B191" s="22" t="s">
        <v>124</v>
      </c>
      <c r="C191" s="33"/>
      <c r="D191" s="23" t="n">
        <v>4.35</v>
      </c>
      <c r="E191" s="24"/>
      <c r="F191" s="23"/>
      <c r="G191" s="23"/>
      <c r="H191" s="26"/>
      <c r="I191" s="23"/>
      <c r="J191" s="23"/>
      <c r="K191" s="23" t="n">
        <v>30</v>
      </c>
      <c r="L191" s="44" t="n">
        <f aca="false">D191*K191</f>
        <v>130.5</v>
      </c>
    </row>
    <row r="192" customFormat="false" ht="16.15" hidden="false" customHeight="false" outlineLevel="0" collapsed="false">
      <c r="A192" s="7"/>
      <c r="B192" s="60" t="s">
        <v>118</v>
      </c>
      <c r="C192" s="33"/>
      <c r="D192" s="23" t="n">
        <v>2.4</v>
      </c>
      <c r="E192" s="24" t="n">
        <f aca="false">D192/100</f>
        <v>0.024</v>
      </c>
      <c r="F192" s="23"/>
      <c r="G192" s="23"/>
      <c r="H192" s="26" t="n">
        <f aca="false">H143*D192/100</f>
        <v>0</v>
      </c>
      <c r="I192" s="23"/>
      <c r="J192" s="23"/>
      <c r="K192" s="23" t="n">
        <v>30</v>
      </c>
      <c r="L192" s="44" t="n">
        <f aca="false">D192*K192</f>
        <v>72</v>
      </c>
    </row>
    <row r="193" customFormat="false" ht="20.25" hidden="false" customHeight="true" outlineLevel="0" collapsed="false">
      <c r="A193" s="7"/>
      <c r="B193" s="60" t="s">
        <v>125</v>
      </c>
      <c r="C193" s="33"/>
      <c r="D193" s="26" t="n">
        <v>1.6</v>
      </c>
      <c r="E193" s="24" t="n">
        <f aca="false">D193/100</f>
        <v>0.016</v>
      </c>
      <c r="F193" s="23"/>
      <c r="G193" s="23"/>
      <c r="H193" s="26" t="n">
        <f aca="false">H144*D193/100</f>
        <v>0.6944</v>
      </c>
      <c r="I193" s="23"/>
      <c r="J193" s="23"/>
      <c r="K193" s="23" t="n">
        <v>112</v>
      </c>
      <c r="L193" s="44" t="n">
        <f aca="false">D193*K193</f>
        <v>179.2</v>
      </c>
    </row>
    <row r="194" customFormat="false" ht="16.15" hidden="false" customHeight="false" outlineLevel="0" collapsed="false">
      <c r="A194" s="7"/>
      <c r="B194" s="60" t="s">
        <v>69</v>
      </c>
      <c r="C194" s="33"/>
      <c r="D194" s="23" t="n">
        <v>0.3</v>
      </c>
      <c r="E194" s="24" t="n">
        <f aca="false">D194/100</f>
        <v>0.003</v>
      </c>
      <c r="F194" s="23"/>
      <c r="G194" s="23"/>
      <c r="H194" s="26" t="n">
        <f aca="false">H141*D194/100</f>
        <v>0</v>
      </c>
      <c r="I194" s="23"/>
      <c r="J194" s="23"/>
      <c r="K194" s="23" t="n">
        <v>14</v>
      </c>
      <c r="L194" s="44" t="n">
        <f aca="false">D194*K194</f>
        <v>4.2</v>
      </c>
    </row>
    <row r="195" s="62" customFormat="true" ht="16.15" hidden="false" customHeight="false" outlineLevel="0" collapsed="false">
      <c r="A195" s="7"/>
      <c r="B195" s="61" t="s">
        <v>126</v>
      </c>
      <c r="C195" s="55"/>
      <c r="D195" s="29" t="s">
        <v>127</v>
      </c>
      <c r="E195" s="24"/>
      <c r="F195" s="23"/>
      <c r="G195" s="23"/>
      <c r="H195" s="26"/>
      <c r="I195" s="23"/>
      <c r="J195" s="23"/>
      <c r="K195" s="23"/>
      <c r="L195" s="44" t="n">
        <v>0</v>
      </c>
    </row>
    <row r="196" customFormat="false" ht="16.75" hidden="false" customHeight="false" outlineLevel="0" collapsed="false">
      <c r="A196" s="7"/>
      <c r="B196" s="22" t="s">
        <v>25</v>
      </c>
      <c r="C196" s="55"/>
      <c r="D196" s="23" t="n">
        <v>1.25</v>
      </c>
      <c r="E196" s="24" t="n">
        <f aca="false">D196/100</f>
        <v>0.0125</v>
      </c>
      <c r="F196" s="23"/>
      <c r="G196" s="23"/>
      <c r="H196" s="26" t="n">
        <f aca="false">H141*D196/100</f>
        <v>0</v>
      </c>
      <c r="I196" s="23"/>
      <c r="J196" s="23"/>
      <c r="K196" s="23" t="n">
        <v>175</v>
      </c>
      <c r="L196" s="44" t="n">
        <f aca="false">D196*K196</f>
        <v>218.75</v>
      </c>
    </row>
    <row r="197" customFormat="false" ht="16.75" hidden="false" customHeight="false" outlineLevel="0" collapsed="false">
      <c r="A197" s="7"/>
      <c r="B197" s="22" t="s">
        <v>30</v>
      </c>
      <c r="C197" s="55"/>
      <c r="D197" s="23" t="n">
        <v>0.37</v>
      </c>
      <c r="E197" s="24" t="n">
        <f aca="false">D197/100</f>
        <v>0.0037</v>
      </c>
      <c r="F197" s="23"/>
      <c r="G197" s="23"/>
      <c r="H197" s="26" t="n">
        <f aca="false">H142*D197/100</f>
        <v>0</v>
      </c>
      <c r="I197" s="23"/>
      <c r="J197" s="23"/>
      <c r="K197" s="23" t="n">
        <v>30</v>
      </c>
      <c r="L197" s="44" t="n">
        <f aca="false">D197*K197</f>
        <v>11.1</v>
      </c>
    </row>
    <row r="198" s="62" customFormat="true" ht="16.15" hidden="false" customHeight="false" outlineLevel="0" collapsed="false">
      <c r="A198" s="7"/>
      <c r="B198" s="60" t="s">
        <v>32</v>
      </c>
      <c r="C198" s="55"/>
      <c r="D198" s="23" t="n">
        <v>3.75</v>
      </c>
      <c r="E198" s="24" t="n">
        <f aca="false">D198/100</f>
        <v>0.0375</v>
      </c>
      <c r="F198" s="23"/>
      <c r="G198" s="23"/>
      <c r="H198" s="26" t="n">
        <f aca="false">H146*D198/100</f>
        <v>0</v>
      </c>
      <c r="I198" s="23"/>
      <c r="J198" s="23"/>
      <c r="K198" s="23" t="n">
        <v>0</v>
      </c>
      <c r="L198" s="44" t="n">
        <f aca="false">D198*K198</f>
        <v>0</v>
      </c>
    </row>
    <row r="199" s="62" customFormat="true" ht="16.15" hidden="false" customHeight="false" outlineLevel="0" collapsed="false">
      <c r="A199" s="7"/>
      <c r="B199" s="60" t="s">
        <v>128</v>
      </c>
      <c r="C199" s="55"/>
      <c r="D199" s="23" t="n">
        <v>0.2</v>
      </c>
      <c r="E199" s="24" t="n">
        <f aca="false">D199/100</f>
        <v>0.002</v>
      </c>
      <c r="F199" s="23"/>
      <c r="G199" s="23"/>
      <c r="H199" s="26" t="n">
        <f aca="false">H146*D199/100</f>
        <v>0</v>
      </c>
      <c r="I199" s="23"/>
      <c r="J199" s="23"/>
      <c r="K199" s="23" t="n">
        <v>89</v>
      </c>
      <c r="L199" s="44" t="n">
        <f aca="false">D199*K199</f>
        <v>17.8</v>
      </c>
    </row>
    <row r="200" s="62" customFormat="true" ht="16.15" hidden="false" customHeight="false" outlineLevel="0" collapsed="false">
      <c r="A200" s="7"/>
      <c r="B200" s="60" t="s">
        <v>69</v>
      </c>
      <c r="C200" s="55"/>
      <c r="D200" s="23" t="n">
        <v>0.05</v>
      </c>
      <c r="E200" s="24" t="n">
        <f aca="false">D200/100</f>
        <v>0.0005</v>
      </c>
      <c r="F200" s="23"/>
      <c r="G200" s="23"/>
      <c r="H200" s="26" t="n">
        <f aca="false">H146*D200/100</f>
        <v>0</v>
      </c>
      <c r="I200" s="23"/>
      <c r="J200" s="23"/>
      <c r="K200" s="23" t="n">
        <v>14</v>
      </c>
      <c r="L200" s="44" t="n">
        <f aca="false">D200*K200</f>
        <v>0.7</v>
      </c>
    </row>
    <row r="201" customFormat="false" ht="16.15" hidden="false" customHeight="false" outlineLevel="0" collapsed="false">
      <c r="A201" s="7"/>
      <c r="B201" s="61" t="s">
        <v>129</v>
      </c>
      <c r="C201" s="55"/>
      <c r="D201" s="29" t="s">
        <v>130</v>
      </c>
      <c r="E201" s="24"/>
      <c r="F201" s="23"/>
      <c r="G201" s="23"/>
      <c r="H201" s="26"/>
      <c r="I201" s="23"/>
      <c r="J201" s="23"/>
      <c r="K201" s="23"/>
      <c r="L201" s="44"/>
    </row>
    <row r="202" customFormat="false" ht="16.5" hidden="false" customHeight="false" outlineLevel="0" collapsed="false">
      <c r="A202" s="7"/>
      <c r="B202" s="60"/>
      <c r="C202" s="55"/>
      <c r="D202" s="23"/>
      <c r="E202" s="24"/>
      <c r="F202" s="25"/>
      <c r="G202" s="25"/>
      <c r="H202" s="26"/>
      <c r="I202" s="25"/>
      <c r="J202" s="25"/>
      <c r="K202" s="23"/>
      <c r="L202" s="23" t="n">
        <f aca="false">SUM(L185:L200)</f>
        <v>2968.85</v>
      </c>
    </row>
    <row r="203" customFormat="false" ht="16.5" hidden="false" customHeight="false" outlineLevel="0" collapsed="false">
      <c r="A203" s="35"/>
      <c r="B203" s="36" t="s">
        <v>33</v>
      </c>
      <c r="C203" s="37"/>
      <c r="D203" s="38"/>
      <c r="E203" s="39"/>
      <c r="F203" s="40" t="n">
        <v>22.95</v>
      </c>
      <c r="G203" s="40" t="n">
        <v>19.06</v>
      </c>
      <c r="H203" s="38" t="n">
        <v>21.49</v>
      </c>
      <c r="I203" s="40" t="n">
        <v>336.3</v>
      </c>
      <c r="J203" s="40" t="n">
        <v>0</v>
      </c>
      <c r="K203" s="38"/>
      <c r="L203" s="38" t="n">
        <f aca="false">L202/100</f>
        <v>29.6885</v>
      </c>
    </row>
    <row r="204" customFormat="false" ht="33" hidden="false" customHeight="false" outlineLevel="0" collapsed="false">
      <c r="A204" s="7" t="s">
        <v>70</v>
      </c>
      <c r="B204" s="41" t="s">
        <v>71</v>
      </c>
      <c r="C204" s="15" t="n">
        <v>180</v>
      </c>
      <c r="D204" s="23"/>
      <c r="E204" s="24"/>
      <c r="F204" s="25"/>
      <c r="G204" s="25"/>
      <c r="H204" s="26"/>
      <c r="I204" s="25"/>
      <c r="J204" s="25"/>
      <c r="K204" s="23"/>
      <c r="L204" s="43" t="n">
        <v>2.78</v>
      </c>
    </row>
    <row r="205" customFormat="false" ht="16.5" hidden="false" customHeight="false" outlineLevel="0" collapsed="false">
      <c r="A205" s="7"/>
      <c r="B205" s="60" t="s">
        <v>72</v>
      </c>
      <c r="C205" s="15"/>
      <c r="D205" s="23" t="n">
        <v>1.8</v>
      </c>
      <c r="E205" s="24" t="n">
        <f aca="false">D205/100</f>
        <v>0.018</v>
      </c>
      <c r="F205" s="25"/>
      <c r="G205" s="25"/>
      <c r="H205" s="26" t="n">
        <f aca="false">H133*D205/100</f>
        <v>0</v>
      </c>
      <c r="I205" s="25"/>
      <c r="J205" s="25"/>
      <c r="K205" s="23" t="n">
        <v>105</v>
      </c>
      <c r="L205" s="23" t="n">
        <f aca="false">D205*K205</f>
        <v>189</v>
      </c>
    </row>
    <row r="206" customFormat="false" ht="16.5" hidden="false" customHeight="false" outlineLevel="0" collapsed="false">
      <c r="A206" s="7"/>
      <c r="B206" s="60" t="s">
        <v>32</v>
      </c>
      <c r="C206" s="15"/>
      <c r="D206" s="23" t="n">
        <v>18</v>
      </c>
      <c r="E206" s="24" t="n">
        <f aca="false">D206/100</f>
        <v>0.18</v>
      </c>
      <c r="F206" s="25"/>
      <c r="G206" s="25"/>
      <c r="H206" s="26" t="n">
        <f aca="false">H133*D206/100</f>
        <v>0</v>
      </c>
      <c r="I206" s="25"/>
      <c r="J206" s="25"/>
      <c r="K206" s="23" t="n">
        <v>0</v>
      </c>
      <c r="L206" s="23" t="n">
        <f aca="false">D206*K206</f>
        <v>0</v>
      </c>
    </row>
    <row r="207" customFormat="false" ht="16.5" hidden="false" customHeight="false" outlineLevel="0" collapsed="false">
      <c r="A207" s="7"/>
      <c r="B207" s="60" t="s">
        <v>21</v>
      </c>
      <c r="C207" s="15"/>
      <c r="D207" s="23" t="n">
        <v>1.8</v>
      </c>
      <c r="E207" s="24" t="n">
        <f aca="false">D207/100</f>
        <v>0.018</v>
      </c>
      <c r="F207" s="25"/>
      <c r="G207" s="25"/>
      <c r="H207" s="26" t="n">
        <f aca="false">H133*D207/100</f>
        <v>0</v>
      </c>
      <c r="I207" s="25"/>
      <c r="J207" s="25"/>
      <c r="K207" s="23" t="n">
        <v>46</v>
      </c>
      <c r="L207" s="23" t="n">
        <f aca="false">D207*K207</f>
        <v>82.8</v>
      </c>
      <c r="R207" s="0" t="s">
        <v>131</v>
      </c>
    </row>
    <row r="208" customFormat="false" ht="16.5" hidden="false" customHeight="false" outlineLevel="0" collapsed="false">
      <c r="A208" s="7"/>
      <c r="B208" s="60" t="s">
        <v>73</v>
      </c>
      <c r="C208" s="15"/>
      <c r="D208" s="26" t="n">
        <v>0.018</v>
      </c>
      <c r="E208" s="34" t="n">
        <f aca="false">D208/100</f>
        <v>0.00018</v>
      </c>
      <c r="F208" s="25"/>
      <c r="G208" s="25"/>
      <c r="H208" s="26" t="n">
        <f aca="false">H133*D208/100</f>
        <v>0</v>
      </c>
      <c r="I208" s="25"/>
      <c r="J208" s="25"/>
      <c r="K208" s="23" t="n">
        <v>350</v>
      </c>
      <c r="L208" s="23" t="n">
        <f aca="false">D208*K208</f>
        <v>6.3</v>
      </c>
    </row>
    <row r="209" customFormat="false" ht="16.5" hidden="false" customHeight="false" outlineLevel="0" collapsed="false">
      <c r="A209" s="7"/>
      <c r="B209" s="60"/>
      <c r="C209" s="15"/>
      <c r="D209" s="23"/>
      <c r="E209" s="24"/>
      <c r="F209" s="25"/>
      <c r="G209" s="25"/>
      <c r="H209" s="26"/>
      <c r="I209" s="25"/>
      <c r="J209" s="25"/>
      <c r="K209" s="23"/>
      <c r="L209" s="23" t="n">
        <f aca="false">L205+L206+L207+L208</f>
        <v>278.1</v>
      </c>
    </row>
    <row r="210" customFormat="false" ht="16.5" hidden="false" customHeight="false" outlineLevel="0" collapsed="false">
      <c r="A210" s="35"/>
      <c r="B210" s="36" t="s">
        <v>33</v>
      </c>
      <c r="C210" s="37"/>
      <c r="D210" s="38"/>
      <c r="E210" s="39"/>
      <c r="F210" s="40" t="n">
        <v>0.07</v>
      </c>
      <c r="G210" s="40" t="n">
        <v>0</v>
      </c>
      <c r="H210" s="40" t="n">
        <v>19.6</v>
      </c>
      <c r="I210" s="40" t="n">
        <v>78.84</v>
      </c>
      <c r="J210" s="40" t="n">
        <v>0.2</v>
      </c>
      <c r="K210" s="38"/>
      <c r="L210" s="38" t="n">
        <f aca="false">L209/100</f>
        <v>2.781</v>
      </c>
    </row>
    <row r="211" customFormat="false" ht="16.5" hidden="false" customHeight="false" outlineLevel="0" collapsed="false">
      <c r="A211" s="7" t="s">
        <v>37</v>
      </c>
      <c r="B211" s="14" t="s">
        <v>74</v>
      </c>
      <c r="C211" s="15" t="s">
        <v>75</v>
      </c>
      <c r="D211" s="23"/>
      <c r="E211" s="24"/>
      <c r="F211" s="25"/>
      <c r="G211" s="25"/>
      <c r="H211" s="26"/>
      <c r="I211" s="25"/>
      <c r="J211" s="25"/>
      <c r="K211" s="23"/>
      <c r="L211" s="16" t="n">
        <v>2.46</v>
      </c>
    </row>
    <row r="212" customFormat="false" ht="16.5" hidden="false" customHeight="false" outlineLevel="0" collapsed="false">
      <c r="A212" s="7"/>
      <c r="B212" s="22" t="s">
        <v>38</v>
      </c>
      <c r="C212" s="15"/>
      <c r="D212" s="23" t="n">
        <v>3</v>
      </c>
      <c r="E212" s="24" t="n">
        <f aca="false">D212/100</f>
        <v>0.03</v>
      </c>
      <c r="F212" s="25"/>
      <c r="G212" s="25"/>
      <c r="H212" s="26" t="n">
        <f aca="false">H133*D212/100</f>
        <v>0</v>
      </c>
      <c r="I212" s="25"/>
      <c r="J212" s="25"/>
      <c r="K212" s="23" t="n">
        <v>41</v>
      </c>
      <c r="L212" s="23" t="n">
        <f aca="false">D212*K212</f>
        <v>123</v>
      </c>
    </row>
    <row r="213" customFormat="false" ht="16.5" hidden="false" customHeight="false" outlineLevel="0" collapsed="false">
      <c r="A213" s="7"/>
      <c r="B213" s="60" t="s">
        <v>76</v>
      </c>
      <c r="C213" s="15"/>
      <c r="D213" s="23" t="n">
        <v>3</v>
      </c>
      <c r="E213" s="24" t="n">
        <f aca="false">D213/100</f>
        <v>0.03</v>
      </c>
      <c r="F213" s="25"/>
      <c r="G213" s="25"/>
      <c r="H213" s="26" t="n">
        <f aca="false">H133*D213/100</f>
        <v>0</v>
      </c>
      <c r="I213" s="25"/>
      <c r="J213" s="25"/>
      <c r="K213" s="23" t="n">
        <v>41</v>
      </c>
      <c r="L213" s="23" t="n">
        <f aca="false">D213*K213</f>
        <v>123</v>
      </c>
    </row>
    <row r="214" customFormat="false" ht="16.5" hidden="false" customHeight="false" outlineLevel="0" collapsed="false">
      <c r="A214" s="7"/>
      <c r="B214" s="60"/>
      <c r="C214" s="15"/>
      <c r="D214" s="23"/>
      <c r="E214" s="24"/>
      <c r="F214" s="25"/>
      <c r="G214" s="25"/>
      <c r="H214" s="26"/>
      <c r="I214" s="25"/>
      <c r="J214" s="25"/>
      <c r="K214" s="23"/>
      <c r="L214" s="23" t="n">
        <f aca="false">L212+L213</f>
        <v>246</v>
      </c>
    </row>
    <row r="215" customFormat="false" ht="16.5" hidden="false" customHeight="false" outlineLevel="0" collapsed="false">
      <c r="A215" s="35"/>
      <c r="B215" s="36" t="s">
        <v>33</v>
      </c>
      <c r="C215" s="37"/>
      <c r="D215" s="38"/>
      <c r="E215" s="39"/>
      <c r="F215" s="38" t="n">
        <v>4.8</v>
      </c>
      <c r="G215" s="38" t="n">
        <v>0.735</v>
      </c>
      <c r="H215" s="40" t="n">
        <v>24.4</v>
      </c>
      <c r="I215" s="40" t="n">
        <v>123</v>
      </c>
      <c r="J215" s="40" t="n">
        <v>0</v>
      </c>
      <c r="K215" s="38"/>
      <c r="L215" s="38" t="n">
        <f aca="false">L214/100</f>
        <v>2.46</v>
      </c>
    </row>
    <row r="216" customFormat="false" ht="16.5" hidden="false" customHeight="false" outlineLevel="0" collapsed="false">
      <c r="A216" s="46"/>
      <c r="B216" s="47" t="s">
        <v>77</v>
      </c>
      <c r="C216" s="48"/>
      <c r="D216" s="49"/>
      <c r="E216" s="50"/>
      <c r="F216" s="53" t="n">
        <f aca="false">F183+F203+F210+F215</f>
        <v>31.88</v>
      </c>
      <c r="G216" s="53" t="n">
        <f aca="false">G183+G203+G210+G215</f>
        <v>24.075</v>
      </c>
      <c r="H216" s="53" t="n">
        <f aca="false">H183+H203+H210+H215</f>
        <v>84.57</v>
      </c>
      <c r="I216" s="53" t="n">
        <f aca="false">I183+I203+I210+I215</f>
        <v>669.14</v>
      </c>
      <c r="J216" s="53" t="n">
        <f aca="false">J183+J203+J210+J215</f>
        <v>0.2</v>
      </c>
      <c r="K216" s="49"/>
      <c r="L216" s="53" t="n">
        <f aca="false">L169+L183+L203+L210+L215</f>
        <v>39.8576</v>
      </c>
    </row>
    <row r="217" customFormat="false" ht="24.6" hidden="false" customHeight="true" outlineLevel="0" collapsed="false">
      <c r="A217" s="9" t="s">
        <v>78</v>
      </c>
      <c r="B217" s="9"/>
      <c r="C217" s="9"/>
      <c r="D217" s="9"/>
      <c r="E217" s="9"/>
      <c r="F217" s="9"/>
      <c r="G217" s="9"/>
      <c r="H217" s="9"/>
      <c r="I217" s="9"/>
      <c r="J217" s="9"/>
      <c r="K217" s="9"/>
      <c r="L217" s="9"/>
    </row>
    <row r="218" customFormat="false" ht="36.95" hidden="false" customHeight="true" outlineLevel="0" collapsed="false">
      <c r="A218" s="7" t="s">
        <v>132</v>
      </c>
      <c r="B218" s="41" t="s">
        <v>133</v>
      </c>
      <c r="C218" s="15" t="n">
        <v>100</v>
      </c>
      <c r="D218" s="23"/>
      <c r="E218" s="24"/>
      <c r="F218" s="25"/>
      <c r="G218" s="25"/>
      <c r="H218" s="26"/>
      <c r="I218" s="25"/>
      <c r="J218" s="25"/>
      <c r="K218" s="23"/>
      <c r="L218" s="43" t="n">
        <v>5.26</v>
      </c>
    </row>
    <row r="219" customFormat="false" ht="16.5" hidden="false" customHeight="false" outlineLevel="0" collapsed="false">
      <c r="A219" s="7"/>
      <c r="B219" s="22" t="s">
        <v>134</v>
      </c>
      <c r="C219" s="15"/>
      <c r="D219" s="23" t="n">
        <v>9.57</v>
      </c>
      <c r="E219" s="24" t="n">
        <f aca="false">D219/100</f>
        <v>0.0957</v>
      </c>
      <c r="F219" s="25"/>
      <c r="G219" s="25"/>
      <c r="H219" s="26" t="n">
        <f aca="false">H151*D219/100</f>
        <v>0</v>
      </c>
      <c r="I219" s="25"/>
      <c r="J219" s="25"/>
      <c r="K219" s="23" t="n">
        <v>0</v>
      </c>
      <c r="L219" s="44" t="n">
        <f aca="false">D219*K219</f>
        <v>0</v>
      </c>
    </row>
    <row r="220" customFormat="false" ht="16.5" hidden="false" customHeight="false" outlineLevel="0" collapsed="false">
      <c r="A220" s="7"/>
      <c r="B220" s="22" t="s">
        <v>135</v>
      </c>
      <c r="C220" s="15"/>
      <c r="D220" s="23" t="n">
        <v>10.19</v>
      </c>
      <c r="E220" s="24" t="n">
        <f aca="false">D220/100</f>
        <v>0.1019</v>
      </c>
      <c r="F220" s="25"/>
      <c r="G220" s="25"/>
      <c r="H220" s="26" t="n">
        <f aca="false">H152*D220/100</f>
        <v>0</v>
      </c>
      <c r="I220" s="25"/>
      <c r="J220" s="25"/>
      <c r="K220" s="23" t="n">
        <v>30</v>
      </c>
      <c r="L220" s="44" t="n">
        <f aca="false">D220*K220</f>
        <v>305.7</v>
      </c>
    </row>
    <row r="221" customFormat="false" ht="16.5" hidden="false" customHeight="false" outlineLevel="0" collapsed="false">
      <c r="A221" s="7"/>
      <c r="B221" s="22" t="s">
        <v>118</v>
      </c>
      <c r="C221" s="15"/>
      <c r="D221" s="23" t="n">
        <v>2.08</v>
      </c>
      <c r="E221" s="24" t="n">
        <f aca="false">D221/100</f>
        <v>0.0208</v>
      </c>
      <c r="F221" s="25"/>
      <c r="G221" s="25"/>
      <c r="H221" s="26" t="n">
        <f aca="false">H153*D221/100</f>
        <v>0</v>
      </c>
      <c r="I221" s="25"/>
      <c r="J221" s="25"/>
      <c r="K221" s="23" t="n">
        <v>30</v>
      </c>
      <c r="L221" s="44" t="n">
        <f aca="false">D221*K221</f>
        <v>62.4</v>
      </c>
    </row>
    <row r="222" customFormat="false" ht="16.5" hidden="false" customHeight="false" outlineLevel="0" collapsed="false">
      <c r="A222" s="7"/>
      <c r="B222" s="22" t="s">
        <v>128</v>
      </c>
      <c r="C222" s="15"/>
      <c r="D222" s="23" t="n">
        <v>1</v>
      </c>
      <c r="E222" s="24" t="n">
        <f aca="false">D222/100</f>
        <v>0.01</v>
      </c>
      <c r="F222" s="25"/>
      <c r="G222" s="25"/>
      <c r="H222" s="26" t="n">
        <f aca="false">H154*D222/100</f>
        <v>0</v>
      </c>
      <c r="I222" s="25"/>
      <c r="J222" s="25"/>
      <c r="K222" s="23" t="n">
        <v>89</v>
      </c>
      <c r="L222" s="44" t="n">
        <f aca="false">D222*K222</f>
        <v>89</v>
      </c>
    </row>
    <row r="223" customFormat="false" ht="16.5" hidden="false" customHeight="false" outlineLevel="0" collapsed="false">
      <c r="A223" s="7"/>
      <c r="B223" s="22" t="s">
        <v>58</v>
      </c>
      <c r="C223" s="15"/>
      <c r="D223" s="23" t="n">
        <v>0.75</v>
      </c>
      <c r="E223" s="24" t="n">
        <f aca="false">D223/100</f>
        <v>0.0075</v>
      </c>
      <c r="F223" s="25"/>
      <c r="G223" s="25"/>
      <c r="H223" s="26" t="n">
        <f aca="false">H155*D223/100</f>
        <v>0</v>
      </c>
      <c r="I223" s="25"/>
      <c r="J223" s="25"/>
      <c r="K223" s="23" t="n">
        <v>84</v>
      </c>
      <c r="L223" s="44" t="n">
        <f aca="false">D223*K223</f>
        <v>63</v>
      </c>
    </row>
    <row r="224" customFormat="false" ht="16.5" hidden="false" customHeight="false" outlineLevel="0" collapsed="false">
      <c r="A224" s="7"/>
      <c r="B224" s="22" t="s">
        <v>21</v>
      </c>
      <c r="C224" s="15"/>
      <c r="D224" s="23" t="n">
        <v>0.12</v>
      </c>
      <c r="E224" s="24" t="n">
        <f aca="false">D224/100</f>
        <v>0.0012</v>
      </c>
      <c r="F224" s="25"/>
      <c r="G224" s="25"/>
      <c r="H224" s="26" t="n">
        <f aca="false">H156*D224/100</f>
        <v>0</v>
      </c>
      <c r="I224" s="25"/>
      <c r="J224" s="25"/>
      <c r="K224" s="23" t="n">
        <v>46</v>
      </c>
      <c r="L224" s="44" t="n">
        <f aca="false">D224*K224</f>
        <v>5.52</v>
      </c>
    </row>
    <row r="225" customFormat="false" ht="16.5" hidden="false" customHeight="false" outlineLevel="0" collapsed="false">
      <c r="A225" s="7"/>
      <c r="B225" s="22" t="s">
        <v>69</v>
      </c>
      <c r="C225" s="15"/>
      <c r="D225" s="23" t="n">
        <v>0.05</v>
      </c>
      <c r="E225" s="24" t="n">
        <f aca="false">D225/100</f>
        <v>0.0005</v>
      </c>
      <c r="F225" s="25"/>
      <c r="G225" s="25"/>
      <c r="H225" s="26" t="n">
        <v>0</v>
      </c>
      <c r="I225" s="25"/>
      <c r="J225" s="25"/>
      <c r="K225" s="23" t="n">
        <v>14</v>
      </c>
      <c r="L225" s="44" t="n">
        <f aca="false">D225*K225</f>
        <v>0.7</v>
      </c>
    </row>
    <row r="226" customFormat="false" ht="16.5" hidden="false" customHeight="false" outlineLevel="0" collapsed="false">
      <c r="A226" s="7"/>
      <c r="B226" s="22"/>
      <c r="C226" s="15"/>
      <c r="D226" s="23"/>
      <c r="E226" s="24"/>
      <c r="F226" s="25"/>
      <c r="G226" s="25"/>
      <c r="H226" s="26"/>
      <c r="I226" s="25"/>
      <c r="J226" s="25"/>
      <c r="K226" s="23"/>
      <c r="L226" s="44" t="n">
        <f aca="false">SUM(L219:L225)</f>
        <v>526.32</v>
      </c>
    </row>
    <row r="227" customFormat="false" ht="16.5" hidden="false" customHeight="false" outlineLevel="0" collapsed="false">
      <c r="A227" s="75"/>
      <c r="B227" s="76"/>
      <c r="C227" s="77"/>
      <c r="D227" s="78"/>
      <c r="E227" s="79"/>
      <c r="F227" s="80" t="n">
        <v>2.3</v>
      </c>
      <c r="G227" s="80" t="n">
        <v>6.8</v>
      </c>
      <c r="H227" s="80" t="n">
        <v>15.4</v>
      </c>
      <c r="I227" s="80" t="n">
        <v>132</v>
      </c>
      <c r="J227" s="80" t="n">
        <v>1.2</v>
      </c>
      <c r="K227" s="78"/>
      <c r="L227" s="81" t="n">
        <f aca="false">L226/100</f>
        <v>5.2632</v>
      </c>
    </row>
    <row r="228" customFormat="false" ht="30.95" hidden="false" customHeight="true" outlineLevel="0" collapsed="false">
      <c r="A228" s="7" t="s">
        <v>136</v>
      </c>
      <c r="B228" s="41" t="s">
        <v>137</v>
      </c>
      <c r="C228" s="15" t="n">
        <v>58</v>
      </c>
      <c r="D228" s="23"/>
      <c r="E228" s="24"/>
      <c r="F228" s="25"/>
      <c r="G228" s="25"/>
      <c r="H228" s="26"/>
      <c r="I228" s="25"/>
      <c r="J228" s="25"/>
      <c r="K228" s="23"/>
      <c r="L228" s="43" t="n">
        <v>8.99</v>
      </c>
    </row>
    <row r="229" customFormat="false" ht="16.5" hidden="false" customHeight="false" outlineLevel="0" collapsed="false">
      <c r="A229" s="7"/>
      <c r="B229" s="60" t="s">
        <v>138</v>
      </c>
      <c r="C229" s="15"/>
      <c r="D229" s="23" t="n">
        <v>100</v>
      </c>
      <c r="E229" s="24" t="n">
        <f aca="false">D229*0.04/100</f>
        <v>0.04</v>
      </c>
      <c r="F229" s="25"/>
      <c r="G229" s="25"/>
      <c r="H229" s="25" t="n">
        <f aca="false">H133*D229/100</f>
        <v>0</v>
      </c>
      <c r="I229" s="25"/>
      <c r="J229" s="25"/>
      <c r="K229" s="23" t="n">
        <v>5.5</v>
      </c>
      <c r="L229" s="23" t="n">
        <f aca="false">D229*K229</f>
        <v>550</v>
      </c>
    </row>
    <row r="230" customFormat="false" ht="16.5" hidden="false" customHeight="false" outlineLevel="0" collapsed="false">
      <c r="A230" s="7"/>
      <c r="B230" s="60" t="s">
        <v>31</v>
      </c>
      <c r="C230" s="15"/>
      <c r="D230" s="23" t="n">
        <v>0.7</v>
      </c>
      <c r="E230" s="24" t="n">
        <f aca="false">D230/100</f>
        <v>0.007</v>
      </c>
      <c r="F230" s="25"/>
      <c r="G230" s="25"/>
      <c r="H230" s="26" t="n">
        <f aca="false">H133*D230/100</f>
        <v>0</v>
      </c>
      <c r="I230" s="25"/>
      <c r="J230" s="25"/>
      <c r="K230" s="23" t="n">
        <v>390</v>
      </c>
      <c r="L230" s="23" t="n">
        <f aca="false">D230*K230</f>
        <v>273</v>
      </c>
    </row>
    <row r="231" customFormat="false" ht="16.5" hidden="false" customHeight="false" outlineLevel="0" collapsed="false">
      <c r="A231" s="7"/>
      <c r="B231" s="60" t="s">
        <v>29</v>
      </c>
      <c r="C231" s="15"/>
      <c r="D231" s="23" t="n">
        <v>1.5</v>
      </c>
      <c r="E231" s="24" t="n">
        <f aca="false">D231/100</f>
        <v>0.015</v>
      </c>
      <c r="F231" s="25"/>
      <c r="G231" s="25"/>
      <c r="H231" s="26" t="n">
        <f aca="false">H133*D231/100</f>
        <v>0</v>
      </c>
      <c r="I231" s="25"/>
      <c r="J231" s="25"/>
      <c r="K231" s="23" t="n">
        <v>50</v>
      </c>
      <c r="L231" s="23" t="n">
        <f aca="false">D231*K231</f>
        <v>75</v>
      </c>
    </row>
    <row r="232" customFormat="false" ht="16.5" hidden="false" customHeight="false" outlineLevel="0" collapsed="false">
      <c r="A232" s="7"/>
      <c r="B232" s="60" t="s">
        <v>26</v>
      </c>
      <c r="C232" s="15"/>
      <c r="D232" s="23" t="n">
        <v>0.1</v>
      </c>
      <c r="E232" s="24" t="n">
        <f aca="false">D232/100</f>
        <v>0.001</v>
      </c>
      <c r="F232" s="25"/>
      <c r="G232" s="25"/>
      <c r="H232" s="26" t="n">
        <f aca="false">H133*D232/100</f>
        <v>0</v>
      </c>
      <c r="I232" s="25"/>
      <c r="J232" s="25"/>
      <c r="K232" s="23" t="n">
        <v>14</v>
      </c>
      <c r="L232" s="23" t="n">
        <f aca="false">D232*K232</f>
        <v>1.4</v>
      </c>
    </row>
    <row r="233" customFormat="false" ht="16.5" hidden="false" customHeight="false" outlineLevel="0" collapsed="false">
      <c r="A233" s="7"/>
      <c r="B233" s="60"/>
      <c r="C233" s="15"/>
      <c r="D233" s="23"/>
      <c r="E233" s="24"/>
      <c r="F233" s="25"/>
      <c r="G233" s="25"/>
      <c r="H233" s="26"/>
      <c r="I233" s="25"/>
      <c r="J233" s="25"/>
      <c r="K233" s="23"/>
      <c r="L233" s="23" t="n">
        <f aca="false">L229+L230+L231+L232</f>
        <v>899.4</v>
      </c>
    </row>
    <row r="234" customFormat="false" ht="16.5" hidden="false" customHeight="false" outlineLevel="0" collapsed="false">
      <c r="A234" s="35"/>
      <c r="B234" s="36" t="s">
        <v>33</v>
      </c>
      <c r="C234" s="37"/>
      <c r="D234" s="38"/>
      <c r="E234" s="39"/>
      <c r="F234" s="40" t="n">
        <v>5.3</v>
      </c>
      <c r="G234" s="40" t="n">
        <v>10.7</v>
      </c>
      <c r="H234" s="40" t="n">
        <v>5.6</v>
      </c>
      <c r="I234" s="40" t="n">
        <v>180</v>
      </c>
      <c r="J234" s="40" t="n">
        <v>0</v>
      </c>
      <c r="K234" s="38"/>
      <c r="L234" s="38" t="n">
        <f aca="false">L233/100</f>
        <v>8.994</v>
      </c>
    </row>
    <row r="235" customFormat="false" ht="24" hidden="false" customHeight="false" outlineLevel="0" collapsed="false">
      <c r="A235" s="74" t="s">
        <v>85</v>
      </c>
      <c r="B235" s="41" t="s">
        <v>86</v>
      </c>
      <c r="C235" s="15" t="n">
        <v>180</v>
      </c>
      <c r="D235" s="23"/>
      <c r="E235" s="24"/>
      <c r="F235" s="25"/>
      <c r="G235" s="25"/>
      <c r="H235" s="26"/>
      <c r="I235" s="25"/>
      <c r="J235" s="25"/>
      <c r="K235" s="23"/>
      <c r="L235" s="43" t="n">
        <v>0.81</v>
      </c>
    </row>
    <row r="236" customFormat="false" ht="16.5" hidden="false" customHeight="false" outlineLevel="0" collapsed="false">
      <c r="A236" s="7"/>
      <c r="B236" s="60" t="s">
        <v>87</v>
      </c>
      <c r="C236" s="64"/>
      <c r="D236" s="55" t="n">
        <v>0.045</v>
      </c>
      <c r="E236" s="24" t="n">
        <f aca="false">D236/100</f>
        <v>0.00045</v>
      </c>
      <c r="F236" s="25"/>
      <c r="G236" s="25"/>
      <c r="H236" s="26" t="n">
        <f aca="false">H133*D236/100</f>
        <v>0</v>
      </c>
      <c r="I236" s="25"/>
      <c r="J236" s="25"/>
      <c r="K236" s="23" t="n">
        <v>450</v>
      </c>
      <c r="L236" s="23" t="n">
        <f aca="false">D236*K236</f>
        <v>20.25</v>
      </c>
    </row>
    <row r="237" customFormat="false" ht="16.5" hidden="false" customHeight="false" outlineLevel="0" collapsed="false">
      <c r="A237" s="7"/>
      <c r="B237" s="60" t="s">
        <v>21</v>
      </c>
      <c r="C237" s="64"/>
      <c r="D237" s="55" t="n">
        <v>1.32</v>
      </c>
      <c r="E237" s="24" t="n">
        <f aca="false">D237/100</f>
        <v>0.0132</v>
      </c>
      <c r="F237" s="25"/>
      <c r="G237" s="25"/>
      <c r="H237" s="26" t="n">
        <f aca="false">H133*D237/100</f>
        <v>0</v>
      </c>
      <c r="I237" s="25"/>
      <c r="J237" s="25"/>
      <c r="K237" s="23" t="n">
        <v>46</v>
      </c>
      <c r="L237" s="23" t="n">
        <f aca="false">D237*K237</f>
        <v>60.72</v>
      </c>
    </row>
    <row r="238" customFormat="false" ht="16.5" hidden="false" customHeight="false" outlineLevel="0" collapsed="false">
      <c r="A238" s="7"/>
      <c r="B238" s="60"/>
      <c r="C238" s="33"/>
      <c r="D238" s="23"/>
      <c r="E238" s="24"/>
      <c r="F238" s="25"/>
      <c r="G238" s="25"/>
      <c r="H238" s="26"/>
      <c r="I238" s="25"/>
      <c r="J238" s="25"/>
      <c r="K238" s="23"/>
      <c r="L238" s="23" t="n">
        <f aca="false">L236+L237</f>
        <v>80.97</v>
      </c>
    </row>
    <row r="239" customFormat="false" ht="16.5" hidden="false" customHeight="false" outlineLevel="0" collapsed="false">
      <c r="A239" s="35"/>
      <c r="B239" s="82" t="s">
        <v>33</v>
      </c>
      <c r="C239" s="37"/>
      <c r="D239" s="38"/>
      <c r="E239" s="39"/>
      <c r="F239" s="40" t="n">
        <v>0.1</v>
      </c>
      <c r="G239" s="40" t="n">
        <v>0</v>
      </c>
      <c r="H239" s="40" t="n">
        <v>12</v>
      </c>
      <c r="I239" s="40" t="n">
        <v>49</v>
      </c>
      <c r="J239" s="38" t="n">
        <v>0</v>
      </c>
      <c r="K239" s="38"/>
      <c r="L239" s="38" t="n">
        <f aca="false">L238/100</f>
        <v>0.8097</v>
      </c>
    </row>
    <row r="240" customFormat="false" ht="16.5" hidden="false" customHeight="false" outlineLevel="0" collapsed="false">
      <c r="A240" s="7" t="s">
        <v>37</v>
      </c>
      <c r="B240" s="14" t="s">
        <v>38</v>
      </c>
      <c r="C240" s="15" t="n">
        <v>30</v>
      </c>
      <c r="D240" s="23"/>
      <c r="E240" s="24"/>
      <c r="F240" s="25"/>
      <c r="G240" s="25"/>
      <c r="H240" s="26"/>
      <c r="I240" s="25"/>
      <c r="J240" s="25"/>
      <c r="K240" s="23"/>
      <c r="L240" s="16" t="n">
        <v>1.23</v>
      </c>
    </row>
    <row r="241" customFormat="false" ht="16.5" hidden="false" customHeight="false" outlineLevel="0" collapsed="false">
      <c r="A241" s="7"/>
      <c r="B241" s="22" t="s">
        <v>139</v>
      </c>
      <c r="C241" s="15"/>
      <c r="D241" s="23" t="n">
        <v>3</v>
      </c>
      <c r="E241" s="24" t="n">
        <f aca="false">D241/100</f>
        <v>0.03</v>
      </c>
      <c r="F241" s="25"/>
      <c r="G241" s="25"/>
      <c r="H241" s="26" t="n">
        <f aca="false">H133*D241/100</f>
        <v>0</v>
      </c>
      <c r="I241" s="25"/>
      <c r="J241" s="25"/>
      <c r="K241" s="23" t="n">
        <v>41</v>
      </c>
      <c r="L241" s="23" t="n">
        <f aca="false">D241*K241</f>
        <v>123</v>
      </c>
    </row>
    <row r="242" customFormat="false" ht="16.5" hidden="false" customHeight="false" outlineLevel="0" collapsed="false">
      <c r="A242" s="42"/>
      <c r="B242" s="36" t="s">
        <v>33</v>
      </c>
      <c r="C242" s="37"/>
      <c r="D242" s="38"/>
      <c r="E242" s="39"/>
      <c r="F242" s="40" t="n">
        <v>2.4</v>
      </c>
      <c r="G242" s="40" t="n">
        <v>0.4</v>
      </c>
      <c r="H242" s="38" t="n">
        <v>12.2</v>
      </c>
      <c r="I242" s="40" t="n">
        <v>63.6</v>
      </c>
      <c r="J242" s="40" t="n">
        <v>0</v>
      </c>
      <c r="K242" s="38"/>
      <c r="L242" s="38" t="n">
        <f aca="false">L241/100</f>
        <v>1.23</v>
      </c>
    </row>
    <row r="243" customFormat="false" ht="16.5" hidden="false" customHeight="false" outlineLevel="0" collapsed="false">
      <c r="A243" s="46"/>
      <c r="B243" s="63" t="s">
        <v>89</v>
      </c>
      <c r="C243" s="48"/>
      <c r="D243" s="49"/>
      <c r="E243" s="50"/>
      <c r="F243" s="49" t="n">
        <f aca="false">F227+F234+F239+F242</f>
        <v>10.1</v>
      </c>
      <c r="G243" s="49" t="n">
        <f aca="false">G227+G234+G239+G242</f>
        <v>17.9</v>
      </c>
      <c r="H243" s="49" t="n">
        <f aca="false">H227+H234+H239+H242</f>
        <v>45.2</v>
      </c>
      <c r="I243" s="49" t="n">
        <f aca="false">I227+I234+I239+I242</f>
        <v>424.6</v>
      </c>
      <c r="J243" s="49" t="n">
        <f aca="false">J227+J234+J239+J242</f>
        <v>1.2</v>
      </c>
      <c r="K243" s="49"/>
      <c r="L243" s="49" t="n">
        <f aca="false">L227+L234+L239+L242</f>
        <v>16.2969</v>
      </c>
    </row>
    <row r="244" customFormat="false" ht="18.4" hidden="false" customHeight="true" outlineLevel="0" collapsed="false">
      <c r="A244" s="9" t="s">
        <v>90</v>
      </c>
      <c r="B244" s="9"/>
      <c r="C244" s="9"/>
      <c r="D244" s="9"/>
      <c r="E244" s="9"/>
      <c r="F244" s="9"/>
      <c r="G244" s="9"/>
      <c r="H244" s="9"/>
      <c r="I244" s="9"/>
      <c r="J244" s="9"/>
      <c r="K244" s="9"/>
      <c r="L244" s="9"/>
    </row>
    <row r="245" customFormat="false" ht="18.4" hidden="false" customHeight="true" outlineLevel="0" collapsed="false">
      <c r="A245" s="7" t="s">
        <v>93</v>
      </c>
      <c r="B245" s="41" t="s">
        <v>140</v>
      </c>
      <c r="C245" s="15" t="n">
        <v>20</v>
      </c>
      <c r="D245" s="23"/>
      <c r="E245" s="24"/>
      <c r="F245" s="25"/>
      <c r="G245" s="25"/>
      <c r="H245" s="26"/>
      <c r="I245" s="25"/>
      <c r="J245" s="25"/>
      <c r="K245" s="23"/>
      <c r="L245" s="16" t="n">
        <v>1.92</v>
      </c>
    </row>
    <row r="246" customFormat="false" ht="18.4" hidden="false" customHeight="true" outlineLevel="0" collapsed="false">
      <c r="A246" s="7"/>
      <c r="B246" s="60" t="s">
        <v>140</v>
      </c>
      <c r="C246" s="15"/>
      <c r="D246" s="23" t="n">
        <v>2</v>
      </c>
      <c r="E246" s="24" t="n">
        <f aca="false">D246/100</f>
        <v>0.02</v>
      </c>
      <c r="F246" s="25"/>
      <c r="G246" s="25"/>
      <c r="H246" s="26" t="n">
        <f aca="false">H133*D246/100</f>
        <v>0</v>
      </c>
      <c r="I246" s="25"/>
      <c r="J246" s="25"/>
      <c r="K246" s="23" t="n">
        <v>96</v>
      </c>
      <c r="L246" s="23" t="n">
        <f aca="false">D246*K246</f>
        <v>192</v>
      </c>
    </row>
    <row r="247" customFormat="false" ht="18.4" hidden="false" customHeight="true" outlineLevel="0" collapsed="false">
      <c r="A247" s="35"/>
      <c r="B247" s="36" t="s">
        <v>33</v>
      </c>
      <c r="C247" s="37"/>
      <c r="D247" s="38"/>
      <c r="E247" s="39"/>
      <c r="F247" s="40" t="n">
        <v>3.2</v>
      </c>
      <c r="G247" s="40" t="n">
        <v>2.8</v>
      </c>
      <c r="H247" s="40" t="n">
        <v>27.4</v>
      </c>
      <c r="I247" s="40" t="n">
        <v>74</v>
      </c>
      <c r="J247" s="40" t="n">
        <v>0</v>
      </c>
      <c r="K247" s="38"/>
      <c r="L247" s="38" t="n">
        <f aca="false">L246/100</f>
        <v>1.92</v>
      </c>
    </row>
    <row r="248" customFormat="false" ht="39" hidden="false" customHeight="true" outlineLevel="0" collapsed="false">
      <c r="A248" s="7" t="s">
        <v>85</v>
      </c>
      <c r="B248" s="41" t="s">
        <v>141</v>
      </c>
      <c r="C248" s="15" t="s">
        <v>142</v>
      </c>
      <c r="D248" s="23"/>
      <c r="E248" s="24"/>
      <c r="F248" s="25"/>
      <c r="G248" s="25"/>
      <c r="H248" s="26"/>
      <c r="I248" s="25"/>
      <c r="J248" s="25"/>
      <c r="K248" s="23"/>
      <c r="L248" s="43" t="n">
        <v>0.82</v>
      </c>
    </row>
    <row r="249" customFormat="false" ht="16.5" hidden="false" customHeight="false" outlineLevel="0" collapsed="false">
      <c r="A249" s="7"/>
      <c r="B249" s="60" t="s">
        <v>87</v>
      </c>
      <c r="C249" s="15"/>
      <c r="D249" s="26" t="n">
        <v>0.045</v>
      </c>
      <c r="E249" s="24" t="n">
        <f aca="false">D249/100</f>
        <v>0.00045</v>
      </c>
      <c r="F249" s="25"/>
      <c r="G249" s="25"/>
      <c r="H249" s="26" t="n">
        <f aca="false">H143*D249/100</f>
        <v>0</v>
      </c>
      <c r="I249" s="25"/>
      <c r="J249" s="25"/>
      <c r="K249" s="23" t="n">
        <v>450</v>
      </c>
      <c r="L249" s="23" t="n">
        <f aca="false">D249*K249</f>
        <v>20.25</v>
      </c>
    </row>
    <row r="250" customFormat="false" ht="16.5" hidden="false" customHeight="false" outlineLevel="0" collapsed="false">
      <c r="A250" s="7"/>
      <c r="B250" s="60" t="s">
        <v>21</v>
      </c>
      <c r="C250" s="15"/>
      <c r="D250" s="23" t="n">
        <v>1.35</v>
      </c>
      <c r="E250" s="24" t="n">
        <f aca="false">D250/100</f>
        <v>0.0135</v>
      </c>
      <c r="F250" s="25"/>
      <c r="G250" s="25"/>
      <c r="H250" s="26" t="n">
        <f aca="false">H143*D250/100</f>
        <v>0</v>
      </c>
      <c r="I250" s="25"/>
      <c r="J250" s="25"/>
      <c r="K250" s="23" t="n">
        <v>46</v>
      </c>
      <c r="L250" s="23" t="n">
        <f aca="false">D250*K250</f>
        <v>62.1</v>
      </c>
    </row>
    <row r="251" customFormat="false" ht="16.5" hidden="false" customHeight="false" outlineLevel="0" collapsed="false">
      <c r="A251" s="7"/>
      <c r="B251" s="60" t="s">
        <v>32</v>
      </c>
      <c r="C251" s="15"/>
      <c r="D251" s="23" t="n">
        <v>18.36</v>
      </c>
      <c r="E251" s="24" t="n">
        <f aca="false">D251/100</f>
        <v>0.1836</v>
      </c>
      <c r="F251" s="25"/>
      <c r="G251" s="25"/>
      <c r="H251" s="26" t="n">
        <f aca="false">H143*D251/100</f>
        <v>0</v>
      </c>
      <c r="I251" s="25"/>
      <c r="J251" s="25"/>
      <c r="K251" s="23" t="n">
        <v>0</v>
      </c>
      <c r="L251" s="23" t="n">
        <f aca="false">D251*K251</f>
        <v>0</v>
      </c>
    </row>
    <row r="252" customFormat="false" ht="16.5" hidden="false" customHeight="false" outlineLevel="0" collapsed="false">
      <c r="A252" s="7"/>
      <c r="B252" s="60"/>
      <c r="C252" s="15"/>
      <c r="D252" s="23"/>
      <c r="E252" s="24"/>
      <c r="F252" s="25"/>
      <c r="G252" s="25"/>
      <c r="H252" s="26"/>
      <c r="I252" s="25"/>
      <c r="J252" s="25"/>
      <c r="K252" s="23"/>
      <c r="L252" s="23" t="n">
        <f aca="false">L249+L250+L251</f>
        <v>82.35</v>
      </c>
    </row>
    <row r="253" customFormat="false" ht="16.5" hidden="false" customHeight="false" outlineLevel="0" collapsed="false">
      <c r="A253" s="83"/>
      <c r="B253" s="76" t="s">
        <v>33</v>
      </c>
      <c r="C253" s="77"/>
      <c r="D253" s="78"/>
      <c r="E253" s="79"/>
      <c r="F253" s="78" t="n">
        <v>0.1</v>
      </c>
      <c r="G253" s="80" t="n">
        <v>0</v>
      </c>
      <c r="H253" s="80" t="n">
        <v>15</v>
      </c>
      <c r="I253" s="80" t="n">
        <v>60</v>
      </c>
      <c r="J253" s="80" t="n">
        <v>0</v>
      </c>
      <c r="K253" s="78"/>
      <c r="L253" s="78" t="n">
        <f aca="false">L252/100</f>
        <v>0.8235</v>
      </c>
    </row>
    <row r="254" customFormat="false" ht="16.5" hidden="false" customHeight="false" outlineLevel="0" collapsed="false">
      <c r="A254" s="46"/>
      <c r="B254" s="63" t="s">
        <v>96</v>
      </c>
      <c r="C254" s="48"/>
      <c r="D254" s="49"/>
      <c r="E254" s="50"/>
      <c r="F254" s="49" t="n">
        <f aca="false">F247+F253</f>
        <v>3.3</v>
      </c>
      <c r="G254" s="49" t="n">
        <f aca="false">G247+G253</f>
        <v>2.8</v>
      </c>
      <c r="H254" s="49" t="n">
        <f aca="false">H247+H253</f>
        <v>42.4</v>
      </c>
      <c r="I254" s="49" t="n">
        <f aca="false">I247+I253</f>
        <v>134</v>
      </c>
      <c r="J254" s="49" t="n">
        <f aca="false">J247+J253</f>
        <v>0</v>
      </c>
      <c r="K254" s="49"/>
      <c r="L254" s="49" t="n">
        <f aca="false">L247+L253</f>
        <v>2.7435</v>
      </c>
    </row>
    <row r="255" customFormat="false" ht="16.5" hidden="false" customHeight="false" outlineLevel="0" collapsed="false">
      <c r="A255" s="67"/>
      <c r="B255" s="68" t="s">
        <v>97</v>
      </c>
      <c r="C255" s="69"/>
      <c r="D255" s="70"/>
      <c r="E255" s="71"/>
      <c r="F255" s="70" t="n">
        <f aca="false">F161+F165+F216+F243+F254</f>
        <v>63.3</v>
      </c>
      <c r="G255" s="70" t="n">
        <f aca="false">G161+G165+G216+G243+G254</f>
        <v>52.255</v>
      </c>
      <c r="H255" s="70" t="n">
        <f aca="false">H161+H165+H216+H243+H254</f>
        <v>281.11</v>
      </c>
      <c r="I255" s="70" t="n">
        <f aca="false">I161+I165+I216+I243+I254</f>
        <v>1897.94</v>
      </c>
      <c r="J255" s="70" t="n">
        <f aca="false">J161+J165+J216+J243+J254</f>
        <v>137.92</v>
      </c>
      <c r="K255" s="70"/>
      <c r="L255" s="70" t="n">
        <f aca="false">L161+L165+L216+L243+L254</f>
        <v>93.077</v>
      </c>
    </row>
    <row r="256" customFormat="false" ht="24.6" hidden="false" customHeight="true" outlineLevel="0" collapsed="false">
      <c r="A256" s="9" t="s">
        <v>143</v>
      </c>
      <c r="B256" s="9"/>
      <c r="C256" s="9"/>
      <c r="D256" s="9"/>
      <c r="E256" s="9"/>
      <c r="F256" s="9"/>
      <c r="G256" s="9"/>
      <c r="H256" s="9"/>
      <c r="I256" s="9"/>
      <c r="J256" s="9"/>
      <c r="K256" s="9"/>
      <c r="L256" s="9"/>
    </row>
    <row r="257" customFormat="false" ht="30.75" hidden="false" customHeight="true" outlineLevel="0" collapsed="false">
      <c r="A257" s="9" t="s">
        <v>14</v>
      </c>
      <c r="B257" s="9"/>
      <c r="C257" s="9"/>
      <c r="D257" s="9"/>
      <c r="E257" s="9"/>
      <c r="F257" s="9"/>
      <c r="G257" s="9"/>
      <c r="H257" s="9"/>
      <c r="I257" s="9"/>
      <c r="J257" s="9"/>
      <c r="K257" s="9"/>
      <c r="L257" s="9"/>
    </row>
    <row r="258" customFormat="false" ht="34.9" hidden="false" customHeight="true" outlineLevel="0" collapsed="false">
      <c r="A258" s="9"/>
      <c r="B258" s="9"/>
      <c r="C258" s="9"/>
      <c r="D258" s="9"/>
      <c r="E258" s="9"/>
      <c r="F258" s="9"/>
      <c r="G258" s="9"/>
      <c r="H258" s="84" t="n">
        <v>0</v>
      </c>
      <c r="I258" s="9"/>
      <c r="J258" s="9"/>
      <c r="K258" s="9"/>
      <c r="L258" s="9"/>
    </row>
    <row r="259" customFormat="false" ht="40.9" hidden="false" customHeight="true" outlineLevel="0" collapsed="false">
      <c r="A259" s="7" t="s">
        <v>144</v>
      </c>
      <c r="B259" s="41" t="s">
        <v>145</v>
      </c>
      <c r="C259" s="15" t="s">
        <v>17</v>
      </c>
      <c r="D259" s="23"/>
      <c r="E259" s="24"/>
      <c r="F259" s="25"/>
      <c r="G259" s="25"/>
      <c r="H259" s="26"/>
      <c r="I259" s="25"/>
      <c r="J259" s="25"/>
      <c r="K259" s="23"/>
      <c r="L259" s="43" t="n">
        <v>26.93</v>
      </c>
    </row>
    <row r="260" customFormat="false" ht="19.9" hidden="false" customHeight="true" outlineLevel="0" collapsed="false">
      <c r="A260" s="85"/>
      <c r="B260" s="22" t="s">
        <v>19</v>
      </c>
      <c r="C260" s="15"/>
      <c r="D260" s="25" t="n">
        <v>8.6</v>
      </c>
      <c r="E260" s="24" t="n">
        <f aca="false">D260/100</f>
        <v>0.086</v>
      </c>
      <c r="F260" s="25"/>
      <c r="G260" s="25"/>
      <c r="H260" s="26" t="n">
        <f aca="false">H163*D260/100</f>
        <v>0</v>
      </c>
      <c r="I260" s="25"/>
      <c r="J260" s="25"/>
      <c r="K260" s="23" t="n">
        <v>237</v>
      </c>
      <c r="L260" s="44" t="n">
        <f aca="false">D260*K260</f>
        <v>2038.2</v>
      </c>
    </row>
    <row r="261" customFormat="false" ht="16.5" hidden="false" customHeight="false" outlineLevel="0" collapsed="false">
      <c r="A261" s="85"/>
      <c r="B261" s="22" t="s">
        <v>25</v>
      </c>
      <c r="C261" s="15"/>
      <c r="D261" s="23" t="n">
        <v>1.1</v>
      </c>
      <c r="E261" s="24" t="n">
        <f aca="false">D261/100</f>
        <v>0.011</v>
      </c>
      <c r="F261" s="25"/>
      <c r="G261" s="25"/>
      <c r="H261" s="26" t="n">
        <f aca="false">H163*D261/100</f>
        <v>0</v>
      </c>
      <c r="I261" s="25"/>
      <c r="J261" s="25"/>
      <c r="K261" s="23" t="n">
        <v>175</v>
      </c>
      <c r="L261" s="44" t="n">
        <f aca="false">D261*K261</f>
        <v>192.5</v>
      </c>
    </row>
    <row r="262" customFormat="false" ht="16.5" hidden="false" customHeight="false" outlineLevel="0" collapsed="false">
      <c r="A262" s="7"/>
      <c r="B262" s="22" t="s">
        <v>21</v>
      </c>
      <c r="C262" s="55"/>
      <c r="D262" s="23" t="n">
        <v>0.8</v>
      </c>
      <c r="E262" s="24" t="n">
        <f aca="false">D262/100</f>
        <v>0.008</v>
      </c>
      <c r="F262" s="25"/>
      <c r="G262" s="25"/>
      <c r="H262" s="26" t="n">
        <f aca="false">H163*D262/100</f>
        <v>0</v>
      </c>
      <c r="I262" s="25"/>
      <c r="J262" s="25"/>
      <c r="K262" s="23" t="n">
        <v>46</v>
      </c>
      <c r="L262" s="44" t="n">
        <f aca="false">D262*K262</f>
        <v>36.8</v>
      </c>
    </row>
    <row r="263" customFormat="false" ht="16.5" hidden="false" customHeight="false" outlineLevel="0" collapsed="false">
      <c r="A263" s="85"/>
      <c r="B263" s="22" t="s">
        <v>22</v>
      </c>
      <c r="C263" s="15"/>
      <c r="D263" s="25" t="n">
        <v>14</v>
      </c>
      <c r="E263" s="24" t="n">
        <f aca="false">D263*0.04/100</f>
        <v>0.0056</v>
      </c>
      <c r="F263" s="25"/>
      <c r="G263" s="25"/>
      <c r="H263" s="26" t="n">
        <f aca="false">H163*D263/100</f>
        <v>0</v>
      </c>
      <c r="I263" s="25"/>
      <c r="J263" s="25"/>
      <c r="K263" s="23" t="n">
        <v>5.5</v>
      </c>
      <c r="L263" s="44" t="n">
        <f aca="false">D263*K263</f>
        <v>77</v>
      </c>
    </row>
    <row r="264" customFormat="false" ht="16.5" hidden="false" customHeight="false" outlineLevel="0" collapsed="false">
      <c r="A264" s="85"/>
      <c r="B264" s="22" t="s">
        <v>30</v>
      </c>
      <c r="C264" s="15"/>
      <c r="D264" s="23" t="n">
        <v>0.87</v>
      </c>
      <c r="E264" s="24" t="n">
        <f aca="false">D264/100</f>
        <v>0.0087</v>
      </c>
      <c r="F264" s="25"/>
      <c r="G264" s="25"/>
      <c r="H264" s="26" t="n">
        <f aca="false">H163*D264/100</f>
        <v>0</v>
      </c>
      <c r="I264" s="25"/>
      <c r="J264" s="25"/>
      <c r="K264" s="23" t="n">
        <v>30</v>
      </c>
      <c r="L264" s="44" t="n">
        <f aca="false">D264*K264</f>
        <v>26.1</v>
      </c>
    </row>
    <row r="265" customFormat="false" ht="16.5" hidden="false" customHeight="false" outlineLevel="0" collapsed="false">
      <c r="A265" s="85"/>
      <c r="B265" s="22" t="s">
        <v>29</v>
      </c>
      <c r="C265" s="15"/>
      <c r="D265" s="23" t="n">
        <v>1.7</v>
      </c>
      <c r="E265" s="24" t="n">
        <f aca="false">D265/100</f>
        <v>0.017</v>
      </c>
      <c r="F265" s="25"/>
      <c r="G265" s="25"/>
      <c r="H265" s="26" t="n">
        <f aca="false">H163*D265/100</f>
        <v>0</v>
      </c>
      <c r="I265" s="25"/>
      <c r="J265" s="25"/>
      <c r="K265" s="23" t="n">
        <v>50</v>
      </c>
      <c r="L265" s="44" t="n">
        <f aca="false">D265*K265</f>
        <v>85</v>
      </c>
    </row>
    <row r="266" customFormat="false" ht="16.5" hidden="false" customHeight="false" outlineLevel="0" collapsed="false">
      <c r="A266" s="27"/>
      <c r="B266" s="28" t="s">
        <v>64</v>
      </c>
      <c r="C266" s="15"/>
      <c r="D266" s="31" t="n">
        <v>133.2</v>
      </c>
      <c r="E266" s="30" t="n">
        <f aca="false">D266/100</f>
        <v>1.332</v>
      </c>
      <c r="F266" s="31"/>
      <c r="G266" s="31"/>
      <c r="H266" s="86" t="n">
        <f aca="false">H258*D266/100</f>
        <v>0</v>
      </c>
      <c r="I266" s="31"/>
      <c r="J266" s="31"/>
      <c r="K266" s="29" t="n">
        <v>0</v>
      </c>
      <c r="L266" s="87" t="n">
        <v>0</v>
      </c>
    </row>
    <row r="267" customFormat="false" ht="16.5" hidden="false" customHeight="false" outlineLevel="0" collapsed="false">
      <c r="A267" s="7"/>
      <c r="B267" s="22" t="s">
        <v>23</v>
      </c>
      <c r="C267" s="15"/>
      <c r="D267" s="23" t="n">
        <v>0.12</v>
      </c>
      <c r="E267" s="24" t="n">
        <f aca="false">D267/100</f>
        <v>0.0012</v>
      </c>
      <c r="F267" s="25"/>
      <c r="G267" s="25"/>
      <c r="H267" s="26" t="n">
        <f aca="false">H163*D267/100</f>
        <v>0</v>
      </c>
      <c r="I267" s="25"/>
      <c r="J267" s="25"/>
      <c r="K267" s="23" t="n">
        <v>390</v>
      </c>
      <c r="L267" s="44" t="n">
        <f aca="false">D267*K267</f>
        <v>46.8</v>
      </c>
    </row>
    <row r="268" customFormat="false" ht="49.5" hidden="false" customHeight="false" outlineLevel="0" collapsed="false">
      <c r="A268" s="27"/>
      <c r="B268" s="28" t="s">
        <v>28</v>
      </c>
      <c r="C268" s="15"/>
      <c r="D268" s="29" t="n">
        <v>4</v>
      </c>
      <c r="E268" s="29" t="n">
        <f aca="false">D268/100</f>
        <v>0.04</v>
      </c>
      <c r="F268" s="31"/>
      <c r="G268" s="31"/>
      <c r="H268" s="26" t="n">
        <f aca="false">H164*D268/100</f>
        <v>0</v>
      </c>
      <c r="I268" s="31"/>
      <c r="J268" s="31"/>
      <c r="K268" s="29" t="n">
        <v>0</v>
      </c>
      <c r="L268" s="23" t="n">
        <f aca="false">D268*K268</f>
        <v>0</v>
      </c>
    </row>
    <row r="269" customFormat="false" ht="21.2" hidden="false" customHeight="true" outlineLevel="0" collapsed="false">
      <c r="A269" s="7"/>
      <c r="B269" s="22" t="s">
        <v>29</v>
      </c>
      <c r="C269" s="33"/>
      <c r="D269" s="26" t="n">
        <v>2</v>
      </c>
      <c r="E269" s="34" t="n">
        <f aca="false">D269/100</f>
        <v>0.02</v>
      </c>
      <c r="F269" s="25"/>
      <c r="G269" s="25"/>
      <c r="H269" s="26" t="n">
        <f aca="false">H258*D269/100</f>
        <v>0</v>
      </c>
      <c r="I269" s="25"/>
      <c r="J269" s="25"/>
      <c r="K269" s="23" t="n">
        <v>50</v>
      </c>
      <c r="L269" s="23" t="n">
        <f aca="false">D269*K269</f>
        <v>100</v>
      </c>
    </row>
    <row r="270" customFormat="false" ht="16.5" hidden="false" customHeight="false" outlineLevel="0" collapsed="false">
      <c r="A270" s="7"/>
      <c r="B270" s="22" t="s">
        <v>30</v>
      </c>
      <c r="C270" s="33"/>
      <c r="D270" s="23" t="n">
        <v>0.18</v>
      </c>
      <c r="E270" s="34" t="n">
        <f aca="false">D270/100</f>
        <v>0.0018</v>
      </c>
      <c r="F270" s="25"/>
      <c r="G270" s="25"/>
      <c r="H270" s="26" t="n">
        <f aca="false">H166*D270/100</f>
        <v>0</v>
      </c>
      <c r="I270" s="25"/>
      <c r="J270" s="25"/>
      <c r="K270" s="23" t="n">
        <v>30</v>
      </c>
      <c r="L270" s="23" t="n">
        <f aca="false">D270*K270</f>
        <v>5.4</v>
      </c>
    </row>
    <row r="271" customFormat="false" ht="16.5" hidden="false" customHeight="false" outlineLevel="0" collapsed="false">
      <c r="A271" s="7"/>
      <c r="B271" s="22" t="s">
        <v>31</v>
      </c>
      <c r="C271" s="33"/>
      <c r="D271" s="23" t="n">
        <v>0.18</v>
      </c>
      <c r="E271" s="34" t="n">
        <f aca="false">D271/100</f>
        <v>0.0018</v>
      </c>
      <c r="F271" s="25"/>
      <c r="G271" s="25"/>
      <c r="H271" s="26" t="n">
        <f aca="false">H170*D271/100</f>
        <v>0</v>
      </c>
      <c r="I271" s="25"/>
      <c r="J271" s="25"/>
      <c r="K271" s="23" t="n">
        <v>390</v>
      </c>
      <c r="L271" s="23" t="n">
        <f aca="false">D271*K271</f>
        <v>70.2</v>
      </c>
    </row>
    <row r="272" customFormat="false" ht="16.5" hidden="false" customHeight="false" outlineLevel="0" collapsed="false">
      <c r="A272" s="7"/>
      <c r="B272" s="22" t="s">
        <v>21</v>
      </c>
      <c r="C272" s="33"/>
      <c r="D272" s="23" t="n">
        <v>0.32</v>
      </c>
      <c r="E272" s="34" t="n">
        <f aca="false">D272/100</f>
        <v>0.0032</v>
      </c>
      <c r="F272" s="25"/>
      <c r="G272" s="25"/>
      <c r="H272" s="26" t="n">
        <f aca="false">H171*D272/100</f>
        <v>0</v>
      </c>
      <c r="I272" s="25"/>
      <c r="J272" s="25"/>
      <c r="K272" s="23" t="n">
        <v>46</v>
      </c>
      <c r="L272" s="23" t="n">
        <f aca="false">D272*K272</f>
        <v>14.72</v>
      </c>
    </row>
    <row r="273" customFormat="false" ht="16.5" hidden="false" customHeight="false" outlineLevel="0" collapsed="false">
      <c r="A273" s="7"/>
      <c r="B273" s="22" t="s">
        <v>32</v>
      </c>
      <c r="C273" s="33"/>
      <c r="D273" s="23" t="n">
        <v>2</v>
      </c>
      <c r="E273" s="34" t="n">
        <f aca="false">D273/100</f>
        <v>0.02</v>
      </c>
      <c r="F273" s="25"/>
      <c r="G273" s="25"/>
      <c r="H273" s="26" t="n">
        <f aca="false">H172*D273/100</f>
        <v>0</v>
      </c>
      <c r="I273" s="25"/>
      <c r="J273" s="25"/>
      <c r="K273" s="23" t="n">
        <v>0</v>
      </c>
      <c r="L273" s="23" t="n">
        <f aca="false">D273*K273</f>
        <v>0</v>
      </c>
    </row>
    <row r="274" customFormat="false" ht="16.5" hidden="false" customHeight="false" outlineLevel="0" collapsed="false">
      <c r="A274" s="27"/>
      <c r="B274" s="28"/>
      <c r="C274" s="15"/>
      <c r="D274" s="31"/>
      <c r="E274" s="30"/>
      <c r="F274" s="31"/>
      <c r="G274" s="31"/>
      <c r="H274" s="86"/>
      <c r="I274" s="31"/>
      <c r="J274" s="31"/>
      <c r="K274" s="29"/>
      <c r="L274" s="44" t="n">
        <f aca="false">L260+L261+L262+L263+L264+L265+L266+L267+L268+L269+L270+L271+L272+L273</f>
        <v>2692.72</v>
      </c>
    </row>
    <row r="275" customFormat="false" ht="16.5" hidden="false" customHeight="false" outlineLevel="0" collapsed="false">
      <c r="A275" s="88"/>
      <c r="B275" s="36" t="s">
        <v>33</v>
      </c>
      <c r="C275" s="77"/>
      <c r="D275" s="89"/>
      <c r="E275" s="90"/>
      <c r="F275" s="38" t="n">
        <v>27.12</v>
      </c>
      <c r="G275" s="40" t="n">
        <v>12.24</v>
      </c>
      <c r="H275" s="38" t="n">
        <v>48.72</v>
      </c>
      <c r="I275" s="40" t="n">
        <v>412.8</v>
      </c>
      <c r="J275" s="40" t="n">
        <v>0</v>
      </c>
      <c r="K275" s="91"/>
      <c r="L275" s="81" t="n">
        <f aca="false">L274/100</f>
        <v>26.9272</v>
      </c>
    </row>
    <row r="276" customFormat="false" ht="38.25" hidden="false" customHeight="false" outlineLevel="0" collapsed="false">
      <c r="A276" s="7" t="s">
        <v>146</v>
      </c>
      <c r="B276" s="41" t="s">
        <v>147</v>
      </c>
      <c r="C276" s="15" t="n">
        <v>180</v>
      </c>
      <c r="D276" s="23"/>
      <c r="E276" s="24"/>
      <c r="F276" s="25"/>
      <c r="G276" s="25"/>
      <c r="H276" s="26"/>
      <c r="I276" s="25"/>
      <c r="J276" s="25"/>
      <c r="K276" s="23"/>
      <c r="L276" s="43" t="n">
        <v>3.06</v>
      </c>
    </row>
    <row r="277" customFormat="false" ht="16.5" hidden="false" customHeight="false" outlineLevel="0" collapsed="false">
      <c r="A277" s="7"/>
      <c r="B277" s="22" t="s">
        <v>148</v>
      </c>
      <c r="C277" s="15"/>
      <c r="D277" s="26" t="n">
        <v>0.045</v>
      </c>
      <c r="E277" s="24" t="n">
        <f aca="false">D277/100</f>
        <v>0.00045</v>
      </c>
      <c r="F277" s="25"/>
      <c r="G277" s="25"/>
      <c r="H277" s="26" t="n">
        <f aca="false">H258*D277/100</f>
        <v>0</v>
      </c>
      <c r="I277" s="25"/>
      <c r="J277" s="25"/>
      <c r="K277" s="23" t="n">
        <v>450</v>
      </c>
      <c r="L277" s="23" t="n">
        <f aca="false">D277*K277</f>
        <v>20.25</v>
      </c>
    </row>
    <row r="278" customFormat="false" ht="16.5" hidden="false" customHeight="false" outlineLevel="0" collapsed="false">
      <c r="A278" s="7"/>
      <c r="B278" s="22" t="s">
        <v>21</v>
      </c>
      <c r="C278" s="15"/>
      <c r="D278" s="23" t="n">
        <v>1.32</v>
      </c>
      <c r="E278" s="24" t="n">
        <f aca="false">D278/100</f>
        <v>0.0132</v>
      </c>
      <c r="F278" s="25"/>
      <c r="G278" s="25"/>
      <c r="H278" s="26" t="n">
        <f aca="false">H258*D278/100</f>
        <v>0</v>
      </c>
      <c r="I278" s="25"/>
      <c r="J278" s="25"/>
      <c r="K278" s="23" t="n">
        <v>46</v>
      </c>
      <c r="L278" s="23" t="n">
        <f aca="false">D278*K278</f>
        <v>60.72</v>
      </c>
    </row>
    <row r="279" customFormat="false" ht="16.5" hidden="false" customHeight="false" outlineLevel="0" collapsed="false">
      <c r="A279" s="7"/>
      <c r="B279" s="22" t="s">
        <v>29</v>
      </c>
      <c r="C279" s="15"/>
      <c r="D279" s="23" t="n">
        <v>4.5</v>
      </c>
      <c r="E279" s="24" t="n">
        <f aca="false">D279/100</f>
        <v>0.045</v>
      </c>
      <c r="F279" s="25"/>
      <c r="G279" s="25"/>
      <c r="H279" s="26" t="n">
        <f aca="false">H258*D279/100</f>
        <v>0</v>
      </c>
      <c r="I279" s="25"/>
      <c r="J279" s="25"/>
      <c r="K279" s="23" t="n">
        <v>50</v>
      </c>
      <c r="L279" s="23" t="n">
        <f aca="false">D279*K279</f>
        <v>225</v>
      </c>
    </row>
    <row r="280" customFormat="false" ht="16.5" hidden="false" customHeight="false" outlineLevel="0" collapsed="false">
      <c r="A280" s="7"/>
      <c r="B280" s="22" t="s">
        <v>32</v>
      </c>
      <c r="C280" s="15"/>
      <c r="D280" s="23" t="n">
        <v>13.5</v>
      </c>
      <c r="E280" s="24" t="n">
        <f aca="false">D280/100</f>
        <v>0.135</v>
      </c>
      <c r="F280" s="25"/>
      <c r="G280" s="25"/>
      <c r="H280" s="26" t="n">
        <f aca="false">H258*D280/100</f>
        <v>0</v>
      </c>
      <c r="I280" s="25"/>
      <c r="J280" s="25"/>
      <c r="K280" s="23" t="n">
        <v>0</v>
      </c>
      <c r="L280" s="23" t="n">
        <f aca="false">D280*K280</f>
        <v>0</v>
      </c>
    </row>
    <row r="281" customFormat="false" ht="16.5" hidden="false" customHeight="false" outlineLevel="0" collapsed="false">
      <c r="A281" s="7"/>
      <c r="B281" s="22"/>
      <c r="C281" s="15"/>
      <c r="D281" s="23"/>
      <c r="E281" s="24"/>
      <c r="F281" s="25"/>
      <c r="G281" s="25"/>
      <c r="H281" s="26"/>
      <c r="I281" s="25"/>
      <c r="J281" s="25"/>
      <c r="K281" s="23"/>
      <c r="L281" s="23" t="n">
        <f aca="false">L277++L278+L279+L280</f>
        <v>305.97</v>
      </c>
    </row>
    <row r="282" customFormat="false" ht="16.5" hidden="false" customHeight="false" outlineLevel="0" collapsed="false">
      <c r="A282" s="35"/>
      <c r="B282" s="36" t="s">
        <v>33</v>
      </c>
      <c r="C282" s="37"/>
      <c r="D282" s="38"/>
      <c r="E282" s="39"/>
      <c r="F282" s="40" t="n">
        <v>1.4</v>
      </c>
      <c r="G282" s="40" t="n">
        <v>1.6</v>
      </c>
      <c r="H282" s="40" t="n">
        <v>17.7</v>
      </c>
      <c r="I282" s="40" t="n">
        <v>91</v>
      </c>
      <c r="J282" s="40" t="n">
        <v>0</v>
      </c>
      <c r="K282" s="38"/>
      <c r="L282" s="38" t="n">
        <f aca="false">L281/100</f>
        <v>3.0597</v>
      </c>
    </row>
    <row r="283" customFormat="false" ht="16.5" hidden="false" customHeight="false" outlineLevel="0" collapsed="false">
      <c r="A283" s="7" t="s">
        <v>37</v>
      </c>
      <c r="B283" s="14" t="s">
        <v>38</v>
      </c>
      <c r="C283" s="15" t="n">
        <v>30</v>
      </c>
      <c r="D283" s="23"/>
      <c r="E283" s="24"/>
      <c r="F283" s="25"/>
      <c r="G283" s="25"/>
      <c r="H283" s="26"/>
      <c r="I283" s="25"/>
      <c r="J283" s="25"/>
      <c r="K283" s="23"/>
      <c r="L283" s="16" t="n">
        <v>1.23</v>
      </c>
    </row>
    <row r="284" customFormat="false" ht="16.5" hidden="false" customHeight="false" outlineLevel="0" collapsed="false">
      <c r="A284" s="7"/>
      <c r="B284" s="22" t="s">
        <v>139</v>
      </c>
      <c r="C284" s="15"/>
      <c r="D284" s="23" t="n">
        <v>3</v>
      </c>
      <c r="E284" s="24" t="n">
        <f aca="false">D284/100</f>
        <v>0.03</v>
      </c>
      <c r="F284" s="25"/>
      <c r="G284" s="25"/>
      <c r="H284" s="26" t="n">
        <f aca="false">H258*D284/100</f>
        <v>0</v>
      </c>
      <c r="I284" s="25"/>
      <c r="J284" s="25"/>
      <c r="K284" s="23" t="n">
        <v>41</v>
      </c>
      <c r="L284" s="23" t="n">
        <f aca="false">D284*K284</f>
        <v>123</v>
      </c>
    </row>
    <row r="285" customFormat="false" ht="16.5" hidden="false" customHeight="false" outlineLevel="0" collapsed="false">
      <c r="A285" s="42"/>
      <c r="B285" s="36" t="s">
        <v>33</v>
      </c>
      <c r="C285" s="37"/>
      <c r="D285" s="38"/>
      <c r="E285" s="39"/>
      <c r="F285" s="40" t="n">
        <v>2.4</v>
      </c>
      <c r="G285" s="40" t="n">
        <v>0.4</v>
      </c>
      <c r="H285" s="40" t="n">
        <v>12.2</v>
      </c>
      <c r="I285" s="40" t="n">
        <v>63.6</v>
      </c>
      <c r="J285" s="40" t="n">
        <v>0</v>
      </c>
      <c r="K285" s="38"/>
      <c r="L285" s="38" t="n">
        <f aca="false">L284/100</f>
        <v>1.23</v>
      </c>
    </row>
    <row r="286" customFormat="false" ht="16.5" hidden="false" customHeight="false" outlineLevel="0" collapsed="false">
      <c r="A286" s="46"/>
      <c r="B286" s="63" t="s">
        <v>39</v>
      </c>
      <c r="C286" s="48"/>
      <c r="D286" s="49"/>
      <c r="E286" s="50"/>
      <c r="F286" s="49" t="n">
        <f aca="false">F275+F282+F285</f>
        <v>30.92</v>
      </c>
      <c r="G286" s="49" t="n">
        <f aca="false">G275+G282+G285</f>
        <v>14.24</v>
      </c>
      <c r="H286" s="49" t="n">
        <f aca="false">H275+H282+H285</f>
        <v>78.62</v>
      </c>
      <c r="I286" s="49" t="n">
        <f aca="false">I275+I282+I285</f>
        <v>567.4</v>
      </c>
      <c r="J286" s="49" t="n">
        <f aca="false">J275+J282+J285</f>
        <v>0</v>
      </c>
      <c r="K286" s="49"/>
      <c r="L286" s="49" t="n">
        <f aca="false">L275+L282+L285</f>
        <v>31.2169</v>
      </c>
    </row>
    <row r="287" customFormat="false" ht="16.15" hidden="false" customHeight="true" outlineLevel="0" collapsed="false">
      <c r="A287" s="9" t="s">
        <v>40</v>
      </c>
      <c r="B287" s="9"/>
      <c r="C287" s="9"/>
      <c r="D287" s="9"/>
      <c r="E287" s="9"/>
      <c r="F287" s="9"/>
      <c r="G287" s="9"/>
      <c r="H287" s="9"/>
      <c r="I287" s="9"/>
      <c r="J287" s="9"/>
      <c r="K287" s="9"/>
      <c r="L287" s="9"/>
    </row>
    <row r="288" customFormat="false" ht="16.15" hidden="false" customHeight="true" outlineLevel="0" collapsed="false">
      <c r="A288" s="7" t="s">
        <v>149</v>
      </c>
      <c r="B288" s="92" t="s">
        <v>150</v>
      </c>
      <c r="C288" s="15" t="n">
        <v>100</v>
      </c>
      <c r="D288" s="25"/>
      <c r="E288" s="26"/>
      <c r="F288" s="25"/>
      <c r="G288" s="25"/>
      <c r="H288" s="26"/>
      <c r="I288" s="25"/>
      <c r="J288" s="25"/>
      <c r="K288" s="23"/>
      <c r="L288" s="43" t="n">
        <v>7</v>
      </c>
    </row>
    <row r="289" customFormat="false" ht="16.15" hidden="false" customHeight="true" outlineLevel="0" collapsed="false">
      <c r="A289" s="7"/>
      <c r="B289" s="22" t="s">
        <v>150</v>
      </c>
      <c r="C289" s="15"/>
      <c r="D289" s="25" t="n">
        <v>10</v>
      </c>
      <c r="E289" s="24" t="n">
        <f aca="false">D289/100</f>
        <v>0.1</v>
      </c>
      <c r="F289" s="25" t="n">
        <v>9</v>
      </c>
      <c r="G289" s="25" t="n">
        <v>0</v>
      </c>
      <c r="H289" s="25" t="n">
        <v>0</v>
      </c>
      <c r="I289" s="25" t="n">
        <v>98</v>
      </c>
      <c r="J289" s="25" t="n">
        <v>23</v>
      </c>
      <c r="K289" s="23" t="n">
        <v>70</v>
      </c>
      <c r="L289" s="23" t="n">
        <f aca="false">D289*K289</f>
        <v>700</v>
      </c>
    </row>
    <row r="290" customFormat="false" ht="16.5" hidden="false" customHeight="false" outlineLevel="0" collapsed="false">
      <c r="A290" s="46"/>
      <c r="B290" s="47" t="s">
        <v>33</v>
      </c>
      <c r="C290" s="48"/>
      <c r="D290" s="51"/>
      <c r="E290" s="52"/>
      <c r="F290" s="51" t="n">
        <f aca="false">F289</f>
        <v>9</v>
      </c>
      <c r="G290" s="51" t="n">
        <f aca="false">G289</f>
        <v>0</v>
      </c>
      <c r="H290" s="51" t="n">
        <f aca="false">H289</f>
        <v>0</v>
      </c>
      <c r="I290" s="51" t="n">
        <f aca="false">I289</f>
        <v>98</v>
      </c>
      <c r="J290" s="51" t="n">
        <f aca="false">J289</f>
        <v>23</v>
      </c>
      <c r="K290" s="49"/>
      <c r="L290" s="49" t="n">
        <f aca="false">L289/100</f>
        <v>7</v>
      </c>
    </row>
    <row r="291" customFormat="false" ht="24.6" hidden="false" customHeight="true" outlineLevel="0" collapsed="false">
      <c r="A291" s="9" t="s">
        <v>44</v>
      </c>
      <c r="B291" s="9"/>
      <c r="C291" s="9"/>
      <c r="D291" s="9"/>
      <c r="E291" s="9"/>
      <c r="F291" s="9"/>
      <c r="G291" s="9"/>
      <c r="H291" s="9"/>
      <c r="I291" s="9"/>
      <c r="J291" s="9"/>
      <c r="K291" s="9"/>
      <c r="L291" s="9"/>
    </row>
    <row r="292" customFormat="false" ht="43.9" hidden="false" customHeight="true" outlineLevel="0" collapsed="false">
      <c r="A292" s="7" t="s">
        <v>151</v>
      </c>
      <c r="B292" s="41" t="s">
        <v>152</v>
      </c>
      <c r="C292" s="15" t="s">
        <v>47</v>
      </c>
      <c r="D292" s="25"/>
      <c r="E292" s="26"/>
      <c r="F292" s="25"/>
      <c r="G292" s="25"/>
      <c r="H292" s="26"/>
      <c r="I292" s="25"/>
      <c r="J292" s="25"/>
      <c r="K292" s="23"/>
      <c r="L292" s="43" t="n">
        <v>4.95</v>
      </c>
    </row>
    <row r="293" customFormat="false" ht="16.5" hidden="false" customHeight="false" outlineLevel="0" collapsed="false">
      <c r="A293" s="7"/>
      <c r="B293" s="22" t="s">
        <v>153</v>
      </c>
      <c r="C293" s="33"/>
      <c r="D293" s="23" t="n">
        <v>3</v>
      </c>
      <c r="E293" s="24" t="n">
        <f aca="false">D293/100</f>
        <v>0.03</v>
      </c>
      <c r="F293" s="25"/>
      <c r="G293" s="25"/>
      <c r="H293" s="26" t="n">
        <f aca="false">H261*D293/100</f>
        <v>0</v>
      </c>
      <c r="I293" s="25"/>
      <c r="J293" s="25"/>
      <c r="K293" s="23" t="n">
        <v>35</v>
      </c>
      <c r="L293" s="44" t="n">
        <f aca="false">D293*K293</f>
        <v>105</v>
      </c>
    </row>
    <row r="294" customFormat="false" ht="16.5" hidden="false" customHeight="false" outlineLevel="0" collapsed="false">
      <c r="A294" s="7"/>
      <c r="B294" s="22" t="s">
        <v>51</v>
      </c>
      <c r="C294" s="33"/>
      <c r="D294" s="23" t="n">
        <v>2.66</v>
      </c>
      <c r="E294" s="24" t="n">
        <f aca="false">D294/100</f>
        <v>0.0266</v>
      </c>
      <c r="F294" s="25"/>
      <c r="G294" s="25"/>
      <c r="H294" s="26" t="n">
        <f aca="false">H261*D294/100</f>
        <v>0</v>
      </c>
      <c r="I294" s="25"/>
      <c r="J294" s="25"/>
      <c r="K294" s="23" t="n">
        <v>27</v>
      </c>
      <c r="L294" s="44" t="n">
        <f aca="false">D294*K294</f>
        <v>71.82</v>
      </c>
    </row>
    <row r="295" customFormat="false" ht="16.5" hidden="false" customHeight="false" outlineLevel="0" collapsed="false">
      <c r="A295" s="7"/>
      <c r="B295" s="22" t="s">
        <v>52</v>
      </c>
      <c r="C295" s="33"/>
      <c r="D295" s="23" t="n">
        <v>2.83</v>
      </c>
      <c r="E295" s="24" t="n">
        <f aca="false">D295/100</f>
        <v>0.0283</v>
      </c>
      <c r="F295" s="25"/>
      <c r="G295" s="25"/>
      <c r="H295" s="26" t="n">
        <f aca="false">D295*H261/100</f>
        <v>0</v>
      </c>
      <c r="I295" s="25"/>
      <c r="J295" s="25"/>
      <c r="K295" s="23" t="n">
        <v>0</v>
      </c>
      <c r="L295" s="44" t="n">
        <f aca="false">D295*K295</f>
        <v>0</v>
      </c>
    </row>
    <row r="296" customFormat="false" ht="16.5" hidden="false" customHeight="false" outlineLevel="0" collapsed="false">
      <c r="A296" s="7"/>
      <c r="B296" s="22" t="s">
        <v>53</v>
      </c>
      <c r="C296" s="33"/>
      <c r="D296" s="23" t="n">
        <v>3.04</v>
      </c>
      <c r="E296" s="24" t="n">
        <f aca="false">D296/100</f>
        <v>0.0304</v>
      </c>
      <c r="F296" s="25"/>
      <c r="G296" s="25"/>
      <c r="H296" s="26" t="n">
        <f aca="false">H263*D296/100</f>
        <v>0</v>
      </c>
      <c r="I296" s="25"/>
      <c r="J296" s="25"/>
      <c r="K296" s="23" t="n">
        <v>0</v>
      </c>
      <c r="L296" s="44" t="n">
        <f aca="false">D296*K296</f>
        <v>0</v>
      </c>
    </row>
    <row r="297" customFormat="false" ht="16.5" hidden="false" customHeight="false" outlineLevel="0" collapsed="false">
      <c r="A297" s="7"/>
      <c r="B297" s="22" t="s">
        <v>54</v>
      </c>
      <c r="C297" s="33"/>
      <c r="D297" s="23" t="n">
        <v>3.29</v>
      </c>
      <c r="E297" s="24" t="n">
        <f aca="false">D297/100</f>
        <v>0.0329</v>
      </c>
      <c r="F297" s="25"/>
      <c r="G297" s="25"/>
      <c r="H297" s="26" t="n">
        <f aca="false">H264*D297/100</f>
        <v>0</v>
      </c>
      <c r="I297" s="25"/>
      <c r="J297" s="25"/>
      <c r="K297" s="23" t="n">
        <v>0</v>
      </c>
      <c r="L297" s="44" t="n">
        <f aca="false">D297*K297</f>
        <v>0</v>
      </c>
    </row>
    <row r="298" customFormat="false" ht="16.5" hidden="false" customHeight="false" outlineLevel="0" collapsed="false">
      <c r="A298" s="7"/>
      <c r="B298" s="22" t="s">
        <v>55</v>
      </c>
      <c r="C298" s="33"/>
      <c r="D298" s="23" t="n">
        <v>1</v>
      </c>
      <c r="E298" s="24" t="n">
        <f aca="false">D298/100</f>
        <v>0.01</v>
      </c>
      <c r="F298" s="25"/>
      <c r="G298" s="25"/>
      <c r="H298" s="26" t="n">
        <f aca="false">H266*D298/100</f>
        <v>0</v>
      </c>
      <c r="I298" s="25"/>
      <c r="J298" s="25"/>
      <c r="K298" s="23" t="n">
        <v>0</v>
      </c>
      <c r="L298" s="44" t="n">
        <f aca="false">D298*K298</f>
        <v>0</v>
      </c>
    </row>
    <row r="299" customFormat="false" ht="16.7" hidden="false" customHeight="true" outlineLevel="0" collapsed="false">
      <c r="A299" s="7"/>
      <c r="B299" s="22" t="s">
        <v>56</v>
      </c>
      <c r="C299" s="33"/>
      <c r="D299" s="23" t="n">
        <v>1.1</v>
      </c>
      <c r="E299" s="24" t="n">
        <f aca="false">D299/100</f>
        <v>0.011</v>
      </c>
      <c r="F299" s="25"/>
      <c r="G299" s="25"/>
      <c r="H299" s="26" t="n">
        <f aca="false">H267*D299/100</f>
        <v>0</v>
      </c>
      <c r="I299" s="25"/>
      <c r="J299" s="25"/>
      <c r="K299" s="23" t="n">
        <v>30</v>
      </c>
      <c r="L299" s="44" t="n">
        <f aca="false">D299*K299</f>
        <v>33</v>
      </c>
    </row>
    <row r="300" customFormat="false" ht="16.5" hidden="false" customHeight="false" outlineLevel="0" collapsed="false">
      <c r="A300" s="7"/>
      <c r="B300" s="22" t="s">
        <v>128</v>
      </c>
      <c r="C300" s="33"/>
      <c r="D300" s="23" t="n">
        <v>0.24</v>
      </c>
      <c r="E300" s="24" t="n">
        <f aca="false">D300/100</f>
        <v>0.0024</v>
      </c>
      <c r="F300" s="25"/>
      <c r="G300" s="25"/>
      <c r="H300" s="26" t="n">
        <f aca="false">H268*D300/100</f>
        <v>0</v>
      </c>
      <c r="I300" s="25"/>
      <c r="J300" s="25"/>
      <c r="K300" s="23" t="n">
        <v>89</v>
      </c>
      <c r="L300" s="44" t="n">
        <f aca="false">D300*K300</f>
        <v>21.36</v>
      </c>
    </row>
    <row r="301" customFormat="false" ht="16.5" hidden="false" customHeight="false" outlineLevel="0" collapsed="false">
      <c r="A301" s="7"/>
      <c r="B301" s="22" t="s">
        <v>21</v>
      </c>
      <c r="C301" s="33"/>
      <c r="D301" s="23" t="n">
        <v>0.2</v>
      </c>
      <c r="E301" s="24" t="n">
        <f aca="false">D301/100</f>
        <v>0.002</v>
      </c>
      <c r="F301" s="25"/>
      <c r="G301" s="25"/>
      <c r="H301" s="26" t="n">
        <v>0</v>
      </c>
      <c r="I301" s="25"/>
      <c r="J301" s="25"/>
      <c r="K301" s="23" t="n">
        <v>46</v>
      </c>
      <c r="L301" s="44" t="n">
        <f aca="false">D301*K301</f>
        <v>9.2</v>
      </c>
    </row>
    <row r="302" customFormat="false" ht="16.5" hidden="false" customHeight="false" outlineLevel="0" collapsed="false">
      <c r="A302" s="7"/>
      <c r="B302" s="22" t="s">
        <v>154</v>
      </c>
      <c r="C302" s="33"/>
      <c r="D302" s="23" t="n">
        <v>4</v>
      </c>
      <c r="E302" s="24" t="n">
        <f aca="false">D302/100</f>
        <v>0.04</v>
      </c>
      <c r="F302" s="25"/>
      <c r="G302" s="25"/>
      <c r="H302" s="26" t="n">
        <f aca="false">H270*D302/100</f>
        <v>0</v>
      </c>
      <c r="I302" s="25"/>
      <c r="J302" s="25"/>
      <c r="K302" s="23" t="n">
        <v>30</v>
      </c>
      <c r="L302" s="44" t="n">
        <f aca="false">D302*K302</f>
        <v>120</v>
      </c>
    </row>
    <row r="303" customFormat="false" ht="16.5" hidden="false" customHeight="false" outlineLevel="0" collapsed="false">
      <c r="A303" s="7"/>
      <c r="B303" s="22" t="s">
        <v>118</v>
      </c>
      <c r="C303" s="33"/>
      <c r="D303" s="23" t="n">
        <v>0.96</v>
      </c>
      <c r="E303" s="24" t="n">
        <f aca="false">D303/100</f>
        <v>0.0096</v>
      </c>
      <c r="F303" s="25"/>
      <c r="G303" s="25"/>
      <c r="H303" s="26" t="n">
        <f aca="false">H261*D303/100</f>
        <v>0</v>
      </c>
      <c r="I303" s="25"/>
      <c r="J303" s="25"/>
      <c r="K303" s="23" t="n">
        <v>30</v>
      </c>
      <c r="L303" s="44" t="n">
        <f aca="false">D303*K303</f>
        <v>28.8</v>
      </c>
    </row>
    <row r="304" customFormat="false" ht="16.5" hidden="false" customHeight="false" outlineLevel="0" collapsed="false">
      <c r="A304" s="7"/>
      <c r="B304" s="22" t="s">
        <v>58</v>
      </c>
      <c r="C304" s="33"/>
      <c r="D304" s="23" t="n">
        <v>0.4</v>
      </c>
      <c r="E304" s="24" t="n">
        <f aca="false">D304/100</f>
        <v>0.004</v>
      </c>
      <c r="F304" s="25"/>
      <c r="G304" s="25"/>
      <c r="H304" s="26" t="n">
        <f aca="false">H261*D304/100</f>
        <v>0</v>
      </c>
      <c r="I304" s="25"/>
      <c r="J304" s="25"/>
      <c r="K304" s="23" t="n">
        <v>84</v>
      </c>
      <c r="L304" s="44" t="n">
        <f aca="false">D304*K304</f>
        <v>33.6</v>
      </c>
    </row>
    <row r="305" customFormat="false" ht="16.5" hidden="false" customHeight="false" outlineLevel="0" collapsed="false">
      <c r="A305" s="7"/>
      <c r="B305" s="22" t="s">
        <v>155</v>
      </c>
      <c r="C305" s="33"/>
      <c r="D305" s="23" t="n">
        <v>16</v>
      </c>
      <c r="E305" s="24" t="n">
        <f aca="false">D305/100</f>
        <v>0.16</v>
      </c>
      <c r="F305" s="25"/>
      <c r="G305" s="25"/>
      <c r="H305" s="26" t="n">
        <f aca="false">H261*D305/100</f>
        <v>0</v>
      </c>
      <c r="I305" s="25"/>
      <c r="J305" s="25"/>
      <c r="K305" s="23" t="n">
        <v>0</v>
      </c>
      <c r="L305" s="44" t="n">
        <f aca="false">D305*K305</f>
        <v>0</v>
      </c>
    </row>
    <row r="306" customFormat="false" ht="16.5" hidden="false" customHeight="false" outlineLevel="0" collapsed="false">
      <c r="A306" s="7"/>
      <c r="B306" s="22" t="s">
        <v>25</v>
      </c>
      <c r="C306" s="33"/>
      <c r="D306" s="23" t="n">
        <v>0.4</v>
      </c>
      <c r="E306" s="24" t="n">
        <f aca="false">D306/100</f>
        <v>0.004</v>
      </c>
      <c r="F306" s="25"/>
      <c r="G306" s="25"/>
      <c r="H306" s="26" t="n">
        <f aca="false">H261*D306/100</f>
        <v>0</v>
      </c>
      <c r="I306" s="25"/>
      <c r="J306" s="25"/>
      <c r="K306" s="23" t="n">
        <v>175</v>
      </c>
      <c r="L306" s="44" t="n">
        <f aca="false">D306*K306</f>
        <v>70</v>
      </c>
    </row>
    <row r="307" customFormat="false" ht="16.5" hidden="false" customHeight="false" outlineLevel="0" collapsed="false">
      <c r="A307" s="7"/>
      <c r="B307" s="22" t="s">
        <v>69</v>
      </c>
      <c r="C307" s="33"/>
      <c r="D307" s="23" t="n">
        <v>0.15</v>
      </c>
      <c r="E307" s="24" t="n">
        <f aca="false">D307/100</f>
        <v>0.0015</v>
      </c>
      <c r="F307" s="25"/>
      <c r="G307" s="25"/>
      <c r="H307" s="26" t="n">
        <f aca="false">H261*D307/100</f>
        <v>0</v>
      </c>
      <c r="I307" s="25"/>
      <c r="J307" s="25"/>
      <c r="K307" s="23" t="n">
        <v>14</v>
      </c>
      <c r="L307" s="44" t="n">
        <f aca="false">D307*K307</f>
        <v>2.1</v>
      </c>
    </row>
    <row r="308" customFormat="false" ht="16.5" hidden="false" customHeight="false" outlineLevel="0" collapsed="false">
      <c r="A308" s="7"/>
      <c r="B308" s="22"/>
      <c r="C308" s="33"/>
      <c r="D308" s="23"/>
      <c r="E308" s="26"/>
      <c r="F308" s="25"/>
      <c r="G308" s="25"/>
      <c r="H308" s="26"/>
      <c r="I308" s="25"/>
      <c r="J308" s="25"/>
      <c r="K308" s="23"/>
      <c r="L308" s="44" t="n">
        <f aca="false">SUM(L293:L307)</f>
        <v>494.88</v>
      </c>
    </row>
    <row r="309" customFormat="false" ht="16.5" hidden="false" customHeight="false" outlineLevel="0" collapsed="false">
      <c r="A309" s="42"/>
      <c r="B309" s="36" t="s">
        <v>33</v>
      </c>
      <c r="C309" s="58"/>
      <c r="D309" s="38"/>
      <c r="E309" s="59"/>
      <c r="F309" s="40" t="n">
        <v>1.46</v>
      </c>
      <c r="G309" s="40" t="n">
        <v>3.92</v>
      </c>
      <c r="H309" s="38" t="n">
        <v>12.16</v>
      </c>
      <c r="I309" s="40" t="n">
        <v>89.8</v>
      </c>
      <c r="J309" s="40" t="n">
        <v>0.2</v>
      </c>
      <c r="K309" s="38"/>
      <c r="L309" s="45" t="n">
        <f aca="false">L308/100</f>
        <v>4.9488</v>
      </c>
    </row>
    <row r="310" customFormat="false" ht="36" hidden="false" customHeight="true" outlineLevel="0" collapsed="false">
      <c r="A310" s="7" t="s">
        <v>156</v>
      </c>
      <c r="B310" s="41" t="s">
        <v>157</v>
      </c>
      <c r="C310" s="15" t="n">
        <v>130</v>
      </c>
      <c r="D310" s="25"/>
      <c r="E310" s="26"/>
      <c r="F310" s="25"/>
      <c r="G310" s="25"/>
      <c r="H310" s="26"/>
      <c r="I310" s="25"/>
      <c r="J310" s="25"/>
      <c r="K310" s="23"/>
      <c r="L310" s="43" t="n">
        <v>4.15</v>
      </c>
    </row>
    <row r="311" customFormat="false" ht="16.5" hidden="false" customHeight="false" outlineLevel="0" collapsed="false">
      <c r="A311" s="7"/>
      <c r="B311" s="22" t="s">
        <v>83</v>
      </c>
      <c r="C311" s="15"/>
      <c r="D311" s="23" t="n">
        <v>4.55</v>
      </c>
      <c r="E311" s="24" t="n">
        <f aca="false">D311/100</f>
        <v>0.0455</v>
      </c>
      <c r="F311" s="25"/>
      <c r="G311" s="25"/>
      <c r="H311" s="26" t="n">
        <f aca="false">H230*D311/100</f>
        <v>0</v>
      </c>
      <c r="I311" s="25"/>
      <c r="J311" s="25"/>
      <c r="K311" s="23" t="n">
        <v>35</v>
      </c>
      <c r="L311" s="23" t="n">
        <f aca="false">D311*K311</f>
        <v>159.25</v>
      </c>
    </row>
    <row r="312" customFormat="false" ht="16.5" hidden="false" customHeight="false" outlineLevel="0" collapsed="false">
      <c r="A312" s="7"/>
      <c r="B312" s="22" t="s">
        <v>23</v>
      </c>
      <c r="C312" s="15"/>
      <c r="D312" s="23" t="n">
        <v>0.65</v>
      </c>
      <c r="E312" s="24" t="n">
        <f aca="false">D312/100</f>
        <v>0.0065</v>
      </c>
      <c r="F312" s="25"/>
      <c r="G312" s="25"/>
      <c r="H312" s="26" t="n">
        <f aca="false">H230*D312/100</f>
        <v>0</v>
      </c>
      <c r="I312" s="25"/>
      <c r="J312" s="25"/>
      <c r="K312" s="23" t="n">
        <v>390</v>
      </c>
      <c r="L312" s="23" t="n">
        <f aca="false">D312*K312</f>
        <v>253.5</v>
      </c>
    </row>
    <row r="313" customFormat="false" ht="16.5" hidden="false" customHeight="false" outlineLevel="0" collapsed="false">
      <c r="A313" s="7"/>
      <c r="B313" s="22" t="s">
        <v>26</v>
      </c>
      <c r="C313" s="15"/>
      <c r="D313" s="23" t="n">
        <v>0.15</v>
      </c>
      <c r="E313" s="24" t="n">
        <f aca="false">D313/100</f>
        <v>0.0015</v>
      </c>
      <c r="F313" s="25"/>
      <c r="G313" s="25"/>
      <c r="H313" s="26" t="n">
        <f aca="false">H230*D313/100</f>
        <v>0</v>
      </c>
      <c r="I313" s="25"/>
      <c r="J313" s="25"/>
      <c r="K313" s="23" t="n">
        <v>14</v>
      </c>
      <c r="L313" s="23" t="n">
        <f aca="false">D313*K313</f>
        <v>2.1</v>
      </c>
    </row>
    <row r="314" customFormat="false" ht="16.5" hidden="false" customHeight="false" outlineLevel="0" collapsed="false">
      <c r="A314" s="7"/>
      <c r="B314" s="22"/>
      <c r="C314" s="15"/>
      <c r="D314" s="25"/>
      <c r="E314" s="26"/>
      <c r="F314" s="25"/>
      <c r="G314" s="25"/>
      <c r="H314" s="26"/>
      <c r="I314" s="25"/>
      <c r="J314" s="25"/>
      <c r="K314" s="23"/>
      <c r="L314" s="23" t="n">
        <f aca="false">L311+L312+L313</f>
        <v>414.85</v>
      </c>
    </row>
    <row r="315" customFormat="false" ht="16.5" hidden="false" customHeight="false" outlineLevel="0" collapsed="false">
      <c r="A315" s="35"/>
      <c r="B315" s="36" t="s">
        <v>33</v>
      </c>
      <c r="C315" s="37"/>
      <c r="D315" s="40"/>
      <c r="E315" s="59"/>
      <c r="F315" s="40" t="n">
        <v>4.68</v>
      </c>
      <c r="G315" s="40" t="n">
        <v>5.46</v>
      </c>
      <c r="H315" s="40" t="n">
        <v>31.7</v>
      </c>
      <c r="I315" s="40" t="n">
        <v>195</v>
      </c>
      <c r="J315" s="40" t="n">
        <v>0</v>
      </c>
      <c r="K315" s="38"/>
      <c r="L315" s="38" t="n">
        <f aca="false">L314/100</f>
        <v>4.1485</v>
      </c>
    </row>
    <row r="316" customFormat="false" ht="52.9" hidden="false" customHeight="true" outlineLevel="0" collapsed="false">
      <c r="A316" s="7" t="s">
        <v>158</v>
      </c>
      <c r="B316" s="41" t="s">
        <v>159</v>
      </c>
      <c r="C316" s="15" t="s">
        <v>160</v>
      </c>
      <c r="D316" s="23"/>
      <c r="E316" s="24"/>
      <c r="F316" s="23"/>
      <c r="G316" s="25"/>
      <c r="H316" s="26"/>
      <c r="I316" s="25"/>
      <c r="J316" s="25"/>
      <c r="K316" s="23"/>
      <c r="L316" s="43" t="n">
        <v>16.71</v>
      </c>
    </row>
    <row r="317" customFormat="false" ht="16.5" hidden="false" customHeight="false" outlineLevel="0" collapsed="false">
      <c r="A317" s="7"/>
      <c r="B317" s="22" t="s">
        <v>161</v>
      </c>
      <c r="C317" s="15"/>
      <c r="D317" s="23" t="n">
        <v>5.46</v>
      </c>
      <c r="E317" s="24" t="n">
        <f aca="false">D317/100</f>
        <v>0.0546</v>
      </c>
      <c r="F317" s="23"/>
      <c r="G317" s="25"/>
      <c r="H317" s="26" t="n">
        <v>0</v>
      </c>
      <c r="I317" s="25"/>
      <c r="J317" s="25"/>
      <c r="K317" s="23" t="n">
        <v>220</v>
      </c>
      <c r="L317" s="23" t="n">
        <f aca="false">D317*K317</f>
        <v>1201.2</v>
      </c>
    </row>
    <row r="318" customFormat="false" ht="16.5" hidden="false" customHeight="false" outlineLevel="0" collapsed="false">
      <c r="A318" s="7"/>
      <c r="B318" s="22" t="s">
        <v>139</v>
      </c>
      <c r="C318" s="15"/>
      <c r="D318" s="23" t="n">
        <v>1.05</v>
      </c>
      <c r="E318" s="24" t="n">
        <f aca="false">D318/100</f>
        <v>0.0105</v>
      </c>
      <c r="F318" s="23"/>
      <c r="G318" s="25"/>
      <c r="H318" s="26" t="n">
        <v>0</v>
      </c>
      <c r="I318" s="25"/>
      <c r="J318" s="25"/>
      <c r="K318" s="23" t="n">
        <v>41</v>
      </c>
      <c r="L318" s="23" t="n">
        <f aca="false">D318*K318</f>
        <v>43.05</v>
      </c>
    </row>
    <row r="319" customFormat="false" ht="16.5" hidden="false" customHeight="false" outlineLevel="0" collapsed="false">
      <c r="A319" s="7"/>
      <c r="B319" s="22" t="s">
        <v>32</v>
      </c>
      <c r="C319" s="15"/>
      <c r="D319" s="23" t="n">
        <v>0</v>
      </c>
      <c r="E319" s="24" t="n">
        <f aca="false">D319/100</f>
        <v>0</v>
      </c>
      <c r="F319" s="23"/>
      <c r="G319" s="25"/>
      <c r="H319" s="26" t="n">
        <f aca="false">H255*D319/100</f>
        <v>0</v>
      </c>
      <c r="I319" s="25"/>
      <c r="J319" s="25"/>
      <c r="K319" s="23" t="n">
        <v>0</v>
      </c>
      <c r="L319" s="23" t="n">
        <f aca="false">D319*K319</f>
        <v>0</v>
      </c>
    </row>
    <row r="320" customFormat="false" ht="16.5" hidden="false" customHeight="false" outlineLevel="0" collapsed="false">
      <c r="A320" s="7"/>
      <c r="B320" s="22" t="s">
        <v>23</v>
      </c>
      <c r="C320" s="15"/>
      <c r="D320" s="23" t="n">
        <v>0.5</v>
      </c>
      <c r="E320" s="24" t="n">
        <f aca="false">D320/100</f>
        <v>0.005</v>
      </c>
      <c r="F320" s="23"/>
      <c r="G320" s="25"/>
      <c r="H320" s="26" t="n">
        <v>0</v>
      </c>
      <c r="I320" s="25"/>
      <c r="J320" s="25"/>
      <c r="K320" s="23" t="n">
        <v>390</v>
      </c>
      <c r="L320" s="23" t="n">
        <f aca="false">D320*K320</f>
        <v>195</v>
      </c>
    </row>
    <row r="321" customFormat="false" ht="16.5" hidden="false" customHeight="false" outlineLevel="0" collapsed="false">
      <c r="A321" s="7"/>
      <c r="B321" s="28" t="s">
        <v>64</v>
      </c>
      <c r="C321" s="15"/>
      <c r="D321" s="29" t="n">
        <v>79.8</v>
      </c>
      <c r="E321" s="30" t="n">
        <f aca="false">D321/100</f>
        <v>0.798</v>
      </c>
      <c r="F321" s="29"/>
      <c r="G321" s="31"/>
      <c r="H321" s="86" t="n">
        <v>79.8</v>
      </c>
      <c r="I321" s="31"/>
      <c r="J321" s="31"/>
      <c r="K321" s="29" t="n">
        <v>0</v>
      </c>
      <c r="L321" s="29" t="n">
        <f aca="false">D321*K321</f>
        <v>0</v>
      </c>
    </row>
    <row r="322" customFormat="false" ht="33" hidden="false" customHeight="false" outlineLevel="0" collapsed="false">
      <c r="A322" s="7"/>
      <c r="B322" s="28" t="s">
        <v>27</v>
      </c>
      <c r="C322" s="15"/>
      <c r="D322" s="29" t="n">
        <v>7</v>
      </c>
      <c r="E322" s="30" t="n">
        <f aca="false">D322/100</f>
        <v>0.07</v>
      </c>
      <c r="F322" s="29"/>
      <c r="G322" s="31"/>
      <c r="H322" s="86" t="n">
        <v>7</v>
      </c>
      <c r="I322" s="31"/>
      <c r="J322" s="31"/>
      <c r="K322" s="29" t="n">
        <v>0</v>
      </c>
      <c r="L322" s="29" t="n">
        <f aca="false">D322*K322</f>
        <v>0</v>
      </c>
    </row>
    <row r="323" customFormat="false" ht="16.5" hidden="false" customHeight="false" outlineLevel="0" collapsed="false">
      <c r="A323" s="27"/>
      <c r="B323" s="28" t="s">
        <v>162</v>
      </c>
      <c r="C323" s="15"/>
      <c r="D323" s="29" t="n">
        <v>5</v>
      </c>
      <c r="E323" s="30" t="n">
        <f aca="false">D323/100</f>
        <v>0.05</v>
      </c>
      <c r="F323" s="29"/>
      <c r="G323" s="31"/>
      <c r="H323" s="86" t="n">
        <v>5</v>
      </c>
      <c r="I323" s="31"/>
      <c r="J323" s="31"/>
      <c r="K323" s="29" t="n">
        <v>0</v>
      </c>
      <c r="L323" s="29" t="n">
        <f aca="false">D323*K323</f>
        <v>0</v>
      </c>
    </row>
    <row r="324" customFormat="false" ht="16.5" hidden="false" customHeight="false" outlineLevel="0" collapsed="false">
      <c r="A324" s="7"/>
      <c r="B324" s="22" t="s">
        <v>25</v>
      </c>
      <c r="C324" s="15"/>
      <c r="D324" s="23" t="n">
        <v>1.25</v>
      </c>
      <c r="E324" s="24" t="n">
        <f aca="false">D324/100</f>
        <v>0.0125</v>
      </c>
      <c r="F324" s="23"/>
      <c r="G324" s="25"/>
      <c r="H324" s="26" t="n">
        <v>0</v>
      </c>
      <c r="I324" s="25"/>
      <c r="J324" s="25"/>
      <c r="K324" s="23" t="n">
        <v>175</v>
      </c>
      <c r="L324" s="23" t="n">
        <f aca="false">D324*K324</f>
        <v>218.75</v>
      </c>
    </row>
    <row r="325" customFormat="false" ht="16.5" hidden="false" customHeight="false" outlineLevel="0" collapsed="false">
      <c r="A325" s="7"/>
      <c r="B325" s="22" t="s">
        <v>163</v>
      </c>
      <c r="C325" s="15"/>
      <c r="D325" s="23" t="n">
        <v>0.375</v>
      </c>
      <c r="E325" s="24" t="n">
        <f aca="false">D325/100</f>
        <v>0.00375</v>
      </c>
      <c r="F325" s="23"/>
      <c r="G325" s="25"/>
      <c r="H325" s="26" t="n">
        <v>0</v>
      </c>
      <c r="I325" s="25"/>
      <c r="J325" s="25"/>
      <c r="K325" s="23" t="n">
        <v>30</v>
      </c>
      <c r="L325" s="23" t="n">
        <f aca="false">D325*K325</f>
        <v>11.25</v>
      </c>
    </row>
    <row r="326" customFormat="false" ht="16.5" hidden="false" customHeight="false" outlineLevel="0" collapsed="false">
      <c r="A326" s="7"/>
      <c r="B326" s="22" t="s">
        <v>32</v>
      </c>
      <c r="C326" s="15"/>
      <c r="D326" s="23" t="n">
        <v>3.75</v>
      </c>
      <c r="E326" s="24" t="n">
        <f aca="false">D326/100</f>
        <v>0.0375</v>
      </c>
      <c r="F326" s="23"/>
      <c r="G326" s="25"/>
      <c r="H326" s="26" t="n">
        <v>0</v>
      </c>
      <c r="I326" s="25"/>
      <c r="J326" s="25"/>
      <c r="K326" s="23" t="n">
        <v>0</v>
      </c>
      <c r="L326" s="23" t="n">
        <f aca="false">D326*K326</f>
        <v>0</v>
      </c>
    </row>
    <row r="327" customFormat="false" ht="16.5" hidden="false" customHeight="false" outlineLevel="0" collapsed="false">
      <c r="A327" s="7"/>
      <c r="B327" s="22" t="s">
        <v>26</v>
      </c>
      <c r="C327" s="15"/>
      <c r="D327" s="23" t="n">
        <v>0.15</v>
      </c>
      <c r="E327" s="24" t="n">
        <f aca="false">D327/100</f>
        <v>0.0015</v>
      </c>
      <c r="F327" s="25"/>
      <c r="G327" s="25"/>
      <c r="H327" s="26" t="n">
        <v>0</v>
      </c>
      <c r="I327" s="25"/>
      <c r="J327" s="25"/>
      <c r="K327" s="23" t="n">
        <v>14</v>
      </c>
      <c r="L327" s="23" t="n">
        <f aca="false">D327*K327</f>
        <v>2.1</v>
      </c>
    </row>
    <row r="328" customFormat="false" ht="16.5" hidden="false" customHeight="false" outlineLevel="0" collapsed="false">
      <c r="A328" s="7"/>
      <c r="B328" s="22"/>
      <c r="C328" s="15"/>
      <c r="D328" s="23"/>
      <c r="E328" s="24"/>
      <c r="F328" s="25"/>
      <c r="G328" s="25"/>
      <c r="H328" s="26"/>
      <c r="I328" s="25"/>
      <c r="J328" s="25"/>
      <c r="K328" s="23"/>
      <c r="L328" s="23" t="n">
        <f aca="false">L317+L318+L319+L320+L321+L322+L323+L324+L325+L326+L327</f>
        <v>1671.35</v>
      </c>
    </row>
    <row r="329" customFormat="false" ht="16.5" hidden="false" customHeight="false" outlineLevel="0" collapsed="false">
      <c r="A329" s="35"/>
      <c r="B329" s="36" t="s">
        <v>33</v>
      </c>
      <c r="C329" s="37"/>
      <c r="D329" s="38"/>
      <c r="E329" s="39"/>
      <c r="F329" s="40" t="n">
        <v>14.4</v>
      </c>
      <c r="G329" s="40" t="n">
        <v>17.5</v>
      </c>
      <c r="H329" s="40" t="n">
        <v>5.6</v>
      </c>
      <c r="I329" s="40" t="n">
        <v>322</v>
      </c>
      <c r="J329" s="38" t="n">
        <v>0</v>
      </c>
      <c r="K329" s="38"/>
      <c r="L329" s="38" t="n">
        <f aca="false">L328/100</f>
        <v>16.7135</v>
      </c>
    </row>
    <row r="330" customFormat="false" ht="33.5" hidden="false" customHeight="true" outlineLevel="0" collapsed="false">
      <c r="A330" s="7" t="s">
        <v>164</v>
      </c>
      <c r="B330" s="41" t="s">
        <v>165</v>
      </c>
      <c r="C330" s="15" t="n">
        <v>180</v>
      </c>
      <c r="D330" s="23"/>
      <c r="E330" s="24"/>
      <c r="F330" s="25"/>
      <c r="G330" s="25"/>
      <c r="H330" s="26"/>
      <c r="I330" s="25"/>
      <c r="J330" s="25"/>
      <c r="K330" s="23"/>
      <c r="L330" s="43" t="n">
        <v>4.14</v>
      </c>
    </row>
    <row r="331" customFormat="false" ht="16.5" hidden="false" customHeight="false" outlineLevel="0" collapsed="false">
      <c r="A331" s="7"/>
      <c r="B331" s="60" t="s">
        <v>166</v>
      </c>
      <c r="C331" s="15"/>
      <c r="D331" s="23" t="n">
        <v>4.077</v>
      </c>
      <c r="E331" s="24" t="n">
        <f aca="false">D331/100</f>
        <v>0.04077</v>
      </c>
      <c r="F331" s="25"/>
      <c r="G331" s="25"/>
      <c r="H331" s="26" t="n">
        <f aca="false">H258*D331/100</f>
        <v>0</v>
      </c>
      <c r="I331" s="25"/>
      <c r="J331" s="25"/>
      <c r="K331" s="23" t="n">
        <v>75</v>
      </c>
      <c r="L331" s="23" t="n">
        <f aca="false">D331*K331</f>
        <v>305.775</v>
      </c>
    </row>
    <row r="332" customFormat="false" ht="16.5" hidden="false" customHeight="false" outlineLevel="0" collapsed="false">
      <c r="A332" s="7"/>
      <c r="B332" s="60" t="s">
        <v>32</v>
      </c>
      <c r="C332" s="15"/>
      <c r="D332" s="23" t="n">
        <v>15.48</v>
      </c>
      <c r="E332" s="24" t="n">
        <f aca="false">D332/100</f>
        <v>0.1548</v>
      </c>
      <c r="F332" s="25"/>
      <c r="G332" s="25"/>
      <c r="H332" s="26" t="n">
        <f aca="false">H258*D332/100</f>
        <v>0</v>
      </c>
      <c r="I332" s="25"/>
      <c r="J332" s="25"/>
      <c r="K332" s="23" t="n">
        <v>0</v>
      </c>
      <c r="L332" s="23" t="n">
        <f aca="false">D332*K332</f>
        <v>0</v>
      </c>
    </row>
    <row r="333" customFormat="false" ht="16.5" hidden="false" customHeight="false" outlineLevel="0" collapsed="false">
      <c r="A333" s="7"/>
      <c r="B333" s="60" t="s">
        <v>21</v>
      </c>
      <c r="C333" s="15"/>
      <c r="D333" s="23" t="n">
        <v>2.2</v>
      </c>
      <c r="E333" s="24" t="n">
        <f aca="false">D333/100</f>
        <v>0.022</v>
      </c>
      <c r="F333" s="25"/>
      <c r="G333" s="25"/>
      <c r="H333" s="26" t="n">
        <f aca="false">H258*D333/100</f>
        <v>0</v>
      </c>
      <c r="I333" s="25"/>
      <c r="J333" s="25"/>
      <c r="K333" s="23" t="n">
        <v>46</v>
      </c>
      <c r="L333" s="23" t="n">
        <f aca="false">D333*K333</f>
        <v>101.2</v>
      </c>
    </row>
    <row r="334" customFormat="false" ht="16.5" hidden="false" customHeight="false" outlineLevel="0" collapsed="false">
      <c r="A334" s="7"/>
      <c r="B334" s="60" t="s">
        <v>73</v>
      </c>
      <c r="C334" s="15"/>
      <c r="D334" s="23" t="n">
        <v>0.02</v>
      </c>
      <c r="E334" s="24" t="n">
        <f aca="false">D334/100</f>
        <v>0.0002</v>
      </c>
      <c r="F334" s="25"/>
      <c r="G334" s="25"/>
      <c r="H334" s="26" t="n">
        <f aca="false">H258*D334/100</f>
        <v>0</v>
      </c>
      <c r="I334" s="25"/>
      <c r="J334" s="25"/>
      <c r="K334" s="23" t="n">
        <v>350</v>
      </c>
      <c r="L334" s="23" t="n">
        <f aca="false">D334*K334</f>
        <v>7</v>
      </c>
    </row>
    <row r="335" customFormat="false" ht="16.5" hidden="false" customHeight="false" outlineLevel="0" collapsed="false">
      <c r="A335" s="7"/>
      <c r="B335" s="60"/>
      <c r="C335" s="15"/>
      <c r="D335" s="23"/>
      <c r="E335" s="24"/>
      <c r="F335" s="25"/>
      <c r="G335" s="25"/>
      <c r="H335" s="26"/>
      <c r="I335" s="25"/>
      <c r="J335" s="25"/>
      <c r="K335" s="23"/>
      <c r="L335" s="23" t="n">
        <f aca="false">L331+L332+L333+L334</f>
        <v>413.975</v>
      </c>
    </row>
    <row r="336" customFormat="false" ht="16.5" hidden="false" customHeight="false" outlineLevel="0" collapsed="false">
      <c r="A336" s="35"/>
      <c r="B336" s="36" t="s">
        <v>33</v>
      </c>
      <c r="C336" s="37"/>
      <c r="D336" s="38"/>
      <c r="E336" s="39"/>
      <c r="F336" s="40" t="n">
        <v>0.2</v>
      </c>
      <c r="G336" s="40" t="n">
        <v>0</v>
      </c>
      <c r="H336" s="40" t="n">
        <v>35.8</v>
      </c>
      <c r="I336" s="40" t="n">
        <v>136</v>
      </c>
      <c r="J336" s="40" t="n">
        <v>6.4</v>
      </c>
      <c r="K336" s="38"/>
      <c r="L336" s="38" t="n">
        <f aca="false">L335/100</f>
        <v>4.13975</v>
      </c>
    </row>
    <row r="337" customFormat="false" ht="16.5" hidden="false" customHeight="false" outlineLevel="0" collapsed="false">
      <c r="A337" s="7" t="s">
        <v>37</v>
      </c>
      <c r="B337" s="14" t="s">
        <v>74</v>
      </c>
      <c r="C337" s="15" t="s">
        <v>75</v>
      </c>
      <c r="D337" s="23"/>
      <c r="E337" s="24"/>
      <c r="F337" s="25"/>
      <c r="G337" s="25"/>
      <c r="H337" s="26"/>
      <c r="I337" s="25"/>
      <c r="J337" s="25"/>
      <c r="K337" s="23"/>
      <c r="L337" s="16" t="n">
        <v>2.22</v>
      </c>
    </row>
    <row r="338" customFormat="false" ht="16.5" hidden="false" customHeight="false" outlineLevel="0" collapsed="false">
      <c r="A338" s="7"/>
      <c r="B338" s="22" t="s">
        <v>38</v>
      </c>
      <c r="C338" s="15"/>
      <c r="D338" s="23" t="n">
        <v>3</v>
      </c>
      <c r="E338" s="24" t="n">
        <f aca="false">D338/100</f>
        <v>0.03</v>
      </c>
      <c r="F338" s="25"/>
      <c r="G338" s="25"/>
      <c r="H338" s="26" t="n">
        <f aca="false">H258*D338/100</f>
        <v>0</v>
      </c>
      <c r="I338" s="25"/>
      <c r="J338" s="25"/>
      <c r="K338" s="23" t="n">
        <v>41</v>
      </c>
      <c r="L338" s="23" t="n">
        <f aca="false">D338*K338</f>
        <v>123</v>
      </c>
    </row>
    <row r="339" customFormat="false" ht="16.5" hidden="false" customHeight="false" outlineLevel="0" collapsed="false">
      <c r="A339" s="7"/>
      <c r="B339" s="60" t="s">
        <v>76</v>
      </c>
      <c r="C339" s="15"/>
      <c r="D339" s="23" t="n">
        <v>3</v>
      </c>
      <c r="E339" s="24" t="n">
        <f aca="false">D339/100</f>
        <v>0.03</v>
      </c>
      <c r="F339" s="25"/>
      <c r="G339" s="25"/>
      <c r="H339" s="26" t="n">
        <f aca="false">H258*D339/100</f>
        <v>0</v>
      </c>
      <c r="I339" s="25"/>
      <c r="J339" s="25"/>
      <c r="K339" s="23" t="n">
        <v>41</v>
      </c>
      <c r="L339" s="23" t="n">
        <f aca="false">D339*K339</f>
        <v>123</v>
      </c>
    </row>
    <row r="340" customFormat="false" ht="16.5" hidden="false" customHeight="false" outlineLevel="0" collapsed="false">
      <c r="A340" s="7"/>
      <c r="B340" s="60"/>
      <c r="C340" s="15"/>
      <c r="D340" s="23"/>
      <c r="E340" s="24"/>
      <c r="F340" s="25"/>
      <c r="G340" s="25"/>
      <c r="H340" s="26"/>
      <c r="I340" s="25"/>
      <c r="J340" s="25"/>
      <c r="K340" s="23"/>
      <c r="L340" s="23" t="n">
        <f aca="false">L338+L339</f>
        <v>246</v>
      </c>
    </row>
    <row r="341" customFormat="false" ht="16.5" hidden="false" customHeight="false" outlineLevel="0" collapsed="false">
      <c r="A341" s="35"/>
      <c r="B341" s="36" t="s">
        <v>33</v>
      </c>
      <c r="C341" s="37"/>
      <c r="D341" s="38"/>
      <c r="E341" s="39"/>
      <c r="F341" s="38" t="n">
        <v>4.8</v>
      </c>
      <c r="G341" s="38" t="n">
        <v>0.735</v>
      </c>
      <c r="H341" s="40" t="n">
        <v>24.4</v>
      </c>
      <c r="I341" s="40" t="n">
        <v>123</v>
      </c>
      <c r="J341" s="40" t="n">
        <v>0</v>
      </c>
      <c r="K341" s="38"/>
      <c r="L341" s="38" t="n">
        <f aca="false">L340/100</f>
        <v>2.46</v>
      </c>
    </row>
    <row r="342" customFormat="false" ht="16.75" hidden="false" customHeight="false" outlineLevel="0" collapsed="false">
      <c r="A342" s="46"/>
      <c r="B342" s="47" t="s">
        <v>167</v>
      </c>
      <c r="C342" s="48"/>
      <c r="D342" s="49"/>
      <c r="E342" s="50"/>
      <c r="F342" s="53" t="n">
        <f aca="false">F309+F315+F329+F336+F341</f>
        <v>25.54</v>
      </c>
      <c r="G342" s="53" t="n">
        <f aca="false">G309+G315+G329+G336+G341</f>
        <v>27.615</v>
      </c>
      <c r="H342" s="53" t="n">
        <f aca="false">H309+H315+H329+H336+H341</f>
        <v>109.66</v>
      </c>
      <c r="I342" s="53" t="n">
        <f aca="false">I309+I315+I329+I336+I341</f>
        <v>865.8</v>
      </c>
      <c r="J342" s="53" t="n">
        <f aca="false">J309+J315+J329+J336+J341</f>
        <v>6.6</v>
      </c>
      <c r="K342" s="49"/>
      <c r="L342" s="53" t="n">
        <f aca="false">L309+L315+L329+L336+L341</f>
        <v>32.41055</v>
      </c>
    </row>
    <row r="343" customFormat="false" ht="16.15" hidden="false" customHeight="true" outlineLevel="0" collapsed="false">
      <c r="A343" s="9" t="s">
        <v>78</v>
      </c>
      <c r="B343" s="9"/>
      <c r="C343" s="9"/>
      <c r="D343" s="9"/>
      <c r="E343" s="9"/>
      <c r="F343" s="9"/>
      <c r="G343" s="9"/>
      <c r="H343" s="9"/>
      <c r="I343" s="9"/>
      <c r="J343" s="9"/>
      <c r="K343" s="9"/>
      <c r="L343" s="9"/>
    </row>
    <row r="344" customFormat="false" ht="54" hidden="false" customHeight="true" outlineLevel="0" collapsed="false">
      <c r="A344" s="7" t="s">
        <v>168</v>
      </c>
      <c r="B344" s="14" t="s">
        <v>169</v>
      </c>
      <c r="C344" s="15" t="s">
        <v>101</v>
      </c>
      <c r="D344" s="16"/>
      <c r="E344" s="17"/>
      <c r="F344" s="18"/>
      <c r="G344" s="18"/>
      <c r="H344" s="73" t="s">
        <v>102</v>
      </c>
      <c r="I344" s="18"/>
      <c r="J344" s="18"/>
      <c r="K344" s="16"/>
      <c r="L344" s="16" t="n">
        <v>10.61</v>
      </c>
    </row>
    <row r="345" customFormat="false" ht="16.5" hidden="false" customHeight="false" outlineLevel="0" collapsed="false">
      <c r="A345" s="7"/>
      <c r="B345" s="22" t="s">
        <v>170</v>
      </c>
      <c r="C345" s="15"/>
      <c r="D345" s="23" t="n">
        <v>4</v>
      </c>
      <c r="E345" s="24" t="n">
        <f aca="false">D345/100</f>
        <v>0.04</v>
      </c>
      <c r="F345" s="25"/>
      <c r="G345" s="25"/>
      <c r="H345" s="26" t="n">
        <f aca="false">D345*H258/100</f>
        <v>0</v>
      </c>
      <c r="I345" s="25"/>
      <c r="J345" s="25"/>
      <c r="K345" s="23" t="n">
        <v>47</v>
      </c>
      <c r="L345" s="23" t="n">
        <f aca="false">D345*K345</f>
        <v>188</v>
      </c>
    </row>
    <row r="346" customFormat="false" ht="16.5" hidden="false" customHeight="false" outlineLevel="0" collapsed="false">
      <c r="A346" s="7"/>
      <c r="B346" s="22" t="s">
        <v>29</v>
      </c>
      <c r="C346" s="15"/>
      <c r="D346" s="23" t="n">
        <v>13</v>
      </c>
      <c r="E346" s="24" t="n">
        <f aca="false">D346/100</f>
        <v>0.13</v>
      </c>
      <c r="F346" s="25"/>
      <c r="G346" s="25"/>
      <c r="H346" s="26" t="n">
        <f aca="false">D346*H258/100</f>
        <v>0</v>
      </c>
      <c r="I346" s="25"/>
      <c r="J346" s="25"/>
      <c r="K346" s="23" t="n">
        <v>50</v>
      </c>
      <c r="L346" s="23" t="n">
        <f aca="false">D346*K346</f>
        <v>650</v>
      </c>
    </row>
    <row r="347" customFormat="false" ht="16.5" hidden="false" customHeight="false" outlineLevel="0" collapsed="false">
      <c r="A347" s="7"/>
      <c r="B347" s="22" t="s">
        <v>21</v>
      </c>
      <c r="C347" s="15"/>
      <c r="D347" s="23" t="n">
        <v>0.6</v>
      </c>
      <c r="E347" s="24" t="n">
        <f aca="false">D347/100</f>
        <v>0.006</v>
      </c>
      <c r="F347" s="25"/>
      <c r="G347" s="25"/>
      <c r="H347" s="26" t="n">
        <f aca="false">D347*H259/100</f>
        <v>0</v>
      </c>
      <c r="I347" s="25"/>
      <c r="J347" s="25"/>
      <c r="K347" s="23" t="n">
        <v>46</v>
      </c>
      <c r="L347" s="23" t="n">
        <f aca="false">D347*K347</f>
        <v>27.6</v>
      </c>
    </row>
    <row r="348" customFormat="false" ht="16.5" hidden="false" customHeight="false" outlineLevel="0" collapsed="false">
      <c r="A348" s="7"/>
      <c r="B348" s="22" t="s">
        <v>23</v>
      </c>
      <c r="C348" s="15"/>
      <c r="D348" s="26" t="n">
        <v>0.5</v>
      </c>
      <c r="E348" s="34" t="n">
        <f aca="false">D348/100</f>
        <v>0.005</v>
      </c>
      <c r="F348" s="25"/>
      <c r="G348" s="25"/>
      <c r="H348" s="26" t="n">
        <f aca="false">D348*H260/100</f>
        <v>0</v>
      </c>
      <c r="I348" s="25"/>
      <c r="J348" s="25"/>
      <c r="K348" s="23" t="n">
        <v>390</v>
      </c>
      <c r="L348" s="23" t="n">
        <f aca="false">D348*K348</f>
        <v>195</v>
      </c>
    </row>
    <row r="349" customFormat="false" ht="16.5" hidden="false" customHeight="false" outlineLevel="0" collapsed="false">
      <c r="A349" s="7"/>
      <c r="B349" s="22" t="s">
        <v>32</v>
      </c>
      <c r="C349" s="15"/>
      <c r="D349" s="25" t="n">
        <v>3</v>
      </c>
      <c r="E349" s="34" t="n">
        <f aca="false">D349/100</f>
        <v>0.03</v>
      </c>
      <c r="F349" s="25"/>
      <c r="G349" s="25"/>
      <c r="H349" s="26" t="n">
        <f aca="false">D349*H261/100</f>
        <v>0</v>
      </c>
      <c r="I349" s="25"/>
      <c r="J349" s="25"/>
      <c r="K349" s="23" t="n">
        <v>0</v>
      </c>
      <c r="L349" s="23" t="n">
        <f aca="false">D349*K349</f>
        <v>0</v>
      </c>
    </row>
    <row r="350" customFormat="false" ht="16.5" hidden="false" customHeight="false" outlineLevel="0" collapsed="false">
      <c r="A350" s="7"/>
      <c r="B350" s="22"/>
      <c r="C350" s="15"/>
      <c r="D350" s="23"/>
      <c r="E350" s="24"/>
      <c r="F350" s="25"/>
      <c r="G350" s="25"/>
      <c r="H350" s="26"/>
      <c r="I350" s="25"/>
      <c r="J350" s="25"/>
      <c r="K350" s="23"/>
      <c r="L350" s="23" t="n">
        <f aca="false">L345++L346+L347+L348+L349</f>
        <v>1060.6</v>
      </c>
    </row>
    <row r="351" customFormat="false" ht="16.5" hidden="false" customHeight="false" outlineLevel="0" collapsed="false">
      <c r="A351" s="42"/>
      <c r="B351" s="36" t="s">
        <v>33</v>
      </c>
      <c r="C351" s="37"/>
      <c r="D351" s="38"/>
      <c r="E351" s="39"/>
      <c r="F351" s="40" t="n">
        <v>7.2</v>
      </c>
      <c r="G351" s="40" t="n">
        <v>13.3</v>
      </c>
      <c r="H351" s="40" t="n">
        <v>37.8</v>
      </c>
      <c r="I351" s="40" t="n">
        <v>300</v>
      </c>
      <c r="J351" s="40" t="n">
        <v>0</v>
      </c>
      <c r="K351" s="38"/>
      <c r="L351" s="38" t="n">
        <f aca="false">L350/100</f>
        <v>10.606</v>
      </c>
    </row>
    <row r="352" customFormat="false" ht="39" hidden="false" customHeight="true" outlineLevel="0" collapsed="false">
      <c r="A352" s="7" t="s">
        <v>85</v>
      </c>
      <c r="B352" s="41" t="s">
        <v>141</v>
      </c>
      <c r="C352" s="15" t="s">
        <v>142</v>
      </c>
      <c r="D352" s="23"/>
      <c r="E352" s="24"/>
      <c r="F352" s="25"/>
      <c r="G352" s="25"/>
      <c r="H352" s="26"/>
      <c r="I352" s="25"/>
      <c r="J352" s="25"/>
      <c r="K352" s="23"/>
      <c r="L352" s="43" t="n">
        <v>0.82</v>
      </c>
    </row>
    <row r="353" customFormat="false" ht="16.5" hidden="false" customHeight="false" outlineLevel="0" collapsed="false">
      <c r="A353" s="7"/>
      <c r="B353" s="60" t="s">
        <v>87</v>
      </c>
      <c r="C353" s="15"/>
      <c r="D353" s="26" t="n">
        <v>0.045</v>
      </c>
      <c r="E353" s="24" t="n">
        <f aca="false">D353/100</f>
        <v>0.00045</v>
      </c>
      <c r="F353" s="25"/>
      <c r="G353" s="25"/>
      <c r="H353" s="26" t="n">
        <f aca="false">H258*D353/100</f>
        <v>0</v>
      </c>
      <c r="I353" s="25"/>
      <c r="J353" s="25"/>
      <c r="K353" s="23" t="n">
        <v>450</v>
      </c>
      <c r="L353" s="23" t="n">
        <f aca="false">D353*K353</f>
        <v>20.25</v>
      </c>
    </row>
    <row r="354" customFormat="false" ht="16.5" hidden="false" customHeight="false" outlineLevel="0" collapsed="false">
      <c r="A354" s="7"/>
      <c r="B354" s="60" t="s">
        <v>21</v>
      </c>
      <c r="C354" s="15"/>
      <c r="D354" s="23" t="n">
        <v>1.35</v>
      </c>
      <c r="E354" s="24" t="n">
        <f aca="false">D354/100</f>
        <v>0.0135</v>
      </c>
      <c r="F354" s="25"/>
      <c r="G354" s="25"/>
      <c r="H354" s="26" t="n">
        <f aca="false">H258*D354/100</f>
        <v>0</v>
      </c>
      <c r="I354" s="25"/>
      <c r="J354" s="25"/>
      <c r="K354" s="23" t="n">
        <v>46</v>
      </c>
      <c r="L354" s="23" t="n">
        <f aca="false">D354*K354</f>
        <v>62.1</v>
      </c>
    </row>
    <row r="355" customFormat="false" ht="16.5" hidden="false" customHeight="false" outlineLevel="0" collapsed="false">
      <c r="A355" s="7"/>
      <c r="B355" s="60" t="s">
        <v>32</v>
      </c>
      <c r="C355" s="15"/>
      <c r="D355" s="23" t="n">
        <v>18.36</v>
      </c>
      <c r="E355" s="24" t="n">
        <f aca="false">D355/100</f>
        <v>0.1836</v>
      </c>
      <c r="F355" s="25"/>
      <c r="G355" s="25"/>
      <c r="H355" s="26" t="n">
        <f aca="false">H258*D355/100</f>
        <v>0</v>
      </c>
      <c r="I355" s="25"/>
      <c r="J355" s="25"/>
      <c r="K355" s="23" t="n">
        <v>0</v>
      </c>
      <c r="L355" s="23" t="n">
        <f aca="false">D355*K355</f>
        <v>0</v>
      </c>
    </row>
    <row r="356" customFormat="false" ht="16.5" hidden="false" customHeight="false" outlineLevel="0" collapsed="false">
      <c r="A356" s="7"/>
      <c r="B356" s="60"/>
      <c r="C356" s="15"/>
      <c r="D356" s="23"/>
      <c r="E356" s="24"/>
      <c r="F356" s="25"/>
      <c r="G356" s="25"/>
      <c r="H356" s="26"/>
      <c r="I356" s="25"/>
      <c r="J356" s="25"/>
      <c r="K356" s="23"/>
      <c r="L356" s="23" t="n">
        <f aca="false">L353+L354+L355</f>
        <v>82.35</v>
      </c>
    </row>
    <row r="357" customFormat="false" ht="16.5" hidden="false" customHeight="false" outlineLevel="0" collapsed="false">
      <c r="A357" s="83"/>
      <c r="B357" s="76" t="s">
        <v>33</v>
      </c>
      <c r="C357" s="77"/>
      <c r="D357" s="78"/>
      <c r="E357" s="79"/>
      <c r="F357" s="78" t="n">
        <v>0.1</v>
      </c>
      <c r="G357" s="80" t="n">
        <v>0</v>
      </c>
      <c r="H357" s="80" t="n">
        <v>15</v>
      </c>
      <c r="I357" s="80" t="n">
        <v>60</v>
      </c>
      <c r="J357" s="80" t="n">
        <v>0</v>
      </c>
      <c r="K357" s="78"/>
      <c r="L357" s="78" t="n">
        <f aca="false">L356/100</f>
        <v>0.8235</v>
      </c>
    </row>
    <row r="358" customFormat="false" ht="16.5" hidden="false" customHeight="false" outlineLevel="0" collapsed="false">
      <c r="A358" s="7" t="s">
        <v>37</v>
      </c>
      <c r="B358" s="14" t="s">
        <v>38</v>
      </c>
      <c r="C358" s="15" t="n">
        <v>30</v>
      </c>
      <c r="D358" s="23"/>
      <c r="E358" s="24"/>
      <c r="F358" s="25"/>
      <c r="G358" s="25"/>
      <c r="H358" s="26"/>
      <c r="I358" s="25"/>
      <c r="J358" s="25"/>
      <c r="K358" s="23"/>
      <c r="L358" s="16" t="n">
        <v>1.23</v>
      </c>
    </row>
    <row r="359" customFormat="false" ht="16.5" hidden="false" customHeight="false" outlineLevel="0" collapsed="false">
      <c r="A359" s="7"/>
      <c r="B359" s="14"/>
      <c r="C359" s="15"/>
      <c r="D359" s="23" t="n">
        <v>3</v>
      </c>
      <c r="E359" s="24" t="n">
        <f aca="false">D359/100</f>
        <v>0.03</v>
      </c>
      <c r="F359" s="25"/>
      <c r="G359" s="25"/>
      <c r="H359" s="26" t="n">
        <f aca="false">H258*D359/100</f>
        <v>0</v>
      </c>
      <c r="I359" s="25"/>
      <c r="J359" s="25"/>
      <c r="K359" s="23" t="n">
        <v>41</v>
      </c>
      <c r="L359" s="23" t="n">
        <f aca="false">D359*K359</f>
        <v>123</v>
      </c>
    </row>
    <row r="360" customFormat="false" ht="16.5" hidden="false" customHeight="false" outlineLevel="0" collapsed="false">
      <c r="A360" s="75"/>
      <c r="B360" s="76" t="s">
        <v>33</v>
      </c>
      <c r="C360" s="77"/>
      <c r="D360" s="78"/>
      <c r="E360" s="79"/>
      <c r="F360" s="80" t="n">
        <v>2.4</v>
      </c>
      <c r="G360" s="80" t="n">
        <v>0.4</v>
      </c>
      <c r="H360" s="80" t="n">
        <v>12.2</v>
      </c>
      <c r="I360" s="80" t="n">
        <v>63.6</v>
      </c>
      <c r="J360" s="80" t="n">
        <v>0</v>
      </c>
      <c r="K360" s="78"/>
      <c r="L360" s="78" t="n">
        <f aca="false">L359/100</f>
        <v>1.23</v>
      </c>
    </row>
    <row r="361" customFormat="false" ht="16.15" hidden="false" customHeight="false" outlineLevel="0" collapsed="false">
      <c r="A361" s="93"/>
      <c r="B361" s="94" t="s">
        <v>89</v>
      </c>
      <c r="C361" s="95"/>
      <c r="D361" s="96"/>
      <c r="E361" s="97"/>
      <c r="F361" s="96" t="n">
        <f aca="false">F351+F357+F360</f>
        <v>9.7</v>
      </c>
      <c r="G361" s="96" t="n">
        <f aca="false">G351+G357+G360</f>
        <v>13.7</v>
      </c>
      <c r="H361" s="96" t="n">
        <f aca="false">H351+H357+H360</f>
        <v>65</v>
      </c>
      <c r="I361" s="96" t="n">
        <f aca="false">I351+I357+I360</f>
        <v>423.6</v>
      </c>
      <c r="J361" s="96" t="n">
        <f aca="false">J351+J357+J360</f>
        <v>0</v>
      </c>
      <c r="K361" s="96"/>
      <c r="L361" s="96" t="n">
        <f aca="false">L351+L357+L360</f>
        <v>12.6595</v>
      </c>
    </row>
    <row r="362" customFormat="false" ht="16.15" hidden="false" customHeight="true" outlineLevel="0" collapsed="false">
      <c r="A362" s="9" t="s">
        <v>90</v>
      </c>
      <c r="B362" s="9"/>
      <c r="C362" s="9"/>
      <c r="D362" s="9"/>
      <c r="E362" s="9"/>
      <c r="F362" s="9"/>
      <c r="G362" s="9"/>
      <c r="H362" s="9"/>
      <c r="I362" s="9"/>
      <c r="J362" s="9"/>
      <c r="K362" s="9"/>
      <c r="L362" s="9"/>
    </row>
    <row r="363" customFormat="false" ht="32.85" hidden="false" customHeight="true" outlineLevel="0" collapsed="false">
      <c r="A363" s="7" t="s">
        <v>171</v>
      </c>
      <c r="B363" s="41" t="s">
        <v>172</v>
      </c>
      <c r="C363" s="15" t="n">
        <v>150</v>
      </c>
      <c r="D363" s="23"/>
      <c r="E363" s="24"/>
      <c r="F363" s="25"/>
      <c r="G363" s="25"/>
      <c r="H363" s="26"/>
      <c r="I363" s="25"/>
      <c r="J363" s="25"/>
      <c r="K363" s="23"/>
      <c r="L363" s="43" t="n">
        <v>2.37</v>
      </c>
    </row>
    <row r="364" customFormat="false" ht="31.7" hidden="false" customHeight="true" outlineLevel="0" collapsed="false">
      <c r="A364" s="7"/>
      <c r="B364" s="98" t="s">
        <v>173</v>
      </c>
      <c r="C364" s="15"/>
      <c r="D364" s="23" t="n">
        <v>0.9</v>
      </c>
      <c r="E364" s="24" t="n">
        <f aca="false">D364/100</f>
        <v>0.009</v>
      </c>
      <c r="F364" s="25"/>
      <c r="G364" s="25"/>
      <c r="H364" s="26" t="n">
        <f aca="false">H258*D364/100</f>
        <v>0</v>
      </c>
      <c r="I364" s="25"/>
      <c r="J364" s="25"/>
      <c r="K364" s="23" t="n">
        <v>105</v>
      </c>
      <c r="L364" s="44" t="n">
        <f aca="false">D364*K364</f>
        <v>94.5</v>
      </c>
    </row>
    <row r="365" customFormat="false" ht="16.5" hidden="false" customHeight="false" outlineLevel="0" collapsed="false">
      <c r="A365" s="7"/>
      <c r="B365" s="98" t="s">
        <v>21</v>
      </c>
      <c r="C365" s="15"/>
      <c r="D365" s="23" t="n">
        <v>1.8</v>
      </c>
      <c r="E365" s="24" t="n">
        <f aca="false">D365/100</f>
        <v>0.018</v>
      </c>
      <c r="F365" s="25"/>
      <c r="G365" s="25"/>
      <c r="H365" s="26" t="n">
        <f aca="false">H258*D365/100</f>
        <v>0</v>
      </c>
      <c r="I365" s="25"/>
      <c r="J365" s="25"/>
      <c r="K365" s="23" t="n">
        <v>46</v>
      </c>
      <c r="L365" s="44" t="n">
        <f aca="false">D365*K365</f>
        <v>82.8</v>
      </c>
    </row>
    <row r="366" customFormat="false" ht="16.5" hidden="false" customHeight="false" outlineLevel="0" collapsed="false">
      <c r="A366" s="7"/>
      <c r="B366" s="98" t="s">
        <v>174</v>
      </c>
      <c r="C366" s="15"/>
      <c r="D366" s="23" t="n">
        <v>0.6</v>
      </c>
      <c r="E366" s="24" t="n">
        <f aca="false">D366/100</f>
        <v>0.006</v>
      </c>
      <c r="F366" s="25"/>
      <c r="G366" s="25"/>
      <c r="H366" s="26" t="n">
        <f aca="false">H258*D366/100</f>
        <v>0</v>
      </c>
      <c r="I366" s="25"/>
      <c r="J366" s="25"/>
      <c r="K366" s="23" t="n">
        <v>90</v>
      </c>
      <c r="L366" s="44" t="n">
        <f aca="false">D366*K366</f>
        <v>54</v>
      </c>
    </row>
    <row r="367" customFormat="false" ht="16.5" hidden="false" customHeight="false" outlineLevel="0" collapsed="false">
      <c r="A367" s="7"/>
      <c r="B367" s="98" t="s">
        <v>73</v>
      </c>
      <c r="C367" s="15"/>
      <c r="D367" s="23" t="n">
        <v>0.015</v>
      </c>
      <c r="E367" s="24" t="n">
        <f aca="false">D367/100</f>
        <v>0.00015</v>
      </c>
      <c r="F367" s="25"/>
      <c r="G367" s="25"/>
      <c r="H367" s="26" t="n">
        <f aca="false">H258*D367/100</f>
        <v>0</v>
      </c>
      <c r="I367" s="25"/>
      <c r="J367" s="25"/>
      <c r="K367" s="23" t="n">
        <v>350</v>
      </c>
      <c r="L367" s="44" t="n">
        <f aca="false">D367*K367</f>
        <v>5.25</v>
      </c>
    </row>
    <row r="368" customFormat="false" ht="16.5" hidden="false" customHeight="false" outlineLevel="0" collapsed="false">
      <c r="A368" s="7"/>
      <c r="B368" s="98" t="s">
        <v>32</v>
      </c>
      <c r="C368" s="15"/>
      <c r="D368" s="23" t="n">
        <v>16.2</v>
      </c>
      <c r="E368" s="24" t="n">
        <f aca="false">D368/100</f>
        <v>0.162</v>
      </c>
      <c r="F368" s="25"/>
      <c r="G368" s="25"/>
      <c r="H368" s="26" t="n">
        <f aca="false">H258*D368/100</f>
        <v>0</v>
      </c>
      <c r="I368" s="25"/>
      <c r="J368" s="25"/>
      <c r="K368" s="23" t="n">
        <v>0</v>
      </c>
      <c r="L368" s="44" t="n">
        <f aca="false">D368*K368</f>
        <v>0</v>
      </c>
    </row>
    <row r="369" customFormat="false" ht="16.5" hidden="false" customHeight="false" outlineLevel="0" collapsed="false">
      <c r="A369" s="7"/>
      <c r="B369" s="98"/>
      <c r="C369" s="15"/>
      <c r="D369" s="23"/>
      <c r="E369" s="24"/>
      <c r="F369" s="25"/>
      <c r="G369" s="25"/>
      <c r="H369" s="26"/>
      <c r="I369" s="25"/>
      <c r="J369" s="25"/>
      <c r="K369" s="23"/>
      <c r="L369" s="44" t="n">
        <f aca="false">L364++L365+L366++L367+L368</f>
        <v>236.55</v>
      </c>
    </row>
    <row r="370" customFormat="false" ht="16.5" hidden="false" customHeight="false" outlineLevel="0" collapsed="false">
      <c r="A370" s="75"/>
      <c r="B370" s="76"/>
      <c r="C370" s="77"/>
      <c r="D370" s="78"/>
      <c r="E370" s="99"/>
      <c r="F370" s="80" t="n">
        <v>0.3</v>
      </c>
      <c r="G370" s="80" t="n">
        <v>0</v>
      </c>
      <c r="H370" s="78" t="n">
        <v>29.52</v>
      </c>
      <c r="I370" s="80" t="n">
        <v>119.25</v>
      </c>
      <c r="J370" s="80" t="n">
        <v>0.2</v>
      </c>
      <c r="K370" s="78"/>
      <c r="L370" s="81" t="n">
        <f aca="false">L369/100</f>
        <v>2.3655</v>
      </c>
    </row>
    <row r="371" customFormat="false" ht="16.5" hidden="false" customHeight="false" outlineLevel="0" collapsed="false">
      <c r="A371" s="7" t="s">
        <v>93</v>
      </c>
      <c r="B371" s="41" t="s">
        <v>94</v>
      </c>
      <c r="C371" s="15" t="n">
        <v>20</v>
      </c>
      <c r="D371" s="23"/>
      <c r="E371" s="24"/>
      <c r="F371" s="25"/>
      <c r="G371" s="25"/>
      <c r="H371" s="26"/>
      <c r="I371" s="25"/>
      <c r="J371" s="25"/>
      <c r="K371" s="23"/>
      <c r="L371" s="16" t="n">
        <v>1.7</v>
      </c>
    </row>
    <row r="372" customFormat="false" ht="16.5" hidden="false" customHeight="false" outlineLevel="0" collapsed="false">
      <c r="A372" s="7"/>
      <c r="B372" s="60" t="s">
        <v>95</v>
      </c>
      <c r="C372" s="15"/>
      <c r="D372" s="23" t="n">
        <v>2</v>
      </c>
      <c r="E372" s="24" t="n">
        <f aca="false">D372/100</f>
        <v>0.02</v>
      </c>
      <c r="F372" s="25"/>
      <c r="G372" s="25"/>
      <c r="H372" s="26"/>
      <c r="I372" s="25"/>
      <c r="J372" s="25"/>
      <c r="K372" s="23" t="n">
        <v>85</v>
      </c>
      <c r="L372" s="23" t="n">
        <f aca="false">D372*K372</f>
        <v>170</v>
      </c>
    </row>
    <row r="373" customFormat="false" ht="16.5" hidden="false" customHeight="false" outlineLevel="0" collapsed="false">
      <c r="A373" s="35"/>
      <c r="B373" s="36" t="s">
        <v>33</v>
      </c>
      <c r="C373" s="37"/>
      <c r="D373" s="38"/>
      <c r="E373" s="39"/>
      <c r="F373" s="40" t="n">
        <v>3.2</v>
      </c>
      <c r="G373" s="40" t="n">
        <v>2.8</v>
      </c>
      <c r="H373" s="40" t="n">
        <v>27.4</v>
      </c>
      <c r="I373" s="40" t="n">
        <v>74</v>
      </c>
      <c r="J373" s="40" t="n">
        <v>0</v>
      </c>
      <c r="K373" s="38"/>
      <c r="L373" s="38" t="n">
        <f aca="false">L372/100</f>
        <v>1.7</v>
      </c>
    </row>
    <row r="374" customFormat="false" ht="16.5" hidden="false" customHeight="false" outlineLevel="0" collapsed="false">
      <c r="A374" s="46"/>
      <c r="B374" s="47" t="s">
        <v>33</v>
      </c>
      <c r="C374" s="48"/>
      <c r="D374" s="49"/>
      <c r="E374" s="50"/>
      <c r="F374" s="51" t="n">
        <f aca="false">F370+F373</f>
        <v>3.5</v>
      </c>
      <c r="G374" s="51" t="n">
        <f aca="false">G370+G373</f>
        <v>2.8</v>
      </c>
      <c r="H374" s="51" t="n">
        <f aca="false">H370+H373</f>
        <v>56.92</v>
      </c>
      <c r="I374" s="51" t="n">
        <f aca="false">I370+I373</f>
        <v>193.25</v>
      </c>
      <c r="J374" s="51" t="n">
        <f aca="false">J370+J373</f>
        <v>0.2</v>
      </c>
      <c r="K374" s="49"/>
      <c r="L374" s="53" t="n">
        <f aca="false">L370+L373</f>
        <v>4.0655</v>
      </c>
    </row>
    <row r="375" customFormat="false" ht="16.5" hidden="false" customHeight="false" outlineLevel="0" collapsed="false">
      <c r="A375" s="67"/>
      <c r="B375" s="68" t="s">
        <v>97</v>
      </c>
      <c r="C375" s="69"/>
      <c r="D375" s="70"/>
      <c r="E375" s="71"/>
      <c r="F375" s="70" t="n">
        <f aca="false">F286+F290+F342+F361+F374</f>
        <v>78.66</v>
      </c>
      <c r="G375" s="70" t="n">
        <f aca="false">G286+G290+G342+G361+G374</f>
        <v>58.355</v>
      </c>
      <c r="H375" s="70" t="n">
        <f aca="false">H286+H290+H342+H361+H374</f>
        <v>310.2</v>
      </c>
      <c r="I375" s="70" t="n">
        <f aca="false">I286+I290+I342+I361+I374</f>
        <v>2148.05</v>
      </c>
      <c r="J375" s="70" t="n">
        <f aca="false">J286+J290+J342+J361+J374</f>
        <v>29.8</v>
      </c>
      <c r="K375" s="70"/>
      <c r="L375" s="70" t="n">
        <f aca="false">L286+L290+L342+L361+L374</f>
        <v>87.35245</v>
      </c>
    </row>
    <row r="376" customFormat="false" ht="21.6" hidden="false" customHeight="true" outlineLevel="0" collapsed="false">
      <c r="A376" s="9" t="s">
        <v>175</v>
      </c>
      <c r="B376" s="9"/>
      <c r="C376" s="9"/>
      <c r="D376" s="9"/>
      <c r="E376" s="9"/>
      <c r="F376" s="9"/>
      <c r="G376" s="9"/>
      <c r="H376" s="9"/>
      <c r="I376" s="9"/>
      <c r="J376" s="9"/>
      <c r="K376" s="9"/>
      <c r="L376" s="9"/>
    </row>
    <row r="377" customFormat="false" ht="22.7" hidden="false" customHeight="true" outlineLevel="0" collapsed="false">
      <c r="A377" s="9" t="s">
        <v>14</v>
      </c>
      <c r="B377" s="9"/>
      <c r="C377" s="9"/>
      <c r="D377" s="9"/>
      <c r="E377" s="9"/>
      <c r="F377" s="9"/>
      <c r="G377" s="9"/>
      <c r="H377" s="9"/>
      <c r="I377" s="9"/>
      <c r="J377" s="9"/>
      <c r="K377" s="9"/>
      <c r="L377" s="9"/>
    </row>
    <row r="378" customFormat="false" ht="39" hidden="false" customHeight="true" outlineLevel="0" collapsed="false">
      <c r="A378" s="9"/>
      <c r="B378" s="9"/>
      <c r="C378" s="9"/>
      <c r="D378" s="9"/>
      <c r="E378" s="9"/>
      <c r="F378" s="9"/>
      <c r="G378" s="9"/>
      <c r="H378" s="100" t="n">
        <v>0</v>
      </c>
      <c r="I378" s="9"/>
      <c r="J378" s="9"/>
      <c r="K378" s="9"/>
      <c r="L378" s="9"/>
    </row>
    <row r="379" customFormat="false" ht="37.9" hidden="false" customHeight="true" outlineLevel="0" collapsed="false">
      <c r="A379" s="7" t="s">
        <v>176</v>
      </c>
      <c r="B379" s="41" t="s">
        <v>177</v>
      </c>
      <c r="C379" s="15" t="s">
        <v>101</v>
      </c>
      <c r="D379" s="25"/>
      <c r="E379" s="26"/>
      <c r="F379" s="25"/>
      <c r="G379" s="25"/>
      <c r="H379" s="73" t="s">
        <v>102</v>
      </c>
      <c r="I379" s="25"/>
      <c r="J379" s="25"/>
      <c r="K379" s="23"/>
      <c r="L379" s="43" t="n">
        <v>12.42</v>
      </c>
    </row>
    <row r="380" customFormat="false" ht="20.45" hidden="false" customHeight="true" outlineLevel="0" collapsed="false">
      <c r="A380" s="7"/>
      <c r="B380" s="22" t="s">
        <v>178</v>
      </c>
      <c r="C380" s="15"/>
      <c r="D380" s="25" t="n">
        <v>4</v>
      </c>
      <c r="E380" s="24" t="n">
        <f aca="false">D380/100</f>
        <v>0.04</v>
      </c>
      <c r="F380" s="25"/>
      <c r="G380" s="25"/>
      <c r="H380" s="26" t="n">
        <f aca="false">H378*D380/100</f>
        <v>0</v>
      </c>
      <c r="I380" s="25"/>
      <c r="J380" s="25"/>
      <c r="K380" s="23" t="n">
        <v>67</v>
      </c>
      <c r="L380" s="23" t="n">
        <f aca="false">D380*K380</f>
        <v>268</v>
      </c>
    </row>
    <row r="381" customFormat="false" ht="16.5" hidden="false" customHeight="false" outlineLevel="0" collapsed="false">
      <c r="A381" s="7"/>
      <c r="B381" s="22" t="s">
        <v>32</v>
      </c>
      <c r="C381" s="15"/>
      <c r="D381" s="23" t="n">
        <v>2</v>
      </c>
      <c r="E381" s="24" t="n">
        <f aca="false">D381/100</f>
        <v>0.02</v>
      </c>
      <c r="F381" s="25"/>
      <c r="G381" s="25"/>
      <c r="H381" s="26" t="n">
        <f aca="false">H378*D381/100</f>
        <v>0</v>
      </c>
      <c r="I381" s="25"/>
      <c r="J381" s="25"/>
      <c r="K381" s="23" t="n">
        <v>0</v>
      </c>
      <c r="L381" s="23" t="n">
        <f aca="false">D381*K381</f>
        <v>0</v>
      </c>
    </row>
    <row r="382" customFormat="false" ht="16.5" hidden="false" customHeight="false" outlineLevel="0" collapsed="false">
      <c r="A382" s="7"/>
      <c r="B382" s="22" t="s">
        <v>29</v>
      </c>
      <c r="C382" s="15"/>
      <c r="D382" s="25" t="n">
        <v>15</v>
      </c>
      <c r="E382" s="24" t="n">
        <f aca="false">D382/100</f>
        <v>0.15</v>
      </c>
      <c r="F382" s="25"/>
      <c r="G382" s="25"/>
      <c r="H382" s="26" t="n">
        <f aca="false">H378*D382/100</f>
        <v>0</v>
      </c>
      <c r="I382" s="25"/>
      <c r="J382" s="25"/>
      <c r="K382" s="23" t="n">
        <v>50</v>
      </c>
      <c r="L382" s="23" t="n">
        <f aca="false">D382*K382</f>
        <v>750</v>
      </c>
    </row>
    <row r="383" customFormat="false" ht="16.5" hidden="false" customHeight="false" outlineLevel="0" collapsed="false">
      <c r="A383" s="7"/>
      <c r="B383" s="22" t="s">
        <v>21</v>
      </c>
      <c r="C383" s="15"/>
      <c r="D383" s="23" t="n">
        <v>0.6</v>
      </c>
      <c r="E383" s="24" t="n">
        <f aca="false">D383/100</f>
        <v>0.006</v>
      </c>
      <c r="F383" s="25"/>
      <c r="G383" s="25"/>
      <c r="H383" s="26" t="n">
        <f aca="false">H378*D383/100</f>
        <v>0</v>
      </c>
      <c r="I383" s="25"/>
      <c r="J383" s="25"/>
      <c r="K383" s="23" t="n">
        <v>46</v>
      </c>
      <c r="L383" s="23" t="n">
        <f aca="false">D383*K383</f>
        <v>27.6</v>
      </c>
    </row>
    <row r="384" customFormat="false" ht="16.5" hidden="false" customHeight="false" outlineLevel="0" collapsed="false">
      <c r="A384" s="7"/>
      <c r="B384" s="22" t="s">
        <v>26</v>
      </c>
      <c r="C384" s="15"/>
      <c r="D384" s="26" t="n">
        <v>0.1</v>
      </c>
      <c r="E384" s="34" t="n">
        <f aca="false">D384/100</f>
        <v>0.001</v>
      </c>
      <c r="F384" s="25"/>
      <c r="G384" s="25"/>
      <c r="H384" s="26" t="n">
        <f aca="false">H378*D384/100</f>
        <v>0</v>
      </c>
      <c r="I384" s="25"/>
      <c r="J384" s="25"/>
      <c r="K384" s="23" t="n">
        <v>14</v>
      </c>
      <c r="L384" s="23" t="n">
        <f aca="false">D384*K384</f>
        <v>1.4</v>
      </c>
    </row>
    <row r="385" customFormat="false" ht="16.5" hidden="false" customHeight="false" outlineLevel="0" collapsed="false">
      <c r="A385" s="7"/>
      <c r="B385" s="22" t="s">
        <v>23</v>
      </c>
      <c r="C385" s="15"/>
      <c r="D385" s="25" t="n">
        <v>0.5</v>
      </c>
      <c r="E385" s="24" t="n">
        <f aca="false">D385/100</f>
        <v>0.005</v>
      </c>
      <c r="F385" s="25"/>
      <c r="G385" s="25"/>
      <c r="H385" s="26" t="n">
        <f aca="false">H378*D385/100</f>
        <v>0</v>
      </c>
      <c r="I385" s="25"/>
      <c r="J385" s="25"/>
      <c r="K385" s="23" t="n">
        <v>390</v>
      </c>
      <c r="L385" s="23" t="n">
        <f aca="false">D385*K385</f>
        <v>195</v>
      </c>
    </row>
    <row r="386" customFormat="false" ht="16.5" hidden="false" customHeight="false" outlineLevel="0" collapsed="false">
      <c r="A386" s="27"/>
      <c r="B386" s="28" t="s">
        <v>179</v>
      </c>
      <c r="C386" s="15"/>
      <c r="D386" s="31" t="n">
        <v>20</v>
      </c>
      <c r="E386" s="30" t="n">
        <f aca="false">D386/100</f>
        <v>0.2</v>
      </c>
      <c r="F386" s="31"/>
      <c r="G386" s="31"/>
      <c r="H386" s="86" t="n">
        <f aca="false">H378*D386/100</f>
        <v>0</v>
      </c>
      <c r="I386" s="31"/>
      <c r="J386" s="31"/>
      <c r="K386" s="29" t="n">
        <v>0</v>
      </c>
      <c r="L386" s="29" t="n">
        <f aca="false">D386*K386</f>
        <v>0</v>
      </c>
    </row>
    <row r="387" customFormat="false" ht="16.5" hidden="false" customHeight="false" outlineLevel="0" collapsed="false">
      <c r="A387" s="7"/>
      <c r="B387" s="22"/>
      <c r="C387" s="15"/>
      <c r="D387" s="25"/>
      <c r="E387" s="26"/>
      <c r="F387" s="25"/>
      <c r="G387" s="25"/>
      <c r="H387" s="26"/>
      <c r="I387" s="25"/>
      <c r="J387" s="25"/>
      <c r="K387" s="23"/>
      <c r="L387" s="23" t="n">
        <f aca="false">L380+L381+L382+L383+L384+L385+L386</f>
        <v>1242</v>
      </c>
    </row>
    <row r="388" customFormat="false" ht="16.5" hidden="false" customHeight="false" outlineLevel="0" collapsed="false">
      <c r="A388" s="35"/>
      <c r="B388" s="36"/>
      <c r="C388" s="37"/>
      <c r="D388" s="40"/>
      <c r="E388" s="59"/>
      <c r="F388" s="40" t="n">
        <v>6.3</v>
      </c>
      <c r="G388" s="40" t="n">
        <v>13.1</v>
      </c>
      <c r="H388" s="40" t="n">
        <v>37.5</v>
      </c>
      <c r="I388" s="101" t="n">
        <v>293</v>
      </c>
      <c r="J388" s="40" t="n">
        <v>0</v>
      </c>
      <c r="K388" s="38"/>
      <c r="L388" s="38" t="n">
        <f aca="false">L387/100</f>
        <v>12.42</v>
      </c>
    </row>
    <row r="389" customFormat="false" ht="29.85" hidden="false" customHeight="true" outlineLevel="0" collapsed="false">
      <c r="A389" s="7" t="s">
        <v>104</v>
      </c>
      <c r="B389" s="41" t="s">
        <v>84</v>
      </c>
      <c r="C389" s="15" t="n">
        <v>15</v>
      </c>
      <c r="D389" s="23"/>
      <c r="E389" s="24"/>
      <c r="F389" s="25"/>
      <c r="G389" s="25"/>
      <c r="H389" s="26"/>
      <c r="I389" s="25"/>
      <c r="J389" s="25"/>
      <c r="K389" s="23"/>
      <c r="L389" s="43" t="n">
        <v>6.2</v>
      </c>
    </row>
    <row r="390" customFormat="false" ht="16.5" hidden="false" customHeight="false" outlineLevel="0" collapsed="false">
      <c r="A390" s="7"/>
      <c r="B390" s="22" t="s">
        <v>84</v>
      </c>
      <c r="C390" s="15"/>
      <c r="D390" s="23" t="n">
        <v>1.59</v>
      </c>
      <c r="E390" s="24" t="n">
        <f aca="false">D390/100</f>
        <v>0.0159</v>
      </c>
      <c r="F390" s="25"/>
      <c r="G390" s="25"/>
      <c r="H390" s="26" t="n">
        <f aca="false">H383*D390/100</f>
        <v>0</v>
      </c>
      <c r="I390" s="25"/>
      <c r="J390" s="25"/>
      <c r="K390" s="23" t="n">
        <v>390</v>
      </c>
      <c r="L390" s="23" t="n">
        <f aca="false">D390*K390</f>
        <v>620.1</v>
      </c>
    </row>
    <row r="391" customFormat="false" ht="16.5" hidden="false" customHeight="false" outlineLevel="0" collapsed="false">
      <c r="A391" s="35"/>
      <c r="B391" s="36" t="s">
        <v>33</v>
      </c>
      <c r="C391" s="37"/>
      <c r="D391" s="38"/>
      <c r="E391" s="39"/>
      <c r="F391" s="40" t="n">
        <v>3.9</v>
      </c>
      <c r="G391" s="40" t="n">
        <v>4</v>
      </c>
      <c r="H391" s="59" t="n">
        <v>0</v>
      </c>
      <c r="I391" s="40" t="n">
        <v>51</v>
      </c>
      <c r="J391" s="40" t="n">
        <v>0.08</v>
      </c>
      <c r="K391" s="38"/>
      <c r="L391" s="38" t="n">
        <f aca="false">L390/100</f>
        <v>6.201</v>
      </c>
    </row>
    <row r="392" customFormat="false" ht="38.25" hidden="false" customHeight="false" outlineLevel="0" collapsed="false">
      <c r="A392" s="7" t="s">
        <v>105</v>
      </c>
      <c r="B392" s="41" t="s">
        <v>31</v>
      </c>
      <c r="C392" s="15" t="n">
        <v>8</v>
      </c>
      <c r="D392" s="23"/>
      <c r="E392" s="24"/>
      <c r="F392" s="25"/>
      <c r="G392" s="25"/>
      <c r="H392" s="26"/>
      <c r="I392" s="25"/>
      <c r="J392" s="25"/>
      <c r="K392" s="23"/>
      <c r="L392" s="43" t="n">
        <v>3.12</v>
      </c>
    </row>
    <row r="393" customFormat="false" ht="16.5" hidden="false" customHeight="false" outlineLevel="0" collapsed="false">
      <c r="A393" s="7"/>
      <c r="B393" s="22" t="s">
        <v>23</v>
      </c>
      <c r="C393" s="15"/>
      <c r="D393" s="23" t="n">
        <v>0.8</v>
      </c>
      <c r="E393" s="24" t="n">
        <f aca="false">D393/100</f>
        <v>0.008</v>
      </c>
      <c r="F393" s="25"/>
      <c r="G393" s="25"/>
      <c r="H393" s="26" t="n">
        <f aca="false">D393*H378/100</f>
        <v>0</v>
      </c>
      <c r="I393" s="25"/>
      <c r="J393" s="25"/>
      <c r="K393" s="23" t="n">
        <v>390</v>
      </c>
      <c r="L393" s="44" t="n">
        <f aca="false">D393*K393</f>
        <v>312</v>
      </c>
    </row>
    <row r="394" customFormat="false" ht="16.5" hidden="false" customHeight="false" outlineLevel="0" collapsed="false">
      <c r="A394" s="42"/>
      <c r="B394" s="36" t="s">
        <v>33</v>
      </c>
      <c r="C394" s="37"/>
      <c r="D394" s="38"/>
      <c r="E394" s="39"/>
      <c r="F394" s="40" t="n">
        <v>0.05</v>
      </c>
      <c r="G394" s="40" t="n">
        <v>8.2</v>
      </c>
      <c r="H394" s="40" t="n">
        <v>0.1</v>
      </c>
      <c r="I394" s="40" t="n">
        <v>75</v>
      </c>
      <c r="J394" s="40" t="n">
        <v>0</v>
      </c>
      <c r="K394" s="38"/>
      <c r="L394" s="45" t="n">
        <f aca="false">L393/100</f>
        <v>3.12</v>
      </c>
    </row>
    <row r="395" customFormat="false" ht="33.6" hidden="false" customHeight="true" outlineLevel="0" collapsed="false">
      <c r="A395" s="7" t="s">
        <v>34</v>
      </c>
      <c r="B395" s="41" t="s">
        <v>35</v>
      </c>
      <c r="C395" s="15" t="n">
        <v>180</v>
      </c>
      <c r="D395" s="23"/>
      <c r="E395" s="24"/>
      <c r="F395" s="25"/>
      <c r="G395" s="25"/>
      <c r="H395" s="26"/>
      <c r="I395" s="25"/>
      <c r="J395" s="25"/>
      <c r="K395" s="23"/>
      <c r="L395" s="16" t="n">
        <v>7.13</v>
      </c>
    </row>
    <row r="396" customFormat="false" ht="16.5" hidden="false" customHeight="false" outlineLevel="0" collapsed="false">
      <c r="A396" s="7"/>
      <c r="B396" s="22" t="s">
        <v>36</v>
      </c>
      <c r="C396" s="15"/>
      <c r="D396" s="23" t="n">
        <v>0.4</v>
      </c>
      <c r="E396" s="24" t="n">
        <f aca="false">D396/100</f>
        <v>0.004</v>
      </c>
      <c r="F396" s="25"/>
      <c r="G396" s="25"/>
      <c r="H396" s="26" t="n">
        <f aca="false">H378*D396/100</f>
        <v>0</v>
      </c>
      <c r="I396" s="25"/>
      <c r="J396" s="25"/>
      <c r="K396" s="23" t="n">
        <v>450</v>
      </c>
      <c r="L396" s="23" t="n">
        <f aca="false">D396*K396</f>
        <v>180</v>
      </c>
    </row>
    <row r="397" customFormat="false" ht="16.5" hidden="false" customHeight="false" outlineLevel="0" collapsed="false">
      <c r="A397" s="7"/>
      <c r="B397" s="22" t="s">
        <v>21</v>
      </c>
      <c r="C397" s="15"/>
      <c r="D397" s="23" t="n">
        <v>1.8</v>
      </c>
      <c r="E397" s="24" t="n">
        <f aca="false">D397/100</f>
        <v>0.018</v>
      </c>
      <c r="F397" s="25"/>
      <c r="G397" s="25"/>
      <c r="H397" s="26" t="n">
        <f aca="false">H378*D397/100</f>
        <v>0</v>
      </c>
      <c r="I397" s="25"/>
      <c r="J397" s="25"/>
      <c r="K397" s="23" t="n">
        <v>46</v>
      </c>
      <c r="L397" s="23" t="n">
        <f aca="false">D397*K397</f>
        <v>82.8</v>
      </c>
    </row>
    <row r="398" customFormat="false" ht="16.5" hidden="false" customHeight="false" outlineLevel="0" collapsed="false">
      <c r="A398" s="7"/>
      <c r="B398" s="22" t="s">
        <v>29</v>
      </c>
      <c r="C398" s="15"/>
      <c r="D398" s="23" t="n">
        <v>9</v>
      </c>
      <c r="E398" s="24" t="n">
        <f aca="false">D398/100</f>
        <v>0.09</v>
      </c>
      <c r="F398" s="25"/>
      <c r="G398" s="25"/>
      <c r="H398" s="26" t="n">
        <f aca="false">H378*D398/100</f>
        <v>0</v>
      </c>
      <c r="I398" s="25"/>
      <c r="J398" s="25"/>
      <c r="K398" s="23" t="n">
        <v>50</v>
      </c>
      <c r="L398" s="23" t="n">
        <f aca="false">D398*K398</f>
        <v>450</v>
      </c>
    </row>
    <row r="399" customFormat="false" ht="16.5" hidden="false" customHeight="false" outlineLevel="0" collapsed="false">
      <c r="A399" s="7"/>
      <c r="B399" s="22" t="s">
        <v>32</v>
      </c>
      <c r="C399" s="15"/>
      <c r="D399" s="23" t="n">
        <v>10.8</v>
      </c>
      <c r="E399" s="24" t="n">
        <f aca="false">D399/100</f>
        <v>0.108</v>
      </c>
      <c r="F399" s="25"/>
      <c r="G399" s="25"/>
      <c r="H399" s="26" t="n">
        <f aca="false">H378*D399/100</f>
        <v>0</v>
      </c>
      <c r="I399" s="25"/>
      <c r="J399" s="25"/>
      <c r="K399" s="23" t="n">
        <v>0</v>
      </c>
      <c r="L399" s="23" t="n">
        <f aca="false">D399*K399</f>
        <v>0</v>
      </c>
    </row>
    <row r="400" customFormat="false" ht="21" hidden="false" customHeight="true" outlineLevel="0" collapsed="false">
      <c r="A400" s="7"/>
      <c r="B400" s="22"/>
      <c r="C400" s="15"/>
      <c r="D400" s="23"/>
      <c r="E400" s="24"/>
      <c r="F400" s="25"/>
      <c r="G400" s="25"/>
      <c r="H400" s="26"/>
      <c r="I400" s="25"/>
      <c r="J400" s="25"/>
      <c r="K400" s="23"/>
      <c r="L400" s="23" t="n">
        <f aca="false">L396+L397+L398+L399</f>
        <v>712.8</v>
      </c>
    </row>
    <row r="401" customFormat="false" ht="16.5" hidden="false" customHeight="false" outlineLevel="0" collapsed="false">
      <c r="A401" s="42"/>
      <c r="B401" s="36" t="s">
        <v>33</v>
      </c>
      <c r="C401" s="37"/>
      <c r="D401" s="38"/>
      <c r="E401" s="39"/>
      <c r="F401" s="38" t="n">
        <v>3.22</v>
      </c>
      <c r="G401" s="40" t="n">
        <v>2.4</v>
      </c>
      <c r="H401" s="40" t="n">
        <v>25.5</v>
      </c>
      <c r="I401" s="40" t="n">
        <v>136.6</v>
      </c>
      <c r="J401" s="40" t="n">
        <v>2.2</v>
      </c>
      <c r="K401" s="38"/>
      <c r="L401" s="38" t="n">
        <f aca="false">L400/100</f>
        <v>7.128</v>
      </c>
    </row>
    <row r="402" customFormat="false" ht="16.15" hidden="false" customHeight="true" outlineLevel="0" collapsed="false">
      <c r="A402" s="7" t="s">
        <v>37</v>
      </c>
      <c r="B402" s="14" t="s">
        <v>38</v>
      </c>
      <c r="C402" s="15" t="n">
        <v>30</v>
      </c>
      <c r="D402" s="23"/>
      <c r="E402" s="24"/>
      <c r="F402" s="25"/>
      <c r="G402" s="25"/>
      <c r="H402" s="26"/>
      <c r="I402" s="25"/>
      <c r="J402" s="25"/>
      <c r="K402" s="23"/>
      <c r="L402" s="16" t="n">
        <v>1.23</v>
      </c>
    </row>
    <row r="403" customFormat="false" ht="16.15" hidden="false" customHeight="true" outlineLevel="0" collapsed="false">
      <c r="A403" s="7"/>
      <c r="B403" s="14"/>
      <c r="C403" s="15"/>
      <c r="D403" s="23" t="n">
        <v>3</v>
      </c>
      <c r="E403" s="24" t="n">
        <f aca="false">D403/100</f>
        <v>0.03</v>
      </c>
      <c r="F403" s="25"/>
      <c r="G403" s="25"/>
      <c r="H403" s="26" t="n">
        <f aca="false">H378*D403/100</f>
        <v>0</v>
      </c>
      <c r="I403" s="25"/>
      <c r="J403" s="25"/>
      <c r="K403" s="23" t="n">
        <v>41</v>
      </c>
      <c r="L403" s="23" t="n">
        <f aca="false">D403*K403</f>
        <v>123</v>
      </c>
    </row>
    <row r="404" customFormat="false" ht="16.15" hidden="false" customHeight="true" outlineLevel="0" collapsed="false">
      <c r="A404" s="35"/>
      <c r="B404" s="36" t="s">
        <v>33</v>
      </c>
      <c r="C404" s="37"/>
      <c r="D404" s="38"/>
      <c r="E404" s="39"/>
      <c r="F404" s="40" t="n">
        <v>2.4</v>
      </c>
      <c r="G404" s="40" t="n">
        <v>0.4</v>
      </c>
      <c r="H404" s="40" t="n">
        <v>12.2</v>
      </c>
      <c r="I404" s="40" t="n">
        <v>63.6</v>
      </c>
      <c r="J404" s="40" t="n">
        <v>0</v>
      </c>
      <c r="K404" s="38"/>
      <c r="L404" s="38" t="n">
        <f aca="false">L403/100</f>
        <v>1.23</v>
      </c>
    </row>
    <row r="405" customFormat="false" ht="16.15" hidden="false" customHeight="true" outlineLevel="0" collapsed="false">
      <c r="A405" s="46"/>
      <c r="B405" s="63" t="s">
        <v>39</v>
      </c>
      <c r="C405" s="48"/>
      <c r="D405" s="49"/>
      <c r="E405" s="50"/>
      <c r="F405" s="49" t="n">
        <f aca="false">F388+F401+F404</f>
        <v>11.92</v>
      </c>
      <c r="G405" s="49" t="n">
        <f aca="false">G388+G401+G404</f>
        <v>15.9</v>
      </c>
      <c r="H405" s="51" t="n">
        <f aca="false">H388+H401+H404</f>
        <v>75.2</v>
      </c>
      <c r="I405" s="49" t="n">
        <f aca="false">I388+I401+I404</f>
        <v>493.2</v>
      </c>
      <c r="J405" s="49" t="n">
        <f aca="false">J388+J401+J404</f>
        <v>2.2</v>
      </c>
      <c r="K405" s="49"/>
      <c r="L405" s="49" t="n">
        <f aca="false">L388+L391+L394+L401+L404</f>
        <v>30.099</v>
      </c>
    </row>
    <row r="406" customFormat="false" ht="18" hidden="false" customHeight="true" outlineLevel="0" collapsed="false">
      <c r="A406" s="9" t="s">
        <v>40</v>
      </c>
      <c r="B406" s="9"/>
      <c r="C406" s="9"/>
      <c r="D406" s="9"/>
      <c r="E406" s="9"/>
      <c r="F406" s="9"/>
      <c r="G406" s="9"/>
      <c r="H406" s="9"/>
      <c r="I406" s="9"/>
      <c r="J406" s="9"/>
      <c r="K406" s="9"/>
      <c r="L406" s="9"/>
    </row>
    <row r="407" customFormat="false" ht="28.9" hidden="false" customHeight="true" outlineLevel="0" collapsed="false">
      <c r="A407" s="7" t="s">
        <v>180</v>
      </c>
      <c r="B407" s="41" t="s">
        <v>181</v>
      </c>
      <c r="C407" s="15" t="n">
        <v>150</v>
      </c>
      <c r="D407" s="23"/>
      <c r="E407" s="24"/>
      <c r="F407" s="25"/>
      <c r="G407" s="25"/>
      <c r="H407" s="26"/>
      <c r="I407" s="25"/>
      <c r="J407" s="25"/>
      <c r="K407" s="23"/>
      <c r="L407" s="43" t="n">
        <v>7.91</v>
      </c>
    </row>
    <row r="408" customFormat="false" ht="33" hidden="false" customHeight="false" outlineLevel="0" collapsed="false">
      <c r="A408" s="7"/>
      <c r="B408" s="22" t="s">
        <v>181</v>
      </c>
      <c r="C408" s="15"/>
      <c r="D408" s="23" t="n">
        <v>15.51</v>
      </c>
      <c r="E408" s="24" t="n">
        <f aca="false">D408/100</f>
        <v>0.1551</v>
      </c>
      <c r="F408" s="25"/>
      <c r="G408" s="25"/>
      <c r="H408" s="26" t="n">
        <v>0</v>
      </c>
      <c r="I408" s="25"/>
      <c r="J408" s="25"/>
      <c r="K408" s="23" t="n">
        <v>51</v>
      </c>
      <c r="L408" s="23" t="n">
        <f aca="false">D408*K408</f>
        <v>791.01</v>
      </c>
    </row>
    <row r="409" customFormat="false" ht="16.5" hidden="false" customHeight="false" outlineLevel="0" collapsed="false">
      <c r="A409" s="35"/>
      <c r="B409" s="36" t="s">
        <v>33</v>
      </c>
      <c r="C409" s="37"/>
      <c r="D409" s="38"/>
      <c r="E409" s="39"/>
      <c r="F409" s="40" t="n">
        <v>5.6</v>
      </c>
      <c r="G409" s="40" t="n">
        <v>6.4</v>
      </c>
      <c r="H409" s="40" t="n">
        <v>8.2</v>
      </c>
      <c r="I409" s="40" t="n">
        <v>113</v>
      </c>
      <c r="J409" s="40" t="n">
        <v>0.3</v>
      </c>
      <c r="K409" s="38"/>
      <c r="L409" s="38" t="n">
        <f aca="false">L408/100</f>
        <v>7.9101</v>
      </c>
    </row>
    <row r="410" customFormat="false" ht="16.15" hidden="false" customHeight="true" outlineLevel="0" collapsed="false">
      <c r="A410" s="9" t="s">
        <v>44</v>
      </c>
      <c r="B410" s="9"/>
      <c r="C410" s="9"/>
      <c r="D410" s="9"/>
      <c r="E410" s="9"/>
      <c r="F410" s="9"/>
      <c r="G410" s="9"/>
      <c r="H410" s="9"/>
      <c r="I410" s="9"/>
      <c r="J410" s="9"/>
      <c r="K410" s="9"/>
      <c r="L410" s="9"/>
    </row>
    <row r="411" customFormat="false" ht="59.1" hidden="false" customHeight="true" outlineLevel="0" collapsed="false">
      <c r="A411" s="7" t="s">
        <v>182</v>
      </c>
      <c r="B411" s="41" t="s">
        <v>183</v>
      </c>
      <c r="C411" s="15" t="s">
        <v>184</v>
      </c>
      <c r="D411" s="23"/>
      <c r="E411" s="24"/>
      <c r="F411" s="25"/>
      <c r="G411" s="25"/>
      <c r="H411" s="26"/>
      <c r="I411" s="25"/>
      <c r="J411" s="25"/>
      <c r="K411" s="23"/>
      <c r="L411" s="43" t="n">
        <v>17.73</v>
      </c>
    </row>
    <row r="412" customFormat="false" ht="16.5" hidden="false" customHeight="false" outlineLevel="0" collapsed="false">
      <c r="A412" s="7"/>
      <c r="B412" s="22" t="s">
        <v>51</v>
      </c>
      <c r="C412" s="15"/>
      <c r="D412" s="23" t="n">
        <v>10.66</v>
      </c>
      <c r="E412" s="24" t="n">
        <f aca="false">D412/100</f>
        <v>0.1066</v>
      </c>
      <c r="F412" s="25"/>
      <c r="G412" s="25"/>
      <c r="H412" s="26" t="n">
        <f aca="false">H378*D412/100</f>
        <v>0</v>
      </c>
      <c r="I412" s="25"/>
      <c r="J412" s="25"/>
      <c r="K412" s="23" t="n">
        <v>27</v>
      </c>
      <c r="L412" s="44" t="n">
        <f aca="false">D412*K412</f>
        <v>287.82</v>
      </c>
    </row>
    <row r="413" customFormat="false" ht="16.5" hidden="false" customHeight="false" outlineLevel="0" collapsed="false">
      <c r="A413" s="7"/>
      <c r="B413" s="22" t="s">
        <v>52</v>
      </c>
      <c r="C413" s="15"/>
      <c r="D413" s="23" t="n">
        <v>11.42</v>
      </c>
      <c r="E413" s="24" t="n">
        <f aca="false">D413/100</f>
        <v>0.1142</v>
      </c>
      <c r="F413" s="25"/>
      <c r="G413" s="25"/>
      <c r="H413" s="26" t="n">
        <f aca="false">D413*H378/100</f>
        <v>0</v>
      </c>
      <c r="I413" s="25"/>
      <c r="J413" s="25"/>
      <c r="K413" s="23" t="n">
        <v>0</v>
      </c>
      <c r="L413" s="44" t="n">
        <f aca="false">D413*K413</f>
        <v>0</v>
      </c>
    </row>
    <row r="414" customFormat="false" ht="16.5" hidden="false" customHeight="false" outlineLevel="0" collapsed="false">
      <c r="A414" s="7"/>
      <c r="B414" s="22" t="s">
        <v>53</v>
      </c>
      <c r="C414" s="15"/>
      <c r="D414" s="23" t="n">
        <v>12.29</v>
      </c>
      <c r="E414" s="24" t="n">
        <f aca="false">D414/100</f>
        <v>0.1229</v>
      </c>
      <c r="F414" s="25"/>
      <c r="G414" s="25"/>
      <c r="H414" s="26" t="n">
        <f aca="false">H380*D414/100</f>
        <v>0</v>
      </c>
      <c r="I414" s="25"/>
      <c r="J414" s="25"/>
      <c r="K414" s="23" t="n">
        <v>0</v>
      </c>
      <c r="L414" s="44" t="n">
        <f aca="false">D414*K414</f>
        <v>0</v>
      </c>
    </row>
    <row r="415" customFormat="false" ht="16.5" hidden="false" customHeight="false" outlineLevel="0" collapsed="false">
      <c r="A415" s="7"/>
      <c r="B415" s="22" t="s">
        <v>54</v>
      </c>
      <c r="C415" s="15"/>
      <c r="D415" s="23" t="n">
        <v>13.3</v>
      </c>
      <c r="E415" s="24" t="n">
        <f aca="false">D415/100</f>
        <v>0.133</v>
      </c>
      <c r="F415" s="25"/>
      <c r="G415" s="25"/>
      <c r="H415" s="26" t="n">
        <f aca="false">H381*D415/100</f>
        <v>0</v>
      </c>
      <c r="I415" s="25"/>
      <c r="J415" s="25"/>
      <c r="K415" s="23" t="n">
        <v>0</v>
      </c>
      <c r="L415" s="44" t="n">
        <f aca="false">D415*K415</f>
        <v>0</v>
      </c>
    </row>
    <row r="416" customFormat="false" ht="16.5" hidden="false" customHeight="false" outlineLevel="0" collapsed="false">
      <c r="A416" s="7"/>
      <c r="B416" s="22" t="s">
        <v>55</v>
      </c>
      <c r="C416" s="15"/>
      <c r="D416" s="23" t="n">
        <v>1.06</v>
      </c>
      <c r="E416" s="24" t="n">
        <f aca="false">D416/100</f>
        <v>0.0106</v>
      </c>
      <c r="F416" s="25"/>
      <c r="G416" s="25"/>
      <c r="H416" s="26" t="n">
        <f aca="false">H382*D416/100</f>
        <v>0</v>
      </c>
      <c r="I416" s="25"/>
      <c r="J416" s="25"/>
      <c r="K416" s="23" t="n">
        <v>0</v>
      </c>
      <c r="L416" s="44" t="n">
        <f aca="false">D416*K416</f>
        <v>0</v>
      </c>
    </row>
    <row r="417" customFormat="false" ht="16.5" hidden="false" customHeight="false" outlineLevel="0" collapsed="false">
      <c r="A417" s="7"/>
      <c r="B417" s="22" t="s">
        <v>56</v>
      </c>
      <c r="C417" s="15"/>
      <c r="D417" s="23" t="n">
        <v>1.13</v>
      </c>
      <c r="E417" s="24" t="n">
        <f aca="false">D417/100</f>
        <v>0.0113</v>
      </c>
      <c r="F417" s="25"/>
      <c r="G417" s="25"/>
      <c r="H417" s="26" t="n">
        <f aca="false">H383*D417/100</f>
        <v>0</v>
      </c>
      <c r="I417" s="25"/>
      <c r="J417" s="25"/>
      <c r="K417" s="23" t="n">
        <v>30</v>
      </c>
      <c r="L417" s="44" t="n">
        <f aca="false">D417*K417</f>
        <v>33.9</v>
      </c>
    </row>
    <row r="418" customFormat="false" ht="16.5" hidden="false" customHeight="false" outlineLevel="0" collapsed="false">
      <c r="A418" s="7"/>
      <c r="B418" s="22" t="s">
        <v>128</v>
      </c>
      <c r="C418" s="15"/>
      <c r="D418" s="23" t="n">
        <v>0.08</v>
      </c>
      <c r="E418" s="24" t="n">
        <f aca="false">D418/100</f>
        <v>0.0008</v>
      </c>
      <c r="F418" s="25"/>
      <c r="G418" s="25"/>
      <c r="H418" s="26" t="n">
        <f aca="false">H378*D418/100</f>
        <v>0</v>
      </c>
      <c r="I418" s="25"/>
      <c r="J418" s="25"/>
      <c r="K418" s="23" t="n">
        <v>89</v>
      </c>
      <c r="L418" s="44" t="n">
        <f aca="false">D418*K418</f>
        <v>7.12</v>
      </c>
    </row>
    <row r="419" customFormat="false" ht="16.5" hidden="false" customHeight="false" outlineLevel="0" collapsed="false">
      <c r="A419" s="7"/>
      <c r="B419" s="22" t="s">
        <v>118</v>
      </c>
      <c r="C419" s="15"/>
      <c r="D419" s="23" t="n">
        <v>0.96</v>
      </c>
      <c r="E419" s="24" t="n">
        <f aca="false">D419/100</f>
        <v>0.0096</v>
      </c>
      <c r="F419" s="25"/>
      <c r="G419" s="25"/>
      <c r="H419" s="26" t="n">
        <f aca="false">H378*D419/100</f>
        <v>0</v>
      </c>
      <c r="I419" s="25"/>
      <c r="J419" s="25"/>
      <c r="K419" s="23" t="n">
        <v>30</v>
      </c>
      <c r="L419" s="44" t="n">
        <f aca="false">D419*K419</f>
        <v>28.8</v>
      </c>
    </row>
    <row r="420" customFormat="false" ht="16.5" hidden="false" customHeight="false" outlineLevel="0" collapsed="false">
      <c r="A420" s="7"/>
      <c r="B420" s="22" t="s">
        <v>58</v>
      </c>
      <c r="C420" s="15"/>
      <c r="D420" s="23" t="n">
        <v>0.2</v>
      </c>
      <c r="E420" s="24" t="n">
        <f aca="false">D420/100</f>
        <v>0.002</v>
      </c>
      <c r="F420" s="25"/>
      <c r="G420" s="25"/>
      <c r="H420" s="26" t="n">
        <f aca="false">H378*D420/100</f>
        <v>0</v>
      </c>
      <c r="I420" s="25"/>
      <c r="J420" s="25"/>
      <c r="K420" s="23" t="n">
        <v>84</v>
      </c>
      <c r="L420" s="44" t="n">
        <f aca="false">D420*K420</f>
        <v>16.8</v>
      </c>
    </row>
    <row r="421" customFormat="false" ht="16.5" hidden="false" customHeight="false" outlineLevel="0" collapsed="false">
      <c r="A421" s="7"/>
      <c r="B421" s="22" t="s">
        <v>119</v>
      </c>
      <c r="C421" s="15"/>
      <c r="D421" s="25" t="n">
        <v>14</v>
      </c>
      <c r="E421" s="24" t="n">
        <f aca="false">D421/100</f>
        <v>0.14</v>
      </c>
      <c r="F421" s="25"/>
      <c r="G421" s="25"/>
      <c r="H421" s="26" t="n">
        <f aca="false">H378*D421/100</f>
        <v>0</v>
      </c>
      <c r="I421" s="25"/>
      <c r="J421" s="25"/>
      <c r="K421" s="23" t="n">
        <v>0</v>
      </c>
      <c r="L421" s="44" t="n">
        <f aca="false">D421*K421</f>
        <v>0</v>
      </c>
    </row>
    <row r="422" customFormat="false" ht="16.5" hidden="false" customHeight="false" outlineLevel="0" collapsed="false">
      <c r="A422" s="7"/>
      <c r="B422" s="22" t="s">
        <v>26</v>
      </c>
      <c r="C422" s="15"/>
      <c r="D422" s="23" t="n">
        <v>0.25</v>
      </c>
      <c r="E422" s="24" t="n">
        <f aca="false">D422/100</f>
        <v>0.0025</v>
      </c>
      <c r="F422" s="25"/>
      <c r="G422" s="25"/>
      <c r="H422" s="26" t="n">
        <f aca="false">H378*D422/100</f>
        <v>0</v>
      </c>
      <c r="I422" s="25"/>
      <c r="J422" s="25"/>
      <c r="K422" s="23" t="n">
        <v>14</v>
      </c>
      <c r="L422" s="44" t="n">
        <f aca="false">D422*K422</f>
        <v>3.5</v>
      </c>
    </row>
    <row r="423" customFormat="false" ht="33" hidden="false" customHeight="false" outlineLevel="0" collapsed="false">
      <c r="A423" s="27"/>
      <c r="B423" s="28" t="s">
        <v>185</v>
      </c>
      <c r="C423" s="15"/>
      <c r="D423" s="31" t="n">
        <v>3</v>
      </c>
      <c r="E423" s="29" t="n">
        <v>0.03</v>
      </c>
      <c r="F423" s="31"/>
      <c r="G423" s="31"/>
      <c r="H423" s="86" t="n">
        <v>3</v>
      </c>
      <c r="I423" s="31"/>
      <c r="J423" s="31"/>
      <c r="K423" s="29" t="n">
        <v>0</v>
      </c>
      <c r="L423" s="87" t="n">
        <f aca="false">D423*K423</f>
        <v>0</v>
      </c>
    </row>
    <row r="424" customFormat="false" ht="16.5" hidden="false" customHeight="false" outlineLevel="0" collapsed="false">
      <c r="A424" s="7"/>
      <c r="B424" s="22" t="s">
        <v>62</v>
      </c>
      <c r="C424" s="15"/>
      <c r="D424" s="23" t="n">
        <v>3.42</v>
      </c>
      <c r="E424" s="24" t="n">
        <f aca="false">D424/100</f>
        <v>0.0342</v>
      </c>
      <c r="F424" s="25"/>
      <c r="G424" s="25"/>
      <c r="H424" s="26" t="n">
        <f aca="false">H378*D424/100</f>
        <v>0</v>
      </c>
      <c r="I424" s="25"/>
      <c r="J424" s="25"/>
      <c r="K424" s="23" t="n">
        <v>395</v>
      </c>
      <c r="L424" s="44" t="n">
        <f aca="false">D424*K424</f>
        <v>1350.9</v>
      </c>
    </row>
    <row r="425" customFormat="false" ht="16.5" hidden="false" customHeight="false" outlineLevel="0" collapsed="false">
      <c r="A425" s="7"/>
      <c r="B425" s="22" t="s">
        <v>118</v>
      </c>
      <c r="C425" s="15"/>
      <c r="D425" s="23" t="n">
        <v>0.36</v>
      </c>
      <c r="E425" s="24" t="n">
        <f aca="false">D425/100</f>
        <v>0.0036</v>
      </c>
      <c r="F425" s="25"/>
      <c r="G425" s="25"/>
      <c r="H425" s="26" t="n">
        <f aca="false">H378*D425/100</f>
        <v>0</v>
      </c>
      <c r="I425" s="25"/>
      <c r="J425" s="25"/>
      <c r="K425" s="23" t="n">
        <v>30</v>
      </c>
      <c r="L425" s="44" t="n">
        <f aca="false">D425*K425</f>
        <v>10.8</v>
      </c>
    </row>
    <row r="426" customFormat="false" ht="16.5" hidden="false" customHeight="false" outlineLevel="0" collapsed="false">
      <c r="A426" s="7"/>
      <c r="B426" s="22" t="s">
        <v>138</v>
      </c>
      <c r="C426" s="15"/>
      <c r="D426" s="102" t="n">
        <v>6</v>
      </c>
      <c r="E426" s="24" t="n">
        <f aca="false">D426*0.04/100</f>
        <v>0.0024</v>
      </c>
      <c r="F426" s="25"/>
      <c r="G426" s="25"/>
      <c r="H426" s="26" t="n">
        <f aca="false">H378*D426/100</f>
        <v>0</v>
      </c>
      <c r="I426" s="25"/>
      <c r="J426" s="25"/>
      <c r="K426" s="23" t="n">
        <v>5.5</v>
      </c>
      <c r="L426" s="44" t="n">
        <f aca="false">D426*K426</f>
        <v>33</v>
      </c>
    </row>
    <row r="427" customFormat="false" ht="16.5" hidden="false" customHeight="false" outlineLevel="0" collapsed="false">
      <c r="A427" s="7"/>
      <c r="B427" s="14"/>
      <c r="C427" s="15"/>
      <c r="D427" s="25"/>
      <c r="E427" s="26"/>
      <c r="F427" s="25"/>
      <c r="G427" s="25"/>
      <c r="H427" s="26"/>
      <c r="I427" s="25"/>
      <c r="J427" s="25"/>
      <c r="K427" s="23"/>
      <c r="L427" s="44" t="n">
        <f aca="false">SUM(L412:L426)</f>
        <v>1772.64</v>
      </c>
    </row>
    <row r="428" customFormat="false" ht="16.5" hidden="false" customHeight="false" outlineLevel="0" collapsed="false">
      <c r="A428" s="42"/>
      <c r="B428" s="36" t="s">
        <v>33</v>
      </c>
      <c r="C428" s="37"/>
      <c r="D428" s="40"/>
      <c r="E428" s="59"/>
      <c r="F428" s="40" t="n">
        <v>7.6</v>
      </c>
      <c r="G428" s="40" t="n">
        <v>1.6</v>
      </c>
      <c r="H428" s="38" t="n">
        <v>18.64</v>
      </c>
      <c r="I428" s="40" t="n">
        <v>152.8</v>
      </c>
      <c r="J428" s="40" t="n">
        <v>0</v>
      </c>
      <c r="K428" s="38"/>
      <c r="L428" s="45" t="n">
        <f aca="false">L427/100</f>
        <v>17.7264</v>
      </c>
    </row>
    <row r="429" customFormat="false" ht="31.7" hidden="false" customHeight="true" outlineLevel="0" collapsed="false">
      <c r="A429" s="7" t="s">
        <v>186</v>
      </c>
      <c r="B429" s="41" t="s">
        <v>187</v>
      </c>
      <c r="C429" s="15" t="n">
        <v>70</v>
      </c>
      <c r="D429" s="26"/>
      <c r="E429" s="34"/>
      <c r="F429" s="25"/>
      <c r="G429" s="25"/>
      <c r="H429" s="26"/>
      <c r="I429" s="25"/>
      <c r="J429" s="25"/>
      <c r="K429" s="23"/>
      <c r="L429" s="16" t="n">
        <v>13.62</v>
      </c>
    </row>
    <row r="430" customFormat="false" ht="19.9" hidden="false" customHeight="true" outlineLevel="0" collapsed="false">
      <c r="A430" s="7"/>
      <c r="B430" s="98" t="s">
        <v>188</v>
      </c>
      <c r="C430" s="55"/>
      <c r="D430" s="23" t="n">
        <v>7.49</v>
      </c>
      <c r="E430" s="24" t="n">
        <f aca="false">D430/100</f>
        <v>0.0749</v>
      </c>
      <c r="F430" s="25"/>
      <c r="G430" s="25"/>
      <c r="H430" s="26" t="n">
        <f aca="false">H346*D430/100</f>
        <v>0</v>
      </c>
      <c r="I430" s="25"/>
      <c r="J430" s="25"/>
      <c r="K430" s="23" t="n">
        <v>150</v>
      </c>
      <c r="L430" s="23" t="n">
        <f aca="false">D430*K430</f>
        <v>1123.5</v>
      </c>
    </row>
    <row r="431" customFormat="false" ht="18" hidden="false" customHeight="true" outlineLevel="0" collapsed="false">
      <c r="A431" s="7"/>
      <c r="B431" s="98" t="s">
        <v>29</v>
      </c>
      <c r="C431" s="55"/>
      <c r="D431" s="23" t="n">
        <v>1.82</v>
      </c>
      <c r="E431" s="24" t="n">
        <f aca="false">D431/100</f>
        <v>0.0182</v>
      </c>
      <c r="F431" s="25"/>
      <c r="G431" s="25"/>
      <c r="H431" s="26" t="n">
        <f aca="false">H346*D431/100</f>
        <v>0</v>
      </c>
      <c r="I431" s="25"/>
      <c r="J431" s="25"/>
      <c r="K431" s="23" t="n">
        <v>50</v>
      </c>
      <c r="L431" s="23" t="n">
        <f aca="false">D431*K431</f>
        <v>91</v>
      </c>
    </row>
    <row r="432" customFormat="false" ht="19.9" hidden="false" customHeight="true" outlineLevel="0" collapsed="false">
      <c r="A432" s="7"/>
      <c r="B432" s="98" t="s">
        <v>69</v>
      </c>
      <c r="C432" s="55"/>
      <c r="D432" s="23" t="n">
        <v>0.2</v>
      </c>
      <c r="E432" s="24" t="n">
        <f aca="false">D432/100</f>
        <v>0.002</v>
      </c>
      <c r="F432" s="25"/>
      <c r="G432" s="25"/>
      <c r="H432" s="26" t="n">
        <f aca="false">H346*D432/100</f>
        <v>0</v>
      </c>
      <c r="I432" s="25"/>
      <c r="J432" s="25"/>
      <c r="K432" s="23" t="n">
        <v>14</v>
      </c>
      <c r="L432" s="23" t="n">
        <f aca="false">D432*K432</f>
        <v>2.8</v>
      </c>
    </row>
    <row r="433" customFormat="false" ht="21" hidden="false" customHeight="true" outlineLevel="0" collapsed="false">
      <c r="A433" s="7"/>
      <c r="B433" s="98" t="s">
        <v>38</v>
      </c>
      <c r="C433" s="55"/>
      <c r="D433" s="23" t="n">
        <v>1.26</v>
      </c>
      <c r="E433" s="24" t="n">
        <f aca="false">D433/100</f>
        <v>0.0126</v>
      </c>
      <c r="F433" s="25"/>
      <c r="G433" s="25"/>
      <c r="H433" s="26" t="n">
        <f aca="false">H346*D433/100</f>
        <v>0</v>
      </c>
      <c r="I433" s="25"/>
      <c r="J433" s="25"/>
      <c r="K433" s="23" t="n">
        <v>41</v>
      </c>
      <c r="L433" s="23" t="n">
        <f aca="false">D433*K433</f>
        <v>51.66</v>
      </c>
    </row>
    <row r="434" customFormat="false" ht="18" hidden="false" customHeight="true" outlineLevel="0" collapsed="false">
      <c r="A434" s="7"/>
      <c r="B434" s="98" t="s">
        <v>24</v>
      </c>
      <c r="C434" s="55"/>
      <c r="D434" s="23" t="n">
        <v>0.7</v>
      </c>
      <c r="E434" s="24" t="n">
        <f aca="false">D434*0.04/100</f>
        <v>0.00028</v>
      </c>
      <c r="F434" s="25"/>
      <c r="G434" s="25"/>
      <c r="H434" s="26" t="n">
        <f aca="false">H346*D434/100</f>
        <v>0</v>
      </c>
      <c r="I434" s="25"/>
      <c r="J434" s="25"/>
      <c r="K434" s="23" t="n">
        <v>49</v>
      </c>
      <c r="L434" s="23" t="n">
        <f aca="false">D434*K434</f>
        <v>34.3</v>
      </c>
    </row>
    <row r="435" customFormat="false" ht="16.15" hidden="false" customHeight="true" outlineLevel="0" collapsed="false">
      <c r="A435" s="7"/>
      <c r="B435" s="60" t="s">
        <v>58</v>
      </c>
      <c r="C435" s="55"/>
      <c r="D435" s="23" t="n">
        <v>0.7</v>
      </c>
      <c r="E435" s="24" t="n">
        <f aca="false">D435/100</f>
        <v>0.007</v>
      </c>
      <c r="F435" s="25"/>
      <c r="G435" s="25"/>
      <c r="H435" s="26" t="n">
        <f aca="false">H349*D435/100</f>
        <v>0</v>
      </c>
      <c r="I435" s="25"/>
      <c r="J435" s="25"/>
      <c r="K435" s="23" t="n">
        <v>84</v>
      </c>
      <c r="L435" s="23" t="n">
        <f aca="false">D435*K435</f>
        <v>58.8</v>
      </c>
    </row>
    <row r="436" customFormat="false" ht="16.15" hidden="false" customHeight="true" outlineLevel="0" collapsed="false">
      <c r="A436" s="7"/>
      <c r="B436" s="61" t="s">
        <v>189</v>
      </c>
      <c r="C436" s="55"/>
      <c r="D436" s="29" t="n">
        <v>7</v>
      </c>
      <c r="E436" s="29" t="n">
        <f aca="false">D436/100</f>
        <v>0.07</v>
      </c>
      <c r="F436" s="31"/>
      <c r="G436" s="31"/>
      <c r="H436" s="86" t="n">
        <v>3</v>
      </c>
      <c r="I436" s="31"/>
      <c r="J436" s="31"/>
      <c r="K436" s="29" t="n">
        <v>0</v>
      </c>
      <c r="L436" s="29" t="n">
        <v>0</v>
      </c>
    </row>
    <row r="437" customFormat="false" ht="16.15" hidden="false" customHeight="true" outlineLevel="0" collapsed="false">
      <c r="A437" s="7"/>
      <c r="B437" s="60"/>
      <c r="C437" s="55"/>
      <c r="D437" s="23"/>
      <c r="E437" s="24"/>
      <c r="F437" s="25"/>
      <c r="G437" s="25"/>
      <c r="H437" s="26"/>
      <c r="I437" s="25"/>
      <c r="J437" s="25"/>
      <c r="K437" s="23"/>
      <c r="L437" s="23" t="n">
        <f aca="false">SUM(L430:L436)</f>
        <v>1362.06</v>
      </c>
    </row>
    <row r="438" customFormat="false" ht="16.5" hidden="false" customHeight="false" outlineLevel="0" collapsed="false">
      <c r="A438" s="35"/>
      <c r="B438" s="36" t="s">
        <v>33</v>
      </c>
      <c r="C438" s="37"/>
      <c r="D438" s="38"/>
      <c r="E438" s="39"/>
      <c r="F438" s="38" t="n">
        <v>9.24</v>
      </c>
      <c r="G438" s="40" t="n">
        <v>13.02</v>
      </c>
      <c r="H438" s="38" t="n">
        <v>8.12</v>
      </c>
      <c r="I438" s="40" t="n">
        <v>186.2</v>
      </c>
      <c r="J438" s="40" t="n">
        <v>0</v>
      </c>
      <c r="K438" s="38"/>
      <c r="L438" s="45" t="n">
        <f aca="false">L437/100</f>
        <v>13.6206</v>
      </c>
    </row>
    <row r="439" customFormat="false" ht="25.5" hidden="false" customHeight="false" outlineLevel="0" collapsed="false">
      <c r="A439" s="7" t="s">
        <v>190</v>
      </c>
      <c r="B439" s="41" t="s">
        <v>191</v>
      </c>
      <c r="C439" s="15" t="n">
        <v>130</v>
      </c>
      <c r="D439" s="23"/>
      <c r="E439" s="24"/>
      <c r="F439" s="25"/>
      <c r="G439" s="25"/>
      <c r="H439" s="26"/>
      <c r="I439" s="25"/>
      <c r="J439" s="25"/>
      <c r="K439" s="23"/>
      <c r="L439" s="43" t="n">
        <v>6.81</v>
      </c>
    </row>
    <row r="440" customFormat="false" ht="16.5" hidden="false" customHeight="false" outlineLevel="0" collapsed="false">
      <c r="A440" s="7"/>
      <c r="B440" s="22" t="s">
        <v>51</v>
      </c>
      <c r="C440" s="15"/>
      <c r="D440" s="23" t="n">
        <v>14.82</v>
      </c>
      <c r="E440" s="24" t="n">
        <f aca="false">D440/100</f>
        <v>0.1482</v>
      </c>
      <c r="F440" s="25"/>
      <c r="G440" s="25"/>
      <c r="H440" s="26" t="n">
        <f aca="false">H378*D440/100</f>
        <v>0</v>
      </c>
      <c r="I440" s="25"/>
      <c r="J440" s="25"/>
      <c r="K440" s="23" t="n">
        <v>27</v>
      </c>
      <c r="L440" s="23" t="n">
        <f aca="false">D440*K440</f>
        <v>400.14</v>
      </c>
    </row>
    <row r="441" customFormat="false" ht="16.5" hidden="false" customHeight="false" outlineLevel="0" collapsed="false">
      <c r="A441" s="7"/>
      <c r="B441" s="22" t="s">
        <v>52</v>
      </c>
      <c r="C441" s="15"/>
      <c r="D441" s="23" t="n">
        <v>15.86</v>
      </c>
      <c r="E441" s="24" t="n">
        <f aca="false">D441/100</f>
        <v>0.1586</v>
      </c>
      <c r="F441" s="25"/>
      <c r="G441" s="25"/>
      <c r="H441" s="26" t="n">
        <f aca="false">D441*H378/100</f>
        <v>0</v>
      </c>
      <c r="I441" s="25"/>
      <c r="J441" s="25"/>
      <c r="K441" s="23" t="n">
        <v>0</v>
      </c>
      <c r="L441" s="23" t="n">
        <f aca="false">D441*K441</f>
        <v>0</v>
      </c>
    </row>
    <row r="442" customFormat="false" ht="16.5" hidden="false" customHeight="false" outlineLevel="0" collapsed="false">
      <c r="A442" s="7"/>
      <c r="B442" s="22" t="s">
        <v>53</v>
      </c>
      <c r="C442" s="15"/>
      <c r="D442" s="23" t="n">
        <v>17.01</v>
      </c>
      <c r="E442" s="24" t="n">
        <f aca="false">D442/100</f>
        <v>0.1701</v>
      </c>
      <c r="F442" s="25"/>
      <c r="G442" s="25"/>
      <c r="H442" s="26" t="n">
        <f aca="false">H380*D442/100</f>
        <v>0</v>
      </c>
      <c r="I442" s="25"/>
      <c r="J442" s="25"/>
      <c r="K442" s="23" t="n">
        <v>0</v>
      </c>
      <c r="L442" s="23" t="n">
        <f aca="false">D442*K442</f>
        <v>0</v>
      </c>
    </row>
    <row r="443" customFormat="false" ht="16.5" hidden="false" customHeight="false" outlineLevel="0" collapsed="false">
      <c r="A443" s="7"/>
      <c r="B443" s="22" t="s">
        <v>54</v>
      </c>
      <c r="C443" s="15"/>
      <c r="D443" s="23" t="n">
        <v>18.4</v>
      </c>
      <c r="E443" s="24" t="n">
        <f aca="false">D443/100</f>
        <v>0.184</v>
      </c>
      <c r="F443" s="25"/>
      <c r="G443" s="25"/>
      <c r="H443" s="26" t="n">
        <f aca="false">H381*D443/100</f>
        <v>0</v>
      </c>
      <c r="I443" s="25"/>
      <c r="J443" s="25"/>
      <c r="K443" s="23" t="n">
        <v>0</v>
      </c>
      <c r="L443" s="23" t="n">
        <f aca="false">D443*K443</f>
        <v>0</v>
      </c>
    </row>
    <row r="444" customFormat="false" ht="16.5" hidden="false" customHeight="false" outlineLevel="0" collapsed="false">
      <c r="A444" s="7"/>
      <c r="B444" s="22" t="s">
        <v>29</v>
      </c>
      <c r="C444" s="15"/>
      <c r="D444" s="23" t="n">
        <v>2.05</v>
      </c>
      <c r="E444" s="24" t="n">
        <f aca="false">D444/100</f>
        <v>0.0205</v>
      </c>
      <c r="F444" s="25"/>
      <c r="G444" s="25"/>
      <c r="H444" s="26" t="n">
        <f aca="false">H378*D444/100</f>
        <v>0</v>
      </c>
      <c r="I444" s="25"/>
      <c r="J444" s="25"/>
      <c r="K444" s="23" t="n">
        <v>50</v>
      </c>
      <c r="L444" s="23" t="n">
        <f aca="false">D444*K444</f>
        <v>102.5</v>
      </c>
    </row>
    <row r="445" customFormat="false" ht="16.5" hidden="false" customHeight="false" outlineLevel="0" collapsed="false">
      <c r="A445" s="7"/>
      <c r="B445" s="22" t="s">
        <v>31</v>
      </c>
      <c r="C445" s="15"/>
      <c r="D445" s="26" t="n">
        <v>0.455</v>
      </c>
      <c r="E445" s="24" t="n">
        <f aca="false">D445/100</f>
        <v>0.00455</v>
      </c>
      <c r="F445" s="25"/>
      <c r="G445" s="25"/>
      <c r="H445" s="26" t="n">
        <f aca="false">H378*D445/100</f>
        <v>0</v>
      </c>
      <c r="I445" s="25"/>
      <c r="J445" s="25"/>
      <c r="K445" s="23" t="n">
        <v>390</v>
      </c>
      <c r="L445" s="23" t="n">
        <f aca="false">D445*K445</f>
        <v>177.45</v>
      </c>
    </row>
    <row r="446" customFormat="false" ht="16.5" hidden="false" customHeight="false" outlineLevel="0" collapsed="false">
      <c r="A446" s="7"/>
      <c r="B446" s="22" t="s">
        <v>69</v>
      </c>
      <c r="C446" s="15"/>
      <c r="D446" s="25" t="n">
        <v>0.1</v>
      </c>
      <c r="E446" s="24" t="n">
        <f aca="false">D446/100</f>
        <v>0.001</v>
      </c>
      <c r="F446" s="25"/>
      <c r="G446" s="25"/>
      <c r="H446" s="26" t="n">
        <f aca="false">H378*D446/100</f>
        <v>0</v>
      </c>
      <c r="I446" s="25"/>
      <c r="J446" s="25"/>
      <c r="K446" s="23" t="n">
        <v>14</v>
      </c>
      <c r="L446" s="23" t="n">
        <f aca="false">D446*K446</f>
        <v>1.4</v>
      </c>
    </row>
    <row r="447" customFormat="false" ht="16.5" hidden="false" customHeight="false" outlineLevel="0" collapsed="false">
      <c r="A447" s="7"/>
      <c r="B447" s="22"/>
      <c r="C447" s="15"/>
      <c r="D447" s="23"/>
      <c r="E447" s="24"/>
      <c r="F447" s="25"/>
      <c r="G447" s="25"/>
      <c r="H447" s="26"/>
      <c r="I447" s="25"/>
      <c r="J447" s="25"/>
      <c r="K447" s="23"/>
      <c r="L447" s="23" t="n">
        <f aca="false">SUM(L440:L446)</f>
        <v>681.49</v>
      </c>
    </row>
    <row r="448" customFormat="false" ht="16.5" hidden="false" customHeight="false" outlineLevel="0" collapsed="false">
      <c r="A448" s="35"/>
      <c r="B448" s="36" t="s">
        <v>33</v>
      </c>
      <c r="C448" s="37"/>
      <c r="D448" s="38"/>
      <c r="E448" s="39"/>
      <c r="F448" s="40" t="n">
        <v>2.7</v>
      </c>
      <c r="G448" s="40" t="n">
        <v>4.42</v>
      </c>
      <c r="H448" s="38" t="n">
        <v>16.09</v>
      </c>
      <c r="I448" s="40" t="n">
        <v>114.92</v>
      </c>
      <c r="J448" s="40" t="n">
        <v>0</v>
      </c>
      <c r="K448" s="38"/>
      <c r="L448" s="38" t="n">
        <f aca="false">L447/100</f>
        <v>6.8149</v>
      </c>
    </row>
    <row r="449" customFormat="false" ht="33" hidden="false" customHeight="false" outlineLevel="0" collapsed="false">
      <c r="A449" s="7" t="s">
        <v>164</v>
      </c>
      <c r="B449" s="41" t="s">
        <v>165</v>
      </c>
      <c r="C449" s="15" t="n">
        <v>180</v>
      </c>
      <c r="D449" s="23"/>
      <c r="E449" s="24"/>
      <c r="F449" s="25"/>
      <c r="G449" s="25"/>
      <c r="H449" s="26"/>
      <c r="I449" s="25"/>
      <c r="J449" s="25"/>
      <c r="K449" s="23"/>
      <c r="L449" s="43" t="n">
        <v>4.14</v>
      </c>
    </row>
    <row r="450" customFormat="false" ht="16.5" hidden="false" customHeight="false" outlineLevel="0" collapsed="false">
      <c r="A450" s="7"/>
      <c r="B450" s="60" t="s">
        <v>166</v>
      </c>
      <c r="C450" s="15"/>
      <c r="D450" s="23" t="n">
        <v>4.077</v>
      </c>
      <c r="E450" s="24" t="n">
        <f aca="false">D450/100</f>
        <v>0.04077</v>
      </c>
      <c r="F450" s="25"/>
      <c r="G450" s="25"/>
      <c r="H450" s="26" t="n">
        <f aca="false">H378*D450/100</f>
        <v>0</v>
      </c>
      <c r="I450" s="25"/>
      <c r="J450" s="25"/>
      <c r="K450" s="23" t="n">
        <v>75</v>
      </c>
      <c r="L450" s="23" t="n">
        <f aca="false">D450*K450</f>
        <v>305.775</v>
      </c>
    </row>
    <row r="451" customFormat="false" ht="16.5" hidden="false" customHeight="false" outlineLevel="0" collapsed="false">
      <c r="A451" s="7"/>
      <c r="B451" s="60" t="s">
        <v>32</v>
      </c>
      <c r="C451" s="15"/>
      <c r="D451" s="23" t="n">
        <v>15.48</v>
      </c>
      <c r="E451" s="24" t="n">
        <f aca="false">D451/100</f>
        <v>0.1548</v>
      </c>
      <c r="F451" s="25"/>
      <c r="G451" s="25"/>
      <c r="H451" s="26" t="n">
        <f aca="false">H378*D451/100</f>
        <v>0</v>
      </c>
      <c r="I451" s="25"/>
      <c r="J451" s="25"/>
      <c r="K451" s="23" t="n">
        <v>0</v>
      </c>
      <c r="L451" s="23" t="n">
        <f aca="false">D451*K451</f>
        <v>0</v>
      </c>
    </row>
    <row r="452" customFormat="false" ht="16.5" hidden="false" customHeight="false" outlineLevel="0" collapsed="false">
      <c r="A452" s="7"/>
      <c r="B452" s="60" t="s">
        <v>21</v>
      </c>
      <c r="C452" s="15"/>
      <c r="D452" s="23" t="n">
        <v>2.2</v>
      </c>
      <c r="E452" s="24" t="n">
        <f aca="false">D452/100</f>
        <v>0.022</v>
      </c>
      <c r="F452" s="25"/>
      <c r="G452" s="25"/>
      <c r="H452" s="26" t="n">
        <f aca="false">H378*D452/100</f>
        <v>0</v>
      </c>
      <c r="I452" s="25"/>
      <c r="J452" s="25"/>
      <c r="K452" s="23" t="n">
        <v>46</v>
      </c>
      <c r="L452" s="23" t="n">
        <f aca="false">D452*K452</f>
        <v>101.2</v>
      </c>
    </row>
    <row r="453" customFormat="false" ht="16.5" hidden="false" customHeight="false" outlineLevel="0" collapsed="false">
      <c r="A453" s="7"/>
      <c r="B453" s="60" t="s">
        <v>73</v>
      </c>
      <c r="C453" s="15"/>
      <c r="D453" s="23" t="n">
        <v>0.02</v>
      </c>
      <c r="E453" s="24" t="n">
        <f aca="false">D453/100</f>
        <v>0.0002</v>
      </c>
      <c r="F453" s="25"/>
      <c r="G453" s="25"/>
      <c r="H453" s="26" t="n">
        <f aca="false">H378*D453/100</f>
        <v>0</v>
      </c>
      <c r="I453" s="25"/>
      <c r="J453" s="25"/>
      <c r="K453" s="23" t="n">
        <v>350</v>
      </c>
      <c r="L453" s="23" t="n">
        <f aca="false">D453*K453</f>
        <v>7</v>
      </c>
    </row>
    <row r="454" customFormat="false" ht="22.7" hidden="false" customHeight="true" outlineLevel="0" collapsed="false">
      <c r="A454" s="7"/>
      <c r="B454" s="60"/>
      <c r="C454" s="15"/>
      <c r="D454" s="23"/>
      <c r="E454" s="24"/>
      <c r="F454" s="25"/>
      <c r="G454" s="25"/>
      <c r="H454" s="26"/>
      <c r="I454" s="25"/>
      <c r="J454" s="25"/>
      <c r="K454" s="23"/>
      <c r="L454" s="23" t="n">
        <f aca="false">L450+L451+L452+L453</f>
        <v>413.975</v>
      </c>
    </row>
    <row r="455" customFormat="false" ht="22.7" hidden="false" customHeight="true" outlineLevel="0" collapsed="false">
      <c r="A455" s="35"/>
      <c r="B455" s="36" t="s">
        <v>33</v>
      </c>
      <c r="C455" s="37"/>
      <c r="D455" s="38"/>
      <c r="E455" s="39"/>
      <c r="F455" s="38" t="n">
        <v>0.14</v>
      </c>
      <c r="G455" s="40" t="n">
        <v>0</v>
      </c>
      <c r="H455" s="40" t="n">
        <v>26.1</v>
      </c>
      <c r="I455" s="40" t="n">
        <v>104.9</v>
      </c>
      <c r="J455" s="40" t="n">
        <v>0.2</v>
      </c>
      <c r="K455" s="38"/>
      <c r="L455" s="38" t="n">
        <f aca="false">L454/100</f>
        <v>4.13975</v>
      </c>
    </row>
    <row r="456" customFormat="false" ht="18" hidden="false" customHeight="true" outlineLevel="0" collapsed="false">
      <c r="A456" s="7" t="s">
        <v>37</v>
      </c>
      <c r="B456" s="14" t="s">
        <v>74</v>
      </c>
      <c r="C456" s="15" t="s">
        <v>75</v>
      </c>
      <c r="D456" s="23"/>
      <c r="E456" s="24"/>
      <c r="F456" s="25"/>
      <c r="G456" s="25"/>
      <c r="H456" s="26"/>
      <c r="I456" s="25"/>
      <c r="J456" s="25"/>
      <c r="K456" s="23"/>
      <c r="L456" s="16" t="n">
        <v>2.46</v>
      </c>
    </row>
    <row r="457" customFormat="false" ht="16.9" hidden="false" customHeight="true" outlineLevel="0" collapsed="false">
      <c r="A457" s="7"/>
      <c r="B457" s="22" t="s">
        <v>38</v>
      </c>
      <c r="C457" s="15"/>
      <c r="D457" s="23" t="n">
        <v>3</v>
      </c>
      <c r="E457" s="24" t="n">
        <f aca="false">D457/100</f>
        <v>0.03</v>
      </c>
      <c r="F457" s="25"/>
      <c r="G457" s="25"/>
      <c r="H457" s="26" t="n">
        <f aca="false">H378*D457/100</f>
        <v>0</v>
      </c>
      <c r="I457" s="25"/>
      <c r="J457" s="25"/>
      <c r="K457" s="23" t="n">
        <v>41</v>
      </c>
      <c r="L457" s="23" t="n">
        <f aca="false">D457*K457</f>
        <v>123</v>
      </c>
    </row>
    <row r="458" customFormat="false" ht="19.9" hidden="false" customHeight="true" outlineLevel="0" collapsed="false">
      <c r="A458" s="7"/>
      <c r="B458" s="60" t="s">
        <v>76</v>
      </c>
      <c r="C458" s="15"/>
      <c r="D458" s="23" t="n">
        <v>3</v>
      </c>
      <c r="E458" s="24" t="n">
        <f aca="false">D458/100</f>
        <v>0.03</v>
      </c>
      <c r="F458" s="25"/>
      <c r="G458" s="25"/>
      <c r="H458" s="26" t="n">
        <f aca="false">H378*D458/100</f>
        <v>0</v>
      </c>
      <c r="I458" s="25"/>
      <c r="J458" s="25"/>
      <c r="K458" s="23" t="n">
        <v>41</v>
      </c>
      <c r="L458" s="23" t="n">
        <f aca="false">D458*K458</f>
        <v>123</v>
      </c>
    </row>
    <row r="459" customFormat="false" ht="16.5" hidden="false" customHeight="false" outlineLevel="0" collapsed="false">
      <c r="A459" s="7"/>
      <c r="B459" s="60"/>
      <c r="C459" s="15"/>
      <c r="D459" s="23"/>
      <c r="E459" s="24"/>
      <c r="F459" s="25"/>
      <c r="G459" s="25"/>
      <c r="H459" s="26"/>
      <c r="I459" s="25"/>
      <c r="J459" s="25"/>
      <c r="K459" s="23"/>
      <c r="L459" s="23" t="n">
        <f aca="false">L457+L458</f>
        <v>246</v>
      </c>
    </row>
    <row r="460" customFormat="false" ht="16.5" hidden="false" customHeight="false" outlineLevel="0" collapsed="false">
      <c r="A460" s="35"/>
      <c r="B460" s="82" t="s">
        <v>33</v>
      </c>
      <c r="C460" s="37"/>
      <c r="D460" s="38"/>
      <c r="E460" s="39"/>
      <c r="F460" s="38" t="n">
        <v>4.8</v>
      </c>
      <c r="G460" s="38" t="n">
        <v>0.735</v>
      </c>
      <c r="H460" s="40" t="n">
        <v>24.4</v>
      </c>
      <c r="I460" s="40" t="n">
        <v>123</v>
      </c>
      <c r="J460" s="40" t="n">
        <v>0</v>
      </c>
      <c r="K460" s="38"/>
      <c r="L460" s="38" t="n">
        <f aca="false">L459/100</f>
        <v>2.46</v>
      </c>
    </row>
    <row r="461" customFormat="false" ht="16.5" hidden="false" customHeight="false" outlineLevel="0" collapsed="false">
      <c r="A461" s="46"/>
      <c r="B461" s="47" t="s">
        <v>167</v>
      </c>
      <c r="C461" s="48"/>
      <c r="D461" s="49"/>
      <c r="E461" s="50"/>
      <c r="F461" s="53" t="n">
        <f aca="false">F428++F438+F448+F455+F460</f>
        <v>24.48</v>
      </c>
      <c r="G461" s="53" t="n">
        <f aca="false">G428++G438+G448+G455+G460</f>
        <v>19.775</v>
      </c>
      <c r="H461" s="53" t="n">
        <f aca="false">H428++H438+H448+H455+H460</f>
        <v>93.35</v>
      </c>
      <c r="I461" s="53" t="n">
        <f aca="false">I428++I438+I448+I455+I460</f>
        <v>681.82</v>
      </c>
      <c r="J461" s="53" t="n">
        <f aca="false">J428++J438+J448+J455+J460</f>
        <v>0.2</v>
      </c>
      <c r="K461" s="49"/>
      <c r="L461" s="53" t="n">
        <f aca="false">L428+L438+L448+L455+L460</f>
        <v>44.76165</v>
      </c>
    </row>
    <row r="462" customFormat="false" ht="16.15" hidden="false" customHeight="true" outlineLevel="0" collapsed="false">
      <c r="A462" s="9" t="s">
        <v>78</v>
      </c>
      <c r="B462" s="9"/>
      <c r="C462" s="9"/>
      <c r="D462" s="9"/>
      <c r="E462" s="9"/>
      <c r="F462" s="9"/>
      <c r="G462" s="9"/>
      <c r="H462" s="9"/>
      <c r="I462" s="9"/>
      <c r="J462" s="9"/>
      <c r="K462" s="9"/>
      <c r="L462" s="9"/>
    </row>
    <row r="463" customFormat="false" ht="52.15" hidden="false" customHeight="true" outlineLevel="0" collapsed="false">
      <c r="A463" s="7" t="s">
        <v>192</v>
      </c>
      <c r="B463" s="14" t="s">
        <v>193</v>
      </c>
      <c r="C463" s="15" t="s">
        <v>194</v>
      </c>
      <c r="D463" s="23"/>
      <c r="E463" s="24"/>
      <c r="F463" s="23"/>
      <c r="G463" s="25"/>
      <c r="H463" s="26"/>
      <c r="I463" s="25"/>
      <c r="J463" s="25"/>
      <c r="K463" s="23"/>
      <c r="L463" s="43" t="n">
        <v>11.1</v>
      </c>
    </row>
    <row r="464" customFormat="false" ht="25.5" hidden="false" customHeight="false" outlineLevel="0" collapsed="false">
      <c r="A464" s="7" t="s">
        <v>195</v>
      </c>
      <c r="B464" s="22" t="s">
        <v>19</v>
      </c>
      <c r="C464" s="15"/>
      <c r="D464" s="23" t="n">
        <v>2.1</v>
      </c>
      <c r="E464" s="24" t="n">
        <f aca="false">D464/100</f>
        <v>0.021</v>
      </c>
      <c r="F464" s="23"/>
      <c r="G464" s="25"/>
      <c r="H464" s="26" t="n">
        <f aca="false">H378*D464/100</f>
        <v>0</v>
      </c>
      <c r="I464" s="25"/>
      <c r="J464" s="25"/>
      <c r="K464" s="23" t="n">
        <v>237</v>
      </c>
      <c r="L464" s="23" t="n">
        <f aca="false">D464*K464</f>
        <v>497.7</v>
      </c>
    </row>
    <row r="465" customFormat="false" ht="16.5" hidden="false" customHeight="false" outlineLevel="0" collapsed="false">
      <c r="A465" s="7"/>
      <c r="B465" s="22" t="s">
        <v>103</v>
      </c>
      <c r="C465" s="15"/>
      <c r="D465" s="23" t="n">
        <v>3.9</v>
      </c>
      <c r="E465" s="24" t="n">
        <f aca="false">D465/100</f>
        <v>0.039</v>
      </c>
      <c r="F465" s="23"/>
      <c r="G465" s="25"/>
      <c r="H465" s="26" t="n">
        <f aca="false">H378*D465/100</f>
        <v>0</v>
      </c>
      <c r="I465" s="25"/>
      <c r="J465" s="25"/>
      <c r="K465" s="23" t="n">
        <v>60</v>
      </c>
      <c r="L465" s="23" t="n">
        <f aca="false">D465*K465</f>
        <v>234</v>
      </c>
    </row>
    <row r="466" customFormat="false" ht="16.5" hidden="false" customHeight="false" outlineLevel="0" collapsed="false">
      <c r="A466" s="7"/>
      <c r="B466" s="22" t="s">
        <v>21</v>
      </c>
      <c r="C466" s="15"/>
      <c r="D466" s="23" t="n">
        <v>0.78</v>
      </c>
      <c r="E466" s="24" t="n">
        <f aca="false">D466/100</f>
        <v>0.0078</v>
      </c>
      <c r="F466" s="23"/>
      <c r="G466" s="25"/>
      <c r="H466" s="26" t="n">
        <f aca="false">H378*D466/100</f>
        <v>0</v>
      </c>
      <c r="I466" s="25"/>
      <c r="J466" s="25"/>
      <c r="K466" s="23" t="n">
        <v>46</v>
      </c>
      <c r="L466" s="23" t="n">
        <f aca="false">D466*K466</f>
        <v>35.88</v>
      </c>
      <c r="M466" s="103"/>
    </row>
    <row r="467" customFormat="false" ht="16.5" hidden="false" customHeight="false" outlineLevel="0" collapsed="false">
      <c r="A467" s="7"/>
      <c r="B467" s="22" t="s">
        <v>22</v>
      </c>
      <c r="C467" s="15"/>
      <c r="D467" s="23" t="n">
        <v>13</v>
      </c>
      <c r="E467" s="24" t="n">
        <f aca="false">D467*0.04/100</f>
        <v>0.0052</v>
      </c>
      <c r="F467" s="23"/>
      <c r="G467" s="25"/>
      <c r="H467" s="26" t="n">
        <f aca="false">H378*D467/100</f>
        <v>0</v>
      </c>
      <c r="I467" s="25"/>
      <c r="J467" s="25"/>
      <c r="K467" s="23" t="n">
        <v>5.5</v>
      </c>
      <c r="L467" s="23" t="n">
        <f aca="false">D467*K467</f>
        <v>71.5</v>
      </c>
    </row>
    <row r="468" customFormat="false" ht="16.5" hidden="false" customHeight="false" outlineLevel="0" collapsed="false">
      <c r="A468" s="7"/>
      <c r="B468" s="22" t="s">
        <v>58</v>
      </c>
      <c r="C468" s="15"/>
      <c r="D468" s="23" t="n">
        <v>0.26</v>
      </c>
      <c r="E468" s="24" t="n">
        <f aca="false">D468/100</f>
        <v>0.0026</v>
      </c>
      <c r="F468" s="23"/>
      <c r="G468" s="25"/>
      <c r="H468" s="26" t="n">
        <f aca="false">H378*D468/100</f>
        <v>0</v>
      </c>
      <c r="I468" s="25"/>
      <c r="J468" s="25"/>
      <c r="K468" s="23" t="n">
        <v>84</v>
      </c>
      <c r="L468" s="23" t="n">
        <f aca="false">D468*K468</f>
        <v>21.84</v>
      </c>
    </row>
    <row r="469" customFormat="false" ht="16.5" hidden="false" customHeight="false" outlineLevel="0" collapsed="false">
      <c r="A469" s="7"/>
      <c r="B469" s="22" t="s">
        <v>24</v>
      </c>
      <c r="C469" s="15"/>
      <c r="D469" s="23" t="n">
        <v>0.26</v>
      </c>
      <c r="E469" s="24" t="n">
        <f aca="false">D469/100</f>
        <v>0.0026</v>
      </c>
      <c r="F469" s="23"/>
      <c r="G469" s="25"/>
      <c r="H469" s="26" t="n">
        <f aca="false">H378*D469/100</f>
        <v>0</v>
      </c>
      <c r="I469" s="25"/>
      <c r="J469" s="25"/>
      <c r="K469" s="23" t="n">
        <v>49</v>
      </c>
      <c r="L469" s="23" t="n">
        <f aca="false">D469*K469</f>
        <v>12.74</v>
      </c>
    </row>
    <row r="470" customFormat="false" ht="16.5" hidden="false" customHeight="false" outlineLevel="0" collapsed="false">
      <c r="A470" s="7"/>
      <c r="B470" s="22" t="s">
        <v>25</v>
      </c>
      <c r="C470" s="15"/>
      <c r="D470" s="23" t="n">
        <v>0.26</v>
      </c>
      <c r="E470" s="24" t="n">
        <f aca="false">D470/100</f>
        <v>0.0026</v>
      </c>
      <c r="F470" s="23"/>
      <c r="G470" s="0"/>
      <c r="H470" s="26" t="n">
        <f aca="false">H378*D470/100</f>
        <v>0</v>
      </c>
      <c r="I470" s="25"/>
      <c r="J470" s="25"/>
      <c r="K470" s="23" t="n">
        <v>175</v>
      </c>
      <c r="L470" s="23" t="n">
        <f aca="false">D470*K470</f>
        <v>45.5</v>
      </c>
    </row>
    <row r="471" customFormat="false" ht="16.5" hidden="false" customHeight="false" outlineLevel="0" collapsed="false">
      <c r="A471" s="7"/>
      <c r="B471" s="22" t="s">
        <v>26</v>
      </c>
      <c r="C471" s="15"/>
      <c r="D471" s="23" t="n">
        <v>0.02</v>
      </c>
      <c r="E471" s="24" t="n">
        <f aca="false">D471/100</f>
        <v>0.0002</v>
      </c>
      <c r="F471" s="25"/>
      <c r="G471" s="0"/>
      <c r="H471" s="26" t="n">
        <f aca="false">H378*D471/100</f>
        <v>0</v>
      </c>
      <c r="I471" s="25"/>
      <c r="J471" s="25"/>
      <c r="K471" s="23" t="n">
        <v>14</v>
      </c>
      <c r="L471" s="23" t="n">
        <f aca="false">D471*K471</f>
        <v>0.28</v>
      </c>
    </row>
    <row r="472" customFormat="false" ht="33" hidden="false" customHeight="false" outlineLevel="0" collapsed="false">
      <c r="A472" s="27"/>
      <c r="B472" s="28" t="s">
        <v>196</v>
      </c>
      <c r="C472" s="15"/>
      <c r="D472" s="29" t="n">
        <v>13</v>
      </c>
      <c r="E472" s="24" t="n">
        <f aca="false">D472/100</f>
        <v>0.13</v>
      </c>
      <c r="F472" s="29"/>
      <c r="G472" s="31"/>
      <c r="H472" s="86" t="n">
        <v>13</v>
      </c>
      <c r="I472" s="31"/>
      <c r="J472" s="31"/>
      <c r="K472" s="29" t="n">
        <v>0</v>
      </c>
      <c r="L472" s="29" t="n">
        <f aca="false">D472*K472</f>
        <v>0</v>
      </c>
    </row>
    <row r="473" customFormat="false" ht="49.5" hidden="false" customHeight="false" outlineLevel="0" collapsed="false">
      <c r="A473" s="27"/>
      <c r="B473" s="28" t="s">
        <v>28</v>
      </c>
      <c r="C473" s="15"/>
      <c r="D473" s="29" t="n">
        <v>4</v>
      </c>
      <c r="E473" s="29" t="n">
        <f aca="false">D473/100</f>
        <v>0.04</v>
      </c>
      <c r="F473" s="31"/>
      <c r="G473" s="31"/>
      <c r="H473" s="32" t="n">
        <f aca="false">H463*D473/100</f>
        <v>0</v>
      </c>
      <c r="I473" s="31"/>
      <c r="J473" s="31"/>
      <c r="K473" s="29" t="n">
        <v>0</v>
      </c>
      <c r="L473" s="23" t="n">
        <f aca="false">D473*K473</f>
        <v>0</v>
      </c>
    </row>
    <row r="474" customFormat="false" ht="16.5" hidden="false" customHeight="false" outlineLevel="0" collapsed="false">
      <c r="A474" s="7"/>
      <c r="B474" s="22" t="s">
        <v>29</v>
      </c>
      <c r="C474" s="33"/>
      <c r="D474" s="26" t="n">
        <v>2</v>
      </c>
      <c r="E474" s="34" t="n">
        <f aca="false">D474/100</f>
        <v>0.02</v>
      </c>
      <c r="F474" s="25"/>
      <c r="G474" s="25"/>
      <c r="H474" s="26" t="n">
        <f aca="false">H463*D474/100</f>
        <v>0</v>
      </c>
      <c r="I474" s="25"/>
      <c r="J474" s="25"/>
      <c r="K474" s="23" t="n">
        <v>50</v>
      </c>
      <c r="L474" s="23" t="n">
        <f aca="false">D474*K474</f>
        <v>100</v>
      </c>
    </row>
    <row r="475" customFormat="false" ht="16.5" hidden="false" customHeight="false" outlineLevel="0" collapsed="false">
      <c r="A475" s="7"/>
      <c r="B475" s="22" t="s">
        <v>30</v>
      </c>
      <c r="C475" s="33"/>
      <c r="D475" s="23" t="n">
        <v>0.18</v>
      </c>
      <c r="E475" s="34" t="n">
        <f aca="false">D475/100</f>
        <v>0.0018</v>
      </c>
      <c r="F475" s="25"/>
      <c r="G475" s="25"/>
      <c r="H475" s="26" t="n">
        <f aca="false">H463*D475/100</f>
        <v>0</v>
      </c>
      <c r="I475" s="25"/>
      <c r="J475" s="25"/>
      <c r="K475" s="23" t="n">
        <v>30</v>
      </c>
      <c r="L475" s="23" t="n">
        <f aca="false">D475*K475</f>
        <v>5.4</v>
      </c>
    </row>
    <row r="476" customFormat="false" ht="16.5" hidden="false" customHeight="false" outlineLevel="0" collapsed="false">
      <c r="A476" s="7"/>
      <c r="B476" s="22" t="s">
        <v>31</v>
      </c>
      <c r="C476" s="33"/>
      <c r="D476" s="23" t="n">
        <v>0.18</v>
      </c>
      <c r="E476" s="34" t="n">
        <f aca="false">D476/100</f>
        <v>0.0018</v>
      </c>
      <c r="F476" s="25"/>
      <c r="G476" s="25"/>
      <c r="H476" s="26" t="n">
        <f aca="false">H463*D476/100</f>
        <v>0</v>
      </c>
      <c r="I476" s="25"/>
      <c r="J476" s="25"/>
      <c r="K476" s="23" t="n">
        <v>390</v>
      </c>
      <c r="L476" s="23" t="n">
        <f aca="false">D476*K476</f>
        <v>70.2</v>
      </c>
    </row>
    <row r="477" customFormat="false" ht="16.5" hidden="false" customHeight="false" outlineLevel="0" collapsed="false">
      <c r="A477" s="7"/>
      <c r="B477" s="22" t="s">
        <v>21</v>
      </c>
      <c r="C477" s="33"/>
      <c r="D477" s="23" t="n">
        <v>0.32</v>
      </c>
      <c r="E477" s="34" t="n">
        <f aca="false">D477/100</f>
        <v>0.0032</v>
      </c>
      <c r="F477" s="25"/>
      <c r="G477" s="25"/>
      <c r="H477" s="26" t="n">
        <f aca="false">H463*D477/100</f>
        <v>0</v>
      </c>
      <c r="I477" s="25"/>
      <c r="J477" s="25"/>
      <c r="K477" s="23" t="n">
        <v>46</v>
      </c>
      <c r="L477" s="23" t="n">
        <f aca="false">D477*K477</f>
        <v>14.72</v>
      </c>
    </row>
    <row r="478" customFormat="false" ht="16.5" hidden="false" customHeight="false" outlineLevel="0" collapsed="false">
      <c r="A478" s="7"/>
      <c r="B478" s="22" t="s">
        <v>32</v>
      </c>
      <c r="C478" s="33"/>
      <c r="D478" s="23" t="n">
        <v>2</v>
      </c>
      <c r="E478" s="34" t="n">
        <f aca="false">D478/100</f>
        <v>0.02</v>
      </c>
      <c r="F478" s="25"/>
      <c r="G478" s="25"/>
      <c r="H478" s="26" t="n">
        <f aca="false">H463*D478/100</f>
        <v>0</v>
      </c>
      <c r="I478" s="25"/>
      <c r="J478" s="25"/>
      <c r="K478" s="23" t="n">
        <v>0</v>
      </c>
      <c r="L478" s="23" t="n">
        <f aca="false">D478*K478</f>
        <v>0</v>
      </c>
    </row>
    <row r="479" customFormat="false" ht="16.5" hidden="false" customHeight="false" outlineLevel="0" collapsed="false">
      <c r="A479" s="7"/>
      <c r="B479" s="22"/>
      <c r="C479" s="33"/>
      <c r="D479" s="23"/>
      <c r="E479" s="34"/>
      <c r="F479" s="25"/>
      <c r="G479" s="25"/>
      <c r="H479" s="26"/>
      <c r="I479" s="25"/>
      <c r="J479" s="25"/>
      <c r="K479" s="23"/>
      <c r="L479" s="23" t="n">
        <f aca="false">SUM(L464:L478)</f>
        <v>1109.76</v>
      </c>
    </row>
    <row r="480" customFormat="false" ht="16.5" hidden="false" customHeight="false" outlineLevel="0" collapsed="false">
      <c r="A480" s="35"/>
      <c r="B480" s="36" t="s">
        <v>33</v>
      </c>
      <c r="C480" s="37"/>
      <c r="D480" s="38"/>
      <c r="E480" s="39"/>
      <c r="F480" s="38" t="n">
        <v>9.35</v>
      </c>
      <c r="G480" s="40" t="n">
        <v>11.9</v>
      </c>
      <c r="H480" s="38" t="n">
        <v>51.68</v>
      </c>
      <c r="I480" s="40" t="n">
        <v>351.9</v>
      </c>
      <c r="J480" s="40" t="n">
        <v>0</v>
      </c>
      <c r="K480" s="38"/>
      <c r="L480" s="38" t="n">
        <f aca="false">L479/100</f>
        <v>11.0976</v>
      </c>
    </row>
    <row r="481" customFormat="false" ht="39" hidden="false" customHeight="true" outlineLevel="0" collapsed="false">
      <c r="A481" s="7" t="s">
        <v>85</v>
      </c>
      <c r="B481" s="41" t="s">
        <v>141</v>
      </c>
      <c r="C481" s="15" t="s">
        <v>142</v>
      </c>
      <c r="D481" s="23"/>
      <c r="E481" s="24"/>
      <c r="F481" s="25"/>
      <c r="G481" s="25"/>
      <c r="H481" s="26"/>
      <c r="I481" s="25"/>
      <c r="J481" s="25"/>
      <c r="K481" s="23"/>
      <c r="L481" s="43" t="n">
        <v>0.82</v>
      </c>
    </row>
    <row r="482" customFormat="false" ht="16.5" hidden="false" customHeight="false" outlineLevel="0" collapsed="false">
      <c r="A482" s="7"/>
      <c r="B482" s="60" t="s">
        <v>87</v>
      </c>
      <c r="C482" s="15"/>
      <c r="D482" s="26" t="n">
        <v>0.045</v>
      </c>
      <c r="E482" s="24" t="n">
        <f aca="false">D482/100</f>
        <v>0.00045</v>
      </c>
      <c r="F482" s="25"/>
      <c r="G482" s="25"/>
      <c r="H482" s="26" t="n">
        <f aca="false">H378*D482/100</f>
        <v>0</v>
      </c>
      <c r="I482" s="25"/>
      <c r="J482" s="25"/>
      <c r="K482" s="23" t="n">
        <v>450</v>
      </c>
      <c r="L482" s="23" t="n">
        <f aca="false">D482*K482</f>
        <v>20.25</v>
      </c>
    </row>
    <row r="483" customFormat="false" ht="16.5" hidden="false" customHeight="false" outlineLevel="0" collapsed="false">
      <c r="A483" s="7"/>
      <c r="B483" s="60" t="s">
        <v>21</v>
      </c>
      <c r="C483" s="15"/>
      <c r="D483" s="23" t="n">
        <v>1.35</v>
      </c>
      <c r="E483" s="24" t="n">
        <f aca="false">D483/100</f>
        <v>0.0135</v>
      </c>
      <c r="F483" s="25"/>
      <c r="G483" s="25"/>
      <c r="H483" s="26" t="n">
        <f aca="false">H378*D483/100</f>
        <v>0</v>
      </c>
      <c r="I483" s="25"/>
      <c r="J483" s="25"/>
      <c r="K483" s="23" t="n">
        <v>46</v>
      </c>
      <c r="L483" s="23" t="n">
        <f aca="false">D483*K483</f>
        <v>62.1</v>
      </c>
    </row>
    <row r="484" customFormat="false" ht="16.5" hidden="false" customHeight="false" outlineLevel="0" collapsed="false">
      <c r="A484" s="7"/>
      <c r="B484" s="60" t="s">
        <v>32</v>
      </c>
      <c r="C484" s="15"/>
      <c r="D484" s="23" t="n">
        <v>18.36</v>
      </c>
      <c r="E484" s="24" t="n">
        <f aca="false">D484/100</f>
        <v>0.1836</v>
      </c>
      <c r="F484" s="25"/>
      <c r="G484" s="25"/>
      <c r="H484" s="26" t="n">
        <f aca="false">H378*D484/100</f>
        <v>0</v>
      </c>
      <c r="I484" s="25"/>
      <c r="J484" s="25"/>
      <c r="K484" s="23" t="n">
        <v>0</v>
      </c>
      <c r="L484" s="23" t="n">
        <f aca="false">D484*K484</f>
        <v>0</v>
      </c>
    </row>
    <row r="485" customFormat="false" ht="16.5" hidden="false" customHeight="false" outlineLevel="0" collapsed="false">
      <c r="A485" s="7"/>
      <c r="B485" s="60"/>
      <c r="C485" s="15"/>
      <c r="D485" s="23"/>
      <c r="E485" s="24"/>
      <c r="F485" s="25"/>
      <c r="G485" s="25"/>
      <c r="H485" s="26"/>
      <c r="I485" s="25"/>
      <c r="J485" s="25"/>
      <c r="K485" s="23"/>
      <c r="L485" s="23" t="n">
        <f aca="false">L482+L483+L484</f>
        <v>82.35</v>
      </c>
    </row>
    <row r="486" customFormat="false" ht="16.5" hidden="false" customHeight="false" outlineLevel="0" collapsed="false">
      <c r="A486" s="83"/>
      <c r="B486" s="76" t="s">
        <v>33</v>
      </c>
      <c r="C486" s="77"/>
      <c r="D486" s="78"/>
      <c r="E486" s="79"/>
      <c r="F486" s="78" t="n">
        <v>0.1</v>
      </c>
      <c r="G486" s="80" t="n">
        <v>0</v>
      </c>
      <c r="H486" s="80" t="n">
        <v>15</v>
      </c>
      <c r="I486" s="80" t="n">
        <v>60</v>
      </c>
      <c r="J486" s="80" t="n">
        <v>0</v>
      </c>
      <c r="K486" s="78"/>
      <c r="L486" s="78" t="n">
        <f aca="false">L485/100</f>
        <v>0.8235</v>
      </c>
    </row>
    <row r="487" customFormat="false" ht="16.5" hidden="false" customHeight="false" outlineLevel="0" collapsed="false">
      <c r="A487" s="7" t="s">
        <v>37</v>
      </c>
      <c r="B487" s="14" t="s">
        <v>38</v>
      </c>
      <c r="C487" s="15" t="n">
        <v>30</v>
      </c>
      <c r="D487" s="23"/>
      <c r="E487" s="24"/>
      <c r="F487" s="25"/>
      <c r="G487" s="25"/>
      <c r="H487" s="26"/>
      <c r="I487" s="25"/>
      <c r="J487" s="25"/>
      <c r="K487" s="23"/>
      <c r="L487" s="16" t="n">
        <v>1.23</v>
      </c>
    </row>
    <row r="488" customFormat="false" ht="16.5" hidden="false" customHeight="false" outlineLevel="0" collapsed="false">
      <c r="A488" s="7"/>
      <c r="B488" s="14"/>
      <c r="C488" s="15"/>
      <c r="D488" s="23" t="n">
        <v>3</v>
      </c>
      <c r="E488" s="24" t="n">
        <f aca="false">D488/100</f>
        <v>0.03</v>
      </c>
      <c r="F488" s="25"/>
      <c r="G488" s="25"/>
      <c r="H488" s="26" t="n">
        <f aca="false">H378*D488/100</f>
        <v>0</v>
      </c>
      <c r="I488" s="25"/>
      <c r="J488" s="25"/>
      <c r="K488" s="23" t="n">
        <v>41</v>
      </c>
      <c r="L488" s="23" t="n">
        <f aca="false">D488*K488</f>
        <v>123</v>
      </c>
    </row>
    <row r="489" customFormat="false" ht="16.5" hidden="false" customHeight="false" outlineLevel="0" collapsed="false">
      <c r="A489" s="35"/>
      <c r="B489" s="36" t="s">
        <v>33</v>
      </c>
      <c r="C489" s="37"/>
      <c r="D489" s="38"/>
      <c r="E489" s="39"/>
      <c r="F489" s="40" t="n">
        <v>2.4</v>
      </c>
      <c r="G489" s="40" t="n">
        <v>0.4</v>
      </c>
      <c r="H489" s="40" t="n">
        <v>12.2</v>
      </c>
      <c r="I489" s="40" t="n">
        <v>63.6</v>
      </c>
      <c r="J489" s="40" t="n">
        <v>0</v>
      </c>
      <c r="K489" s="38"/>
      <c r="L489" s="38" t="n">
        <f aca="false">L488/100</f>
        <v>1.23</v>
      </c>
    </row>
    <row r="490" customFormat="false" ht="16.5" hidden="false" customHeight="false" outlineLevel="0" collapsed="false">
      <c r="A490" s="46"/>
      <c r="B490" s="63" t="s">
        <v>89</v>
      </c>
      <c r="C490" s="48"/>
      <c r="D490" s="49"/>
      <c r="E490" s="50"/>
      <c r="F490" s="49" t="n">
        <f aca="false">F480+F483+F489</f>
        <v>11.75</v>
      </c>
      <c r="G490" s="49" t="n">
        <f aca="false">G480+G483+G489</f>
        <v>12.3</v>
      </c>
      <c r="H490" s="49" t="n">
        <f aca="false">H480+H483+H489</f>
        <v>63.88</v>
      </c>
      <c r="I490" s="49" t="n">
        <f aca="false">I480+I483+I489</f>
        <v>415.5</v>
      </c>
      <c r="J490" s="49" t="n">
        <f aca="false">J480+J483+J489</f>
        <v>0</v>
      </c>
      <c r="K490" s="49"/>
      <c r="L490" s="49" t="n">
        <f aca="false">L480+L486+L489</f>
        <v>13.1511</v>
      </c>
    </row>
    <row r="491" customFormat="false" ht="16.15" hidden="false" customHeight="true" outlineLevel="0" collapsed="false">
      <c r="A491" s="9" t="s">
        <v>90</v>
      </c>
      <c r="B491" s="9"/>
      <c r="C491" s="9"/>
      <c r="D491" s="9"/>
      <c r="E491" s="9"/>
      <c r="F491" s="9"/>
      <c r="G491" s="9"/>
      <c r="H491" s="9"/>
      <c r="I491" s="9"/>
      <c r="J491" s="9"/>
      <c r="K491" s="9"/>
      <c r="L491" s="9"/>
    </row>
    <row r="492" customFormat="false" ht="26.65" hidden="false" customHeight="true" outlineLevel="0" collapsed="false">
      <c r="A492" s="7" t="s">
        <v>197</v>
      </c>
      <c r="B492" s="41" t="s">
        <v>42</v>
      </c>
      <c r="C492" s="15" t="n">
        <v>150</v>
      </c>
      <c r="D492" s="23"/>
      <c r="E492" s="24"/>
      <c r="F492" s="25"/>
      <c r="G492" s="25"/>
      <c r="H492" s="26"/>
      <c r="I492" s="25"/>
      <c r="J492" s="25"/>
      <c r="K492" s="23"/>
      <c r="L492" s="43" t="n">
        <v>5.85</v>
      </c>
    </row>
    <row r="493" customFormat="false" ht="16.35" hidden="false" customHeight="true" outlineLevel="0" collapsed="false">
      <c r="A493" s="7"/>
      <c r="B493" s="22" t="s">
        <v>43</v>
      </c>
      <c r="C493" s="15"/>
      <c r="D493" s="23" t="n">
        <v>15</v>
      </c>
      <c r="E493" s="24" t="n">
        <f aca="false">D493/100</f>
        <v>0.15</v>
      </c>
      <c r="F493" s="25"/>
      <c r="G493" s="25"/>
      <c r="H493" s="26" t="n">
        <v>0</v>
      </c>
      <c r="I493" s="25"/>
      <c r="J493" s="25"/>
      <c r="K493" s="23" t="n">
        <v>39</v>
      </c>
      <c r="L493" s="44" t="n">
        <f aca="false">D493*K493</f>
        <v>585</v>
      </c>
    </row>
    <row r="494" customFormat="false" ht="15.4" hidden="false" customHeight="true" outlineLevel="0" collapsed="false">
      <c r="A494" s="35"/>
      <c r="B494" s="36" t="s">
        <v>33</v>
      </c>
      <c r="C494" s="37"/>
      <c r="D494" s="38"/>
      <c r="E494" s="39"/>
      <c r="F494" s="40" t="n">
        <v>0.1</v>
      </c>
      <c r="G494" s="40" t="n">
        <v>0</v>
      </c>
      <c r="H494" s="40" t="n">
        <v>18.3</v>
      </c>
      <c r="I494" s="40" t="n">
        <v>76.3</v>
      </c>
      <c r="J494" s="40" t="n">
        <v>0.8</v>
      </c>
      <c r="K494" s="38"/>
      <c r="L494" s="45" t="n">
        <f aca="false">L493/100</f>
        <v>5.85</v>
      </c>
    </row>
    <row r="495" customFormat="false" ht="16.5" hidden="false" customHeight="false" outlineLevel="0" collapsed="false">
      <c r="A495" s="7" t="s">
        <v>93</v>
      </c>
      <c r="B495" s="41" t="s">
        <v>198</v>
      </c>
      <c r="C495" s="15" t="n">
        <v>20</v>
      </c>
      <c r="D495" s="23"/>
      <c r="E495" s="24"/>
      <c r="F495" s="25"/>
      <c r="G495" s="25"/>
      <c r="H495" s="26"/>
      <c r="I495" s="25"/>
      <c r="J495" s="25"/>
      <c r="K495" s="23"/>
      <c r="L495" s="16" t="n">
        <v>1.92</v>
      </c>
    </row>
    <row r="496" customFormat="false" ht="16.5" hidden="false" customHeight="false" outlineLevel="0" collapsed="false">
      <c r="A496" s="7"/>
      <c r="B496" s="60" t="s">
        <v>140</v>
      </c>
      <c r="C496" s="15"/>
      <c r="D496" s="23" t="n">
        <v>2</v>
      </c>
      <c r="E496" s="24" t="n">
        <f aca="false">D496/100</f>
        <v>0.02</v>
      </c>
      <c r="F496" s="25"/>
      <c r="G496" s="25"/>
      <c r="H496" s="26" t="n">
        <f aca="false">H378*D496/100</f>
        <v>0</v>
      </c>
      <c r="I496" s="25"/>
      <c r="J496" s="25"/>
      <c r="K496" s="23" t="n">
        <v>96</v>
      </c>
      <c r="L496" s="23" t="n">
        <f aca="false">D496*K496</f>
        <v>192</v>
      </c>
    </row>
    <row r="497" customFormat="false" ht="19.5" hidden="false" customHeight="true" outlineLevel="0" collapsed="false">
      <c r="A497" s="35"/>
      <c r="B497" s="36" t="s">
        <v>33</v>
      </c>
      <c r="C497" s="37"/>
      <c r="D497" s="38"/>
      <c r="E497" s="39"/>
      <c r="F497" s="40" t="n">
        <v>3.2</v>
      </c>
      <c r="G497" s="40" t="n">
        <v>2.8</v>
      </c>
      <c r="H497" s="40" t="n">
        <v>27.4</v>
      </c>
      <c r="I497" s="40" t="n">
        <v>74</v>
      </c>
      <c r="J497" s="40" t="n">
        <v>0</v>
      </c>
      <c r="K497" s="38"/>
      <c r="L497" s="38" t="n">
        <f aca="false">L496/100</f>
        <v>1.92</v>
      </c>
    </row>
    <row r="498" customFormat="false" ht="20.45" hidden="false" customHeight="true" outlineLevel="0" collapsed="false">
      <c r="A498" s="46"/>
      <c r="B498" s="63" t="s">
        <v>96</v>
      </c>
      <c r="C498" s="48"/>
      <c r="D498" s="49"/>
      <c r="E498" s="50"/>
      <c r="F498" s="49" t="n">
        <f aca="false">F494+F497</f>
        <v>3.3</v>
      </c>
      <c r="G498" s="49" t="n">
        <f aca="false">G494+G497</f>
        <v>2.8</v>
      </c>
      <c r="H498" s="49" t="n">
        <f aca="false">H494+H497</f>
        <v>45.7</v>
      </c>
      <c r="I498" s="49" t="n">
        <f aca="false">I494+I497</f>
        <v>150.3</v>
      </c>
      <c r="J498" s="49" t="n">
        <f aca="false">J494+J497</f>
        <v>0.8</v>
      </c>
      <c r="K498" s="49"/>
      <c r="L498" s="49" t="n">
        <f aca="false">L494+L497</f>
        <v>7.77</v>
      </c>
    </row>
    <row r="499" customFormat="false" ht="18.95" hidden="false" customHeight="true" outlineLevel="0" collapsed="false">
      <c r="A499" s="67"/>
      <c r="B499" s="68" t="s">
        <v>97</v>
      </c>
      <c r="C499" s="69"/>
      <c r="D499" s="70"/>
      <c r="E499" s="71"/>
      <c r="F499" s="104" t="n">
        <f aca="false">F405+F409+F461+F490+F498</f>
        <v>57.05</v>
      </c>
      <c r="G499" s="104" t="n">
        <f aca="false">G405+G409+G461+G490+G498</f>
        <v>57.175</v>
      </c>
      <c r="H499" s="104" t="n">
        <f aca="false">H405+H409+H461+H490+H498</f>
        <v>286.33</v>
      </c>
      <c r="I499" s="104" t="n">
        <f aca="false">I405+I409+I461+I490+I498</f>
        <v>1853.82</v>
      </c>
      <c r="J499" s="104" t="n">
        <f aca="false">J405+J409+J461+J490+J498</f>
        <v>3.5</v>
      </c>
      <c r="K499" s="70"/>
      <c r="L499" s="70" t="n">
        <f aca="false">L405+L409+L461+L490++L498</f>
        <v>103.69185</v>
      </c>
    </row>
    <row r="500" customFormat="false" ht="21" hidden="false" customHeight="true" outlineLevel="0" collapsed="false">
      <c r="A500" s="9" t="s">
        <v>199</v>
      </c>
      <c r="B500" s="9"/>
      <c r="C500" s="9"/>
      <c r="D500" s="9"/>
      <c r="E500" s="9"/>
      <c r="F500" s="9"/>
      <c r="G500" s="9"/>
      <c r="H500" s="9"/>
      <c r="I500" s="9"/>
      <c r="J500" s="9"/>
      <c r="K500" s="9"/>
      <c r="L500" s="9"/>
    </row>
    <row r="501" customFormat="false" ht="22.9" hidden="false" customHeight="true" outlineLevel="0" collapsed="false">
      <c r="A501" s="9" t="s">
        <v>14</v>
      </c>
      <c r="B501" s="9"/>
      <c r="C501" s="9"/>
      <c r="D501" s="9"/>
      <c r="E501" s="9"/>
      <c r="F501" s="9"/>
      <c r="G501" s="9"/>
      <c r="H501" s="9"/>
      <c r="I501" s="9"/>
      <c r="J501" s="9"/>
      <c r="K501" s="9"/>
      <c r="L501" s="9"/>
    </row>
    <row r="502" customFormat="false" ht="40.15" hidden="false" customHeight="true" outlineLevel="0" collapsed="false">
      <c r="A502" s="9"/>
      <c r="B502" s="9"/>
      <c r="C502" s="9"/>
      <c r="D502" s="9"/>
      <c r="E502" s="9"/>
      <c r="F502" s="9"/>
      <c r="G502" s="9"/>
      <c r="H502" s="105" t="n">
        <v>0</v>
      </c>
      <c r="I502" s="9"/>
      <c r="J502" s="9"/>
      <c r="K502" s="9"/>
      <c r="L502" s="9"/>
    </row>
    <row r="503" customFormat="false" ht="25.7" hidden="false" customHeight="true" outlineLevel="0" collapsed="false">
      <c r="A503" s="7" t="s">
        <v>79</v>
      </c>
      <c r="B503" s="14" t="s">
        <v>80</v>
      </c>
      <c r="C503" s="15" t="n">
        <v>80</v>
      </c>
      <c r="D503" s="25"/>
      <c r="E503" s="26"/>
      <c r="F503" s="25"/>
      <c r="G503" s="25"/>
      <c r="H503" s="73" t="s">
        <v>102</v>
      </c>
      <c r="I503" s="25"/>
      <c r="J503" s="25"/>
      <c r="K503" s="23"/>
      <c r="L503" s="43" t="n">
        <v>7.23</v>
      </c>
    </row>
    <row r="504" customFormat="false" ht="18.95" hidden="false" customHeight="true" outlineLevel="0" collapsed="false">
      <c r="A504" s="7"/>
      <c r="B504" s="22" t="s">
        <v>80</v>
      </c>
      <c r="C504" s="15"/>
      <c r="D504" s="26" t="n">
        <v>8.5</v>
      </c>
      <c r="E504" s="24" t="n">
        <f aca="false">D504/100</f>
        <v>0.085</v>
      </c>
      <c r="F504" s="25"/>
      <c r="G504" s="25"/>
      <c r="H504" s="26" t="n">
        <f aca="false">H502*D504/100</f>
        <v>0</v>
      </c>
      <c r="I504" s="25"/>
      <c r="J504" s="25"/>
      <c r="K504" s="23" t="n">
        <v>85</v>
      </c>
      <c r="L504" s="23" t="n">
        <f aca="false">D504*K504</f>
        <v>722.5</v>
      </c>
    </row>
    <row r="505" customFormat="false" ht="18.95" hidden="false" customHeight="true" outlineLevel="0" collapsed="false">
      <c r="A505" s="35"/>
      <c r="B505" s="36" t="s">
        <v>33</v>
      </c>
      <c r="C505" s="37"/>
      <c r="D505" s="40"/>
      <c r="E505" s="59"/>
      <c r="F505" s="40" t="n">
        <v>1.2</v>
      </c>
      <c r="G505" s="40" t="n">
        <v>3.5</v>
      </c>
      <c r="H505" s="59" t="n">
        <v>6.8</v>
      </c>
      <c r="I505" s="40" t="n">
        <v>62</v>
      </c>
      <c r="J505" s="40" t="n">
        <v>0.32</v>
      </c>
      <c r="K505" s="38"/>
      <c r="L505" s="38" t="n">
        <f aca="false">L504/100</f>
        <v>7.225</v>
      </c>
    </row>
    <row r="506" customFormat="false" ht="29.1" hidden="false" customHeight="true" outlineLevel="0" collapsed="false">
      <c r="A506" s="7" t="s">
        <v>200</v>
      </c>
      <c r="B506" s="41" t="s">
        <v>201</v>
      </c>
      <c r="C506" s="15" t="n">
        <v>60</v>
      </c>
      <c r="D506" s="23"/>
      <c r="E506" s="24"/>
      <c r="F506" s="25"/>
      <c r="G506" s="25"/>
      <c r="H506" s="26"/>
      <c r="I506" s="25"/>
      <c r="J506" s="25"/>
      <c r="K506" s="23"/>
      <c r="L506" s="43" t="n">
        <v>12.11</v>
      </c>
    </row>
    <row r="507" customFormat="false" ht="16.5" hidden="false" customHeight="false" outlineLevel="0" collapsed="false">
      <c r="A507" s="7"/>
      <c r="B507" s="60" t="s">
        <v>138</v>
      </c>
      <c r="C507" s="15"/>
      <c r="D507" s="23" t="n">
        <v>100</v>
      </c>
      <c r="E507" s="24" t="n">
        <f aca="false">D507*0.04/100</f>
        <v>0.04</v>
      </c>
      <c r="F507" s="25"/>
      <c r="G507" s="25"/>
      <c r="H507" s="26" t="n">
        <f aca="false">H502*D507/100</f>
        <v>0</v>
      </c>
      <c r="I507" s="25"/>
      <c r="J507" s="25"/>
      <c r="K507" s="23" t="n">
        <v>5.5</v>
      </c>
      <c r="L507" s="23" t="n">
        <f aca="false">D507*K507</f>
        <v>550</v>
      </c>
    </row>
    <row r="508" customFormat="false" ht="16.5" hidden="false" customHeight="false" outlineLevel="0" collapsed="false">
      <c r="A508" s="7"/>
      <c r="B508" s="60" t="s">
        <v>31</v>
      </c>
      <c r="C508" s="15"/>
      <c r="D508" s="23" t="n">
        <v>0.7</v>
      </c>
      <c r="E508" s="24" t="n">
        <f aca="false">D508/100</f>
        <v>0.007</v>
      </c>
      <c r="F508" s="25"/>
      <c r="G508" s="25"/>
      <c r="H508" s="26" t="n">
        <f aca="false">H502*D508/100</f>
        <v>0</v>
      </c>
      <c r="I508" s="25"/>
      <c r="J508" s="25"/>
      <c r="K508" s="23" t="n">
        <v>390</v>
      </c>
      <c r="L508" s="23" t="n">
        <f aca="false">D508*K508</f>
        <v>273</v>
      </c>
    </row>
    <row r="509" customFormat="false" ht="16.5" hidden="false" customHeight="false" outlineLevel="0" collapsed="false">
      <c r="A509" s="7"/>
      <c r="B509" s="60" t="s">
        <v>29</v>
      </c>
      <c r="C509" s="15"/>
      <c r="D509" s="23" t="n">
        <v>1.5</v>
      </c>
      <c r="E509" s="24" t="n">
        <f aca="false">D509/100</f>
        <v>0.015</v>
      </c>
      <c r="F509" s="25"/>
      <c r="G509" s="25"/>
      <c r="H509" s="26" t="n">
        <f aca="false">H502*D509/100</f>
        <v>0</v>
      </c>
      <c r="I509" s="25"/>
      <c r="J509" s="25"/>
      <c r="K509" s="23" t="n">
        <v>50</v>
      </c>
      <c r="L509" s="23" t="n">
        <f aca="false">D509*K509</f>
        <v>75</v>
      </c>
    </row>
    <row r="510" customFormat="false" ht="16.5" hidden="false" customHeight="false" outlineLevel="0" collapsed="false">
      <c r="A510" s="7"/>
      <c r="B510" s="60" t="s">
        <v>84</v>
      </c>
      <c r="C510" s="15"/>
      <c r="D510" s="23" t="n">
        <v>0.8</v>
      </c>
      <c r="E510" s="24" t="n">
        <f aca="false">D510/100</f>
        <v>0.008</v>
      </c>
      <c r="F510" s="25"/>
      <c r="G510" s="25"/>
      <c r="H510" s="26" t="n">
        <f aca="false">H502*D510/100</f>
        <v>0</v>
      </c>
      <c r="I510" s="25"/>
      <c r="J510" s="25"/>
      <c r="K510" s="23" t="n">
        <v>390</v>
      </c>
      <c r="L510" s="23" t="n">
        <f aca="false">D510*K510</f>
        <v>312</v>
      </c>
    </row>
    <row r="511" customFormat="false" ht="16.5" hidden="false" customHeight="false" outlineLevel="0" collapsed="false">
      <c r="A511" s="7"/>
      <c r="B511" s="60" t="s">
        <v>26</v>
      </c>
      <c r="C511" s="15"/>
      <c r="D511" s="23" t="n">
        <v>0.1</v>
      </c>
      <c r="E511" s="24" t="n">
        <f aca="false">D511/100</f>
        <v>0.001</v>
      </c>
      <c r="F511" s="25"/>
      <c r="G511" s="25"/>
      <c r="H511" s="26" t="n">
        <f aca="false">H502*D511/100</f>
        <v>0</v>
      </c>
      <c r="I511" s="25"/>
      <c r="J511" s="25"/>
      <c r="K511" s="23" t="n">
        <v>14</v>
      </c>
      <c r="L511" s="23" t="n">
        <f aca="false">D511*K511</f>
        <v>1.4</v>
      </c>
    </row>
    <row r="512" customFormat="false" ht="16.5" hidden="false" customHeight="false" outlineLevel="0" collapsed="false">
      <c r="A512" s="7"/>
      <c r="B512" s="60"/>
      <c r="C512" s="15"/>
      <c r="D512" s="23"/>
      <c r="E512" s="24"/>
      <c r="F512" s="25"/>
      <c r="G512" s="25"/>
      <c r="H512" s="26"/>
      <c r="I512" s="25"/>
      <c r="J512" s="25"/>
      <c r="K512" s="23"/>
      <c r="L512" s="23" t="n">
        <f aca="false">L507+L508+L509+L510+L511</f>
        <v>1211.4</v>
      </c>
    </row>
    <row r="513" customFormat="false" ht="16.5" hidden="false" customHeight="false" outlineLevel="0" collapsed="false">
      <c r="A513" s="35"/>
      <c r="B513" s="36" t="s">
        <v>33</v>
      </c>
      <c r="C513" s="37"/>
      <c r="D513" s="38"/>
      <c r="E513" s="39"/>
      <c r="F513" s="40" t="n">
        <v>6.9</v>
      </c>
      <c r="G513" s="40" t="n">
        <v>12</v>
      </c>
      <c r="H513" s="40" t="n">
        <v>5.7</v>
      </c>
      <c r="I513" s="40" t="n">
        <v>158</v>
      </c>
      <c r="J513" s="40" t="n">
        <v>0</v>
      </c>
      <c r="K513" s="38"/>
      <c r="L513" s="38" t="n">
        <f aca="false">L512/100</f>
        <v>12.114</v>
      </c>
    </row>
    <row r="514" customFormat="false" ht="16.15" hidden="false" customHeight="true" outlineLevel="0" collapsed="false">
      <c r="A514" s="7" t="s">
        <v>85</v>
      </c>
      <c r="B514" s="41" t="s">
        <v>86</v>
      </c>
      <c r="C514" s="15" t="n">
        <v>180</v>
      </c>
      <c r="D514" s="23"/>
      <c r="E514" s="24"/>
      <c r="F514" s="25"/>
      <c r="G514" s="25"/>
      <c r="H514" s="26"/>
      <c r="I514" s="25"/>
      <c r="J514" s="25"/>
      <c r="K514" s="23"/>
      <c r="L514" s="43" t="n">
        <v>0.82</v>
      </c>
    </row>
    <row r="515" customFormat="false" ht="18.95" hidden="false" customHeight="true" outlineLevel="0" collapsed="false">
      <c r="A515" s="7"/>
      <c r="B515" s="60" t="s">
        <v>87</v>
      </c>
      <c r="C515" s="64"/>
      <c r="D515" s="55" t="n">
        <v>0.045</v>
      </c>
      <c r="E515" s="24" t="n">
        <f aca="false">D515/100</f>
        <v>0.00045</v>
      </c>
      <c r="F515" s="25"/>
      <c r="G515" s="25"/>
      <c r="H515" s="26" t="n">
        <f aca="false">H502*D515/100</f>
        <v>0</v>
      </c>
      <c r="I515" s="25"/>
      <c r="J515" s="25"/>
      <c r="K515" s="23" t="n">
        <v>450</v>
      </c>
      <c r="L515" s="23" t="n">
        <f aca="false">D515*K515</f>
        <v>20.25</v>
      </c>
    </row>
    <row r="516" customFormat="false" ht="16.5" hidden="false" customHeight="false" outlineLevel="0" collapsed="false">
      <c r="A516" s="7"/>
      <c r="B516" s="60" t="s">
        <v>21</v>
      </c>
      <c r="C516" s="64"/>
      <c r="D516" s="55" t="n">
        <v>1.35</v>
      </c>
      <c r="E516" s="24" t="n">
        <f aca="false">D516/100</f>
        <v>0.0135</v>
      </c>
      <c r="F516" s="25"/>
      <c r="G516" s="25"/>
      <c r="H516" s="26" t="n">
        <f aca="false">H502*D516/100</f>
        <v>0</v>
      </c>
      <c r="I516" s="25"/>
      <c r="J516" s="25"/>
      <c r="K516" s="23" t="n">
        <v>46</v>
      </c>
      <c r="L516" s="23" t="n">
        <f aca="false">D516*K516</f>
        <v>62.1</v>
      </c>
    </row>
    <row r="517" customFormat="false" ht="16.15" hidden="false" customHeight="true" outlineLevel="0" collapsed="false">
      <c r="A517" s="7"/>
      <c r="B517" s="60"/>
      <c r="C517" s="33"/>
      <c r="D517" s="23"/>
      <c r="E517" s="24"/>
      <c r="F517" s="25"/>
      <c r="G517" s="25"/>
      <c r="H517" s="26"/>
      <c r="I517" s="25"/>
      <c r="J517" s="25"/>
      <c r="K517" s="23"/>
      <c r="L517" s="23" t="n">
        <f aca="false">L515+L516</f>
        <v>82.35</v>
      </c>
    </row>
    <row r="518" customFormat="false" ht="16.15" hidden="false" customHeight="true" outlineLevel="0" collapsed="false">
      <c r="A518" s="35"/>
      <c r="B518" s="36" t="s">
        <v>33</v>
      </c>
      <c r="C518" s="37"/>
      <c r="D518" s="38"/>
      <c r="E518" s="39"/>
      <c r="F518" s="78" t="n">
        <v>0.1</v>
      </c>
      <c r="G518" s="80" t="n">
        <v>0</v>
      </c>
      <c r="H518" s="80" t="n">
        <v>15</v>
      </c>
      <c r="I518" s="80" t="n">
        <v>60</v>
      </c>
      <c r="J518" s="80" t="n">
        <v>0</v>
      </c>
      <c r="K518" s="38"/>
      <c r="L518" s="38" t="n">
        <f aca="false">L517/100</f>
        <v>0.8235</v>
      </c>
    </row>
    <row r="519" customFormat="false" ht="16.15" hidden="false" customHeight="true" outlineLevel="0" collapsed="false">
      <c r="A519" s="7" t="s">
        <v>37</v>
      </c>
      <c r="B519" s="14" t="s">
        <v>38</v>
      </c>
      <c r="C519" s="15" t="n">
        <v>30</v>
      </c>
      <c r="D519" s="23"/>
      <c r="E519" s="24"/>
      <c r="F519" s="25"/>
      <c r="G519" s="25"/>
      <c r="H519" s="26"/>
      <c r="I519" s="25"/>
      <c r="J519" s="25"/>
      <c r="K519" s="23"/>
      <c r="L519" s="16" t="n">
        <v>1.11</v>
      </c>
    </row>
    <row r="520" customFormat="false" ht="16.15" hidden="false" customHeight="true" outlineLevel="0" collapsed="false">
      <c r="A520" s="7"/>
      <c r="B520" s="14"/>
      <c r="C520" s="15"/>
      <c r="D520" s="23" t="n">
        <v>3</v>
      </c>
      <c r="E520" s="24" t="n">
        <f aca="false">D520/100</f>
        <v>0.03</v>
      </c>
      <c r="F520" s="25"/>
      <c r="G520" s="25"/>
      <c r="H520" s="26" t="n">
        <f aca="false">H502*D520/100</f>
        <v>0</v>
      </c>
      <c r="I520" s="25"/>
      <c r="J520" s="25"/>
      <c r="K520" s="23" t="n">
        <v>41</v>
      </c>
      <c r="L520" s="23" t="n">
        <f aca="false">D520*K520</f>
        <v>123</v>
      </c>
    </row>
    <row r="521" customFormat="false" ht="15.95" hidden="false" customHeight="true" outlineLevel="0" collapsed="false">
      <c r="A521" s="35"/>
      <c r="B521" s="36" t="s">
        <v>33</v>
      </c>
      <c r="C521" s="37"/>
      <c r="D521" s="38"/>
      <c r="E521" s="39"/>
      <c r="F521" s="40" t="n">
        <v>2.4</v>
      </c>
      <c r="G521" s="40" t="n">
        <v>0.4</v>
      </c>
      <c r="H521" s="40" t="n">
        <v>12.2</v>
      </c>
      <c r="I521" s="40" t="n">
        <v>63.6</v>
      </c>
      <c r="J521" s="40" t="n">
        <v>0</v>
      </c>
      <c r="K521" s="38"/>
      <c r="L521" s="38" t="n">
        <f aca="false">L520/100</f>
        <v>1.23</v>
      </c>
    </row>
    <row r="522" customFormat="false" ht="16.5" hidden="false" customHeight="false" outlineLevel="0" collapsed="false">
      <c r="A522" s="46"/>
      <c r="B522" s="63" t="s">
        <v>39</v>
      </c>
      <c r="C522" s="48"/>
      <c r="D522" s="49"/>
      <c r="E522" s="50"/>
      <c r="F522" s="49" t="n">
        <f aca="false">F505+F513+F518+F521</f>
        <v>10.6</v>
      </c>
      <c r="G522" s="49" t="n">
        <f aca="false">G505+G513+G518+G521</f>
        <v>15.9</v>
      </c>
      <c r="H522" s="49" t="n">
        <f aca="false">H505+H513+H518+H521</f>
        <v>39.7</v>
      </c>
      <c r="I522" s="49" t="n">
        <f aca="false">I505+I513+I518+I521</f>
        <v>343.6</v>
      </c>
      <c r="J522" s="49" t="n">
        <f aca="false">J505+J513+J518+J521</f>
        <v>0.32</v>
      </c>
      <c r="K522" s="49"/>
      <c r="L522" s="49" t="n">
        <f aca="false">L505+L513+L518+L521</f>
        <v>21.3925</v>
      </c>
    </row>
    <row r="523" customFormat="false" ht="16.15" hidden="false" customHeight="true" outlineLevel="0" collapsed="false">
      <c r="A523" s="9" t="s">
        <v>40</v>
      </c>
      <c r="B523" s="9"/>
      <c r="C523" s="9"/>
      <c r="D523" s="9"/>
      <c r="E523" s="9"/>
      <c r="F523" s="9"/>
      <c r="G523" s="9"/>
      <c r="H523" s="9"/>
      <c r="I523" s="9"/>
      <c r="J523" s="9"/>
      <c r="K523" s="9"/>
      <c r="L523" s="9"/>
    </row>
    <row r="524" customFormat="false" ht="27.95" hidden="false" customHeight="true" outlineLevel="0" collapsed="false">
      <c r="A524" s="7" t="s">
        <v>202</v>
      </c>
      <c r="B524" s="41" t="s">
        <v>203</v>
      </c>
      <c r="C524" s="15" t="n">
        <v>100</v>
      </c>
      <c r="D524" s="23"/>
      <c r="E524" s="24"/>
      <c r="F524" s="25"/>
      <c r="G524" s="25"/>
      <c r="H524" s="26"/>
      <c r="I524" s="25"/>
      <c r="J524" s="25"/>
      <c r="K524" s="23"/>
      <c r="L524" s="43" t="n">
        <v>7.5</v>
      </c>
    </row>
    <row r="525" customFormat="false" ht="16.5" hidden="false" customHeight="false" outlineLevel="0" collapsed="false">
      <c r="A525" s="7"/>
      <c r="B525" s="22" t="s">
        <v>204</v>
      </c>
      <c r="C525" s="15"/>
      <c r="D525" s="23" t="n">
        <v>10</v>
      </c>
      <c r="E525" s="24" t="n">
        <f aca="false">D525/100</f>
        <v>0.1</v>
      </c>
      <c r="F525" s="25"/>
      <c r="G525" s="25"/>
      <c r="H525" s="26" t="n">
        <v>0</v>
      </c>
      <c r="I525" s="25"/>
      <c r="J525" s="25"/>
      <c r="K525" s="23" t="n">
        <v>75</v>
      </c>
      <c r="L525" s="44" t="n">
        <f aca="false">D525*K525</f>
        <v>750</v>
      </c>
    </row>
    <row r="526" customFormat="false" ht="18" hidden="false" customHeight="true" outlineLevel="0" collapsed="false">
      <c r="A526" s="46"/>
      <c r="B526" s="47" t="s">
        <v>33</v>
      </c>
      <c r="C526" s="48"/>
      <c r="D526" s="49"/>
      <c r="E526" s="50"/>
      <c r="F526" s="51" t="n">
        <v>0.4</v>
      </c>
      <c r="G526" s="51" t="n">
        <v>0</v>
      </c>
      <c r="H526" s="51" t="n">
        <v>12.6</v>
      </c>
      <c r="I526" s="51" t="n">
        <v>52</v>
      </c>
      <c r="J526" s="51" t="n">
        <v>0.2</v>
      </c>
      <c r="K526" s="49"/>
      <c r="L526" s="53" t="n">
        <f aca="false">L525/100</f>
        <v>7.5</v>
      </c>
    </row>
    <row r="527" customFormat="false" ht="16.15" hidden="false" customHeight="true" outlineLevel="0" collapsed="false">
      <c r="A527" s="9" t="s">
        <v>44</v>
      </c>
      <c r="B527" s="9"/>
      <c r="C527" s="9"/>
      <c r="D527" s="9"/>
      <c r="E527" s="9"/>
      <c r="F527" s="9"/>
      <c r="G527" s="9"/>
      <c r="H527" s="9"/>
      <c r="I527" s="9"/>
      <c r="J527" s="9"/>
      <c r="K527" s="9"/>
      <c r="L527" s="9"/>
    </row>
    <row r="528" customFormat="false" ht="36.95" hidden="false" customHeight="true" outlineLevel="0" collapsed="false">
      <c r="A528" s="7" t="s">
        <v>205</v>
      </c>
      <c r="B528" s="41" t="s">
        <v>206</v>
      </c>
      <c r="C528" s="15" t="n">
        <v>200</v>
      </c>
      <c r="D528" s="23"/>
      <c r="E528" s="24"/>
      <c r="F528" s="25"/>
      <c r="G528" s="25"/>
      <c r="H528" s="26"/>
      <c r="I528" s="25"/>
      <c r="J528" s="25"/>
      <c r="K528" s="23"/>
      <c r="L528" s="43" t="n">
        <v>1.67</v>
      </c>
    </row>
    <row r="529" customFormat="false" ht="16.5" hidden="false" customHeight="false" outlineLevel="0" collapsed="false">
      <c r="A529" s="7"/>
      <c r="B529" s="61" t="s">
        <v>207</v>
      </c>
      <c r="C529" s="15"/>
      <c r="D529" s="29" t="n">
        <v>0.8</v>
      </c>
      <c r="E529" s="30" t="n">
        <f aca="false">D529/100</f>
        <v>0.008</v>
      </c>
      <c r="F529" s="31"/>
      <c r="G529" s="31"/>
      <c r="H529" s="86" t="n">
        <v>0.8</v>
      </c>
      <c r="I529" s="31"/>
      <c r="J529" s="31"/>
      <c r="K529" s="29" t="n">
        <v>0</v>
      </c>
      <c r="L529" s="29" t="n">
        <v>0</v>
      </c>
    </row>
    <row r="530" customFormat="false" ht="16.5" hidden="false" customHeight="false" outlineLevel="0" collapsed="false">
      <c r="A530" s="7"/>
      <c r="B530" s="60" t="s">
        <v>30</v>
      </c>
      <c r="C530" s="15"/>
      <c r="D530" s="26" t="n">
        <v>1.4</v>
      </c>
      <c r="E530" s="34" t="n">
        <f aca="false">D530/100</f>
        <v>0.014</v>
      </c>
      <c r="F530" s="25"/>
      <c r="G530" s="25"/>
      <c r="H530" s="26" t="n">
        <f aca="false">H502*D530/100</f>
        <v>0</v>
      </c>
      <c r="I530" s="25"/>
      <c r="J530" s="25"/>
      <c r="K530" s="23" t="n">
        <v>30</v>
      </c>
      <c r="L530" s="23" t="n">
        <f aca="false">D530*K530</f>
        <v>42</v>
      </c>
    </row>
    <row r="531" customFormat="false" ht="16.5" hidden="false" customHeight="false" outlineLevel="0" collapsed="false">
      <c r="A531" s="7"/>
      <c r="B531" s="60" t="s">
        <v>208</v>
      </c>
      <c r="C531" s="15"/>
      <c r="D531" s="23" t="n">
        <v>0.11</v>
      </c>
      <c r="E531" s="24" t="n">
        <f aca="false">D531/100</f>
        <v>0.0011</v>
      </c>
      <c r="F531" s="25"/>
      <c r="G531" s="25"/>
      <c r="H531" s="26" t="n">
        <f aca="false">H502*D531/100</f>
        <v>0</v>
      </c>
      <c r="I531" s="25"/>
      <c r="J531" s="25"/>
      <c r="K531" s="23" t="n">
        <v>30</v>
      </c>
      <c r="L531" s="23" t="n">
        <f aca="false">D531*K531</f>
        <v>3.3</v>
      </c>
    </row>
    <row r="532" customFormat="false" ht="18" hidden="false" customHeight="true" outlineLevel="0" collapsed="false">
      <c r="A532" s="7"/>
      <c r="B532" s="60" t="s">
        <v>138</v>
      </c>
      <c r="C532" s="15"/>
      <c r="D532" s="23" t="n">
        <v>10</v>
      </c>
      <c r="E532" s="24" t="n">
        <f aca="false">D532*0.04/100</f>
        <v>0.004</v>
      </c>
      <c r="F532" s="25"/>
      <c r="G532" s="25"/>
      <c r="H532" s="26" t="n">
        <f aca="false">H502*D532/100</f>
        <v>0</v>
      </c>
      <c r="I532" s="25"/>
      <c r="J532" s="25"/>
      <c r="K532" s="23" t="n">
        <v>5.5</v>
      </c>
      <c r="L532" s="23" t="n">
        <f aca="false">D532*K532</f>
        <v>55</v>
      </c>
    </row>
    <row r="533" customFormat="false" ht="16.5" hidden="false" customHeight="false" outlineLevel="0" collapsed="false">
      <c r="A533" s="7"/>
      <c r="B533" s="60" t="s">
        <v>32</v>
      </c>
      <c r="C533" s="15"/>
      <c r="D533" s="23" t="n">
        <v>0.28</v>
      </c>
      <c r="E533" s="24" t="n">
        <f aca="false">D533/100</f>
        <v>0.0028</v>
      </c>
      <c r="F533" s="25"/>
      <c r="G533" s="25"/>
      <c r="H533" s="26" t="n">
        <f aca="false">H502*D533/100</f>
        <v>0</v>
      </c>
      <c r="I533" s="25"/>
      <c r="J533" s="25"/>
      <c r="K533" s="23" t="n">
        <v>0</v>
      </c>
      <c r="L533" s="23" t="n">
        <f aca="false">D533*K533</f>
        <v>0</v>
      </c>
    </row>
    <row r="534" customFormat="false" ht="16.5" hidden="false" customHeight="false" outlineLevel="0" collapsed="false">
      <c r="A534" s="7"/>
      <c r="B534" s="61" t="s">
        <v>209</v>
      </c>
      <c r="C534" s="15"/>
      <c r="D534" s="29" t="n">
        <v>2</v>
      </c>
      <c r="E534" s="30" t="n">
        <f aca="false">D534/100</f>
        <v>0.02</v>
      </c>
      <c r="F534" s="31"/>
      <c r="G534" s="31"/>
      <c r="H534" s="86" t="n">
        <f aca="false">H502*D534/100</f>
        <v>0</v>
      </c>
      <c r="I534" s="31"/>
      <c r="J534" s="31"/>
      <c r="K534" s="29" t="n">
        <v>0</v>
      </c>
      <c r="L534" s="29" t="n">
        <v>0</v>
      </c>
    </row>
    <row r="535" customFormat="false" ht="16.5" hidden="false" customHeight="false" outlineLevel="0" collapsed="false">
      <c r="A535" s="7"/>
      <c r="B535" s="60" t="s">
        <v>118</v>
      </c>
      <c r="C535" s="15"/>
      <c r="D535" s="23" t="n">
        <v>1</v>
      </c>
      <c r="E535" s="24" t="n">
        <f aca="false">D535/100</f>
        <v>0.01</v>
      </c>
      <c r="F535" s="25"/>
      <c r="G535" s="25"/>
      <c r="H535" s="26" t="n">
        <f aca="false">H502*D535/100</f>
        <v>0</v>
      </c>
      <c r="I535" s="25"/>
      <c r="J535" s="25"/>
      <c r="K535" s="23" t="n">
        <v>30</v>
      </c>
      <c r="L535" s="23" t="n">
        <f aca="false">D535*K535</f>
        <v>30</v>
      </c>
    </row>
    <row r="536" customFormat="false" ht="16.5" hidden="false" customHeight="false" outlineLevel="0" collapsed="false">
      <c r="A536" s="7"/>
      <c r="B536" s="60" t="s">
        <v>58</v>
      </c>
      <c r="C536" s="15"/>
      <c r="D536" s="23" t="n">
        <v>0.4</v>
      </c>
      <c r="E536" s="24" t="n">
        <f aca="false">D536/100</f>
        <v>0.004</v>
      </c>
      <c r="F536" s="25"/>
      <c r="G536" s="25"/>
      <c r="H536" s="26" t="n">
        <f aca="false">H502*D536/100</f>
        <v>0</v>
      </c>
      <c r="I536" s="25"/>
      <c r="J536" s="25"/>
      <c r="K536" s="23" t="n">
        <v>84</v>
      </c>
      <c r="L536" s="23" t="n">
        <f aca="false">D536*K536</f>
        <v>33.6</v>
      </c>
    </row>
    <row r="537" customFormat="false" ht="16.5" hidden="false" customHeight="false" outlineLevel="0" collapsed="false">
      <c r="A537" s="7"/>
      <c r="B537" s="60" t="s">
        <v>26</v>
      </c>
      <c r="C537" s="15"/>
      <c r="D537" s="23" t="n">
        <v>0.2</v>
      </c>
      <c r="E537" s="24" t="n">
        <f aca="false">D537/100</f>
        <v>0.002</v>
      </c>
      <c r="F537" s="25"/>
      <c r="G537" s="25"/>
      <c r="H537" s="26" t="n">
        <f aca="false">H502*D537/100</f>
        <v>0</v>
      </c>
      <c r="I537" s="25"/>
      <c r="J537" s="25"/>
      <c r="K537" s="23" t="n">
        <v>14</v>
      </c>
      <c r="L537" s="23" t="n">
        <f aca="false">D537*K537</f>
        <v>2.8</v>
      </c>
    </row>
    <row r="538" customFormat="false" ht="16.5" hidden="false" customHeight="false" outlineLevel="0" collapsed="false">
      <c r="A538" s="7"/>
      <c r="B538" s="60" t="s">
        <v>155</v>
      </c>
      <c r="C538" s="15"/>
      <c r="D538" s="23" t="n">
        <v>19</v>
      </c>
      <c r="E538" s="24" t="n">
        <f aca="false">D538/100</f>
        <v>0.19</v>
      </c>
      <c r="F538" s="25"/>
      <c r="G538" s="25"/>
      <c r="H538" s="26" t="n">
        <f aca="false">H502*D538/100</f>
        <v>0</v>
      </c>
      <c r="I538" s="25"/>
      <c r="J538" s="25"/>
      <c r="K538" s="23" t="n">
        <v>0</v>
      </c>
      <c r="L538" s="23" t="n">
        <f aca="false">D538*K538</f>
        <v>0</v>
      </c>
    </row>
    <row r="539" customFormat="false" ht="16.5" hidden="false" customHeight="false" outlineLevel="0" collapsed="false">
      <c r="A539" s="7"/>
      <c r="B539" s="60"/>
      <c r="C539" s="15"/>
      <c r="D539" s="23"/>
      <c r="E539" s="24"/>
      <c r="F539" s="25"/>
      <c r="G539" s="25"/>
      <c r="H539" s="26"/>
      <c r="I539" s="25"/>
      <c r="J539" s="25"/>
      <c r="K539" s="23"/>
      <c r="L539" s="23" t="n">
        <f aca="false">L529+L530+L531+L532+L533+L534+L535+L536+L537+L538</f>
        <v>166.7</v>
      </c>
    </row>
    <row r="540" customFormat="false" ht="16.5" hidden="false" customHeight="false" outlineLevel="0" collapsed="false">
      <c r="A540" s="35"/>
      <c r="B540" s="36" t="s">
        <v>33</v>
      </c>
      <c r="C540" s="37"/>
      <c r="D540" s="38"/>
      <c r="E540" s="39"/>
      <c r="F540" s="40" t="n">
        <v>2.06</v>
      </c>
      <c r="G540" s="40" t="n">
        <v>4.44</v>
      </c>
      <c r="H540" s="38" t="n">
        <v>10.72</v>
      </c>
      <c r="I540" s="40" t="n">
        <v>91</v>
      </c>
      <c r="J540" s="40" t="n">
        <v>0</v>
      </c>
      <c r="K540" s="38"/>
      <c r="L540" s="38" t="n">
        <f aca="false">L539/100</f>
        <v>1.667</v>
      </c>
    </row>
    <row r="541" customFormat="false" ht="30.95" hidden="false" customHeight="true" outlineLevel="0" collapsed="false">
      <c r="A541" s="7" t="s">
        <v>210</v>
      </c>
      <c r="B541" s="41" t="s">
        <v>211</v>
      </c>
      <c r="C541" s="15" t="n">
        <v>90</v>
      </c>
      <c r="D541" s="23"/>
      <c r="E541" s="24"/>
      <c r="F541" s="23"/>
      <c r="G541" s="25"/>
      <c r="H541" s="26"/>
      <c r="I541" s="25"/>
      <c r="J541" s="25"/>
      <c r="K541" s="23"/>
      <c r="L541" s="106" t="n">
        <v>26.53</v>
      </c>
    </row>
    <row r="542" customFormat="false" ht="25.5" hidden="false" customHeight="false" outlineLevel="0" collapsed="false">
      <c r="A542" s="7" t="s">
        <v>212</v>
      </c>
      <c r="B542" s="22" t="s">
        <v>123</v>
      </c>
      <c r="C542" s="15"/>
      <c r="D542" s="23" t="n">
        <v>12</v>
      </c>
      <c r="E542" s="34" t="n">
        <f aca="false">D542/100</f>
        <v>0.12</v>
      </c>
      <c r="F542" s="23"/>
      <c r="G542" s="25"/>
      <c r="H542" s="26" t="n">
        <f aca="false">H502*D542/100</f>
        <v>0</v>
      </c>
      <c r="I542" s="25"/>
      <c r="J542" s="25"/>
      <c r="K542" s="23" t="n">
        <v>145</v>
      </c>
      <c r="L542" s="23" t="n">
        <f aca="false">D542*K542</f>
        <v>1740</v>
      </c>
    </row>
    <row r="543" customFormat="false" ht="16.5" hidden="false" customHeight="false" outlineLevel="0" collapsed="false">
      <c r="A543" s="7"/>
      <c r="B543" s="22" t="s">
        <v>22</v>
      </c>
      <c r="C543" s="15"/>
      <c r="D543" s="23" t="n">
        <v>39</v>
      </c>
      <c r="E543" s="26" t="n">
        <f aca="false">D543*0.04/100</f>
        <v>0.0156</v>
      </c>
      <c r="F543" s="23"/>
      <c r="G543" s="25"/>
      <c r="H543" s="26" t="n">
        <f aca="false">H502*D543/100</f>
        <v>0</v>
      </c>
      <c r="I543" s="25"/>
      <c r="J543" s="25"/>
      <c r="K543" s="23" t="n">
        <v>7</v>
      </c>
      <c r="L543" s="23" t="n">
        <f aca="false">D543*K543</f>
        <v>273</v>
      </c>
    </row>
    <row r="544" customFormat="false" ht="16.5" hidden="false" customHeight="false" outlineLevel="0" collapsed="false">
      <c r="A544" s="7"/>
      <c r="B544" s="22" t="s">
        <v>26</v>
      </c>
      <c r="C544" s="15"/>
      <c r="D544" s="23" t="n">
        <v>0.2</v>
      </c>
      <c r="E544" s="34" t="n">
        <f aca="false">D544/100</f>
        <v>0.002</v>
      </c>
      <c r="F544" s="23"/>
      <c r="G544" s="25"/>
      <c r="H544" s="26" t="n">
        <f aca="false">H502*D544/100</f>
        <v>0</v>
      </c>
      <c r="I544" s="25"/>
      <c r="J544" s="25"/>
      <c r="K544" s="23" t="n">
        <v>14</v>
      </c>
      <c r="L544" s="23" t="n">
        <f aca="false">D544*K544</f>
        <v>2.8</v>
      </c>
    </row>
    <row r="545" customFormat="false" ht="16.5" hidden="false" customHeight="false" outlineLevel="0" collapsed="false">
      <c r="A545" s="7"/>
      <c r="B545" s="22" t="s">
        <v>23</v>
      </c>
      <c r="C545" s="15"/>
      <c r="D545" s="23" t="n">
        <v>1.05</v>
      </c>
      <c r="E545" s="34" t="n">
        <f aca="false">D545/100</f>
        <v>0.0105</v>
      </c>
      <c r="F545" s="23"/>
      <c r="G545" s="25"/>
      <c r="H545" s="26" t="n">
        <f aca="false">H502*D545/100</f>
        <v>0</v>
      </c>
      <c r="I545" s="25"/>
      <c r="J545" s="25"/>
      <c r="K545" s="23" t="n">
        <v>390</v>
      </c>
      <c r="L545" s="23" t="n">
        <f aca="false">D545*K545</f>
        <v>409.5</v>
      </c>
    </row>
    <row r="546" customFormat="false" ht="33" hidden="false" customHeight="false" outlineLevel="0" collapsed="false">
      <c r="A546" s="27"/>
      <c r="B546" s="28" t="s">
        <v>213</v>
      </c>
      <c r="C546" s="15"/>
      <c r="D546" s="29" t="n">
        <v>2.5</v>
      </c>
      <c r="E546" s="34" t="n">
        <f aca="false">D546/100</f>
        <v>0.025</v>
      </c>
      <c r="F546" s="29"/>
      <c r="G546" s="31"/>
      <c r="H546" s="86" t="n">
        <v>2.5</v>
      </c>
      <c r="I546" s="31"/>
      <c r="J546" s="31"/>
      <c r="K546" s="29" t="n">
        <v>0</v>
      </c>
      <c r="L546" s="29" t="n">
        <f aca="false">D546*K546</f>
        <v>0</v>
      </c>
    </row>
    <row r="547" customFormat="false" ht="16.5" hidden="false" customHeight="false" outlineLevel="0" collapsed="false">
      <c r="A547" s="7"/>
      <c r="B547" s="22" t="s">
        <v>29</v>
      </c>
      <c r="C547" s="15"/>
      <c r="D547" s="23" t="n">
        <v>1.87</v>
      </c>
      <c r="E547" s="34" t="n">
        <f aca="false">D547/100</f>
        <v>0.0187</v>
      </c>
      <c r="F547" s="23"/>
      <c r="G547" s="25"/>
      <c r="H547" s="26" t="n">
        <f aca="false">H502*D547/100</f>
        <v>0</v>
      </c>
      <c r="I547" s="25"/>
      <c r="J547" s="25"/>
      <c r="K547" s="23" t="n">
        <v>50</v>
      </c>
      <c r="L547" s="23" t="n">
        <f aca="false">D547*K547</f>
        <v>93.5</v>
      </c>
    </row>
    <row r="548" customFormat="false" ht="16.5" hidden="false" customHeight="false" outlineLevel="0" collapsed="false">
      <c r="A548" s="7"/>
      <c r="B548" s="22" t="s">
        <v>23</v>
      </c>
      <c r="C548" s="15"/>
      <c r="D548" s="26" t="n">
        <v>0.32</v>
      </c>
      <c r="E548" s="34" t="n">
        <f aca="false">D548/100</f>
        <v>0.0032</v>
      </c>
      <c r="F548" s="23"/>
      <c r="G548" s="25"/>
      <c r="H548" s="26" t="n">
        <f aca="false">H502*D548/100</f>
        <v>0</v>
      </c>
      <c r="I548" s="25"/>
      <c r="J548" s="25"/>
      <c r="K548" s="23" t="n">
        <v>390</v>
      </c>
      <c r="L548" s="23" t="n">
        <f aca="false">D548*K548</f>
        <v>124.8</v>
      </c>
    </row>
    <row r="549" customFormat="false" ht="16.5" hidden="false" customHeight="false" outlineLevel="0" collapsed="false">
      <c r="A549" s="7"/>
      <c r="B549" s="22" t="s">
        <v>163</v>
      </c>
      <c r="C549" s="15"/>
      <c r="D549" s="23" t="n">
        <v>0.32</v>
      </c>
      <c r="E549" s="34" t="n">
        <f aca="false">D549/100</f>
        <v>0.0032</v>
      </c>
      <c r="F549" s="23"/>
      <c r="G549" s="25"/>
      <c r="H549" s="26" t="n">
        <f aca="false">H502*D549/100</f>
        <v>0</v>
      </c>
      <c r="I549" s="25"/>
      <c r="J549" s="25"/>
      <c r="K549" s="23" t="n">
        <v>30</v>
      </c>
      <c r="L549" s="23" t="n">
        <f aca="false">D549*K549</f>
        <v>9.6</v>
      </c>
    </row>
    <row r="550" customFormat="false" ht="16.5" hidden="false" customHeight="false" outlineLevel="0" collapsed="false">
      <c r="A550" s="7"/>
      <c r="B550" s="22" t="s">
        <v>32</v>
      </c>
      <c r="C550" s="15"/>
      <c r="D550" s="23" t="n">
        <v>0.37</v>
      </c>
      <c r="E550" s="34" t="n">
        <f aca="false">D550/100</f>
        <v>0.0037</v>
      </c>
      <c r="F550" s="23"/>
      <c r="G550" s="25"/>
      <c r="H550" s="26" t="n">
        <f aca="false">H502*D550/100</f>
        <v>0</v>
      </c>
      <c r="I550" s="25"/>
      <c r="J550" s="25"/>
      <c r="K550" s="23" t="n">
        <v>0</v>
      </c>
      <c r="L550" s="23" t="n">
        <f aca="false">D550*K550</f>
        <v>0</v>
      </c>
    </row>
    <row r="551" customFormat="false" ht="16.5" hidden="false" customHeight="false" outlineLevel="0" collapsed="false">
      <c r="A551" s="7"/>
      <c r="B551" s="22"/>
      <c r="C551" s="15"/>
      <c r="D551" s="23"/>
      <c r="E551" s="24"/>
      <c r="F551" s="23"/>
      <c r="G551" s="25"/>
      <c r="H551" s="26"/>
      <c r="I551" s="25"/>
      <c r="J551" s="25"/>
      <c r="K551" s="23"/>
      <c r="L551" s="23" t="n">
        <f aca="false">SUM(L542:L550)</f>
        <v>2653.2</v>
      </c>
    </row>
    <row r="552" customFormat="false" ht="16.5" hidden="false" customHeight="false" outlineLevel="0" collapsed="false">
      <c r="A552" s="35"/>
      <c r="B552" s="36" t="s">
        <v>33</v>
      </c>
      <c r="C552" s="37"/>
      <c r="D552" s="38"/>
      <c r="E552" s="39"/>
      <c r="F552" s="38" t="n">
        <v>17.18</v>
      </c>
      <c r="G552" s="40" t="n">
        <v>23</v>
      </c>
      <c r="H552" s="38" t="n">
        <v>3.43</v>
      </c>
      <c r="I552" s="40" t="n">
        <v>289.6</v>
      </c>
      <c r="J552" s="40" t="n">
        <v>0</v>
      </c>
      <c r="K552" s="38"/>
      <c r="L552" s="38" t="n">
        <f aca="false">L551/100</f>
        <v>26.532</v>
      </c>
    </row>
    <row r="553" customFormat="false" ht="36.95" hidden="false" customHeight="true" outlineLevel="0" collapsed="false">
      <c r="A553" s="7" t="s">
        <v>214</v>
      </c>
      <c r="B553" s="41" t="s">
        <v>215</v>
      </c>
      <c r="C553" s="15" t="n">
        <v>130</v>
      </c>
      <c r="D553" s="25"/>
      <c r="E553" s="26"/>
      <c r="F553" s="25"/>
      <c r="G553" s="25"/>
      <c r="H553" s="26"/>
      <c r="I553" s="25"/>
      <c r="J553" s="25"/>
      <c r="K553" s="23"/>
      <c r="L553" s="43" t="n">
        <v>7.68</v>
      </c>
    </row>
    <row r="554" customFormat="false" ht="34.35" hidden="false" customHeight="true" outlineLevel="0" collapsed="false">
      <c r="A554" s="7"/>
      <c r="B554" s="22" t="s">
        <v>216</v>
      </c>
      <c r="C554" s="15"/>
      <c r="D554" s="23" t="n">
        <v>18.59</v>
      </c>
      <c r="E554" s="24" t="n">
        <f aca="false">D554/100</f>
        <v>0.1859</v>
      </c>
      <c r="F554" s="25"/>
      <c r="G554" s="25"/>
      <c r="H554" s="26" t="n">
        <f aca="false">H510*D554/100</f>
        <v>0</v>
      </c>
      <c r="I554" s="25"/>
      <c r="J554" s="25"/>
      <c r="K554" s="23" t="n">
        <v>35</v>
      </c>
      <c r="L554" s="44" t="n">
        <f aca="false">D554*K554</f>
        <v>650.65</v>
      </c>
    </row>
    <row r="555" customFormat="false" ht="16.5" hidden="false" customHeight="false" outlineLevel="0" collapsed="false">
      <c r="A555" s="7"/>
      <c r="B555" s="22" t="s">
        <v>58</v>
      </c>
      <c r="C555" s="15"/>
      <c r="D555" s="23" t="n">
        <v>0.429</v>
      </c>
      <c r="E555" s="24" t="n">
        <f aca="false">D555/100</f>
        <v>0.00429</v>
      </c>
      <c r="F555" s="25"/>
      <c r="G555" s="25"/>
      <c r="H555" s="26" t="n">
        <f aca="false">H510*D555/100</f>
        <v>0</v>
      </c>
      <c r="I555" s="25"/>
      <c r="J555" s="25"/>
      <c r="K555" s="23" t="n">
        <v>84</v>
      </c>
      <c r="L555" s="44" t="n">
        <f aca="false">D555*K555</f>
        <v>36.036</v>
      </c>
    </row>
    <row r="556" customFormat="false" ht="16.5" hidden="false" customHeight="false" outlineLevel="0" collapsed="false">
      <c r="A556" s="7"/>
      <c r="B556" s="22" t="s">
        <v>217</v>
      </c>
      <c r="C556" s="15"/>
      <c r="D556" s="23" t="n">
        <v>0.338</v>
      </c>
      <c r="E556" s="24" t="n">
        <f aca="false">D556/100</f>
        <v>0.00338</v>
      </c>
      <c r="F556" s="25"/>
      <c r="G556" s="25"/>
      <c r="H556" s="26" t="n">
        <f aca="false">H510*D556/100</f>
        <v>0</v>
      </c>
      <c r="I556" s="25"/>
      <c r="J556" s="25"/>
      <c r="K556" s="23" t="n">
        <v>30</v>
      </c>
      <c r="L556" s="44" t="n">
        <f aca="false">D556*K556</f>
        <v>10.14</v>
      </c>
    </row>
    <row r="557" customFormat="false" ht="15.4" hidden="false" customHeight="true" outlineLevel="0" collapsed="false">
      <c r="A557" s="7"/>
      <c r="B557" s="22" t="s">
        <v>118</v>
      </c>
      <c r="C557" s="15"/>
      <c r="D557" s="23" t="n">
        <v>0.611</v>
      </c>
      <c r="E557" s="24" t="n">
        <f aca="false">D557/100</f>
        <v>0.00611</v>
      </c>
      <c r="F557" s="25"/>
      <c r="G557" s="25"/>
      <c r="H557" s="26" t="n">
        <f aca="false">H510*D557/100</f>
        <v>0</v>
      </c>
      <c r="I557" s="25"/>
      <c r="J557" s="25"/>
      <c r="K557" s="23" t="n">
        <v>30</v>
      </c>
      <c r="L557" s="44" t="n">
        <f aca="false">D557*K557</f>
        <v>18.33</v>
      </c>
    </row>
    <row r="558" customFormat="false" ht="16.5" hidden="false" customHeight="false" outlineLevel="0" collapsed="false">
      <c r="A558" s="7"/>
      <c r="B558" s="22" t="s">
        <v>59</v>
      </c>
      <c r="C558" s="15"/>
      <c r="D558" s="23" t="n">
        <v>0.3</v>
      </c>
      <c r="E558" s="24" t="n">
        <f aca="false">D558/100</f>
        <v>0.003</v>
      </c>
      <c r="F558" s="25"/>
      <c r="G558" s="25"/>
      <c r="H558" s="26" t="n">
        <f aca="false">H510*D558/100</f>
        <v>0</v>
      </c>
      <c r="I558" s="25"/>
      <c r="J558" s="25"/>
      <c r="K558" s="23" t="n">
        <v>89</v>
      </c>
      <c r="L558" s="44" t="n">
        <f aca="false">D558*K558</f>
        <v>26.7</v>
      </c>
    </row>
    <row r="559" customFormat="false" ht="16.5" hidden="false" customHeight="false" outlineLevel="0" collapsed="false">
      <c r="A559" s="7"/>
      <c r="B559" s="98" t="s">
        <v>218</v>
      </c>
      <c r="C559" s="15"/>
      <c r="D559" s="26" t="n">
        <v>0.008</v>
      </c>
      <c r="E559" s="34" t="n">
        <f aca="false">D559/100</f>
        <v>8E-005</v>
      </c>
      <c r="F559" s="23"/>
      <c r="G559" s="25"/>
      <c r="H559" s="26" t="n">
        <f aca="false">H510*D559/100</f>
        <v>0</v>
      </c>
      <c r="I559" s="25"/>
      <c r="J559" s="25"/>
      <c r="K559" s="23" t="n">
        <v>350</v>
      </c>
      <c r="L559" s="44" t="n">
        <f aca="false">D559*K559</f>
        <v>2.8</v>
      </c>
    </row>
    <row r="560" customFormat="false" ht="16.5" hidden="false" customHeight="false" outlineLevel="0" collapsed="false">
      <c r="A560" s="7"/>
      <c r="B560" s="22" t="s">
        <v>163</v>
      </c>
      <c r="C560" s="15"/>
      <c r="D560" s="26" t="n">
        <v>0.143</v>
      </c>
      <c r="E560" s="24" t="n">
        <f aca="false">D560/100</f>
        <v>0.00143</v>
      </c>
      <c r="F560" s="23"/>
      <c r="G560" s="25"/>
      <c r="H560" s="26" t="n">
        <f aca="false">H510*D560/100</f>
        <v>0</v>
      </c>
      <c r="I560" s="25"/>
      <c r="J560" s="25"/>
      <c r="K560" s="23" t="n">
        <v>30</v>
      </c>
      <c r="L560" s="44" t="n">
        <f aca="false">D560*K560</f>
        <v>4.29</v>
      </c>
    </row>
    <row r="561" customFormat="false" ht="16.5" hidden="false" customHeight="false" outlineLevel="0" collapsed="false">
      <c r="A561" s="7"/>
      <c r="B561" s="22" t="s">
        <v>21</v>
      </c>
      <c r="C561" s="15"/>
      <c r="D561" s="23" t="n">
        <v>0.39</v>
      </c>
      <c r="E561" s="24" t="n">
        <f aca="false">D561/100</f>
        <v>0.0039</v>
      </c>
      <c r="F561" s="23"/>
      <c r="G561" s="25"/>
      <c r="H561" s="26" t="n">
        <f aca="false">H510*D561/100</f>
        <v>0</v>
      </c>
      <c r="I561" s="25"/>
      <c r="J561" s="25"/>
      <c r="K561" s="23" t="n">
        <v>46</v>
      </c>
      <c r="L561" s="44" t="n">
        <f aca="false">D561*K561</f>
        <v>17.94</v>
      </c>
    </row>
    <row r="562" customFormat="false" ht="16.5" hidden="false" customHeight="false" outlineLevel="0" collapsed="false">
      <c r="A562" s="7"/>
      <c r="B562" s="22" t="s">
        <v>26</v>
      </c>
      <c r="C562" s="15"/>
      <c r="D562" s="23" t="n">
        <v>0.08</v>
      </c>
      <c r="E562" s="24" t="n">
        <f aca="false">D562/100</f>
        <v>0.0008</v>
      </c>
      <c r="F562" s="23"/>
      <c r="G562" s="25"/>
      <c r="H562" s="26" t="n">
        <f aca="false">H510*D562/100</f>
        <v>0</v>
      </c>
      <c r="I562" s="25"/>
      <c r="J562" s="25"/>
      <c r="K562" s="23" t="n">
        <v>14</v>
      </c>
      <c r="L562" s="44" t="n">
        <f aca="false">D562*K562</f>
        <v>1.12</v>
      </c>
    </row>
    <row r="563" customFormat="false" ht="16.5" hidden="false" customHeight="false" outlineLevel="0" collapsed="false">
      <c r="A563" s="7"/>
      <c r="B563" s="22"/>
      <c r="C563" s="15"/>
      <c r="D563" s="23"/>
      <c r="E563" s="24"/>
      <c r="F563" s="23"/>
      <c r="G563" s="25"/>
      <c r="H563" s="26"/>
      <c r="I563" s="25"/>
      <c r="J563" s="25"/>
      <c r="K563" s="23"/>
      <c r="L563" s="23" t="n">
        <f aca="false">SUM(L554:L562)</f>
        <v>768.006</v>
      </c>
    </row>
    <row r="564" customFormat="false" ht="16.5" hidden="false" customHeight="false" outlineLevel="0" collapsed="false">
      <c r="A564" s="35"/>
      <c r="B564" s="36" t="s">
        <v>33</v>
      </c>
      <c r="C564" s="37"/>
      <c r="D564" s="38"/>
      <c r="E564" s="39"/>
      <c r="F564" s="38" t="n">
        <v>2.69</v>
      </c>
      <c r="G564" s="40" t="n">
        <v>3.47</v>
      </c>
      <c r="H564" s="38" t="n">
        <v>17.42</v>
      </c>
      <c r="I564" s="40" t="n">
        <v>111.6</v>
      </c>
      <c r="J564" s="40" t="n">
        <v>0.53</v>
      </c>
      <c r="K564" s="38"/>
      <c r="L564" s="38" t="n">
        <f aca="false">L563/100</f>
        <v>7.68006</v>
      </c>
    </row>
    <row r="565" customFormat="false" ht="33" hidden="false" customHeight="false" outlineLevel="0" collapsed="false">
      <c r="A565" s="7" t="s">
        <v>70</v>
      </c>
      <c r="B565" s="41" t="s">
        <v>71</v>
      </c>
      <c r="C565" s="15" t="n">
        <v>180</v>
      </c>
      <c r="D565" s="23"/>
      <c r="E565" s="24"/>
      <c r="F565" s="25"/>
      <c r="G565" s="25"/>
      <c r="H565" s="26"/>
      <c r="I565" s="25"/>
      <c r="J565" s="25"/>
      <c r="K565" s="23"/>
      <c r="L565" s="43" t="n">
        <v>2.78</v>
      </c>
    </row>
    <row r="566" customFormat="false" ht="16.5" hidden="false" customHeight="false" outlineLevel="0" collapsed="false">
      <c r="A566" s="7"/>
      <c r="B566" s="60" t="s">
        <v>72</v>
      </c>
      <c r="C566" s="15"/>
      <c r="D566" s="23" t="n">
        <v>1.8</v>
      </c>
      <c r="E566" s="24" t="n">
        <f aca="false">D566/100</f>
        <v>0.018</v>
      </c>
      <c r="F566" s="25"/>
      <c r="G566" s="25"/>
      <c r="H566" s="26" t="n">
        <f aca="false">H502*D566/100</f>
        <v>0</v>
      </c>
      <c r="I566" s="25"/>
      <c r="J566" s="25"/>
      <c r="K566" s="23" t="n">
        <v>105</v>
      </c>
      <c r="L566" s="23" t="n">
        <f aca="false">D566*K566</f>
        <v>189</v>
      </c>
    </row>
    <row r="567" customFormat="false" ht="16.5" hidden="false" customHeight="false" outlineLevel="0" collapsed="false">
      <c r="A567" s="7"/>
      <c r="B567" s="60" t="s">
        <v>32</v>
      </c>
      <c r="C567" s="15"/>
      <c r="D567" s="23" t="n">
        <v>18</v>
      </c>
      <c r="E567" s="24" t="n">
        <f aca="false">D567/100</f>
        <v>0.18</v>
      </c>
      <c r="F567" s="25"/>
      <c r="G567" s="25"/>
      <c r="H567" s="26" t="n">
        <f aca="false">H502*D567/100</f>
        <v>0</v>
      </c>
      <c r="I567" s="25"/>
      <c r="J567" s="25"/>
      <c r="K567" s="23" t="n">
        <v>0</v>
      </c>
      <c r="L567" s="23" t="n">
        <f aca="false">D567*K567</f>
        <v>0</v>
      </c>
    </row>
    <row r="568" customFormat="false" ht="16.5" hidden="false" customHeight="false" outlineLevel="0" collapsed="false">
      <c r="A568" s="7"/>
      <c r="B568" s="60" t="s">
        <v>21</v>
      </c>
      <c r="C568" s="15"/>
      <c r="D568" s="23" t="n">
        <v>1.8</v>
      </c>
      <c r="E568" s="24" t="n">
        <f aca="false">D568/100</f>
        <v>0.018</v>
      </c>
      <c r="F568" s="25"/>
      <c r="G568" s="25"/>
      <c r="H568" s="26" t="n">
        <f aca="false">H502*D568/100</f>
        <v>0</v>
      </c>
      <c r="I568" s="25"/>
      <c r="J568" s="25"/>
      <c r="K568" s="23" t="n">
        <v>46</v>
      </c>
      <c r="L568" s="23" t="n">
        <f aca="false">D568*K568</f>
        <v>82.8</v>
      </c>
    </row>
    <row r="569" customFormat="false" ht="16.5" hidden="false" customHeight="false" outlineLevel="0" collapsed="false">
      <c r="A569" s="7"/>
      <c r="B569" s="60" t="s">
        <v>73</v>
      </c>
      <c r="C569" s="15"/>
      <c r="D569" s="26" t="n">
        <v>0.018</v>
      </c>
      <c r="E569" s="34" t="n">
        <f aca="false">D569/100</f>
        <v>0.00018</v>
      </c>
      <c r="F569" s="25"/>
      <c r="G569" s="25"/>
      <c r="H569" s="26" t="n">
        <f aca="false">H502*D569/100</f>
        <v>0</v>
      </c>
      <c r="I569" s="25"/>
      <c r="J569" s="25"/>
      <c r="K569" s="23" t="n">
        <v>350</v>
      </c>
      <c r="L569" s="23" t="n">
        <f aca="false">D569*K569</f>
        <v>6.3</v>
      </c>
    </row>
    <row r="570" customFormat="false" ht="16.5" hidden="false" customHeight="false" outlineLevel="0" collapsed="false">
      <c r="A570" s="7"/>
      <c r="B570" s="60"/>
      <c r="C570" s="15"/>
      <c r="D570" s="23"/>
      <c r="E570" s="24"/>
      <c r="F570" s="25"/>
      <c r="G570" s="25"/>
      <c r="H570" s="26"/>
      <c r="I570" s="25"/>
      <c r="J570" s="25"/>
      <c r="K570" s="23"/>
      <c r="L570" s="23" t="n">
        <f aca="false">L566+L567+L568+L569</f>
        <v>278.1</v>
      </c>
    </row>
    <row r="571" customFormat="false" ht="19.9" hidden="false" customHeight="true" outlineLevel="0" collapsed="false">
      <c r="A571" s="35"/>
      <c r="B571" s="36" t="s">
        <v>33</v>
      </c>
      <c r="C571" s="37"/>
      <c r="D571" s="38"/>
      <c r="E571" s="39"/>
      <c r="F571" s="40" t="n">
        <v>0.1</v>
      </c>
      <c r="G571" s="40" t="n">
        <v>0</v>
      </c>
      <c r="H571" s="38" t="n">
        <v>19.63</v>
      </c>
      <c r="I571" s="40" t="n">
        <v>78.8</v>
      </c>
      <c r="J571" s="40" t="n">
        <v>0.2</v>
      </c>
      <c r="K571" s="38"/>
      <c r="L571" s="38" t="n">
        <f aca="false">L570/100</f>
        <v>2.781</v>
      </c>
    </row>
    <row r="572" customFormat="false" ht="16.5" hidden="false" customHeight="false" outlineLevel="0" collapsed="false">
      <c r="A572" s="7" t="s">
        <v>37</v>
      </c>
      <c r="B572" s="14" t="s">
        <v>74</v>
      </c>
      <c r="C572" s="15" t="s">
        <v>75</v>
      </c>
      <c r="D572" s="23"/>
      <c r="E572" s="24"/>
      <c r="F572" s="25"/>
      <c r="G572" s="25"/>
      <c r="H572" s="26"/>
      <c r="I572" s="25"/>
      <c r="J572" s="25"/>
      <c r="K572" s="23"/>
      <c r="L572" s="16" t="n">
        <v>2.46</v>
      </c>
    </row>
    <row r="573" customFormat="false" ht="16.5" hidden="false" customHeight="false" outlineLevel="0" collapsed="false">
      <c r="A573" s="7"/>
      <c r="B573" s="22" t="s">
        <v>38</v>
      </c>
      <c r="C573" s="15"/>
      <c r="D573" s="23" t="n">
        <v>3</v>
      </c>
      <c r="E573" s="24" t="n">
        <f aca="false">D573/100</f>
        <v>0.03</v>
      </c>
      <c r="F573" s="25"/>
      <c r="G573" s="25"/>
      <c r="H573" s="26" t="n">
        <f aca="false">H502*D573/100</f>
        <v>0</v>
      </c>
      <c r="I573" s="25"/>
      <c r="J573" s="25"/>
      <c r="K573" s="23" t="n">
        <v>41</v>
      </c>
      <c r="L573" s="23" t="n">
        <f aca="false">D573*K573</f>
        <v>123</v>
      </c>
    </row>
    <row r="574" customFormat="false" ht="16.5" hidden="false" customHeight="false" outlineLevel="0" collapsed="false">
      <c r="A574" s="7"/>
      <c r="B574" s="60" t="s">
        <v>76</v>
      </c>
      <c r="C574" s="15"/>
      <c r="D574" s="23" t="n">
        <v>3</v>
      </c>
      <c r="E574" s="24" t="n">
        <f aca="false">D574/100</f>
        <v>0.03</v>
      </c>
      <c r="F574" s="25"/>
      <c r="G574" s="25"/>
      <c r="H574" s="26" t="n">
        <f aca="false">H502*D574/100</f>
        <v>0</v>
      </c>
      <c r="I574" s="25"/>
      <c r="J574" s="25"/>
      <c r="K574" s="23" t="n">
        <v>41</v>
      </c>
      <c r="L574" s="23" t="n">
        <f aca="false">D574*K574</f>
        <v>123</v>
      </c>
    </row>
    <row r="575" customFormat="false" ht="16.5" hidden="false" customHeight="false" outlineLevel="0" collapsed="false">
      <c r="A575" s="7"/>
      <c r="B575" s="60"/>
      <c r="C575" s="15"/>
      <c r="D575" s="23"/>
      <c r="E575" s="24"/>
      <c r="F575" s="25"/>
      <c r="G575" s="25"/>
      <c r="H575" s="26"/>
      <c r="I575" s="25"/>
      <c r="J575" s="25"/>
      <c r="K575" s="23"/>
      <c r="L575" s="23" t="n">
        <f aca="false">L573+L574</f>
        <v>246</v>
      </c>
    </row>
    <row r="576" customFormat="false" ht="16.5" hidden="false" customHeight="false" outlineLevel="0" collapsed="false">
      <c r="A576" s="35"/>
      <c r="B576" s="36" t="s">
        <v>33</v>
      </c>
      <c r="C576" s="37"/>
      <c r="D576" s="38"/>
      <c r="E576" s="39"/>
      <c r="F576" s="38" t="n">
        <v>4.8</v>
      </c>
      <c r="G576" s="38" t="n">
        <v>0.735</v>
      </c>
      <c r="H576" s="40" t="n">
        <v>24.4</v>
      </c>
      <c r="I576" s="40" t="n">
        <v>123</v>
      </c>
      <c r="J576" s="40" t="n">
        <v>0</v>
      </c>
      <c r="K576" s="38"/>
      <c r="L576" s="38" t="n">
        <f aca="false">L575/100</f>
        <v>2.46</v>
      </c>
    </row>
    <row r="577" customFormat="false" ht="16.5" hidden="false" customHeight="false" outlineLevel="0" collapsed="false">
      <c r="A577" s="46"/>
      <c r="B577" s="47" t="s">
        <v>167</v>
      </c>
      <c r="C577" s="48"/>
      <c r="D577" s="49"/>
      <c r="E577" s="50"/>
      <c r="F577" s="53" t="n">
        <f aca="false">F540+F552+F564+F571+F576</f>
        <v>26.83</v>
      </c>
      <c r="G577" s="53" t="n">
        <f aca="false">G540+G552+G564+G571+G576</f>
        <v>31.645</v>
      </c>
      <c r="H577" s="107" t="n">
        <f aca="false">H540+H552+H564+H571+H576</f>
        <v>75.6</v>
      </c>
      <c r="I577" s="53" t="n">
        <f aca="false">I540+I552+I564+I571+I576</f>
        <v>694</v>
      </c>
      <c r="J577" s="53" t="n">
        <f aca="false">J540+J552+J564+J571+J576</f>
        <v>0.73</v>
      </c>
      <c r="K577" s="49"/>
      <c r="L577" s="53" t="n">
        <f aca="false">L540+L552+L564+L571+L576</f>
        <v>41.12006</v>
      </c>
    </row>
    <row r="578" customFormat="false" ht="16.15" hidden="false" customHeight="true" outlineLevel="0" collapsed="false">
      <c r="A578" s="9" t="s">
        <v>78</v>
      </c>
      <c r="B578" s="9"/>
      <c r="C578" s="9"/>
      <c r="D578" s="9"/>
      <c r="E578" s="9"/>
      <c r="F578" s="9"/>
      <c r="G578" s="9"/>
      <c r="H578" s="9"/>
      <c r="I578" s="9"/>
      <c r="J578" s="9"/>
      <c r="K578" s="9"/>
      <c r="L578" s="9"/>
    </row>
    <row r="579" customFormat="false" ht="40.9" hidden="false" customHeight="true" outlineLevel="0" collapsed="false">
      <c r="A579" s="7" t="s">
        <v>219</v>
      </c>
      <c r="B579" s="41" t="s">
        <v>220</v>
      </c>
      <c r="C579" s="15" t="s">
        <v>101</v>
      </c>
      <c r="D579" s="25"/>
      <c r="E579" s="26"/>
      <c r="F579" s="25"/>
      <c r="G579" s="25"/>
      <c r="H579" s="26"/>
      <c r="I579" s="25"/>
      <c r="J579" s="25"/>
      <c r="K579" s="23"/>
      <c r="L579" s="43" t="n">
        <v>10.54</v>
      </c>
    </row>
    <row r="580" customFormat="false" ht="16.5" hidden="false" customHeight="false" outlineLevel="0" collapsed="false">
      <c r="A580" s="7"/>
      <c r="B580" s="22" t="s">
        <v>221</v>
      </c>
      <c r="C580" s="15"/>
      <c r="D580" s="25" t="n">
        <v>4</v>
      </c>
      <c r="E580" s="24" t="n">
        <f aca="false">D580/100</f>
        <v>0.04</v>
      </c>
      <c r="F580" s="25"/>
      <c r="G580" s="25"/>
      <c r="H580" s="26" t="n">
        <f aca="false">H502*D580/100</f>
        <v>0</v>
      </c>
      <c r="I580" s="25"/>
      <c r="J580" s="25"/>
      <c r="K580" s="23" t="n">
        <v>45</v>
      </c>
      <c r="L580" s="23" t="n">
        <f aca="false">D580*K580</f>
        <v>180</v>
      </c>
    </row>
    <row r="581" customFormat="false" ht="16.5" hidden="false" customHeight="false" outlineLevel="0" collapsed="false">
      <c r="A581" s="7"/>
      <c r="B581" s="22" t="s">
        <v>32</v>
      </c>
      <c r="C581" s="15"/>
      <c r="D581" s="23" t="n">
        <v>4.5</v>
      </c>
      <c r="E581" s="24" t="n">
        <f aca="false">D581/100</f>
        <v>0.045</v>
      </c>
      <c r="F581" s="25"/>
      <c r="G581" s="25"/>
      <c r="H581" s="26" t="n">
        <f aca="false">H502*D581/100</f>
        <v>0</v>
      </c>
      <c r="I581" s="25"/>
      <c r="J581" s="25"/>
      <c r="K581" s="23" t="n">
        <v>0</v>
      </c>
      <c r="L581" s="23" t="n">
        <f aca="false">D581*K581</f>
        <v>0</v>
      </c>
    </row>
    <row r="582" customFormat="false" ht="16.5" hidden="false" customHeight="false" outlineLevel="0" collapsed="false">
      <c r="A582" s="7"/>
      <c r="B582" s="22" t="s">
        <v>29</v>
      </c>
      <c r="C582" s="15"/>
      <c r="D582" s="25" t="n">
        <v>13</v>
      </c>
      <c r="E582" s="24" t="n">
        <f aca="false">D582/100</f>
        <v>0.13</v>
      </c>
      <c r="F582" s="25"/>
      <c r="G582" s="25"/>
      <c r="H582" s="26" t="n">
        <f aca="false">H502*D582/100</f>
        <v>0</v>
      </c>
      <c r="I582" s="25"/>
      <c r="J582" s="25"/>
      <c r="K582" s="23" t="n">
        <v>50</v>
      </c>
      <c r="L582" s="23" t="n">
        <f aca="false">D582*K582</f>
        <v>650</v>
      </c>
    </row>
    <row r="583" customFormat="false" ht="16.35" hidden="false" customHeight="true" outlineLevel="0" collapsed="false">
      <c r="A583" s="7"/>
      <c r="B583" s="22" t="s">
        <v>21</v>
      </c>
      <c r="C583" s="15"/>
      <c r="D583" s="23" t="n">
        <v>0.6</v>
      </c>
      <c r="E583" s="24" t="n">
        <f aca="false">D583/100</f>
        <v>0.006</v>
      </c>
      <c r="F583" s="25"/>
      <c r="G583" s="25"/>
      <c r="H583" s="26" t="n">
        <f aca="false">H502*D583/100</f>
        <v>0</v>
      </c>
      <c r="I583" s="25"/>
      <c r="J583" s="25"/>
      <c r="K583" s="23" t="n">
        <v>46</v>
      </c>
      <c r="L583" s="23" t="n">
        <f aca="false">D583*K583</f>
        <v>27.6</v>
      </c>
    </row>
    <row r="584" customFormat="false" ht="16.5" hidden="false" customHeight="false" outlineLevel="0" collapsed="false">
      <c r="A584" s="7"/>
      <c r="B584" s="22" t="s">
        <v>26</v>
      </c>
      <c r="C584" s="15"/>
      <c r="D584" s="25" t="n">
        <v>0.1</v>
      </c>
      <c r="E584" s="34" t="n">
        <f aca="false">D584/100</f>
        <v>0.001</v>
      </c>
      <c r="F584" s="25"/>
      <c r="G584" s="25"/>
      <c r="H584" s="26" t="n">
        <f aca="false">H502*D584/100</f>
        <v>0</v>
      </c>
      <c r="I584" s="25"/>
      <c r="J584" s="25"/>
      <c r="K584" s="23" t="n">
        <v>14</v>
      </c>
      <c r="L584" s="23" t="n">
        <f aca="false">D584*K584</f>
        <v>1.4</v>
      </c>
    </row>
    <row r="585" customFormat="false" ht="16.5" hidden="false" customHeight="false" outlineLevel="0" collapsed="false">
      <c r="A585" s="7"/>
      <c r="B585" s="22" t="s">
        <v>23</v>
      </c>
      <c r="C585" s="15"/>
      <c r="D585" s="25" t="n">
        <v>0.5</v>
      </c>
      <c r="E585" s="24" t="n">
        <f aca="false">D585/100</f>
        <v>0.005</v>
      </c>
      <c r="F585" s="25"/>
      <c r="G585" s="25"/>
      <c r="H585" s="26" t="n">
        <f aca="false">H502*D585/100</f>
        <v>0</v>
      </c>
      <c r="I585" s="25"/>
      <c r="J585" s="25"/>
      <c r="K585" s="23" t="n">
        <v>390</v>
      </c>
      <c r="L585" s="23" t="n">
        <f aca="false">D585*K585</f>
        <v>195</v>
      </c>
    </row>
    <row r="586" customFormat="false" ht="16.5" hidden="false" customHeight="false" outlineLevel="0" collapsed="false">
      <c r="A586" s="27"/>
      <c r="B586" s="28" t="s">
        <v>179</v>
      </c>
      <c r="C586" s="15"/>
      <c r="D586" s="31" t="n">
        <v>20</v>
      </c>
      <c r="E586" s="30" t="n">
        <f aca="false">D586/100</f>
        <v>0.2</v>
      </c>
      <c r="F586" s="31"/>
      <c r="G586" s="31"/>
      <c r="H586" s="86" t="n">
        <f aca="false">H502*D586/100</f>
        <v>0</v>
      </c>
      <c r="I586" s="31"/>
      <c r="J586" s="31"/>
      <c r="K586" s="29" t="n">
        <v>0</v>
      </c>
      <c r="L586" s="29" t="n">
        <f aca="false">D586*K586</f>
        <v>0</v>
      </c>
    </row>
    <row r="587" customFormat="false" ht="16.5" hidden="false" customHeight="false" outlineLevel="0" collapsed="false">
      <c r="A587" s="7"/>
      <c r="B587" s="22"/>
      <c r="C587" s="15"/>
      <c r="D587" s="25"/>
      <c r="E587" s="26"/>
      <c r="F587" s="25"/>
      <c r="G587" s="25"/>
      <c r="H587" s="26"/>
      <c r="I587" s="25"/>
      <c r="J587" s="25"/>
      <c r="K587" s="23"/>
      <c r="L587" s="23" t="n">
        <f aca="false">L580+L581+L582+L583+L584+L585+L586</f>
        <v>1054</v>
      </c>
    </row>
    <row r="588" customFormat="false" ht="16.5" hidden="false" customHeight="false" outlineLevel="0" collapsed="false">
      <c r="A588" s="35"/>
      <c r="B588" s="36"/>
      <c r="C588" s="37"/>
      <c r="D588" s="40"/>
      <c r="E588" s="59"/>
      <c r="F588" s="40" t="n">
        <v>6.1</v>
      </c>
      <c r="G588" s="40" t="n">
        <v>12.1</v>
      </c>
      <c r="H588" s="38" t="n">
        <v>35</v>
      </c>
      <c r="I588" s="40" t="n">
        <v>273</v>
      </c>
      <c r="J588" s="40" t="n">
        <v>0</v>
      </c>
      <c r="K588" s="38"/>
      <c r="L588" s="38" t="n">
        <f aca="false">L587/100</f>
        <v>10.54</v>
      </c>
    </row>
    <row r="589" customFormat="false" ht="27.75" hidden="false" customHeight="true" outlineLevel="0" collapsed="false">
      <c r="A589" s="7" t="s">
        <v>106</v>
      </c>
      <c r="B589" s="41" t="s">
        <v>107</v>
      </c>
      <c r="C589" s="15" t="n">
        <v>180</v>
      </c>
      <c r="D589" s="23"/>
      <c r="E589" s="24"/>
      <c r="F589" s="25"/>
      <c r="G589" s="25"/>
      <c r="H589" s="26"/>
      <c r="I589" s="25"/>
      <c r="J589" s="25"/>
      <c r="K589" s="23"/>
      <c r="L589" s="43" t="n">
        <v>6.28</v>
      </c>
    </row>
    <row r="590" customFormat="false" ht="16.5" hidden="false" customHeight="false" outlineLevel="0" collapsed="false">
      <c r="A590" s="7"/>
      <c r="B590" s="60" t="s">
        <v>108</v>
      </c>
      <c r="C590" s="15"/>
      <c r="D590" s="23" t="n">
        <v>0.25</v>
      </c>
      <c r="E590" s="24" t="n">
        <f aca="false">D590/100</f>
        <v>0.0025</v>
      </c>
      <c r="F590" s="25"/>
      <c r="G590" s="25"/>
      <c r="H590" s="26" t="n">
        <f aca="false">H502*D590/100</f>
        <v>0</v>
      </c>
      <c r="I590" s="25"/>
      <c r="J590" s="25"/>
      <c r="K590" s="23" t="n">
        <v>380</v>
      </c>
      <c r="L590" s="23" t="n">
        <f aca="false">D590*K590</f>
        <v>95</v>
      </c>
    </row>
    <row r="591" customFormat="false" ht="16.5" hidden="false" customHeight="false" outlineLevel="0" collapsed="false">
      <c r="A591" s="7"/>
      <c r="B591" s="60" t="s">
        <v>29</v>
      </c>
      <c r="C591" s="15"/>
      <c r="D591" s="23" t="n">
        <v>9</v>
      </c>
      <c r="E591" s="24" t="n">
        <f aca="false">D591/100</f>
        <v>0.09</v>
      </c>
      <c r="F591" s="25"/>
      <c r="G591" s="25"/>
      <c r="H591" s="26" t="n">
        <f aca="false">H502*D591/100</f>
        <v>0</v>
      </c>
      <c r="I591" s="25"/>
      <c r="J591" s="25"/>
      <c r="K591" s="23" t="n">
        <v>50</v>
      </c>
      <c r="L591" s="23" t="n">
        <f aca="false">D591*K591</f>
        <v>450</v>
      </c>
    </row>
    <row r="592" customFormat="false" ht="16.5" hidden="false" customHeight="false" outlineLevel="0" collapsed="false">
      <c r="A592" s="7"/>
      <c r="B592" s="60" t="s">
        <v>21</v>
      </c>
      <c r="C592" s="15"/>
      <c r="D592" s="23" t="n">
        <v>1.8</v>
      </c>
      <c r="E592" s="24" t="n">
        <f aca="false">D592/100</f>
        <v>0.018</v>
      </c>
      <c r="F592" s="25"/>
      <c r="G592" s="25"/>
      <c r="H592" s="26" t="n">
        <f aca="false">H502*D592/100</f>
        <v>0</v>
      </c>
      <c r="I592" s="25"/>
      <c r="J592" s="25"/>
      <c r="K592" s="23" t="n">
        <v>46</v>
      </c>
      <c r="L592" s="23" t="n">
        <f aca="false">D592*K592</f>
        <v>82.8</v>
      </c>
    </row>
    <row r="593" customFormat="false" ht="16.5" hidden="false" customHeight="false" outlineLevel="0" collapsed="false">
      <c r="A593" s="7"/>
      <c r="B593" s="60" t="s">
        <v>32</v>
      </c>
      <c r="C593" s="15"/>
      <c r="D593" s="23" t="n">
        <v>9.9</v>
      </c>
      <c r="E593" s="24" t="n">
        <f aca="false">D593/100</f>
        <v>0.099</v>
      </c>
      <c r="F593" s="25"/>
      <c r="G593" s="25"/>
      <c r="H593" s="26" t="n">
        <f aca="false">H502*D593/100</f>
        <v>0</v>
      </c>
      <c r="I593" s="25"/>
      <c r="J593" s="25"/>
      <c r="K593" s="23" t="n">
        <v>0</v>
      </c>
      <c r="L593" s="23" t="n">
        <f aca="false">D593*K593</f>
        <v>0</v>
      </c>
    </row>
    <row r="594" customFormat="false" ht="16.5" hidden="false" customHeight="false" outlineLevel="0" collapsed="false">
      <c r="A594" s="7"/>
      <c r="B594" s="60"/>
      <c r="C594" s="15"/>
      <c r="D594" s="23"/>
      <c r="E594" s="24"/>
      <c r="F594" s="25"/>
      <c r="G594" s="25"/>
      <c r="H594" s="26"/>
      <c r="I594" s="25"/>
      <c r="J594" s="25"/>
      <c r="K594" s="23"/>
      <c r="L594" s="23" t="n">
        <f aca="false">L590+L591+L592+L593</f>
        <v>627.8</v>
      </c>
    </row>
    <row r="595" customFormat="false" ht="16.5" hidden="false" customHeight="false" outlineLevel="0" collapsed="false">
      <c r="A595" s="35"/>
      <c r="B595" s="36" t="s">
        <v>33</v>
      </c>
      <c r="C595" s="37"/>
      <c r="D595" s="38"/>
      <c r="E595" s="39"/>
      <c r="F595" s="40" t="n">
        <v>3.38</v>
      </c>
      <c r="G595" s="40" t="n">
        <v>2.88</v>
      </c>
      <c r="H595" s="40" t="n">
        <v>24</v>
      </c>
      <c r="I595" s="40" t="n">
        <v>135.7</v>
      </c>
      <c r="J595" s="40" t="n">
        <v>0</v>
      </c>
      <c r="K595" s="38"/>
      <c r="L595" s="38" t="n">
        <f aca="false">L594/100</f>
        <v>6.278</v>
      </c>
    </row>
    <row r="596" customFormat="false" ht="16.5" hidden="false" customHeight="false" outlineLevel="0" collapsed="false">
      <c r="A596" s="7" t="s">
        <v>37</v>
      </c>
      <c r="B596" s="14" t="s">
        <v>38</v>
      </c>
      <c r="C596" s="15" t="n">
        <v>30</v>
      </c>
      <c r="D596" s="23"/>
      <c r="E596" s="24"/>
      <c r="F596" s="25"/>
      <c r="G596" s="25"/>
      <c r="H596" s="26"/>
      <c r="I596" s="25"/>
      <c r="J596" s="25"/>
      <c r="K596" s="23"/>
      <c r="L596" s="16" t="n">
        <v>1.23</v>
      </c>
    </row>
    <row r="597" customFormat="false" ht="16.5" hidden="false" customHeight="false" outlineLevel="0" collapsed="false">
      <c r="A597" s="7"/>
      <c r="B597" s="14"/>
      <c r="C597" s="15"/>
      <c r="D597" s="23" t="n">
        <v>3</v>
      </c>
      <c r="E597" s="24" t="n">
        <f aca="false">D597/100</f>
        <v>0.03</v>
      </c>
      <c r="F597" s="25"/>
      <c r="G597" s="25"/>
      <c r="H597" s="26" t="n">
        <f aca="false">H502*D597/100</f>
        <v>0</v>
      </c>
      <c r="I597" s="25"/>
      <c r="J597" s="25"/>
      <c r="K597" s="23" t="n">
        <v>41</v>
      </c>
      <c r="L597" s="23" t="n">
        <f aca="false">D597*K597</f>
        <v>123</v>
      </c>
    </row>
    <row r="598" customFormat="false" ht="16.5" hidden="false" customHeight="false" outlineLevel="0" collapsed="false">
      <c r="A598" s="35"/>
      <c r="B598" s="36" t="s">
        <v>33</v>
      </c>
      <c r="C598" s="37"/>
      <c r="D598" s="38"/>
      <c r="E598" s="39"/>
      <c r="F598" s="40" t="n">
        <v>2.4</v>
      </c>
      <c r="G598" s="40" t="n">
        <v>0.4</v>
      </c>
      <c r="H598" s="40" t="n">
        <v>12.2</v>
      </c>
      <c r="I598" s="40" t="n">
        <v>63.6</v>
      </c>
      <c r="J598" s="40" t="n">
        <v>0</v>
      </c>
      <c r="K598" s="38"/>
      <c r="L598" s="38" t="n">
        <f aca="false">L597/100</f>
        <v>1.23</v>
      </c>
    </row>
    <row r="599" customFormat="false" ht="16.5" hidden="false" customHeight="false" outlineLevel="0" collapsed="false">
      <c r="A599" s="46"/>
      <c r="B599" s="63" t="s">
        <v>89</v>
      </c>
      <c r="C599" s="48"/>
      <c r="D599" s="49"/>
      <c r="E599" s="50"/>
      <c r="F599" s="49" t="n">
        <f aca="false">F588+F595+F598</f>
        <v>11.88</v>
      </c>
      <c r="G599" s="49" t="n">
        <f aca="false">G588+G595+G598</f>
        <v>15.38</v>
      </c>
      <c r="H599" s="51" t="n">
        <f aca="false">H588+H595+H598</f>
        <v>71.2</v>
      </c>
      <c r="I599" s="49" t="n">
        <f aca="false">I588+I595+I598</f>
        <v>472.3</v>
      </c>
      <c r="J599" s="49" t="n">
        <f aca="false">J588+J595+J598</f>
        <v>0</v>
      </c>
      <c r="K599" s="49"/>
      <c r="L599" s="49" t="n">
        <f aca="false">L588+L595+L598</f>
        <v>18.048</v>
      </c>
    </row>
    <row r="600" customFormat="false" ht="16.15" hidden="false" customHeight="true" outlineLevel="0" collapsed="false">
      <c r="A600" s="9" t="s">
        <v>90</v>
      </c>
      <c r="B600" s="9"/>
      <c r="C600" s="9"/>
      <c r="D600" s="9"/>
      <c r="E600" s="9"/>
      <c r="F600" s="9"/>
      <c r="G600" s="9"/>
      <c r="H600" s="9"/>
      <c r="I600" s="9"/>
      <c r="J600" s="9"/>
      <c r="K600" s="9"/>
      <c r="L600" s="9"/>
    </row>
    <row r="601" customFormat="false" ht="16.5" hidden="false" customHeight="false" outlineLevel="0" collapsed="false">
      <c r="A601" s="7" t="s">
        <v>93</v>
      </c>
      <c r="B601" s="41" t="s">
        <v>94</v>
      </c>
      <c r="C601" s="15" t="n">
        <v>20</v>
      </c>
      <c r="D601" s="23"/>
      <c r="E601" s="24"/>
      <c r="F601" s="25"/>
      <c r="G601" s="25"/>
      <c r="H601" s="26"/>
      <c r="I601" s="25"/>
      <c r="J601" s="25"/>
      <c r="K601" s="23"/>
      <c r="L601" s="16" t="n">
        <v>1.7</v>
      </c>
    </row>
    <row r="602" customFormat="false" ht="16.5" hidden="false" customHeight="false" outlineLevel="0" collapsed="false">
      <c r="A602" s="7"/>
      <c r="B602" s="60" t="s">
        <v>95</v>
      </c>
      <c r="C602" s="15"/>
      <c r="D602" s="23" t="n">
        <v>2</v>
      </c>
      <c r="E602" s="24" t="n">
        <f aca="false">D602/100</f>
        <v>0.02</v>
      </c>
      <c r="F602" s="25"/>
      <c r="G602" s="25"/>
      <c r="H602" s="26" t="n">
        <f aca="false">H502*D602/100</f>
        <v>0</v>
      </c>
      <c r="I602" s="25"/>
      <c r="J602" s="25"/>
      <c r="K602" s="23" t="n">
        <v>85</v>
      </c>
      <c r="L602" s="23" t="n">
        <f aca="false">D602*K602</f>
        <v>170</v>
      </c>
    </row>
    <row r="603" customFormat="false" ht="16.5" hidden="false" customHeight="false" outlineLevel="0" collapsed="false">
      <c r="A603" s="35"/>
      <c r="B603" s="36" t="s">
        <v>33</v>
      </c>
      <c r="C603" s="37"/>
      <c r="D603" s="38"/>
      <c r="E603" s="39"/>
      <c r="F603" s="40" t="n">
        <v>3.2</v>
      </c>
      <c r="G603" s="40" t="n">
        <v>2.8</v>
      </c>
      <c r="H603" s="40" t="n">
        <v>27.4</v>
      </c>
      <c r="I603" s="40" t="n">
        <v>74</v>
      </c>
      <c r="J603" s="40" t="n">
        <v>0</v>
      </c>
      <c r="K603" s="38"/>
      <c r="L603" s="38" t="n">
        <f aca="false">L602/100</f>
        <v>1.7</v>
      </c>
    </row>
    <row r="604" customFormat="false" ht="25.5" hidden="false" customHeight="false" outlineLevel="0" collapsed="false">
      <c r="A604" s="7" t="s">
        <v>85</v>
      </c>
      <c r="B604" s="41" t="s">
        <v>86</v>
      </c>
      <c r="C604" s="15" t="n">
        <v>180</v>
      </c>
      <c r="D604" s="23"/>
      <c r="E604" s="24"/>
      <c r="F604" s="25"/>
      <c r="G604" s="25"/>
      <c r="H604" s="26"/>
      <c r="I604" s="25"/>
      <c r="J604" s="25"/>
      <c r="K604" s="23"/>
      <c r="L604" s="43" t="n">
        <v>0.82</v>
      </c>
    </row>
    <row r="605" customFormat="false" ht="16.5" hidden="false" customHeight="false" outlineLevel="0" collapsed="false">
      <c r="A605" s="7"/>
      <c r="B605" s="60" t="s">
        <v>87</v>
      </c>
      <c r="C605" s="15"/>
      <c r="D605" s="26" t="n">
        <v>0.045</v>
      </c>
      <c r="E605" s="24" t="n">
        <f aca="false">D605/100</f>
        <v>0.00045</v>
      </c>
      <c r="F605" s="25"/>
      <c r="G605" s="25"/>
      <c r="H605" s="26" t="n">
        <f aca="false">H500*D605/100</f>
        <v>0</v>
      </c>
      <c r="I605" s="25"/>
      <c r="J605" s="25"/>
      <c r="K605" s="23" t="n">
        <v>450</v>
      </c>
      <c r="L605" s="23" t="n">
        <f aca="false">D605*K605</f>
        <v>20.25</v>
      </c>
    </row>
    <row r="606" customFormat="false" ht="16.5" hidden="false" customHeight="false" outlineLevel="0" collapsed="false">
      <c r="A606" s="7"/>
      <c r="B606" s="60" t="s">
        <v>21</v>
      </c>
      <c r="C606" s="15"/>
      <c r="D606" s="23" t="n">
        <v>1.35</v>
      </c>
      <c r="E606" s="24" t="n">
        <f aca="false">D606/100</f>
        <v>0.0135</v>
      </c>
      <c r="F606" s="25"/>
      <c r="G606" s="25"/>
      <c r="H606" s="26" t="n">
        <f aca="false">H500*D606/100</f>
        <v>0</v>
      </c>
      <c r="I606" s="25"/>
      <c r="J606" s="25"/>
      <c r="K606" s="23" t="n">
        <v>46</v>
      </c>
      <c r="L606" s="23" t="n">
        <f aca="false">D606*K606</f>
        <v>62.1</v>
      </c>
    </row>
    <row r="607" customFormat="false" ht="16.5" hidden="false" customHeight="false" outlineLevel="0" collapsed="false">
      <c r="A607" s="7"/>
      <c r="B607" s="60" t="s">
        <v>32</v>
      </c>
      <c r="C607" s="15"/>
      <c r="D607" s="23" t="n">
        <v>18.36</v>
      </c>
      <c r="E607" s="24" t="n">
        <f aca="false">D607/100</f>
        <v>0.1836</v>
      </c>
      <c r="F607" s="25"/>
      <c r="G607" s="25"/>
      <c r="H607" s="26" t="n">
        <f aca="false">H500*D607/100</f>
        <v>0</v>
      </c>
      <c r="I607" s="25"/>
      <c r="J607" s="25"/>
      <c r="K607" s="23" t="n">
        <v>0</v>
      </c>
      <c r="L607" s="23" t="n">
        <f aca="false">D607*K607</f>
        <v>0</v>
      </c>
    </row>
    <row r="608" customFormat="false" ht="16.5" hidden="false" customHeight="false" outlineLevel="0" collapsed="false">
      <c r="A608" s="7"/>
      <c r="B608" s="60"/>
      <c r="C608" s="15"/>
      <c r="D608" s="23"/>
      <c r="E608" s="24"/>
      <c r="F608" s="25"/>
      <c r="G608" s="25"/>
      <c r="H608" s="26"/>
      <c r="I608" s="25"/>
      <c r="J608" s="25"/>
      <c r="K608" s="23"/>
      <c r="L608" s="23" t="n">
        <f aca="false">L605+L606+L607</f>
        <v>82.35</v>
      </c>
    </row>
    <row r="609" customFormat="false" ht="16.5" hidden="false" customHeight="false" outlineLevel="0" collapsed="false">
      <c r="A609" s="35"/>
      <c r="B609" s="36" t="s">
        <v>33</v>
      </c>
      <c r="C609" s="37"/>
      <c r="D609" s="38"/>
      <c r="E609" s="39"/>
      <c r="F609" s="78" t="n">
        <v>0.1</v>
      </c>
      <c r="G609" s="80" t="n">
        <v>0</v>
      </c>
      <c r="H609" s="80" t="n">
        <v>15</v>
      </c>
      <c r="I609" s="80" t="n">
        <v>60</v>
      </c>
      <c r="J609" s="80" t="n">
        <v>0</v>
      </c>
      <c r="K609" s="38"/>
      <c r="L609" s="38" t="n">
        <f aca="false">L608/100</f>
        <v>0.8235</v>
      </c>
    </row>
    <row r="610" customFormat="false" ht="16.5" hidden="false" customHeight="false" outlineLevel="0" collapsed="false">
      <c r="A610" s="46"/>
      <c r="B610" s="63" t="s">
        <v>96</v>
      </c>
      <c r="C610" s="48"/>
      <c r="D610" s="49"/>
      <c r="E610" s="50"/>
      <c r="F610" s="49" t="n">
        <f aca="false">F603+F609</f>
        <v>3.3</v>
      </c>
      <c r="G610" s="49" t="n">
        <f aca="false">G603+G609</f>
        <v>2.8</v>
      </c>
      <c r="H610" s="51" t="n">
        <f aca="false">H603+H609</f>
        <v>42.4</v>
      </c>
      <c r="I610" s="49" t="n">
        <f aca="false">I603+I609</f>
        <v>134</v>
      </c>
      <c r="J610" s="49" t="n">
        <f aca="false">J603+J609</f>
        <v>0</v>
      </c>
      <c r="K610" s="49"/>
      <c r="L610" s="49" t="n">
        <f aca="false">L603+L609</f>
        <v>2.5235</v>
      </c>
    </row>
    <row r="611" customFormat="false" ht="16.5" hidden="false" customHeight="false" outlineLevel="0" collapsed="false">
      <c r="A611" s="67"/>
      <c r="B611" s="68" t="s">
        <v>97</v>
      </c>
      <c r="C611" s="69"/>
      <c r="D611" s="70"/>
      <c r="E611" s="71"/>
      <c r="F611" s="70" t="n">
        <f aca="false">F522+F526+F577+F599+F610</f>
        <v>53.01</v>
      </c>
      <c r="G611" s="70" t="n">
        <f aca="false">G522+G526+G577+G599+G610</f>
        <v>65.725</v>
      </c>
      <c r="H611" s="70" t="n">
        <f aca="false">H522+H526+H577+H599+H610</f>
        <v>241.5</v>
      </c>
      <c r="I611" s="70" t="n">
        <f aca="false">I522+I526+I577+I599+I610</f>
        <v>1695.9</v>
      </c>
      <c r="J611" s="70" t="n">
        <f aca="false">J522+J526+J577+J599+J610</f>
        <v>1.25</v>
      </c>
      <c r="K611" s="70"/>
      <c r="L611" s="70" t="n">
        <f aca="false">L522+L526+L577+L599+L610</f>
        <v>90.58406</v>
      </c>
    </row>
    <row r="612" customFormat="false" ht="25.9" hidden="false" customHeight="true" outlineLevel="0" collapsed="false">
      <c r="A612" s="9" t="s">
        <v>222</v>
      </c>
      <c r="B612" s="9"/>
      <c r="C612" s="9"/>
      <c r="D612" s="9"/>
      <c r="E612" s="9"/>
      <c r="F612" s="9"/>
      <c r="G612" s="9"/>
      <c r="H612" s="9"/>
      <c r="I612" s="9"/>
      <c r="J612" s="9"/>
      <c r="K612" s="9"/>
      <c r="L612" s="9"/>
    </row>
    <row r="613" customFormat="false" ht="27.95" hidden="false" customHeight="true" outlineLevel="0" collapsed="false">
      <c r="A613" s="9" t="s">
        <v>14</v>
      </c>
      <c r="B613" s="9"/>
      <c r="C613" s="9"/>
      <c r="D613" s="9"/>
      <c r="E613" s="9"/>
      <c r="F613" s="9"/>
      <c r="G613" s="9"/>
      <c r="H613" s="9"/>
      <c r="I613" s="9"/>
      <c r="J613" s="9"/>
      <c r="K613" s="9"/>
      <c r="L613" s="9"/>
    </row>
    <row r="614" customFormat="false" ht="38.1" hidden="false" customHeight="true" outlineLevel="0" collapsed="false">
      <c r="A614" s="9"/>
      <c r="B614" s="9"/>
      <c r="C614" s="9"/>
      <c r="D614" s="9"/>
      <c r="E614" s="9"/>
      <c r="F614" s="9"/>
      <c r="G614" s="9"/>
      <c r="H614" s="105" t="n">
        <v>0</v>
      </c>
      <c r="I614" s="9"/>
      <c r="J614" s="9"/>
      <c r="K614" s="9"/>
      <c r="L614" s="9"/>
    </row>
    <row r="615" customFormat="false" ht="48.2" hidden="false" customHeight="true" outlineLevel="0" collapsed="false">
      <c r="A615" s="7" t="s">
        <v>223</v>
      </c>
      <c r="B615" s="41" t="s">
        <v>224</v>
      </c>
      <c r="C615" s="15" t="s">
        <v>225</v>
      </c>
      <c r="D615" s="25"/>
      <c r="E615" s="26"/>
      <c r="F615" s="25"/>
      <c r="G615" s="25"/>
      <c r="H615" s="73" t="s">
        <v>102</v>
      </c>
      <c r="I615" s="25"/>
      <c r="J615" s="25"/>
      <c r="K615" s="23"/>
      <c r="L615" s="43" t="n">
        <v>33.01</v>
      </c>
    </row>
    <row r="616" customFormat="false" ht="16.5" hidden="false" customHeight="false" outlineLevel="0" collapsed="false">
      <c r="A616" s="7"/>
      <c r="B616" s="22" t="s">
        <v>19</v>
      </c>
      <c r="C616" s="15"/>
      <c r="D616" s="25" t="n">
        <v>9.9</v>
      </c>
      <c r="E616" s="24" t="n">
        <f aca="false">D616/100</f>
        <v>0.099</v>
      </c>
      <c r="F616" s="25"/>
      <c r="G616" s="25"/>
      <c r="H616" s="26" t="n">
        <f aca="false">H614*D616/100</f>
        <v>0</v>
      </c>
      <c r="I616" s="25"/>
      <c r="J616" s="25"/>
      <c r="K616" s="23" t="n">
        <v>237</v>
      </c>
      <c r="L616" s="23" t="n">
        <f aca="false">D616*K616</f>
        <v>2346.3</v>
      </c>
    </row>
    <row r="617" customFormat="false" ht="16.5" hidden="false" customHeight="false" outlineLevel="0" collapsed="false">
      <c r="A617" s="7"/>
      <c r="B617" s="22" t="s">
        <v>23</v>
      </c>
      <c r="C617" s="15"/>
      <c r="D617" s="25" t="n">
        <v>0.4</v>
      </c>
      <c r="E617" s="24" t="n">
        <f aca="false">D617/100</f>
        <v>0.004</v>
      </c>
      <c r="F617" s="25"/>
      <c r="G617" s="25"/>
      <c r="H617" s="26" t="n">
        <f aca="false">H614*D617/100</f>
        <v>0</v>
      </c>
      <c r="I617" s="25"/>
      <c r="J617" s="25"/>
      <c r="K617" s="23" t="n">
        <v>390</v>
      </c>
      <c r="L617" s="23" t="n">
        <f aca="false">D617*K617</f>
        <v>156</v>
      </c>
    </row>
    <row r="618" customFormat="false" ht="16.5" hidden="false" customHeight="false" outlineLevel="0" collapsed="false">
      <c r="A618" s="7"/>
      <c r="B618" s="22" t="s">
        <v>25</v>
      </c>
      <c r="C618" s="15"/>
      <c r="D618" s="25" t="n">
        <v>0.4</v>
      </c>
      <c r="E618" s="24" t="n">
        <f aca="false">D618/100</f>
        <v>0.004</v>
      </c>
      <c r="F618" s="25"/>
      <c r="G618" s="25"/>
      <c r="H618" s="26" t="n">
        <f aca="false">H614*D618/100</f>
        <v>0</v>
      </c>
      <c r="I618" s="25"/>
      <c r="J618" s="25"/>
      <c r="K618" s="23" t="n">
        <v>175</v>
      </c>
      <c r="L618" s="23" t="n">
        <f aca="false">D618*K618</f>
        <v>70</v>
      </c>
    </row>
    <row r="619" customFormat="false" ht="16.5" hidden="false" customHeight="false" outlineLevel="0" collapsed="false">
      <c r="A619" s="7"/>
      <c r="B619" s="22" t="s">
        <v>22</v>
      </c>
      <c r="C619" s="15"/>
      <c r="D619" s="25" t="n">
        <v>16</v>
      </c>
      <c r="E619" s="26" t="n">
        <f aca="false">D619*0.04/100</f>
        <v>0.0064</v>
      </c>
      <c r="F619" s="25"/>
      <c r="G619" s="25"/>
      <c r="H619" s="26" t="n">
        <f aca="false">H614*D619/100</f>
        <v>0</v>
      </c>
      <c r="I619" s="25"/>
      <c r="J619" s="25"/>
      <c r="K619" s="23" t="n">
        <v>5.5</v>
      </c>
      <c r="L619" s="23" t="n">
        <f aca="false">D619*K619</f>
        <v>88</v>
      </c>
    </row>
    <row r="620" customFormat="false" ht="16.5" hidden="false" customHeight="false" outlineLevel="0" collapsed="false">
      <c r="A620" s="7"/>
      <c r="B620" s="22" t="s">
        <v>21</v>
      </c>
      <c r="C620" s="15"/>
      <c r="D620" s="25" t="n">
        <v>1</v>
      </c>
      <c r="E620" s="24" t="n">
        <f aca="false">D620/100</f>
        <v>0.01</v>
      </c>
      <c r="F620" s="25"/>
      <c r="G620" s="25"/>
      <c r="H620" s="26" t="n">
        <f aca="false">H614*D620/100</f>
        <v>0</v>
      </c>
      <c r="I620" s="25"/>
      <c r="J620" s="25"/>
      <c r="K620" s="23" t="n">
        <v>46</v>
      </c>
      <c r="L620" s="23" t="n">
        <f aca="false">D620*K620</f>
        <v>46</v>
      </c>
    </row>
    <row r="621" customFormat="false" ht="16.5" hidden="false" customHeight="false" outlineLevel="0" collapsed="false">
      <c r="A621" s="7"/>
      <c r="B621" s="22" t="s">
        <v>26</v>
      </c>
      <c r="C621" s="15"/>
      <c r="D621" s="23" t="n">
        <v>0.05</v>
      </c>
      <c r="E621" s="24" t="n">
        <f aca="false">D621/100</f>
        <v>0.0005</v>
      </c>
      <c r="F621" s="25"/>
      <c r="G621" s="25"/>
      <c r="H621" s="26" t="n">
        <f aca="false">H614*D621/100</f>
        <v>0</v>
      </c>
      <c r="I621" s="25"/>
      <c r="J621" s="25"/>
      <c r="K621" s="23" t="n">
        <v>14</v>
      </c>
      <c r="L621" s="23" t="n">
        <f aca="false">D621*K621</f>
        <v>0.7</v>
      </c>
    </row>
    <row r="622" customFormat="false" ht="16.5" hidden="false" customHeight="false" outlineLevel="0" collapsed="false">
      <c r="A622" s="7"/>
      <c r="B622" s="22" t="s">
        <v>24</v>
      </c>
      <c r="C622" s="15"/>
      <c r="D622" s="25" t="n">
        <v>0.4</v>
      </c>
      <c r="E622" s="24" t="n">
        <f aca="false">D622/100</f>
        <v>0.004</v>
      </c>
      <c r="F622" s="25"/>
      <c r="G622" s="25"/>
      <c r="H622" s="26" t="n">
        <f aca="false">H614*D622/100</f>
        <v>0</v>
      </c>
      <c r="I622" s="25"/>
      <c r="J622" s="25"/>
      <c r="K622" s="23" t="n">
        <v>49</v>
      </c>
      <c r="L622" s="23" t="n">
        <f aca="false">D622*K622</f>
        <v>19.6</v>
      </c>
    </row>
    <row r="623" customFormat="false" ht="16.5" hidden="false" customHeight="false" outlineLevel="0" collapsed="false">
      <c r="A623" s="7"/>
      <c r="B623" s="22" t="s">
        <v>20</v>
      </c>
      <c r="C623" s="15"/>
      <c r="D623" s="25" t="n">
        <v>1</v>
      </c>
      <c r="E623" s="24" t="n">
        <f aca="false">D623/100</f>
        <v>0.01</v>
      </c>
      <c r="F623" s="25"/>
      <c r="G623" s="25"/>
      <c r="H623" s="26" t="n">
        <f aca="false">H614*D623/100</f>
        <v>0</v>
      </c>
      <c r="I623" s="25"/>
      <c r="J623" s="25"/>
      <c r="K623" s="23" t="n">
        <v>40</v>
      </c>
      <c r="L623" s="23" t="n">
        <f aca="false">D623*K623</f>
        <v>40</v>
      </c>
    </row>
    <row r="624" customFormat="false" ht="33" hidden="false" customHeight="false" outlineLevel="0" collapsed="false">
      <c r="A624" s="7"/>
      <c r="B624" s="22" t="s">
        <v>226</v>
      </c>
      <c r="C624" s="15"/>
      <c r="D624" s="25" t="n">
        <v>1.3</v>
      </c>
      <c r="E624" s="24" t="n">
        <f aca="false">D624/100</f>
        <v>0.013</v>
      </c>
      <c r="F624" s="25"/>
      <c r="G624" s="25"/>
      <c r="H624" s="26" t="n">
        <f aca="false">H614*D624/100</f>
        <v>0</v>
      </c>
      <c r="I624" s="25"/>
      <c r="J624" s="25"/>
      <c r="K624" s="23" t="n">
        <v>180</v>
      </c>
      <c r="L624" s="23" t="n">
        <f aca="false">D624*K624</f>
        <v>234</v>
      </c>
    </row>
    <row r="625" customFormat="false" ht="16.5" hidden="false" customHeight="false" outlineLevel="0" collapsed="false">
      <c r="A625" s="27"/>
      <c r="B625" s="28" t="s">
        <v>227</v>
      </c>
      <c r="C625" s="15"/>
      <c r="D625" s="31" t="n">
        <v>13</v>
      </c>
      <c r="E625" s="24" t="n">
        <f aca="false">D625/100</f>
        <v>0.13</v>
      </c>
      <c r="F625" s="31"/>
      <c r="G625" s="31"/>
      <c r="H625" s="86" t="n">
        <f aca="false">H614*D625/100</f>
        <v>0</v>
      </c>
      <c r="I625" s="31"/>
      <c r="J625" s="31"/>
      <c r="K625" s="29" t="n">
        <v>0</v>
      </c>
      <c r="L625" s="23" t="n">
        <f aca="false">D625*K625</f>
        <v>0</v>
      </c>
    </row>
    <row r="626" customFormat="false" ht="16.5" hidden="false" customHeight="false" outlineLevel="0" collapsed="false">
      <c r="A626" s="27"/>
      <c r="B626" s="22" t="s">
        <v>228</v>
      </c>
      <c r="C626" s="15"/>
      <c r="D626" s="25" t="n">
        <v>3</v>
      </c>
      <c r="E626" s="24" t="n">
        <f aca="false">D626/100</f>
        <v>0.03</v>
      </c>
      <c r="F626" s="31"/>
      <c r="G626" s="31"/>
      <c r="H626" s="86" t="n">
        <f aca="false">H614*D626/100</f>
        <v>0</v>
      </c>
      <c r="I626" s="31"/>
      <c r="J626" s="31"/>
      <c r="K626" s="23" t="n">
        <v>100</v>
      </c>
      <c r="L626" s="23" t="n">
        <f aca="false">D626*K626</f>
        <v>300</v>
      </c>
    </row>
    <row r="627" customFormat="false" ht="16.5" hidden="false" customHeight="false" outlineLevel="0" collapsed="false">
      <c r="A627" s="7"/>
      <c r="B627" s="22"/>
      <c r="C627" s="15"/>
      <c r="D627" s="25"/>
      <c r="E627" s="26"/>
      <c r="F627" s="25"/>
      <c r="G627" s="25"/>
      <c r="H627" s="26"/>
      <c r="I627" s="25"/>
      <c r="J627" s="25"/>
      <c r="K627" s="23"/>
      <c r="L627" s="23" t="n">
        <f aca="false">L616+L617+L618+L619+L620+L621+L622+L623+L624+L625+L626</f>
        <v>3300.6</v>
      </c>
    </row>
    <row r="628" customFormat="false" ht="16.5" hidden="false" customHeight="false" outlineLevel="0" collapsed="false">
      <c r="A628" s="35"/>
      <c r="B628" s="36"/>
      <c r="C628" s="37"/>
      <c r="D628" s="40"/>
      <c r="E628" s="59"/>
      <c r="F628" s="38" t="n">
        <v>27.12</v>
      </c>
      <c r="G628" s="40" t="n">
        <v>12.24</v>
      </c>
      <c r="H628" s="38" t="n">
        <v>48.72</v>
      </c>
      <c r="I628" s="40" t="n">
        <v>412.8</v>
      </c>
      <c r="J628" s="40" t="n">
        <v>0</v>
      </c>
      <c r="K628" s="38"/>
      <c r="L628" s="38" t="n">
        <f aca="false">L627/100</f>
        <v>33.006</v>
      </c>
    </row>
    <row r="629" customFormat="false" ht="25.5" hidden="false" customHeight="false" outlineLevel="0" collapsed="false">
      <c r="A629" s="7" t="s">
        <v>106</v>
      </c>
      <c r="B629" s="41" t="s">
        <v>107</v>
      </c>
      <c r="C629" s="15" t="n">
        <v>180</v>
      </c>
      <c r="D629" s="23"/>
      <c r="E629" s="24"/>
      <c r="F629" s="25"/>
      <c r="G629" s="25"/>
      <c r="H629" s="26"/>
      <c r="I629" s="25"/>
      <c r="J629" s="25"/>
      <c r="K629" s="23"/>
      <c r="L629" s="43" t="n">
        <v>6.28</v>
      </c>
    </row>
    <row r="630" customFormat="false" ht="16.5" hidden="false" customHeight="false" outlineLevel="0" collapsed="false">
      <c r="A630" s="7"/>
      <c r="B630" s="60" t="s">
        <v>108</v>
      </c>
      <c r="C630" s="15"/>
      <c r="D630" s="23" t="n">
        <v>0.25</v>
      </c>
      <c r="E630" s="24" t="n">
        <f aca="false">D630/100</f>
        <v>0.0025</v>
      </c>
      <c r="F630" s="25"/>
      <c r="G630" s="25"/>
      <c r="H630" s="26" t="n">
        <f aca="false">H614*D630/100</f>
        <v>0</v>
      </c>
      <c r="I630" s="25"/>
      <c r="J630" s="25"/>
      <c r="K630" s="23" t="n">
        <v>380</v>
      </c>
      <c r="L630" s="23" t="n">
        <f aca="false">D630*K630</f>
        <v>95</v>
      </c>
    </row>
    <row r="631" customFormat="false" ht="16.5" hidden="false" customHeight="false" outlineLevel="0" collapsed="false">
      <c r="A631" s="7"/>
      <c r="B631" s="60" t="s">
        <v>29</v>
      </c>
      <c r="C631" s="15"/>
      <c r="D631" s="23" t="n">
        <v>9</v>
      </c>
      <c r="E631" s="24" t="n">
        <f aca="false">D631/100</f>
        <v>0.09</v>
      </c>
      <c r="F631" s="25"/>
      <c r="G631" s="25"/>
      <c r="H631" s="26" t="n">
        <f aca="false">H614*D631/100</f>
        <v>0</v>
      </c>
      <c r="I631" s="25"/>
      <c r="J631" s="25"/>
      <c r="K631" s="23" t="n">
        <v>50</v>
      </c>
      <c r="L631" s="23" t="n">
        <f aca="false">D631*K631</f>
        <v>450</v>
      </c>
    </row>
    <row r="632" customFormat="false" ht="16.15" hidden="false" customHeight="true" outlineLevel="0" collapsed="false">
      <c r="A632" s="7"/>
      <c r="B632" s="60" t="s">
        <v>21</v>
      </c>
      <c r="C632" s="15"/>
      <c r="D632" s="23" t="n">
        <v>1.8</v>
      </c>
      <c r="E632" s="24" t="n">
        <f aca="false">D632/100</f>
        <v>0.018</v>
      </c>
      <c r="F632" s="25"/>
      <c r="G632" s="25"/>
      <c r="H632" s="26" t="n">
        <f aca="false">H614*D632/100</f>
        <v>0</v>
      </c>
      <c r="I632" s="25"/>
      <c r="J632" s="25"/>
      <c r="K632" s="23" t="n">
        <v>46</v>
      </c>
      <c r="L632" s="23" t="n">
        <f aca="false">D632*K632</f>
        <v>82.8</v>
      </c>
    </row>
    <row r="633" customFormat="false" ht="16.35" hidden="false" customHeight="true" outlineLevel="0" collapsed="false">
      <c r="A633" s="7"/>
      <c r="B633" s="60" t="s">
        <v>32</v>
      </c>
      <c r="C633" s="15"/>
      <c r="D633" s="23" t="n">
        <v>9.9</v>
      </c>
      <c r="E633" s="24" t="n">
        <f aca="false">D633/100</f>
        <v>0.099</v>
      </c>
      <c r="F633" s="25"/>
      <c r="G633" s="25"/>
      <c r="H633" s="26" t="n">
        <f aca="false">H614*D633/100</f>
        <v>0</v>
      </c>
      <c r="I633" s="25"/>
      <c r="J633" s="25"/>
      <c r="K633" s="23" t="n">
        <v>0</v>
      </c>
      <c r="L633" s="23" t="n">
        <f aca="false">D633*K633</f>
        <v>0</v>
      </c>
    </row>
    <row r="634" customFormat="false" ht="16.5" hidden="false" customHeight="false" outlineLevel="0" collapsed="false">
      <c r="A634" s="7"/>
      <c r="B634" s="60"/>
      <c r="C634" s="15"/>
      <c r="D634" s="23"/>
      <c r="E634" s="24"/>
      <c r="F634" s="25"/>
      <c r="G634" s="25"/>
      <c r="H634" s="26"/>
      <c r="I634" s="25"/>
      <c r="J634" s="25"/>
      <c r="K634" s="23"/>
      <c r="L634" s="23" t="n">
        <f aca="false">L630+L631+L632+L633</f>
        <v>627.8</v>
      </c>
    </row>
    <row r="635" customFormat="false" ht="16.5" hidden="false" customHeight="false" outlineLevel="0" collapsed="false">
      <c r="A635" s="35"/>
      <c r="B635" s="36" t="s">
        <v>33</v>
      </c>
      <c r="C635" s="37"/>
      <c r="D635" s="38"/>
      <c r="E635" s="39"/>
      <c r="F635" s="40" t="n">
        <v>3.38</v>
      </c>
      <c r="G635" s="40" t="n">
        <v>2.88</v>
      </c>
      <c r="H635" s="40" t="n">
        <v>24</v>
      </c>
      <c r="I635" s="40" t="n">
        <v>135.7</v>
      </c>
      <c r="J635" s="40" t="n">
        <v>0</v>
      </c>
      <c r="K635" s="38"/>
      <c r="L635" s="38" t="n">
        <f aca="false">L634/100</f>
        <v>6.278</v>
      </c>
    </row>
    <row r="636" customFormat="false" ht="16.15" hidden="false" customHeight="true" outlineLevel="0" collapsed="false">
      <c r="A636" s="7" t="s">
        <v>37</v>
      </c>
      <c r="B636" s="14" t="s">
        <v>38</v>
      </c>
      <c r="C636" s="15" t="n">
        <v>30</v>
      </c>
      <c r="D636" s="23"/>
      <c r="E636" s="24"/>
      <c r="F636" s="25"/>
      <c r="G636" s="25"/>
      <c r="H636" s="26"/>
      <c r="I636" s="25"/>
      <c r="J636" s="25"/>
      <c r="K636" s="23"/>
      <c r="L636" s="16" t="n">
        <v>1.23</v>
      </c>
    </row>
    <row r="637" customFormat="false" ht="16.35" hidden="false" customHeight="true" outlineLevel="0" collapsed="false">
      <c r="A637" s="7"/>
      <c r="B637" s="14"/>
      <c r="C637" s="15"/>
      <c r="D637" s="23" t="n">
        <v>3</v>
      </c>
      <c r="E637" s="24" t="n">
        <f aca="false">D637/100</f>
        <v>0.03</v>
      </c>
      <c r="F637" s="25"/>
      <c r="G637" s="25"/>
      <c r="H637" s="26" t="n">
        <f aca="false">H614*D637/100</f>
        <v>0</v>
      </c>
      <c r="I637" s="25"/>
      <c r="J637" s="25"/>
      <c r="K637" s="23" t="n">
        <v>41</v>
      </c>
      <c r="L637" s="23" t="n">
        <f aca="false">D637*K637</f>
        <v>123</v>
      </c>
    </row>
    <row r="638" customFormat="false" ht="16.5" hidden="false" customHeight="false" outlineLevel="0" collapsed="false">
      <c r="A638" s="42"/>
      <c r="B638" s="36" t="s">
        <v>33</v>
      </c>
      <c r="C638" s="37"/>
      <c r="D638" s="38"/>
      <c r="E638" s="39"/>
      <c r="F638" s="40" t="n">
        <v>2.4</v>
      </c>
      <c r="G638" s="40" t="n">
        <v>0.4</v>
      </c>
      <c r="H638" s="40" t="n">
        <v>12.2</v>
      </c>
      <c r="I638" s="40" t="n">
        <v>63.6</v>
      </c>
      <c r="J638" s="40" t="n">
        <v>0</v>
      </c>
      <c r="K638" s="38"/>
      <c r="L638" s="38" t="n">
        <f aca="false">L637/100</f>
        <v>1.23</v>
      </c>
    </row>
    <row r="639" customFormat="false" ht="16.5" hidden="false" customHeight="false" outlineLevel="0" collapsed="false">
      <c r="A639" s="46"/>
      <c r="B639" s="63" t="s">
        <v>39</v>
      </c>
      <c r="C639" s="48"/>
      <c r="D639" s="49"/>
      <c r="E639" s="50"/>
      <c r="F639" s="49" t="n">
        <f aca="false">F628+F635+F638</f>
        <v>32.9</v>
      </c>
      <c r="G639" s="49" t="n">
        <f aca="false">G628+G635+G638</f>
        <v>15.52</v>
      </c>
      <c r="H639" s="52" t="n">
        <f aca="false">H628+H635+H638</f>
        <v>84.92</v>
      </c>
      <c r="I639" s="49" t="n">
        <f aca="false">I628+I635+I638</f>
        <v>612.1</v>
      </c>
      <c r="J639" s="49" t="n">
        <f aca="false">J628+J635+J638</f>
        <v>0</v>
      </c>
      <c r="K639" s="49"/>
      <c r="L639" s="49" t="n">
        <f aca="false">L628+L635+L638</f>
        <v>40.514</v>
      </c>
    </row>
    <row r="640" customFormat="false" ht="24.95" hidden="false" customHeight="true" outlineLevel="0" collapsed="false">
      <c r="A640" s="9" t="s">
        <v>40</v>
      </c>
      <c r="B640" s="9"/>
      <c r="C640" s="9"/>
      <c r="D640" s="9"/>
      <c r="E640" s="9"/>
      <c r="F640" s="9"/>
      <c r="G640" s="9"/>
      <c r="H640" s="9"/>
      <c r="I640" s="9"/>
      <c r="J640" s="9"/>
      <c r="K640" s="9"/>
      <c r="L640" s="9"/>
    </row>
    <row r="641" customFormat="false" ht="33" hidden="false" customHeight="false" outlineLevel="0" collapsed="false">
      <c r="A641" s="7" t="s">
        <v>180</v>
      </c>
      <c r="B641" s="41" t="s">
        <v>181</v>
      </c>
      <c r="C641" s="15" t="n">
        <v>150</v>
      </c>
      <c r="D641" s="23"/>
      <c r="E641" s="24"/>
      <c r="F641" s="25"/>
      <c r="G641" s="25"/>
      <c r="H641" s="26"/>
      <c r="I641" s="25"/>
      <c r="J641" s="25"/>
      <c r="K641" s="23"/>
      <c r="L641" s="43" t="n">
        <v>7.91</v>
      </c>
    </row>
    <row r="642" customFormat="false" ht="33" hidden="false" customHeight="false" outlineLevel="0" collapsed="false">
      <c r="A642" s="7"/>
      <c r="B642" s="22" t="s">
        <v>181</v>
      </c>
      <c r="C642" s="15"/>
      <c r="D642" s="23" t="n">
        <v>15.51</v>
      </c>
      <c r="E642" s="24" t="n">
        <f aca="false">D642/100</f>
        <v>0.1551</v>
      </c>
      <c r="F642" s="25"/>
      <c r="G642" s="25"/>
      <c r="H642" s="26" t="n">
        <f aca="false">H536*D642/100</f>
        <v>0</v>
      </c>
      <c r="I642" s="25"/>
      <c r="J642" s="25"/>
      <c r="K642" s="23" t="n">
        <v>51</v>
      </c>
      <c r="L642" s="23" t="n">
        <f aca="false">D642*K642</f>
        <v>791.01</v>
      </c>
    </row>
    <row r="643" customFormat="false" ht="16.5" hidden="false" customHeight="false" outlineLevel="0" collapsed="false">
      <c r="A643" s="35"/>
      <c r="B643" s="36" t="s">
        <v>33</v>
      </c>
      <c r="C643" s="37"/>
      <c r="D643" s="38"/>
      <c r="E643" s="39"/>
      <c r="F643" s="38" t="n">
        <v>4.2</v>
      </c>
      <c r="G643" s="40" t="n">
        <v>4.8</v>
      </c>
      <c r="H643" s="38" t="n">
        <v>6.15</v>
      </c>
      <c r="I643" s="40" t="n">
        <v>84.75</v>
      </c>
      <c r="J643" s="40" t="n">
        <v>0</v>
      </c>
      <c r="K643" s="38"/>
      <c r="L643" s="38" t="n">
        <f aca="false">L642/100</f>
        <v>7.9101</v>
      </c>
    </row>
    <row r="644" customFormat="false" ht="27.95" hidden="false" customHeight="true" outlineLevel="0" collapsed="false">
      <c r="A644" s="9" t="s">
        <v>44</v>
      </c>
      <c r="B644" s="9"/>
      <c r="C644" s="9"/>
      <c r="D644" s="9"/>
      <c r="E644" s="9"/>
      <c r="F644" s="9"/>
      <c r="G644" s="9"/>
      <c r="H644" s="9"/>
      <c r="I644" s="9"/>
      <c r="J644" s="9"/>
      <c r="K644" s="9"/>
      <c r="L644" s="9"/>
    </row>
    <row r="645" customFormat="false" ht="43.9" hidden="false" customHeight="true" outlineLevel="0" collapsed="false">
      <c r="A645" s="7" t="s">
        <v>151</v>
      </c>
      <c r="B645" s="41" t="s">
        <v>152</v>
      </c>
      <c r="C645" s="15" t="s">
        <v>47</v>
      </c>
      <c r="D645" s="25"/>
      <c r="E645" s="26"/>
      <c r="F645" s="25"/>
      <c r="G645" s="25"/>
      <c r="H645" s="26"/>
      <c r="I645" s="25"/>
      <c r="J645" s="25"/>
      <c r="K645" s="23"/>
      <c r="L645" s="43" t="n">
        <v>4.95</v>
      </c>
    </row>
    <row r="646" customFormat="false" ht="16.5" hidden="false" customHeight="false" outlineLevel="0" collapsed="false">
      <c r="A646" s="7"/>
      <c r="B646" s="22" t="s">
        <v>153</v>
      </c>
      <c r="C646" s="33"/>
      <c r="D646" s="23" t="n">
        <v>3</v>
      </c>
      <c r="E646" s="24" t="n">
        <f aca="false">D646/100</f>
        <v>0.03</v>
      </c>
      <c r="F646" s="25"/>
      <c r="G646" s="25"/>
      <c r="H646" s="26" t="n">
        <f aca="false">H614*D646/100</f>
        <v>0</v>
      </c>
      <c r="I646" s="25"/>
      <c r="J646" s="25"/>
      <c r="K646" s="23" t="n">
        <v>35</v>
      </c>
      <c r="L646" s="44" t="n">
        <f aca="false">D646*K646</f>
        <v>105</v>
      </c>
    </row>
    <row r="647" customFormat="false" ht="16.5" hidden="false" customHeight="false" outlineLevel="0" collapsed="false">
      <c r="A647" s="7"/>
      <c r="B647" s="22" t="s">
        <v>51</v>
      </c>
      <c r="C647" s="33"/>
      <c r="D647" s="23" t="n">
        <v>2.66</v>
      </c>
      <c r="E647" s="24" t="n">
        <f aca="false">D647/100</f>
        <v>0.0266</v>
      </c>
      <c r="F647" s="25"/>
      <c r="G647" s="25"/>
      <c r="H647" s="26" t="n">
        <f aca="false">H614*D647/100</f>
        <v>0</v>
      </c>
      <c r="I647" s="25"/>
      <c r="J647" s="25"/>
      <c r="K647" s="23" t="n">
        <v>27</v>
      </c>
      <c r="L647" s="44" t="n">
        <f aca="false">D647*K647</f>
        <v>71.82</v>
      </c>
    </row>
    <row r="648" customFormat="false" ht="16.5" hidden="false" customHeight="false" outlineLevel="0" collapsed="false">
      <c r="A648" s="7"/>
      <c r="B648" s="22" t="s">
        <v>52</v>
      </c>
      <c r="C648" s="33"/>
      <c r="D648" s="23" t="n">
        <v>2.83</v>
      </c>
      <c r="E648" s="24" t="n">
        <f aca="false">D648/100</f>
        <v>0.0283</v>
      </c>
      <c r="F648" s="25"/>
      <c r="G648" s="25"/>
      <c r="H648" s="26" t="n">
        <f aca="false">D648*H614/100</f>
        <v>0</v>
      </c>
      <c r="I648" s="25"/>
      <c r="J648" s="25"/>
      <c r="K648" s="23" t="n">
        <v>0</v>
      </c>
      <c r="L648" s="44" t="n">
        <f aca="false">D648*K648</f>
        <v>0</v>
      </c>
    </row>
    <row r="649" customFormat="false" ht="16.5" hidden="false" customHeight="false" outlineLevel="0" collapsed="false">
      <c r="A649" s="7"/>
      <c r="B649" s="22" t="s">
        <v>53</v>
      </c>
      <c r="C649" s="33"/>
      <c r="D649" s="23" t="n">
        <v>3.04</v>
      </c>
      <c r="E649" s="24" t="n">
        <f aca="false">D649/100</f>
        <v>0.0304</v>
      </c>
      <c r="F649" s="25"/>
      <c r="G649" s="25"/>
      <c r="H649" s="26" t="n">
        <f aca="false">H616*D649/100</f>
        <v>0</v>
      </c>
      <c r="I649" s="25"/>
      <c r="J649" s="25"/>
      <c r="K649" s="23" t="n">
        <v>0</v>
      </c>
      <c r="L649" s="44" t="n">
        <f aca="false">D649*K649</f>
        <v>0</v>
      </c>
    </row>
    <row r="650" customFormat="false" ht="16.5" hidden="false" customHeight="false" outlineLevel="0" collapsed="false">
      <c r="A650" s="7"/>
      <c r="B650" s="22" t="s">
        <v>54</v>
      </c>
      <c r="C650" s="33"/>
      <c r="D650" s="23" t="n">
        <v>3.29</v>
      </c>
      <c r="E650" s="24" t="n">
        <f aca="false">D650/100</f>
        <v>0.0329</v>
      </c>
      <c r="F650" s="25"/>
      <c r="G650" s="25"/>
      <c r="H650" s="26" t="n">
        <f aca="false">H617*D650/100</f>
        <v>0</v>
      </c>
      <c r="I650" s="25"/>
      <c r="J650" s="25"/>
      <c r="K650" s="23" t="n">
        <v>0</v>
      </c>
      <c r="L650" s="44" t="n">
        <f aca="false">D650*K650</f>
        <v>0</v>
      </c>
    </row>
    <row r="651" customFormat="false" ht="16.5" hidden="false" customHeight="false" outlineLevel="0" collapsed="false">
      <c r="A651" s="7"/>
      <c r="B651" s="22" t="s">
        <v>128</v>
      </c>
      <c r="C651" s="33"/>
      <c r="D651" s="23" t="n">
        <v>0.24</v>
      </c>
      <c r="E651" s="24" t="n">
        <f aca="false">D651/100</f>
        <v>0.0024</v>
      </c>
      <c r="F651" s="25"/>
      <c r="G651" s="25"/>
      <c r="H651" s="26" t="n">
        <f aca="false">H619*D651/100</f>
        <v>0</v>
      </c>
      <c r="I651" s="25"/>
      <c r="J651" s="25"/>
      <c r="K651" s="23" t="n">
        <v>89</v>
      </c>
      <c r="L651" s="44" t="n">
        <f aca="false">D651*K651</f>
        <v>21.36</v>
      </c>
    </row>
    <row r="652" customFormat="false" ht="16.5" hidden="false" customHeight="false" outlineLevel="0" collapsed="false">
      <c r="A652" s="7"/>
      <c r="B652" s="22" t="s">
        <v>21</v>
      </c>
      <c r="C652" s="33"/>
      <c r="D652" s="23" t="n">
        <v>0.2</v>
      </c>
      <c r="E652" s="24" t="n">
        <f aca="false">D652/100</f>
        <v>0.002</v>
      </c>
      <c r="F652" s="25"/>
      <c r="G652" s="25"/>
      <c r="H652" s="26" t="n">
        <f aca="false">H620*D652/100</f>
        <v>0</v>
      </c>
      <c r="I652" s="25"/>
      <c r="J652" s="25"/>
      <c r="K652" s="23" t="n">
        <v>46</v>
      </c>
      <c r="L652" s="44" t="n">
        <f aca="false">D652*K652</f>
        <v>9.2</v>
      </c>
    </row>
    <row r="653" customFormat="false" ht="16.5" hidden="false" customHeight="false" outlineLevel="0" collapsed="false">
      <c r="A653" s="7"/>
      <c r="B653" s="22" t="s">
        <v>55</v>
      </c>
      <c r="C653" s="33"/>
      <c r="D653" s="23" t="n">
        <v>1</v>
      </c>
      <c r="E653" s="24" t="n">
        <f aca="false">D653/100</f>
        <v>0.01</v>
      </c>
      <c r="F653" s="25"/>
      <c r="G653" s="25"/>
      <c r="H653" s="26" t="n">
        <f aca="false">H619*D653/100</f>
        <v>0</v>
      </c>
      <c r="I653" s="25"/>
      <c r="J653" s="25"/>
      <c r="K653" s="23" t="n">
        <v>0</v>
      </c>
      <c r="L653" s="44" t="n">
        <f aca="false">D653*K653</f>
        <v>0</v>
      </c>
    </row>
    <row r="654" customFormat="false" ht="16.5" hidden="false" customHeight="false" outlineLevel="0" collapsed="false">
      <c r="A654" s="7"/>
      <c r="B654" s="22" t="s">
        <v>56</v>
      </c>
      <c r="C654" s="33"/>
      <c r="D654" s="23" t="n">
        <v>1.1</v>
      </c>
      <c r="E654" s="24" t="n">
        <f aca="false">D654/100</f>
        <v>0.011</v>
      </c>
      <c r="F654" s="25"/>
      <c r="G654" s="25"/>
      <c r="H654" s="26" t="n">
        <f aca="false">H620*D654/100</f>
        <v>0</v>
      </c>
      <c r="I654" s="25"/>
      <c r="J654" s="25"/>
      <c r="K654" s="23" t="n">
        <v>30</v>
      </c>
      <c r="L654" s="44" t="n">
        <f aca="false">D654*K654</f>
        <v>33</v>
      </c>
    </row>
    <row r="655" customFormat="false" ht="16.5" hidden="false" customHeight="false" outlineLevel="0" collapsed="false">
      <c r="A655" s="7"/>
      <c r="B655" s="22" t="s">
        <v>229</v>
      </c>
      <c r="C655" s="33"/>
      <c r="D655" s="23" t="n">
        <v>4</v>
      </c>
      <c r="E655" s="24" t="n">
        <f aca="false">D655/100</f>
        <v>0.04</v>
      </c>
      <c r="F655" s="25"/>
      <c r="G655" s="25"/>
      <c r="H655" s="26" t="n">
        <f aca="false">H621*D655/100</f>
        <v>0</v>
      </c>
      <c r="I655" s="25"/>
      <c r="J655" s="25"/>
      <c r="K655" s="23" t="n">
        <v>30</v>
      </c>
      <c r="L655" s="44" t="n">
        <f aca="false">D655*K655</f>
        <v>120</v>
      </c>
    </row>
    <row r="656" customFormat="false" ht="16.5" hidden="false" customHeight="false" outlineLevel="0" collapsed="false">
      <c r="A656" s="7"/>
      <c r="B656" s="22" t="s">
        <v>118</v>
      </c>
      <c r="C656" s="33"/>
      <c r="D656" s="23" t="n">
        <v>0.96</v>
      </c>
      <c r="E656" s="24" t="n">
        <f aca="false">D656/100</f>
        <v>0.0096</v>
      </c>
      <c r="F656" s="25"/>
      <c r="G656" s="25"/>
      <c r="H656" s="26" t="n">
        <f aca="false">H614*D656/100</f>
        <v>0</v>
      </c>
      <c r="I656" s="25"/>
      <c r="J656" s="25"/>
      <c r="K656" s="23" t="n">
        <v>30</v>
      </c>
      <c r="L656" s="44" t="n">
        <f aca="false">D656*K656</f>
        <v>28.8</v>
      </c>
    </row>
    <row r="657" customFormat="false" ht="16.5" hidden="false" customHeight="false" outlineLevel="0" collapsed="false">
      <c r="A657" s="7"/>
      <c r="B657" s="22" t="s">
        <v>58</v>
      </c>
      <c r="C657" s="33"/>
      <c r="D657" s="23" t="n">
        <v>0.4</v>
      </c>
      <c r="E657" s="24" t="n">
        <f aca="false">D657/100</f>
        <v>0.004</v>
      </c>
      <c r="F657" s="25"/>
      <c r="G657" s="25"/>
      <c r="H657" s="26" t="n">
        <f aca="false">H614*D657/100</f>
        <v>0</v>
      </c>
      <c r="I657" s="25"/>
      <c r="J657" s="25"/>
      <c r="K657" s="23" t="n">
        <v>84</v>
      </c>
      <c r="L657" s="44" t="n">
        <f aca="false">D657*K657</f>
        <v>33.6</v>
      </c>
    </row>
    <row r="658" customFormat="false" ht="16.5" hidden="false" customHeight="false" outlineLevel="0" collapsed="false">
      <c r="A658" s="7"/>
      <c r="B658" s="22" t="s">
        <v>155</v>
      </c>
      <c r="C658" s="33"/>
      <c r="D658" s="23" t="n">
        <v>16</v>
      </c>
      <c r="E658" s="24" t="n">
        <f aca="false">D658/100</f>
        <v>0.16</v>
      </c>
      <c r="F658" s="25"/>
      <c r="G658" s="25"/>
      <c r="H658" s="26" t="n">
        <f aca="false">H614*D658/100</f>
        <v>0</v>
      </c>
      <c r="I658" s="25"/>
      <c r="J658" s="25"/>
      <c r="K658" s="23" t="n">
        <v>0</v>
      </c>
      <c r="L658" s="44" t="n">
        <f aca="false">D658*K658</f>
        <v>0</v>
      </c>
    </row>
    <row r="659" customFormat="false" ht="16.5" hidden="false" customHeight="false" outlineLevel="0" collapsed="false">
      <c r="A659" s="7"/>
      <c r="B659" s="22" t="s">
        <v>25</v>
      </c>
      <c r="C659" s="33"/>
      <c r="D659" s="23" t="n">
        <v>0.4</v>
      </c>
      <c r="E659" s="24" t="n">
        <f aca="false">D659/100</f>
        <v>0.004</v>
      </c>
      <c r="F659" s="25"/>
      <c r="G659" s="25"/>
      <c r="H659" s="26" t="n">
        <f aca="false">H614*D659/100</f>
        <v>0</v>
      </c>
      <c r="I659" s="25"/>
      <c r="J659" s="25"/>
      <c r="K659" s="23" t="n">
        <v>175</v>
      </c>
      <c r="L659" s="44" t="n">
        <f aca="false">D659*K659</f>
        <v>70</v>
      </c>
    </row>
    <row r="660" customFormat="false" ht="16.5" hidden="false" customHeight="false" outlineLevel="0" collapsed="false">
      <c r="A660" s="7"/>
      <c r="B660" s="22" t="s">
        <v>69</v>
      </c>
      <c r="C660" s="33"/>
      <c r="D660" s="23" t="n">
        <v>0.15</v>
      </c>
      <c r="E660" s="24" t="n">
        <f aca="false">D660/100</f>
        <v>0.0015</v>
      </c>
      <c r="F660" s="25"/>
      <c r="G660" s="25"/>
      <c r="H660" s="26" t="n">
        <f aca="false">H614*D660/100</f>
        <v>0</v>
      </c>
      <c r="I660" s="25"/>
      <c r="J660" s="25"/>
      <c r="K660" s="23" t="n">
        <v>14</v>
      </c>
      <c r="L660" s="44" t="n">
        <f aca="false">D660*K660</f>
        <v>2.1</v>
      </c>
    </row>
    <row r="661" customFormat="false" ht="16.5" hidden="false" customHeight="false" outlineLevel="0" collapsed="false">
      <c r="A661" s="7"/>
      <c r="B661" s="22"/>
      <c r="C661" s="33"/>
      <c r="D661" s="23"/>
      <c r="E661" s="26"/>
      <c r="F661" s="25"/>
      <c r="G661" s="25"/>
      <c r="H661" s="26"/>
      <c r="I661" s="25"/>
      <c r="J661" s="25"/>
      <c r="K661" s="23"/>
      <c r="L661" s="44" t="n">
        <f aca="false">SUM(L646:L660)</f>
        <v>494.88</v>
      </c>
    </row>
    <row r="662" customFormat="false" ht="16.5" hidden="false" customHeight="false" outlineLevel="0" collapsed="false">
      <c r="A662" s="42"/>
      <c r="B662" s="36" t="s">
        <v>33</v>
      </c>
      <c r="C662" s="58"/>
      <c r="D662" s="38"/>
      <c r="E662" s="59"/>
      <c r="F662" s="40" t="n">
        <v>1.46</v>
      </c>
      <c r="G662" s="40" t="n">
        <v>3.92</v>
      </c>
      <c r="H662" s="38" t="n">
        <v>12.16</v>
      </c>
      <c r="I662" s="40" t="n">
        <v>89.8</v>
      </c>
      <c r="J662" s="40" t="n">
        <v>0</v>
      </c>
      <c r="K662" s="38"/>
      <c r="L662" s="45" t="n">
        <f aca="false">L661/100</f>
        <v>4.9488</v>
      </c>
    </row>
    <row r="663" customFormat="false" ht="42" hidden="false" customHeight="true" outlineLevel="0" collapsed="false">
      <c r="A663" s="7" t="s">
        <v>230</v>
      </c>
      <c r="B663" s="41" t="s">
        <v>231</v>
      </c>
      <c r="C663" s="15" t="s">
        <v>232</v>
      </c>
      <c r="D663" s="25"/>
      <c r="E663" s="26"/>
      <c r="F663" s="25"/>
      <c r="G663" s="25"/>
      <c r="H663" s="26"/>
      <c r="I663" s="25"/>
      <c r="J663" s="25"/>
      <c r="K663" s="23"/>
      <c r="L663" s="43" t="n">
        <v>20.57</v>
      </c>
    </row>
    <row r="664" customFormat="false" ht="25.5" hidden="false" customHeight="false" outlineLevel="0" collapsed="false">
      <c r="A664" s="7" t="s">
        <v>233</v>
      </c>
      <c r="B664" s="22" t="s">
        <v>62</v>
      </c>
      <c r="C664" s="15"/>
      <c r="D664" s="23" t="n">
        <v>4.05</v>
      </c>
      <c r="E664" s="24" t="n">
        <f aca="false">D664/100</f>
        <v>0.0405</v>
      </c>
      <c r="F664" s="25"/>
      <c r="G664" s="25"/>
      <c r="H664" s="26" t="n">
        <f aca="false">H614*D664/100</f>
        <v>0</v>
      </c>
      <c r="I664" s="25"/>
      <c r="J664" s="25"/>
      <c r="K664" s="23" t="n">
        <v>395</v>
      </c>
      <c r="L664" s="23" t="n">
        <f aca="false">D664*K664</f>
        <v>1599.75</v>
      </c>
    </row>
    <row r="665" customFormat="false" ht="16.5" hidden="false" customHeight="false" outlineLevel="0" collapsed="false">
      <c r="A665" s="7"/>
      <c r="B665" s="22" t="s">
        <v>103</v>
      </c>
      <c r="C665" s="15"/>
      <c r="D665" s="23" t="n">
        <v>0.5</v>
      </c>
      <c r="E665" s="24" t="n">
        <f aca="false">D665/100</f>
        <v>0.005</v>
      </c>
      <c r="F665" s="25"/>
      <c r="G665" s="25"/>
      <c r="H665" s="26" t="n">
        <f aca="false">H614*D665/100</f>
        <v>0</v>
      </c>
      <c r="I665" s="25"/>
      <c r="J665" s="25"/>
      <c r="K665" s="23" t="n">
        <v>60</v>
      </c>
      <c r="L665" s="23" t="n">
        <f aca="false">D665*K665</f>
        <v>30</v>
      </c>
    </row>
    <row r="666" customFormat="false" ht="16.5" hidden="false" customHeight="false" outlineLevel="0" collapsed="false">
      <c r="A666" s="7"/>
      <c r="B666" s="22" t="s">
        <v>32</v>
      </c>
      <c r="C666" s="15"/>
      <c r="D666" s="23" t="n">
        <v>0.12</v>
      </c>
      <c r="E666" s="24" t="n">
        <f aca="false">D666/100</f>
        <v>0.0012</v>
      </c>
      <c r="F666" s="25"/>
      <c r="G666" s="25"/>
      <c r="H666" s="26" t="n">
        <f aca="false">H614*D666/100</f>
        <v>0</v>
      </c>
      <c r="I666" s="25"/>
      <c r="J666" s="25"/>
      <c r="K666" s="23" t="n">
        <v>0</v>
      </c>
      <c r="L666" s="23" t="n">
        <f aca="false">D666*K666</f>
        <v>0</v>
      </c>
    </row>
    <row r="667" customFormat="false" ht="16.5" hidden="false" customHeight="false" outlineLevel="0" collapsed="false">
      <c r="A667" s="7"/>
      <c r="B667" s="22" t="s">
        <v>69</v>
      </c>
      <c r="C667" s="15"/>
      <c r="D667" s="23" t="n">
        <v>0.15</v>
      </c>
      <c r="E667" s="24" t="n">
        <f aca="false">D667/100</f>
        <v>0.0015</v>
      </c>
      <c r="F667" s="25"/>
      <c r="G667" s="25"/>
      <c r="H667" s="26" t="n">
        <f aca="false">H614*D667/100</f>
        <v>0</v>
      </c>
      <c r="I667" s="25"/>
      <c r="J667" s="25"/>
      <c r="K667" s="23" t="n">
        <v>14</v>
      </c>
      <c r="L667" s="23" t="n">
        <f aca="false">D667*K667</f>
        <v>2.1</v>
      </c>
    </row>
    <row r="668" customFormat="false" ht="16.5" hidden="false" customHeight="false" outlineLevel="0" collapsed="false">
      <c r="A668" s="7"/>
      <c r="B668" s="22" t="s">
        <v>118</v>
      </c>
      <c r="C668" s="15"/>
      <c r="D668" s="25" t="n">
        <v>2.1</v>
      </c>
      <c r="E668" s="24" t="n">
        <f aca="false">D668/100</f>
        <v>0.021</v>
      </c>
      <c r="F668" s="25"/>
      <c r="G668" s="25"/>
      <c r="H668" s="26" t="n">
        <f aca="false">H614*D668/100</f>
        <v>0</v>
      </c>
      <c r="I668" s="25"/>
      <c r="J668" s="25"/>
      <c r="K668" s="23" t="n">
        <v>30</v>
      </c>
      <c r="L668" s="23" t="n">
        <f aca="false">D668*K668</f>
        <v>63</v>
      </c>
    </row>
    <row r="669" customFormat="false" ht="16.5" hidden="false" customHeight="false" outlineLevel="0" collapsed="false">
      <c r="A669" s="7"/>
      <c r="B669" s="22" t="s">
        <v>58</v>
      </c>
      <c r="C669" s="15"/>
      <c r="D669" s="25" t="n">
        <v>0.6</v>
      </c>
      <c r="E669" s="24" t="n">
        <f aca="false">D669/100</f>
        <v>0.006</v>
      </c>
      <c r="F669" s="25"/>
      <c r="G669" s="25"/>
      <c r="H669" s="26" t="n">
        <f aca="false">H614*D669/100</f>
        <v>0</v>
      </c>
      <c r="I669" s="25"/>
      <c r="J669" s="25"/>
      <c r="K669" s="23" t="n">
        <v>84</v>
      </c>
      <c r="L669" s="23" t="n">
        <f aca="false">D669*K669</f>
        <v>50.4</v>
      </c>
    </row>
    <row r="670" customFormat="false" ht="27.4" hidden="false" customHeight="true" outlineLevel="0" collapsed="false">
      <c r="A670" s="27"/>
      <c r="B670" s="28" t="s">
        <v>234</v>
      </c>
      <c r="C670" s="15"/>
      <c r="D670" s="86" t="n">
        <v>0.997</v>
      </c>
      <c r="E670" s="30" t="n">
        <f aca="false">D670/100</f>
        <v>0.00997</v>
      </c>
      <c r="F670" s="31"/>
      <c r="G670" s="31"/>
      <c r="H670" s="86" t="n">
        <f aca="false">H614*D670/100</f>
        <v>0</v>
      </c>
      <c r="I670" s="31"/>
      <c r="J670" s="31"/>
      <c r="K670" s="29" t="n">
        <v>0</v>
      </c>
      <c r="L670" s="29" t="n">
        <f aca="false">D670*K670</f>
        <v>0</v>
      </c>
    </row>
    <row r="671" customFormat="false" ht="16.5" hidden="false" customHeight="false" outlineLevel="0" collapsed="false">
      <c r="A671" s="7"/>
      <c r="B671" s="22" t="s">
        <v>30</v>
      </c>
      <c r="C671" s="15"/>
      <c r="D671" s="23" t="n">
        <v>0.4</v>
      </c>
      <c r="E671" s="24" t="n">
        <f aca="false">D671/100</f>
        <v>0.004</v>
      </c>
      <c r="F671" s="25"/>
      <c r="G671" s="25"/>
      <c r="H671" s="26" t="n">
        <f aca="false">H614*D671/100</f>
        <v>0</v>
      </c>
      <c r="I671" s="25"/>
      <c r="J671" s="25"/>
      <c r="K671" s="23" t="n">
        <v>30</v>
      </c>
      <c r="L671" s="23" t="n">
        <f aca="false">D671*K671</f>
        <v>12</v>
      </c>
    </row>
    <row r="672" customFormat="false" ht="16.5" hidden="false" customHeight="false" outlineLevel="0" collapsed="false">
      <c r="A672" s="27"/>
      <c r="B672" s="28" t="s">
        <v>235</v>
      </c>
      <c r="C672" s="15"/>
      <c r="D672" s="29" t="n">
        <v>7.1</v>
      </c>
      <c r="E672" s="30" t="n">
        <f aca="false">D672/100</f>
        <v>0.071</v>
      </c>
      <c r="F672" s="31"/>
      <c r="G672" s="31"/>
      <c r="H672" s="86" t="n">
        <f aca="false">H614*D672/100</f>
        <v>0</v>
      </c>
      <c r="I672" s="31"/>
      <c r="J672" s="31"/>
      <c r="K672" s="29" t="n">
        <v>0</v>
      </c>
      <c r="L672" s="29" t="n">
        <f aca="false">D672*K672</f>
        <v>0</v>
      </c>
    </row>
    <row r="673" customFormat="false" ht="16.5" hidden="false" customHeight="false" outlineLevel="0" collapsed="false">
      <c r="A673" s="7"/>
      <c r="B673" s="22" t="s">
        <v>58</v>
      </c>
      <c r="C673" s="15"/>
      <c r="D673" s="25" t="n">
        <v>0.3</v>
      </c>
      <c r="E673" s="24" t="n">
        <f aca="false">D673/100</f>
        <v>0.003</v>
      </c>
      <c r="F673" s="25"/>
      <c r="G673" s="25"/>
      <c r="H673" s="26" t="n">
        <f aca="false">H614*D673/100</f>
        <v>0</v>
      </c>
      <c r="I673" s="25"/>
      <c r="J673" s="25"/>
      <c r="K673" s="23" t="n">
        <v>84</v>
      </c>
      <c r="L673" s="23" t="n">
        <f aca="false">D673*K673</f>
        <v>25.2</v>
      </c>
    </row>
    <row r="674" customFormat="false" ht="33" hidden="false" customHeight="false" outlineLevel="0" collapsed="false">
      <c r="A674" s="27"/>
      <c r="B674" s="28" t="s">
        <v>236</v>
      </c>
      <c r="C674" s="15"/>
      <c r="D674" s="31" t="n">
        <v>6</v>
      </c>
      <c r="E674" s="30" t="n">
        <f aca="false">D674/100</f>
        <v>0.06</v>
      </c>
      <c r="F674" s="31"/>
      <c r="G674" s="31"/>
      <c r="H674" s="86" t="n">
        <f aca="false">H614*D674/100</f>
        <v>0</v>
      </c>
      <c r="I674" s="31"/>
      <c r="J674" s="31"/>
      <c r="K674" s="29" t="n">
        <v>0</v>
      </c>
      <c r="L674" s="29" t="n">
        <f aca="false">D674*K674</f>
        <v>0</v>
      </c>
    </row>
    <row r="675" customFormat="false" ht="16.5" hidden="false" customHeight="false" outlineLevel="0" collapsed="false">
      <c r="A675" s="27"/>
      <c r="B675" s="28" t="s">
        <v>237</v>
      </c>
      <c r="C675" s="15"/>
      <c r="D675" s="31" t="n">
        <v>5</v>
      </c>
      <c r="E675" s="30" t="n">
        <f aca="false">D675/100</f>
        <v>0.05</v>
      </c>
      <c r="F675" s="31"/>
      <c r="G675" s="31"/>
      <c r="H675" s="86" t="n">
        <f aca="false">H614*D675/100</f>
        <v>0</v>
      </c>
      <c r="I675" s="31"/>
      <c r="J675" s="31"/>
      <c r="K675" s="29" t="n">
        <v>0</v>
      </c>
      <c r="L675" s="29" t="n">
        <f aca="false">D675*K675</f>
        <v>0</v>
      </c>
    </row>
    <row r="676" customFormat="false" ht="16.5" hidden="false" customHeight="false" outlineLevel="0" collapsed="false">
      <c r="A676" s="7"/>
      <c r="B676" s="22" t="s">
        <v>25</v>
      </c>
      <c r="C676" s="15"/>
      <c r="D676" s="23" t="n">
        <v>1.25</v>
      </c>
      <c r="E676" s="24" t="n">
        <f aca="false">D676/100</f>
        <v>0.0125</v>
      </c>
      <c r="F676" s="25"/>
      <c r="G676" s="25"/>
      <c r="H676" s="26" t="n">
        <f aca="false">H614*D676/100</f>
        <v>0</v>
      </c>
      <c r="I676" s="25"/>
      <c r="J676" s="25"/>
      <c r="K676" s="23" t="n">
        <v>175</v>
      </c>
      <c r="L676" s="23" t="n">
        <f aca="false">D676*K676</f>
        <v>218.75</v>
      </c>
    </row>
    <row r="677" customFormat="false" ht="16.5" hidden="false" customHeight="false" outlineLevel="0" collapsed="false">
      <c r="A677" s="7"/>
      <c r="B677" s="22" t="s">
        <v>30</v>
      </c>
      <c r="C677" s="15"/>
      <c r="D677" s="26" t="n">
        <v>0.375</v>
      </c>
      <c r="E677" s="24" t="n">
        <f aca="false">D677/100</f>
        <v>0.00375</v>
      </c>
      <c r="F677" s="25"/>
      <c r="G677" s="25"/>
      <c r="H677" s="26" t="n">
        <f aca="false">H614*D677/100</f>
        <v>0</v>
      </c>
      <c r="I677" s="25"/>
      <c r="J677" s="25"/>
      <c r="K677" s="23" t="n">
        <v>30</v>
      </c>
      <c r="L677" s="23" t="n">
        <f aca="false">D677*K677</f>
        <v>11.25</v>
      </c>
    </row>
    <row r="678" customFormat="false" ht="16.5" hidden="false" customHeight="false" outlineLevel="0" collapsed="false">
      <c r="A678" s="7"/>
      <c r="B678" s="22" t="s">
        <v>32</v>
      </c>
      <c r="C678" s="15"/>
      <c r="D678" s="23" t="n">
        <v>3.75</v>
      </c>
      <c r="E678" s="24" t="n">
        <f aca="false">D678/100</f>
        <v>0.0375</v>
      </c>
      <c r="F678" s="25"/>
      <c r="G678" s="25"/>
      <c r="H678" s="26" t="n">
        <f aca="false">H614*D678/100</f>
        <v>0</v>
      </c>
      <c r="I678" s="25"/>
      <c r="J678" s="25"/>
      <c r="K678" s="23" t="n">
        <v>0</v>
      </c>
      <c r="L678" s="23" t="n">
        <f aca="false">D678*K678</f>
        <v>0</v>
      </c>
    </row>
    <row r="679" customFormat="false" ht="16.5" hidden="false" customHeight="false" outlineLevel="0" collapsed="false">
      <c r="A679" s="7"/>
      <c r="B679" s="22" t="s">
        <v>59</v>
      </c>
      <c r="C679" s="15"/>
      <c r="D679" s="25" t="n">
        <v>0.5</v>
      </c>
      <c r="E679" s="24" t="n">
        <f aca="false">D679/100</f>
        <v>0.005</v>
      </c>
      <c r="F679" s="25"/>
      <c r="G679" s="25"/>
      <c r="H679" s="26" t="n">
        <f aca="false">H614*D679/100</f>
        <v>0</v>
      </c>
      <c r="I679" s="25"/>
      <c r="J679" s="25"/>
      <c r="K679" s="23" t="n">
        <v>89</v>
      </c>
      <c r="L679" s="23" t="n">
        <f aca="false">D679*K679</f>
        <v>44.5</v>
      </c>
    </row>
    <row r="680" customFormat="false" ht="16.5" hidden="false" customHeight="false" outlineLevel="0" collapsed="false">
      <c r="A680" s="7"/>
      <c r="B680" s="22"/>
      <c r="C680" s="15"/>
      <c r="D680" s="23"/>
      <c r="E680" s="26"/>
      <c r="F680" s="25"/>
      <c r="G680" s="25"/>
      <c r="H680" s="26"/>
      <c r="I680" s="25"/>
      <c r="J680" s="25"/>
      <c r="K680" s="23"/>
      <c r="L680" s="23" t="n">
        <f aca="false">L664+L665+L666+L667+L668+L669++L670+L671+L672+L673+L674+L675+L676+L677+L678+L679</f>
        <v>2056.95</v>
      </c>
    </row>
    <row r="681" customFormat="false" ht="16.5" hidden="false" customHeight="false" outlineLevel="0" collapsed="false">
      <c r="A681" s="35"/>
      <c r="B681" s="36" t="s">
        <v>33</v>
      </c>
      <c r="C681" s="37"/>
      <c r="D681" s="40"/>
      <c r="E681" s="59"/>
      <c r="F681" s="40" t="n">
        <v>8.1</v>
      </c>
      <c r="G681" s="40" t="n">
        <v>14.1</v>
      </c>
      <c r="H681" s="40" t="n">
        <v>12.3</v>
      </c>
      <c r="I681" s="40" t="n">
        <v>209</v>
      </c>
      <c r="J681" s="40" t="n">
        <v>0</v>
      </c>
      <c r="K681" s="38"/>
      <c r="L681" s="38" t="n">
        <f aca="false">L680/100</f>
        <v>20.5695</v>
      </c>
    </row>
    <row r="682" customFormat="false" ht="36.95" hidden="false" customHeight="true" outlineLevel="0" collapsed="false">
      <c r="A682" s="7" t="s">
        <v>156</v>
      </c>
      <c r="B682" s="41" t="s">
        <v>157</v>
      </c>
      <c r="C682" s="15" t="n">
        <v>130</v>
      </c>
      <c r="D682" s="25"/>
      <c r="E682" s="26"/>
      <c r="F682" s="25"/>
      <c r="G682" s="25"/>
      <c r="H682" s="26"/>
      <c r="I682" s="25"/>
      <c r="J682" s="25"/>
      <c r="K682" s="23"/>
      <c r="L682" s="43" t="n">
        <v>4.15</v>
      </c>
    </row>
    <row r="683" customFormat="false" ht="16.5" hidden="false" customHeight="false" outlineLevel="0" collapsed="false">
      <c r="A683" s="7"/>
      <c r="B683" s="22" t="s">
        <v>83</v>
      </c>
      <c r="C683" s="15"/>
      <c r="D683" s="23" t="n">
        <v>4.55</v>
      </c>
      <c r="E683" s="24" t="n">
        <f aca="false">D683/100</f>
        <v>0.0455</v>
      </c>
      <c r="F683" s="25"/>
      <c r="G683" s="25"/>
      <c r="H683" s="26" t="n">
        <f aca="false">H614*D683/100</f>
        <v>0</v>
      </c>
      <c r="I683" s="25"/>
      <c r="J683" s="25"/>
      <c r="K683" s="23" t="n">
        <v>35</v>
      </c>
      <c r="L683" s="23" t="n">
        <f aca="false">D683*K683</f>
        <v>159.25</v>
      </c>
    </row>
    <row r="684" customFormat="false" ht="16.5" hidden="false" customHeight="false" outlineLevel="0" collapsed="false">
      <c r="A684" s="7"/>
      <c r="B684" s="22" t="s">
        <v>23</v>
      </c>
      <c r="C684" s="15"/>
      <c r="D684" s="23" t="n">
        <v>0.65</v>
      </c>
      <c r="E684" s="24" t="n">
        <f aca="false">D684/100</f>
        <v>0.0065</v>
      </c>
      <c r="F684" s="25"/>
      <c r="G684" s="25"/>
      <c r="H684" s="26" t="n">
        <f aca="false">H614*D684/100</f>
        <v>0</v>
      </c>
      <c r="I684" s="25"/>
      <c r="J684" s="25"/>
      <c r="K684" s="23" t="n">
        <v>390</v>
      </c>
      <c r="L684" s="23" t="n">
        <f aca="false">D684*K684</f>
        <v>253.5</v>
      </c>
    </row>
    <row r="685" customFormat="false" ht="16.5" hidden="false" customHeight="false" outlineLevel="0" collapsed="false">
      <c r="A685" s="7"/>
      <c r="B685" s="22" t="s">
        <v>26</v>
      </c>
      <c r="C685" s="15"/>
      <c r="D685" s="23" t="n">
        <v>0.15</v>
      </c>
      <c r="E685" s="24" t="n">
        <f aca="false">D685/100</f>
        <v>0.0015</v>
      </c>
      <c r="F685" s="25"/>
      <c r="G685" s="25"/>
      <c r="H685" s="26" t="n">
        <f aca="false">H614*D685/100</f>
        <v>0</v>
      </c>
      <c r="I685" s="25"/>
      <c r="J685" s="25"/>
      <c r="K685" s="23" t="n">
        <v>14</v>
      </c>
      <c r="L685" s="23" t="n">
        <f aca="false">D685*K685</f>
        <v>2.1</v>
      </c>
    </row>
    <row r="686" customFormat="false" ht="16.5" hidden="false" customHeight="false" outlineLevel="0" collapsed="false">
      <c r="A686" s="7"/>
      <c r="B686" s="22"/>
      <c r="C686" s="15"/>
      <c r="D686" s="25"/>
      <c r="E686" s="26"/>
      <c r="F686" s="25"/>
      <c r="G686" s="25"/>
      <c r="H686" s="26"/>
      <c r="I686" s="25"/>
      <c r="J686" s="25"/>
      <c r="K686" s="23"/>
      <c r="L686" s="23" t="n">
        <f aca="false">L683+L684+L685</f>
        <v>414.85</v>
      </c>
    </row>
    <row r="687" customFormat="false" ht="16.5" hidden="false" customHeight="false" outlineLevel="0" collapsed="false">
      <c r="A687" s="35"/>
      <c r="B687" s="36" t="s">
        <v>33</v>
      </c>
      <c r="C687" s="37"/>
      <c r="D687" s="40"/>
      <c r="E687" s="59"/>
      <c r="F687" s="40" t="n">
        <v>4.68</v>
      </c>
      <c r="G687" s="40" t="n">
        <v>5.46</v>
      </c>
      <c r="H687" s="38" t="n">
        <v>31.7</v>
      </c>
      <c r="I687" s="40" t="n">
        <v>195</v>
      </c>
      <c r="J687" s="40" t="n">
        <v>0</v>
      </c>
      <c r="K687" s="38"/>
      <c r="L687" s="38" t="n">
        <f aca="false">L686/100</f>
        <v>4.1485</v>
      </c>
    </row>
    <row r="688" customFormat="false" ht="33" hidden="false" customHeight="false" outlineLevel="0" collapsed="false">
      <c r="A688" s="7" t="s">
        <v>70</v>
      </c>
      <c r="B688" s="41" t="s">
        <v>71</v>
      </c>
      <c r="C688" s="15" t="n">
        <v>180</v>
      </c>
      <c r="D688" s="23"/>
      <c r="E688" s="24"/>
      <c r="F688" s="25"/>
      <c r="G688" s="25"/>
      <c r="H688" s="26"/>
      <c r="I688" s="25"/>
      <c r="J688" s="25"/>
      <c r="K688" s="23"/>
      <c r="L688" s="43" t="n">
        <v>2.78</v>
      </c>
    </row>
    <row r="689" customFormat="false" ht="16.5" hidden="false" customHeight="false" outlineLevel="0" collapsed="false">
      <c r="A689" s="7"/>
      <c r="B689" s="60" t="s">
        <v>72</v>
      </c>
      <c r="C689" s="15"/>
      <c r="D689" s="23" t="n">
        <v>1.8</v>
      </c>
      <c r="E689" s="24" t="n">
        <f aca="false">D689/100</f>
        <v>0.018</v>
      </c>
      <c r="F689" s="25"/>
      <c r="G689" s="25"/>
      <c r="H689" s="26" t="n">
        <f aca="false">H614*D689/100</f>
        <v>0</v>
      </c>
      <c r="I689" s="25"/>
      <c r="J689" s="25"/>
      <c r="K689" s="23" t="n">
        <v>105</v>
      </c>
      <c r="L689" s="23" t="n">
        <f aca="false">D689*K689</f>
        <v>189</v>
      </c>
    </row>
    <row r="690" customFormat="false" ht="18.4" hidden="false" customHeight="true" outlineLevel="0" collapsed="false">
      <c r="A690" s="7"/>
      <c r="B690" s="60" t="s">
        <v>32</v>
      </c>
      <c r="C690" s="15"/>
      <c r="D690" s="23" t="n">
        <v>18</v>
      </c>
      <c r="E690" s="24" t="n">
        <f aca="false">D690/100</f>
        <v>0.18</v>
      </c>
      <c r="F690" s="25"/>
      <c r="G690" s="25"/>
      <c r="H690" s="26" t="n">
        <f aca="false">H614*D690/100</f>
        <v>0</v>
      </c>
      <c r="I690" s="25"/>
      <c r="J690" s="25"/>
      <c r="K690" s="23" t="n">
        <v>0</v>
      </c>
      <c r="L690" s="23" t="n">
        <f aca="false">D690*K690</f>
        <v>0</v>
      </c>
    </row>
    <row r="691" customFormat="false" ht="20.45" hidden="false" customHeight="true" outlineLevel="0" collapsed="false">
      <c r="A691" s="7"/>
      <c r="B691" s="60" t="s">
        <v>21</v>
      </c>
      <c r="C691" s="15"/>
      <c r="D691" s="23" t="n">
        <v>1.8</v>
      </c>
      <c r="E691" s="24" t="n">
        <f aca="false">D691/100</f>
        <v>0.018</v>
      </c>
      <c r="F691" s="25"/>
      <c r="G691" s="25"/>
      <c r="H691" s="26" t="n">
        <f aca="false">H614*D691/100</f>
        <v>0</v>
      </c>
      <c r="I691" s="25"/>
      <c r="J691" s="25"/>
      <c r="K691" s="23" t="n">
        <v>46</v>
      </c>
      <c r="L691" s="23" t="n">
        <f aca="false">D691*K691</f>
        <v>82.8</v>
      </c>
    </row>
    <row r="692" customFormat="false" ht="16.5" hidden="false" customHeight="false" outlineLevel="0" collapsed="false">
      <c r="A692" s="7"/>
      <c r="B692" s="60" t="s">
        <v>73</v>
      </c>
      <c r="C692" s="15"/>
      <c r="D692" s="26" t="n">
        <v>0.018</v>
      </c>
      <c r="E692" s="34" t="n">
        <f aca="false">D692/100</f>
        <v>0.00018</v>
      </c>
      <c r="F692" s="25"/>
      <c r="G692" s="25"/>
      <c r="H692" s="26" t="n">
        <f aca="false">H614*D692/100</f>
        <v>0</v>
      </c>
      <c r="I692" s="25"/>
      <c r="J692" s="25"/>
      <c r="K692" s="23" t="n">
        <v>350</v>
      </c>
      <c r="L692" s="23" t="n">
        <f aca="false">D692*K692</f>
        <v>6.3</v>
      </c>
    </row>
    <row r="693" customFormat="false" ht="16.5" hidden="false" customHeight="false" outlineLevel="0" collapsed="false">
      <c r="A693" s="7"/>
      <c r="B693" s="60"/>
      <c r="C693" s="15"/>
      <c r="D693" s="23"/>
      <c r="E693" s="24"/>
      <c r="F693" s="25"/>
      <c r="G693" s="25"/>
      <c r="H693" s="26"/>
      <c r="I693" s="25"/>
      <c r="J693" s="25"/>
      <c r="K693" s="23"/>
      <c r="L693" s="23" t="n">
        <f aca="false">L689+L690+L691+L692</f>
        <v>278.1</v>
      </c>
    </row>
    <row r="694" customFormat="false" ht="18" hidden="false" customHeight="true" outlineLevel="0" collapsed="false">
      <c r="A694" s="35"/>
      <c r="B694" s="36" t="s">
        <v>33</v>
      </c>
      <c r="C694" s="37"/>
      <c r="D694" s="38"/>
      <c r="E694" s="39"/>
      <c r="F694" s="40" t="n">
        <v>0.1</v>
      </c>
      <c r="G694" s="40" t="n">
        <v>0</v>
      </c>
      <c r="H694" s="59" t="n">
        <v>19.63</v>
      </c>
      <c r="I694" s="40" t="n">
        <v>78.8</v>
      </c>
      <c r="J694" s="40" t="n">
        <v>0.2</v>
      </c>
      <c r="K694" s="38"/>
      <c r="L694" s="38" t="n">
        <f aca="false">L693/100</f>
        <v>2.781</v>
      </c>
    </row>
    <row r="695" customFormat="false" ht="21" hidden="false" customHeight="true" outlineLevel="0" collapsed="false">
      <c r="A695" s="7" t="s">
        <v>37</v>
      </c>
      <c r="B695" s="14" t="s">
        <v>74</v>
      </c>
      <c r="C695" s="15" t="s">
        <v>75</v>
      </c>
      <c r="D695" s="23"/>
      <c r="E695" s="24"/>
      <c r="F695" s="25"/>
      <c r="G695" s="25"/>
      <c r="H695" s="26"/>
      <c r="I695" s="25"/>
      <c r="J695" s="25"/>
      <c r="K695" s="23"/>
      <c r="L695" s="16" t="n">
        <v>2.46</v>
      </c>
    </row>
    <row r="696" customFormat="false" ht="18" hidden="false" customHeight="true" outlineLevel="0" collapsed="false">
      <c r="A696" s="7"/>
      <c r="B696" s="22" t="s">
        <v>38</v>
      </c>
      <c r="C696" s="15"/>
      <c r="D696" s="23" t="n">
        <v>3</v>
      </c>
      <c r="E696" s="24" t="n">
        <f aca="false">D696/100</f>
        <v>0.03</v>
      </c>
      <c r="F696" s="25"/>
      <c r="G696" s="25"/>
      <c r="H696" s="26" t="n">
        <f aca="false">H614*D696/100</f>
        <v>0</v>
      </c>
      <c r="I696" s="25"/>
      <c r="J696" s="25"/>
      <c r="K696" s="23" t="n">
        <v>41</v>
      </c>
      <c r="L696" s="23" t="n">
        <f aca="false">D696*K696</f>
        <v>123</v>
      </c>
    </row>
    <row r="697" customFormat="false" ht="18" hidden="false" customHeight="true" outlineLevel="0" collapsed="false">
      <c r="A697" s="7"/>
      <c r="B697" s="60" t="s">
        <v>76</v>
      </c>
      <c r="C697" s="15"/>
      <c r="D697" s="23" t="n">
        <v>3</v>
      </c>
      <c r="E697" s="24" t="n">
        <f aca="false">D697/100</f>
        <v>0.03</v>
      </c>
      <c r="F697" s="25"/>
      <c r="G697" s="25"/>
      <c r="H697" s="26" t="n">
        <f aca="false">H614*D697/100</f>
        <v>0</v>
      </c>
      <c r="I697" s="25"/>
      <c r="J697" s="25"/>
      <c r="K697" s="23" t="n">
        <v>41</v>
      </c>
      <c r="L697" s="23" t="n">
        <f aca="false">D697*K697</f>
        <v>123</v>
      </c>
    </row>
    <row r="698" customFormat="false" ht="19.5" hidden="false" customHeight="true" outlineLevel="0" collapsed="false">
      <c r="A698" s="7"/>
      <c r="B698" s="60"/>
      <c r="C698" s="15"/>
      <c r="D698" s="23"/>
      <c r="E698" s="24"/>
      <c r="F698" s="25"/>
      <c r="G698" s="25"/>
      <c r="H698" s="26"/>
      <c r="I698" s="25"/>
      <c r="J698" s="25"/>
      <c r="K698" s="23"/>
      <c r="L698" s="23" t="n">
        <f aca="false">L696+L697</f>
        <v>246</v>
      </c>
    </row>
    <row r="699" customFormat="false" ht="17.45" hidden="false" customHeight="true" outlineLevel="0" collapsed="false">
      <c r="A699" s="35"/>
      <c r="B699" s="36" t="s">
        <v>33</v>
      </c>
      <c r="C699" s="37"/>
      <c r="D699" s="38"/>
      <c r="E699" s="39"/>
      <c r="F699" s="38" t="n">
        <v>4.8</v>
      </c>
      <c r="G699" s="38" t="n">
        <v>0.735</v>
      </c>
      <c r="H699" s="40" t="n">
        <v>24.4</v>
      </c>
      <c r="I699" s="40" t="n">
        <v>123</v>
      </c>
      <c r="J699" s="40" t="n">
        <v>0</v>
      </c>
      <c r="K699" s="38"/>
      <c r="L699" s="38" t="n">
        <f aca="false">L698/100</f>
        <v>2.46</v>
      </c>
    </row>
    <row r="700" customFormat="false" ht="16.9" hidden="false" customHeight="true" outlineLevel="0" collapsed="false">
      <c r="A700" s="46"/>
      <c r="B700" s="47" t="s">
        <v>167</v>
      </c>
      <c r="C700" s="48"/>
      <c r="D700" s="49"/>
      <c r="E700" s="50"/>
      <c r="F700" s="51" t="n">
        <f aca="false">F662+F681+F687+F694+F699</f>
        <v>19.14</v>
      </c>
      <c r="G700" s="51" t="n">
        <f aca="false">G662+G681+G687+G694+G699</f>
        <v>24.215</v>
      </c>
      <c r="H700" s="51" t="n">
        <f aca="false">H662+H681+H687+H694+H699</f>
        <v>100.19</v>
      </c>
      <c r="I700" s="51" t="n">
        <f aca="false">I662+I681+I687+I694+I699</f>
        <v>695.6</v>
      </c>
      <c r="J700" s="51" t="n">
        <f aca="false">J662+J681+J687+J694+J699</f>
        <v>0.2</v>
      </c>
      <c r="K700" s="51" t="n">
        <f aca="false">K662+K681+K687+K694+K699</f>
        <v>0</v>
      </c>
      <c r="L700" s="49" t="n">
        <f aca="false">L662+L681+L687+L694+L699</f>
        <v>34.9078</v>
      </c>
    </row>
    <row r="701" customFormat="false" ht="25.9" hidden="false" customHeight="true" outlineLevel="0" collapsed="false">
      <c r="A701" s="9" t="s">
        <v>78</v>
      </c>
      <c r="B701" s="9"/>
      <c r="C701" s="9"/>
      <c r="D701" s="9"/>
      <c r="E701" s="9"/>
      <c r="F701" s="9"/>
      <c r="G701" s="9"/>
      <c r="H701" s="9"/>
      <c r="I701" s="9"/>
      <c r="J701" s="9"/>
      <c r="K701" s="9"/>
      <c r="L701" s="9"/>
    </row>
    <row r="702" customFormat="false" ht="39" hidden="false" customHeight="true" outlineLevel="0" collapsed="false">
      <c r="A702" s="7" t="s">
        <v>238</v>
      </c>
      <c r="B702" s="41" t="s">
        <v>239</v>
      </c>
      <c r="C702" s="15" t="s">
        <v>240</v>
      </c>
      <c r="D702" s="26"/>
      <c r="E702" s="34"/>
      <c r="F702" s="25"/>
      <c r="G702" s="25"/>
      <c r="H702" s="26"/>
      <c r="I702" s="25"/>
      <c r="J702" s="25"/>
      <c r="K702" s="23"/>
      <c r="L702" s="16" t="n">
        <v>25.75</v>
      </c>
    </row>
    <row r="703" customFormat="false" ht="19.9" hidden="false" customHeight="true" outlineLevel="0" collapsed="false">
      <c r="A703" s="7"/>
      <c r="B703" s="98" t="s">
        <v>161</v>
      </c>
      <c r="C703" s="55"/>
      <c r="D703" s="23" t="n">
        <v>9.5</v>
      </c>
      <c r="E703" s="24" t="n">
        <f aca="false">D703/100</f>
        <v>0.095</v>
      </c>
      <c r="F703" s="25"/>
      <c r="G703" s="25"/>
      <c r="H703" s="26" t="n">
        <f aca="false">H614*D703/100</f>
        <v>0</v>
      </c>
      <c r="I703" s="25"/>
      <c r="J703" s="25"/>
      <c r="K703" s="23" t="n">
        <v>220</v>
      </c>
      <c r="L703" s="23" t="n">
        <f aca="false">D703*K703</f>
        <v>2090</v>
      </c>
    </row>
    <row r="704" customFormat="false" ht="21" hidden="false" customHeight="true" outlineLevel="0" collapsed="false">
      <c r="A704" s="7"/>
      <c r="B704" s="98" t="s">
        <v>58</v>
      </c>
      <c r="C704" s="55"/>
      <c r="D704" s="23" t="n">
        <v>0.6</v>
      </c>
      <c r="E704" s="24" t="n">
        <f aca="false">D704/100</f>
        <v>0.006</v>
      </c>
      <c r="F704" s="25"/>
      <c r="G704" s="25"/>
      <c r="H704" s="26" t="n">
        <f aca="false">H614*D704/100</f>
        <v>0</v>
      </c>
      <c r="I704" s="25"/>
      <c r="J704" s="25"/>
      <c r="K704" s="23" t="n">
        <v>84</v>
      </c>
      <c r="L704" s="23" t="n">
        <f aca="false">D704*K704</f>
        <v>50.4</v>
      </c>
    </row>
    <row r="705" customFormat="false" ht="18" hidden="false" customHeight="true" outlineLevel="0" collapsed="false">
      <c r="A705" s="7"/>
      <c r="B705" s="98" t="s">
        <v>241</v>
      </c>
      <c r="C705" s="55"/>
      <c r="D705" s="23" t="n">
        <v>11.44</v>
      </c>
      <c r="E705" s="24" t="n">
        <f aca="false">D705/100</f>
        <v>0.1144</v>
      </c>
      <c r="F705" s="25"/>
      <c r="G705" s="25"/>
      <c r="H705" s="26" t="n">
        <f aca="false">H614*D705/100</f>
        <v>0</v>
      </c>
      <c r="I705" s="25"/>
      <c r="J705" s="25"/>
      <c r="K705" s="23" t="n">
        <v>27</v>
      </c>
      <c r="L705" s="23" t="n">
        <f aca="false">D705*K705</f>
        <v>308.88</v>
      </c>
    </row>
    <row r="706" customFormat="false" ht="18.95" hidden="false" customHeight="true" outlineLevel="0" collapsed="false">
      <c r="A706" s="7"/>
      <c r="B706" s="98" t="s">
        <v>124</v>
      </c>
      <c r="C706" s="55"/>
      <c r="D706" s="23" t="n">
        <v>2.1</v>
      </c>
      <c r="E706" s="24" t="n">
        <f aca="false">D706/100</f>
        <v>0.021</v>
      </c>
      <c r="F706" s="25"/>
      <c r="G706" s="25"/>
      <c r="H706" s="26" t="n">
        <f aca="false">H614*D706/100</f>
        <v>0</v>
      </c>
      <c r="I706" s="25"/>
      <c r="J706" s="25"/>
      <c r="K706" s="23" t="n">
        <v>30</v>
      </c>
      <c r="L706" s="23" t="n">
        <f aca="false">D706*K706</f>
        <v>63</v>
      </c>
    </row>
    <row r="707" customFormat="false" ht="19.9" hidden="false" customHeight="true" outlineLevel="0" collapsed="false">
      <c r="A707" s="7"/>
      <c r="B707" s="98" t="s">
        <v>128</v>
      </c>
      <c r="C707" s="55"/>
      <c r="D707" s="23" t="n">
        <v>0.24</v>
      </c>
      <c r="E707" s="24" t="n">
        <f aca="false">D707/100</f>
        <v>0.0024</v>
      </c>
      <c r="F707" s="25"/>
      <c r="G707" s="25"/>
      <c r="H707" s="26" t="n">
        <f aca="false">H614*D707/100</f>
        <v>0</v>
      </c>
      <c r="I707" s="25"/>
      <c r="J707" s="25"/>
      <c r="K707" s="23" t="n">
        <v>89</v>
      </c>
      <c r="L707" s="23" t="n">
        <f aca="false">D707*K707</f>
        <v>21.36</v>
      </c>
    </row>
    <row r="708" customFormat="false" ht="21" hidden="false" customHeight="true" outlineLevel="0" collapsed="false">
      <c r="A708" s="7"/>
      <c r="B708" s="98" t="s">
        <v>50</v>
      </c>
      <c r="C708" s="55"/>
      <c r="D708" s="23" t="n">
        <v>1.2</v>
      </c>
      <c r="E708" s="24" t="n">
        <f aca="false">D708/100</f>
        <v>0.012</v>
      </c>
      <c r="F708" s="25"/>
      <c r="G708" s="25"/>
      <c r="H708" s="26" t="n">
        <f aca="false">H614*D708/100</f>
        <v>0</v>
      </c>
      <c r="I708" s="25"/>
      <c r="J708" s="25"/>
      <c r="K708" s="23" t="n">
        <v>30</v>
      </c>
      <c r="L708" s="23" t="n">
        <f aca="false">D708*K708</f>
        <v>36</v>
      </c>
    </row>
    <row r="709" customFormat="false" ht="18" hidden="false" customHeight="true" outlineLevel="0" collapsed="false">
      <c r="A709" s="7"/>
      <c r="B709" s="98" t="s">
        <v>163</v>
      </c>
      <c r="C709" s="55"/>
      <c r="D709" s="23" t="n">
        <v>0.1</v>
      </c>
      <c r="E709" s="26" t="n">
        <f aca="false">D709*0.04/100</f>
        <v>4E-005</v>
      </c>
      <c r="F709" s="25"/>
      <c r="G709" s="25"/>
      <c r="H709" s="26" t="n">
        <f aca="false">H614*D709/100</f>
        <v>0</v>
      </c>
      <c r="I709" s="25"/>
      <c r="J709" s="25"/>
      <c r="K709" s="23" t="n">
        <v>30</v>
      </c>
      <c r="L709" s="23" t="n">
        <f aca="false">D709*K709</f>
        <v>3</v>
      </c>
    </row>
    <row r="710" customFormat="false" ht="17.45" hidden="false" customHeight="true" outlineLevel="0" collapsed="false">
      <c r="A710" s="7"/>
      <c r="B710" s="22" t="s">
        <v>69</v>
      </c>
      <c r="C710" s="55"/>
      <c r="D710" s="23" t="n">
        <v>0.2</v>
      </c>
      <c r="E710" s="24" t="n">
        <f aca="false">D710/100</f>
        <v>0.002</v>
      </c>
      <c r="F710" s="25"/>
      <c r="G710" s="25"/>
      <c r="H710" s="26" t="n">
        <f aca="false">H614*D710/100</f>
        <v>0</v>
      </c>
      <c r="I710" s="25"/>
      <c r="J710" s="25"/>
      <c r="K710" s="23" t="n">
        <v>14</v>
      </c>
      <c r="L710" s="23" t="n">
        <f aca="false">D710*K710</f>
        <v>2.8</v>
      </c>
    </row>
    <row r="711" customFormat="false" ht="16.15" hidden="false" customHeight="true" outlineLevel="0" collapsed="false">
      <c r="A711" s="7"/>
      <c r="B711" s="60"/>
      <c r="C711" s="55"/>
      <c r="D711" s="23"/>
      <c r="E711" s="34"/>
      <c r="F711" s="25"/>
      <c r="G711" s="25"/>
      <c r="H711" s="26"/>
      <c r="I711" s="25"/>
      <c r="J711" s="25"/>
      <c r="K711" s="23"/>
      <c r="L711" s="23" t="n">
        <f aca="false">SUM(L703:L710)</f>
        <v>2575.44</v>
      </c>
    </row>
    <row r="712" customFormat="false" ht="16.5" hidden="false" customHeight="false" outlineLevel="0" collapsed="false">
      <c r="A712" s="35"/>
      <c r="B712" s="36" t="s">
        <v>33</v>
      </c>
      <c r="C712" s="37"/>
      <c r="D712" s="38"/>
      <c r="E712" s="39"/>
      <c r="F712" s="38" t="n">
        <v>9.24</v>
      </c>
      <c r="G712" s="40" t="n">
        <v>13.02</v>
      </c>
      <c r="H712" s="38" t="n">
        <v>8.12</v>
      </c>
      <c r="I712" s="40" t="n">
        <v>186.2</v>
      </c>
      <c r="J712" s="40" t="n">
        <v>0</v>
      </c>
      <c r="K712" s="38"/>
      <c r="L712" s="38" t="n">
        <f aca="false">L711/100</f>
        <v>25.7544</v>
      </c>
    </row>
    <row r="713" customFormat="false" ht="25.5" hidden="false" customHeight="false" outlineLevel="0" collapsed="false">
      <c r="A713" s="7" t="s">
        <v>85</v>
      </c>
      <c r="B713" s="41" t="s">
        <v>86</v>
      </c>
      <c r="C713" s="15" t="n">
        <v>180</v>
      </c>
      <c r="D713" s="23"/>
      <c r="E713" s="24"/>
      <c r="F713" s="25"/>
      <c r="G713" s="25"/>
      <c r="H713" s="26"/>
      <c r="I713" s="25"/>
      <c r="J713" s="25"/>
      <c r="K713" s="23"/>
      <c r="L713" s="43" t="n">
        <v>0.82</v>
      </c>
    </row>
    <row r="714" customFormat="false" ht="16.5" hidden="false" customHeight="false" outlineLevel="0" collapsed="false">
      <c r="A714" s="7"/>
      <c r="B714" s="60" t="s">
        <v>87</v>
      </c>
      <c r="C714" s="15"/>
      <c r="D714" s="26" t="n">
        <v>0.045</v>
      </c>
      <c r="E714" s="24" t="n">
        <f aca="false">D714/100</f>
        <v>0.00045</v>
      </c>
      <c r="F714" s="25"/>
      <c r="G714" s="25"/>
      <c r="H714" s="26" t="n">
        <f aca="false">H614*D714/100</f>
        <v>0</v>
      </c>
      <c r="I714" s="25"/>
      <c r="J714" s="25"/>
      <c r="K714" s="23" t="n">
        <v>450</v>
      </c>
      <c r="L714" s="23" t="n">
        <f aca="false">D714*K714</f>
        <v>20.25</v>
      </c>
    </row>
    <row r="715" customFormat="false" ht="16.5" hidden="false" customHeight="false" outlineLevel="0" collapsed="false">
      <c r="A715" s="7"/>
      <c r="B715" s="60" t="s">
        <v>21</v>
      </c>
      <c r="C715" s="15"/>
      <c r="D715" s="23" t="n">
        <v>1.35</v>
      </c>
      <c r="E715" s="24" t="n">
        <f aca="false">D715/100</f>
        <v>0.0135</v>
      </c>
      <c r="F715" s="25"/>
      <c r="G715" s="25"/>
      <c r="H715" s="26" t="n">
        <f aca="false">H614*D715/100</f>
        <v>0</v>
      </c>
      <c r="I715" s="25"/>
      <c r="J715" s="25"/>
      <c r="K715" s="23" t="n">
        <v>46</v>
      </c>
      <c r="L715" s="23" t="n">
        <f aca="false">D715*K715</f>
        <v>62.1</v>
      </c>
    </row>
    <row r="716" customFormat="false" ht="16.5" hidden="false" customHeight="false" outlineLevel="0" collapsed="false">
      <c r="A716" s="7"/>
      <c r="B716" s="60" t="s">
        <v>32</v>
      </c>
      <c r="C716" s="15"/>
      <c r="D716" s="23" t="n">
        <v>18.36</v>
      </c>
      <c r="E716" s="24" t="n">
        <f aca="false">D716/100</f>
        <v>0.1836</v>
      </c>
      <c r="F716" s="25"/>
      <c r="G716" s="25"/>
      <c r="H716" s="26" t="n">
        <f aca="false">H614*D716/100</f>
        <v>0</v>
      </c>
      <c r="I716" s="25"/>
      <c r="J716" s="25"/>
      <c r="K716" s="23" t="n">
        <v>0</v>
      </c>
      <c r="L716" s="23" t="n">
        <f aca="false">D716*K716</f>
        <v>0</v>
      </c>
    </row>
    <row r="717" customFormat="false" ht="16.5" hidden="false" customHeight="false" outlineLevel="0" collapsed="false">
      <c r="A717" s="7"/>
      <c r="B717" s="60"/>
      <c r="C717" s="15"/>
      <c r="D717" s="23"/>
      <c r="E717" s="24"/>
      <c r="F717" s="25"/>
      <c r="G717" s="25"/>
      <c r="H717" s="26"/>
      <c r="I717" s="25"/>
      <c r="J717" s="25"/>
      <c r="K717" s="23"/>
      <c r="L717" s="23" t="n">
        <f aca="false">L714+L715+L716</f>
        <v>82.35</v>
      </c>
    </row>
    <row r="718" customFormat="false" ht="16.5" hidden="false" customHeight="false" outlineLevel="0" collapsed="false">
      <c r="A718" s="35"/>
      <c r="B718" s="36" t="s">
        <v>33</v>
      </c>
      <c r="C718" s="37"/>
      <c r="D718" s="38"/>
      <c r="E718" s="39"/>
      <c r="F718" s="78" t="n">
        <v>0.1</v>
      </c>
      <c r="G718" s="80" t="n">
        <v>0</v>
      </c>
      <c r="H718" s="80" t="n">
        <v>15</v>
      </c>
      <c r="I718" s="80" t="n">
        <v>60</v>
      </c>
      <c r="J718" s="80" t="n">
        <v>0</v>
      </c>
      <c r="K718" s="38"/>
      <c r="L718" s="38" t="n">
        <f aca="false">L717/100</f>
        <v>0.8235</v>
      </c>
    </row>
    <row r="719" customFormat="false" ht="16.5" hidden="false" customHeight="false" outlineLevel="0" collapsed="false">
      <c r="A719" s="7" t="s">
        <v>37</v>
      </c>
      <c r="B719" s="14" t="s">
        <v>38</v>
      </c>
      <c r="C719" s="15" t="n">
        <v>30</v>
      </c>
      <c r="D719" s="23"/>
      <c r="E719" s="24"/>
      <c r="F719" s="25"/>
      <c r="G719" s="25"/>
      <c r="H719" s="26"/>
      <c r="I719" s="25"/>
      <c r="J719" s="25"/>
      <c r="K719" s="23"/>
      <c r="L719" s="16" t="n">
        <v>1.23</v>
      </c>
    </row>
    <row r="720" customFormat="false" ht="16.5" hidden="false" customHeight="false" outlineLevel="0" collapsed="false">
      <c r="A720" s="7"/>
      <c r="B720" s="14"/>
      <c r="C720" s="15"/>
      <c r="D720" s="23" t="n">
        <v>3</v>
      </c>
      <c r="E720" s="24" t="n">
        <f aca="false">D720/100</f>
        <v>0.03</v>
      </c>
      <c r="F720" s="25"/>
      <c r="G720" s="25"/>
      <c r="H720" s="26" t="n">
        <f aca="false">H614*D720/100</f>
        <v>0</v>
      </c>
      <c r="I720" s="25"/>
      <c r="J720" s="25"/>
      <c r="K720" s="23" t="n">
        <v>41</v>
      </c>
      <c r="L720" s="23" t="n">
        <f aca="false">D720*K720</f>
        <v>123</v>
      </c>
    </row>
    <row r="721" customFormat="false" ht="16.5" hidden="false" customHeight="false" outlineLevel="0" collapsed="false">
      <c r="A721" s="42"/>
      <c r="B721" s="36" t="s">
        <v>33</v>
      </c>
      <c r="C721" s="37"/>
      <c r="D721" s="38"/>
      <c r="E721" s="39"/>
      <c r="F721" s="40" t="n">
        <v>2.4</v>
      </c>
      <c r="G721" s="40" t="n">
        <v>0.4</v>
      </c>
      <c r="H721" s="40" t="n">
        <v>12.2</v>
      </c>
      <c r="I721" s="40" t="n">
        <v>63.6</v>
      </c>
      <c r="J721" s="40" t="n">
        <v>0</v>
      </c>
      <c r="K721" s="38"/>
      <c r="L721" s="38" t="n">
        <f aca="false">L720/100</f>
        <v>1.23</v>
      </c>
    </row>
    <row r="722" customFormat="false" ht="16.5" hidden="false" customHeight="false" outlineLevel="0" collapsed="false">
      <c r="A722" s="46"/>
      <c r="B722" s="63" t="s">
        <v>89</v>
      </c>
      <c r="C722" s="48"/>
      <c r="D722" s="49"/>
      <c r="E722" s="50"/>
      <c r="F722" s="49" t="n">
        <f aca="false">F712+F718+F721</f>
        <v>11.74</v>
      </c>
      <c r="G722" s="49" t="n">
        <f aca="false">G712+G718+G721</f>
        <v>13.42</v>
      </c>
      <c r="H722" s="49" t="n">
        <f aca="false">H712+H718+H721</f>
        <v>35.32</v>
      </c>
      <c r="I722" s="49" t="n">
        <f aca="false">I712+I718+I721</f>
        <v>309.8</v>
      </c>
      <c r="J722" s="49" t="n">
        <f aca="false">J712+J718+J721</f>
        <v>0</v>
      </c>
      <c r="K722" s="49"/>
      <c r="L722" s="49" t="n">
        <f aca="false">L712+L718+L721</f>
        <v>27.8079</v>
      </c>
    </row>
    <row r="723" customFormat="false" ht="16.15" hidden="false" customHeight="true" outlineLevel="0" collapsed="false">
      <c r="A723" s="9" t="s">
        <v>90</v>
      </c>
      <c r="B723" s="9"/>
      <c r="C723" s="9"/>
      <c r="D723" s="9"/>
      <c r="E723" s="9"/>
      <c r="F723" s="9"/>
      <c r="G723" s="9"/>
      <c r="H723" s="9"/>
      <c r="I723" s="9"/>
      <c r="J723" s="9"/>
      <c r="K723" s="9"/>
      <c r="L723" s="9"/>
    </row>
    <row r="724" customFormat="false" ht="16.5" hidden="false" customHeight="false" outlineLevel="0" collapsed="false">
      <c r="A724" s="7" t="s">
        <v>93</v>
      </c>
      <c r="B724" s="41" t="s">
        <v>242</v>
      </c>
      <c r="C724" s="15" t="n">
        <v>20</v>
      </c>
      <c r="D724" s="23"/>
      <c r="E724" s="24"/>
      <c r="F724" s="25"/>
      <c r="G724" s="25"/>
      <c r="H724" s="26"/>
      <c r="I724" s="25"/>
      <c r="J724" s="25"/>
      <c r="K724" s="23"/>
      <c r="L724" s="16" t="n">
        <v>1.92</v>
      </c>
    </row>
    <row r="725" customFormat="false" ht="16.5" hidden="false" customHeight="false" outlineLevel="0" collapsed="false">
      <c r="A725" s="7"/>
      <c r="B725" s="60" t="s">
        <v>140</v>
      </c>
      <c r="C725" s="15"/>
      <c r="D725" s="23" t="n">
        <v>2</v>
      </c>
      <c r="E725" s="24" t="n">
        <f aca="false">D725/100</f>
        <v>0.02</v>
      </c>
      <c r="F725" s="25"/>
      <c r="G725" s="25"/>
      <c r="H725" s="26" t="n">
        <v>0</v>
      </c>
      <c r="I725" s="25"/>
      <c r="J725" s="25"/>
      <c r="K725" s="23" t="n">
        <v>96</v>
      </c>
      <c r="L725" s="23" t="n">
        <f aca="false">D725*K725</f>
        <v>192</v>
      </c>
    </row>
    <row r="726" customFormat="false" ht="16.5" hidden="false" customHeight="false" outlineLevel="0" collapsed="false">
      <c r="A726" s="35"/>
      <c r="B726" s="36" t="s">
        <v>33</v>
      </c>
      <c r="C726" s="37"/>
      <c r="D726" s="38"/>
      <c r="E726" s="39"/>
      <c r="F726" s="40" t="n">
        <v>3.2</v>
      </c>
      <c r="G726" s="40" t="n">
        <v>2.8</v>
      </c>
      <c r="H726" s="40" t="n">
        <v>27.4</v>
      </c>
      <c r="I726" s="40" t="n">
        <v>74</v>
      </c>
      <c r="J726" s="40" t="n">
        <v>0</v>
      </c>
      <c r="K726" s="38"/>
      <c r="L726" s="38" t="n">
        <f aca="false">L725/100</f>
        <v>1.92</v>
      </c>
    </row>
    <row r="727" customFormat="false" ht="25.5" hidden="false" customHeight="false" outlineLevel="0" collapsed="false">
      <c r="A727" s="7" t="s">
        <v>85</v>
      </c>
      <c r="B727" s="41" t="s">
        <v>86</v>
      </c>
      <c r="C727" s="15" t="n">
        <v>180</v>
      </c>
      <c r="D727" s="23"/>
      <c r="E727" s="24"/>
      <c r="F727" s="25"/>
      <c r="G727" s="25"/>
      <c r="H727" s="26"/>
      <c r="I727" s="25"/>
      <c r="J727" s="25"/>
      <c r="K727" s="23"/>
      <c r="L727" s="43" t="n">
        <v>0.82</v>
      </c>
    </row>
    <row r="728" customFormat="false" ht="16.5" hidden="false" customHeight="false" outlineLevel="0" collapsed="false">
      <c r="A728" s="7"/>
      <c r="B728" s="60" t="s">
        <v>87</v>
      </c>
      <c r="C728" s="15"/>
      <c r="D728" s="26" t="n">
        <v>0.045</v>
      </c>
      <c r="E728" s="24" t="n">
        <f aca="false">D728/100</f>
        <v>0.00045</v>
      </c>
      <c r="F728" s="25"/>
      <c r="G728" s="25"/>
      <c r="H728" s="26" t="n">
        <f aca="false">H628*D728/100</f>
        <v>0.021924</v>
      </c>
      <c r="I728" s="25"/>
      <c r="J728" s="25"/>
      <c r="K728" s="23" t="n">
        <v>450</v>
      </c>
      <c r="L728" s="23" t="n">
        <f aca="false">D728*K728</f>
        <v>20.25</v>
      </c>
    </row>
    <row r="729" customFormat="false" ht="16.5" hidden="false" customHeight="false" outlineLevel="0" collapsed="false">
      <c r="A729" s="7"/>
      <c r="B729" s="60" t="s">
        <v>21</v>
      </c>
      <c r="C729" s="15"/>
      <c r="D729" s="23" t="n">
        <v>1.35</v>
      </c>
      <c r="E729" s="24" t="n">
        <f aca="false">D729/100</f>
        <v>0.0135</v>
      </c>
      <c r="F729" s="25"/>
      <c r="G729" s="25"/>
      <c r="H729" s="26" t="n">
        <f aca="false">H628*D729/100</f>
        <v>0.65772</v>
      </c>
      <c r="I729" s="25"/>
      <c r="J729" s="25"/>
      <c r="K729" s="23" t="n">
        <v>46</v>
      </c>
      <c r="L729" s="23" t="n">
        <f aca="false">D729*K729</f>
        <v>62.1</v>
      </c>
    </row>
    <row r="730" customFormat="false" ht="16.5" hidden="false" customHeight="false" outlineLevel="0" collapsed="false">
      <c r="A730" s="7"/>
      <c r="B730" s="60" t="s">
        <v>32</v>
      </c>
      <c r="C730" s="15"/>
      <c r="D730" s="23" t="n">
        <v>18.36</v>
      </c>
      <c r="E730" s="24" t="n">
        <f aca="false">D730/100</f>
        <v>0.1836</v>
      </c>
      <c r="F730" s="25"/>
      <c r="G730" s="25"/>
      <c r="H730" s="26" t="n">
        <f aca="false">H628*D730/100</f>
        <v>8.944992</v>
      </c>
      <c r="I730" s="25"/>
      <c r="J730" s="25"/>
      <c r="K730" s="23" t="n">
        <v>0</v>
      </c>
      <c r="L730" s="23" t="n">
        <f aca="false">D730*K730</f>
        <v>0</v>
      </c>
    </row>
    <row r="731" customFormat="false" ht="16.5" hidden="false" customHeight="false" outlineLevel="0" collapsed="false">
      <c r="A731" s="7"/>
      <c r="B731" s="60"/>
      <c r="C731" s="15"/>
      <c r="D731" s="23"/>
      <c r="E731" s="24"/>
      <c r="F731" s="25"/>
      <c r="G731" s="25"/>
      <c r="H731" s="26"/>
      <c r="I731" s="25"/>
      <c r="J731" s="25"/>
      <c r="K731" s="23"/>
      <c r="L731" s="23" t="n">
        <f aca="false">L728+L729+L730</f>
        <v>82.35</v>
      </c>
    </row>
    <row r="732" customFormat="false" ht="16.5" hidden="false" customHeight="false" outlineLevel="0" collapsed="false">
      <c r="A732" s="35"/>
      <c r="B732" s="36" t="s">
        <v>33</v>
      </c>
      <c r="C732" s="37"/>
      <c r="D732" s="38"/>
      <c r="E732" s="39"/>
      <c r="F732" s="78" t="n">
        <v>0.1</v>
      </c>
      <c r="G732" s="80" t="n">
        <v>0</v>
      </c>
      <c r="H732" s="80" t="n">
        <v>15</v>
      </c>
      <c r="I732" s="80" t="n">
        <v>60</v>
      </c>
      <c r="J732" s="80" t="n">
        <v>0</v>
      </c>
      <c r="K732" s="38"/>
      <c r="L732" s="38" t="n">
        <f aca="false">L731/100</f>
        <v>0.8235</v>
      </c>
    </row>
    <row r="733" customFormat="false" ht="17.45" hidden="false" customHeight="true" outlineLevel="0" collapsed="false">
      <c r="A733" s="46"/>
      <c r="B733" s="63" t="s">
        <v>96</v>
      </c>
      <c r="C733" s="48"/>
      <c r="D733" s="49"/>
      <c r="E733" s="50"/>
      <c r="F733" s="49" t="n">
        <f aca="false">F726+F732</f>
        <v>3.3</v>
      </c>
      <c r="G733" s="49" t="n">
        <f aca="false">G726+G732</f>
        <v>2.8</v>
      </c>
      <c r="H733" s="49" t="n">
        <f aca="false">H726+H732</f>
        <v>42.4</v>
      </c>
      <c r="I733" s="49" t="n">
        <f aca="false">I726+I732</f>
        <v>134</v>
      </c>
      <c r="J733" s="49" t="n">
        <f aca="false">J726+J732</f>
        <v>0</v>
      </c>
      <c r="K733" s="49"/>
      <c r="L733" s="49" t="n">
        <f aca="false">L726+L732</f>
        <v>2.7435</v>
      </c>
    </row>
    <row r="734" customFormat="false" ht="16.5" hidden="false" customHeight="false" outlineLevel="0" collapsed="false">
      <c r="A734" s="67"/>
      <c r="B734" s="68" t="s">
        <v>97</v>
      </c>
      <c r="C734" s="69"/>
      <c r="D734" s="70"/>
      <c r="E734" s="71"/>
      <c r="F734" s="70" t="n">
        <f aca="false">F639+F643+F700+F722+F733</f>
        <v>71.28</v>
      </c>
      <c r="G734" s="70" t="n">
        <f aca="false">G639+G643+G700+G722+G733</f>
        <v>60.755</v>
      </c>
      <c r="H734" s="70" t="n">
        <f aca="false">H639+H643+H700+H722+H733</f>
        <v>268.98</v>
      </c>
      <c r="I734" s="70" t="n">
        <f aca="false">I639+I643+I700+I722+I733</f>
        <v>1836.25</v>
      </c>
      <c r="J734" s="70" t="n">
        <f aca="false">J639+J643+J700+J722+J733</f>
        <v>0.2</v>
      </c>
      <c r="K734" s="70"/>
      <c r="L734" s="70" t="n">
        <f aca="false">L639+L643+L700+L722+L733</f>
        <v>113.8833</v>
      </c>
    </row>
    <row r="735" customFormat="false" ht="27.95" hidden="false" customHeight="true" outlineLevel="0" collapsed="false">
      <c r="A735" s="9" t="s">
        <v>243</v>
      </c>
      <c r="B735" s="9"/>
      <c r="C735" s="9"/>
      <c r="D735" s="9"/>
      <c r="E735" s="9"/>
      <c r="F735" s="9"/>
      <c r="G735" s="9"/>
      <c r="H735" s="9"/>
      <c r="I735" s="9"/>
      <c r="J735" s="9"/>
      <c r="K735" s="9"/>
      <c r="L735" s="9"/>
    </row>
    <row r="736" customFormat="false" ht="27.95" hidden="false" customHeight="true" outlineLevel="0" collapsed="false">
      <c r="A736" s="9" t="s">
        <v>14</v>
      </c>
      <c r="B736" s="9"/>
      <c r="C736" s="9"/>
      <c r="D736" s="9"/>
      <c r="E736" s="9"/>
      <c r="F736" s="9"/>
      <c r="G736" s="9"/>
      <c r="H736" s="9"/>
      <c r="I736" s="9"/>
      <c r="J736" s="9"/>
      <c r="K736" s="9"/>
      <c r="L736" s="9"/>
    </row>
    <row r="737" customFormat="false" ht="29.85" hidden="false" customHeight="true" outlineLevel="0" collapsed="false">
      <c r="A737" s="9"/>
      <c r="B737" s="9"/>
      <c r="C737" s="9"/>
      <c r="D737" s="9"/>
      <c r="E737" s="9"/>
      <c r="F737" s="9"/>
      <c r="G737" s="9"/>
      <c r="H737" s="72" t="n">
        <v>0</v>
      </c>
      <c r="I737" s="9"/>
      <c r="J737" s="9"/>
      <c r="K737" s="9"/>
      <c r="L737" s="9"/>
    </row>
    <row r="738" customFormat="false" ht="49.35" hidden="false" customHeight="true" outlineLevel="0" collapsed="false">
      <c r="A738" s="108" t="s">
        <v>244</v>
      </c>
      <c r="B738" s="109" t="s">
        <v>245</v>
      </c>
      <c r="C738" s="15" t="s">
        <v>101</v>
      </c>
      <c r="D738" s="23"/>
      <c r="E738" s="24"/>
      <c r="F738" s="23"/>
      <c r="G738" s="25"/>
      <c r="H738" s="73" t="s">
        <v>102</v>
      </c>
      <c r="I738" s="25"/>
      <c r="J738" s="25"/>
      <c r="K738" s="23"/>
      <c r="L738" s="43" t="n">
        <v>10.42</v>
      </c>
    </row>
    <row r="739" customFormat="false" ht="19.5" hidden="false" customHeight="true" outlineLevel="0" collapsed="false">
      <c r="A739" s="7"/>
      <c r="B739" s="22" t="s">
        <v>103</v>
      </c>
      <c r="C739" s="15"/>
      <c r="D739" s="23" t="n">
        <v>1.4</v>
      </c>
      <c r="E739" s="24" t="n">
        <f aca="false">D739/100</f>
        <v>0.014</v>
      </c>
      <c r="F739" s="23"/>
      <c r="G739" s="25"/>
      <c r="H739" s="26" t="n">
        <f aca="false">H737*D739/100</f>
        <v>0</v>
      </c>
      <c r="I739" s="25"/>
      <c r="J739" s="25"/>
      <c r="K739" s="23" t="n">
        <v>60</v>
      </c>
      <c r="L739" s="23" t="n">
        <f aca="false">D739*K739</f>
        <v>84</v>
      </c>
    </row>
    <row r="740" customFormat="false" ht="17.45" hidden="false" customHeight="true" outlineLevel="0" collapsed="false">
      <c r="A740" s="7"/>
      <c r="B740" s="22" t="s">
        <v>246</v>
      </c>
      <c r="C740" s="15"/>
      <c r="D740" s="23" t="n">
        <v>1.9</v>
      </c>
      <c r="E740" s="24" t="n">
        <f aca="false">D740/100</f>
        <v>0.019</v>
      </c>
      <c r="F740" s="23"/>
      <c r="G740" s="25"/>
      <c r="H740" s="26" t="n">
        <f aca="false">H737*D740/100</f>
        <v>0</v>
      </c>
      <c r="I740" s="25"/>
      <c r="J740" s="25"/>
      <c r="K740" s="23" t="n">
        <v>45</v>
      </c>
      <c r="L740" s="23" t="n">
        <f aca="false">D740*K740</f>
        <v>85.5</v>
      </c>
    </row>
    <row r="741" customFormat="false" ht="16.5" hidden="false" customHeight="false" outlineLevel="0" collapsed="false">
      <c r="A741" s="7"/>
      <c r="B741" s="22" t="s">
        <v>29</v>
      </c>
      <c r="C741" s="15"/>
      <c r="D741" s="25" t="n">
        <v>13</v>
      </c>
      <c r="E741" s="24" t="n">
        <f aca="false">D741/100</f>
        <v>0.13</v>
      </c>
      <c r="F741" s="23"/>
      <c r="G741" s="25"/>
      <c r="H741" s="26" t="n">
        <f aca="false">H737*D741/100</f>
        <v>0</v>
      </c>
      <c r="I741" s="25"/>
      <c r="J741" s="25"/>
      <c r="K741" s="23" t="n">
        <v>50</v>
      </c>
      <c r="L741" s="23" t="n">
        <f aca="false">D741*K741</f>
        <v>650</v>
      </c>
    </row>
    <row r="742" customFormat="false" ht="17.45" hidden="false" customHeight="true" outlineLevel="0" collapsed="false">
      <c r="A742" s="7"/>
      <c r="B742" s="22" t="s">
        <v>21</v>
      </c>
      <c r="C742" s="15"/>
      <c r="D742" s="23" t="n">
        <v>0.6</v>
      </c>
      <c r="E742" s="24" t="n">
        <f aca="false">D742/100</f>
        <v>0.006</v>
      </c>
      <c r="F742" s="23"/>
      <c r="G742" s="25"/>
      <c r="H742" s="26" t="n">
        <f aca="false">H737*D742/100</f>
        <v>0</v>
      </c>
      <c r="I742" s="25"/>
      <c r="J742" s="25"/>
      <c r="K742" s="23" t="n">
        <v>46</v>
      </c>
      <c r="L742" s="23" t="n">
        <f aca="false">D742*K742</f>
        <v>27.6</v>
      </c>
    </row>
    <row r="743" customFormat="false" ht="16.5" hidden="false" customHeight="false" outlineLevel="0" collapsed="false">
      <c r="A743" s="7"/>
      <c r="B743" s="22" t="s">
        <v>32</v>
      </c>
      <c r="C743" s="15"/>
      <c r="D743" s="25" t="n">
        <v>3.5</v>
      </c>
      <c r="E743" s="24" t="n">
        <f aca="false">D743/100</f>
        <v>0.035</v>
      </c>
      <c r="F743" s="23"/>
      <c r="G743" s="25"/>
      <c r="H743" s="26" t="n">
        <f aca="false">H737*D743/100</f>
        <v>0</v>
      </c>
      <c r="I743" s="25"/>
      <c r="J743" s="25"/>
      <c r="K743" s="23" t="n">
        <v>0</v>
      </c>
      <c r="L743" s="23" t="n">
        <f aca="false">D743*K743</f>
        <v>0</v>
      </c>
    </row>
    <row r="744" customFormat="false" ht="16.5" hidden="false" customHeight="false" outlineLevel="0" collapsed="false">
      <c r="A744" s="27"/>
      <c r="B744" s="28" t="s">
        <v>179</v>
      </c>
      <c r="C744" s="15"/>
      <c r="D744" s="29" t="n">
        <v>20</v>
      </c>
      <c r="E744" s="30" t="n">
        <f aca="false">D744/100</f>
        <v>0.2</v>
      </c>
      <c r="F744" s="29"/>
      <c r="G744" s="31"/>
      <c r="H744" s="86" t="n">
        <f aca="false">H737*D744/100</f>
        <v>0</v>
      </c>
      <c r="I744" s="31"/>
      <c r="J744" s="31"/>
      <c r="K744" s="29" t="n">
        <v>0</v>
      </c>
      <c r="L744" s="29" t="n">
        <f aca="false">D744*K744</f>
        <v>0</v>
      </c>
    </row>
    <row r="745" customFormat="false" ht="16.5" hidden="false" customHeight="false" outlineLevel="0" collapsed="false">
      <c r="A745" s="7"/>
      <c r="B745" s="22" t="s">
        <v>23</v>
      </c>
      <c r="C745" s="15"/>
      <c r="D745" s="23" t="n">
        <v>0.5</v>
      </c>
      <c r="E745" s="24" t="n">
        <f aca="false">D745/100</f>
        <v>0.005</v>
      </c>
      <c r="F745" s="23"/>
      <c r="G745" s="25"/>
      <c r="H745" s="26" t="n">
        <f aca="false">H737*D745/100</f>
        <v>0</v>
      </c>
      <c r="I745" s="25"/>
      <c r="J745" s="25"/>
      <c r="K745" s="23" t="n">
        <v>390</v>
      </c>
      <c r="L745" s="23" t="n">
        <f aca="false">D745*K745</f>
        <v>195</v>
      </c>
    </row>
    <row r="746" customFormat="false" ht="16.5" hidden="false" customHeight="false" outlineLevel="0" collapsed="false">
      <c r="A746" s="7"/>
      <c r="B746" s="14"/>
      <c r="C746" s="15"/>
      <c r="D746" s="25"/>
      <c r="E746" s="26"/>
      <c r="F746" s="25"/>
      <c r="G746" s="25"/>
      <c r="H746" s="26"/>
      <c r="I746" s="25"/>
      <c r="J746" s="25"/>
      <c r="K746" s="23"/>
      <c r="L746" s="44" t="n">
        <f aca="false">L739+L740++L741+L742+L743+L744+L745</f>
        <v>1042.1</v>
      </c>
    </row>
    <row r="747" customFormat="false" ht="16.5" hidden="false" customHeight="false" outlineLevel="0" collapsed="false">
      <c r="A747" s="42"/>
      <c r="B747" s="36" t="s">
        <v>33</v>
      </c>
      <c r="C747" s="58"/>
      <c r="D747" s="40"/>
      <c r="E747" s="59"/>
      <c r="F747" s="40" t="n">
        <v>6.1</v>
      </c>
      <c r="G747" s="40" t="n">
        <v>3.8</v>
      </c>
      <c r="H747" s="40" t="n">
        <v>44.9</v>
      </c>
      <c r="I747" s="40" t="n">
        <v>238</v>
      </c>
      <c r="J747" s="40" t="n">
        <v>0</v>
      </c>
      <c r="K747" s="38"/>
      <c r="L747" s="45" t="n">
        <f aca="false">L746/100</f>
        <v>10.421</v>
      </c>
    </row>
    <row r="748" customFormat="false" ht="29.85" hidden="false" customHeight="true" outlineLevel="0" collapsed="false">
      <c r="A748" s="7" t="s">
        <v>104</v>
      </c>
      <c r="B748" s="41" t="s">
        <v>84</v>
      </c>
      <c r="C748" s="15" t="n">
        <v>15</v>
      </c>
      <c r="D748" s="23"/>
      <c r="E748" s="24"/>
      <c r="F748" s="25"/>
      <c r="G748" s="25"/>
      <c r="H748" s="26"/>
      <c r="I748" s="25"/>
      <c r="J748" s="25"/>
      <c r="K748" s="23"/>
      <c r="L748" s="43" t="n">
        <v>6.2</v>
      </c>
    </row>
    <row r="749" customFormat="false" ht="16.5" hidden="false" customHeight="false" outlineLevel="0" collapsed="false">
      <c r="A749" s="7"/>
      <c r="B749" s="22" t="s">
        <v>84</v>
      </c>
      <c r="C749" s="15"/>
      <c r="D749" s="23" t="n">
        <v>1.59</v>
      </c>
      <c r="E749" s="24" t="n">
        <f aca="false">D749/100</f>
        <v>0.0159</v>
      </c>
      <c r="F749" s="25"/>
      <c r="G749" s="25"/>
      <c r="H749" s="26" t="n">
        <v>0</v>
      </c>
      <c r="I749" s="25"/>
      <c r="J749" s="25"/>
      <c r="K749" s="23" t="n">
        <v>390</v>
      </c>
      <c r="L749" s="23" t="n">
        <f aca="false">D749*K749</f>
        <v>620.1</v>
      </c>
    </row>
    <row r="750" customFormat="false" ht="16.5" hidden="false" customHeight="false" outlineLevel="0" collapsed="false">
      <c r="A750" s="35"/>
      <c r="B750" s="36" t="s">
        <v>33</v>
      </c>
      <c r="C750" s="37"/>
      <c r="D750" s="38"/>
      <c r="E750" s="39"/>
      <c r="F750" s="40" t="n">
        <v>3.9</v>
      </c>
      <c r="G750" s="40" t="n">
        <v>4</v>
      </c>
      <c r="H750" s="59" t="n">
        <v>0</v>
      </c>
      <c r="I750" s="40" t="n">
        <v>51</v>
      </c>
      <c r="J750" s="40" t="n">
        <v>0.08</v>
      </c>
      <c r="K750" s="38"/>
      <c r="L750" s="38" t="n">
        <f aca="false">L749/100</f>
        <v>6.201</v>
      </c>
    </row>
    <row r="751" customFormat="false" ht="38.25" hidden="false" customHeight="false" outlineLevel="0" collapsed="false">
      <c r="A751" s="7" t="s">
        <v>105</v>
      </c>
      <c r="B751" s="41" t="s">
        <v>31</v>
      </c>
      <c r="C751" s="15" t="n">
        <v>8</v>
      </c>
      <c r="D751" s="23"/>
      <c r="E751" s="24"/>
      <c r="F751" s="25"/>
      <c r="G751" s="25"/>
      <c r="H751" s="26"/>
      <c r="I751" s="25"/>
      <c r="J751" s="25"/>
      <c r="K751" s="23"/>
      <c r="L751" s="43" t="n">
        <v>3.12</v>
      </c>
    </row>
    <row r="752" customFormat="false" ht="16.5" hidden="false" customHeight="false" outlineLevel="0" collapsed="false">
      <c r="A752" s="7"/>
      <c r="B752" s="22" t="s">
        <v>23</v>
      </c>
      <c r="C752" s="15"/>
      <c r="D752" s="23" t="n">
        <v>0.8</v>
      </c>
      <c r="E752" s="24" t="n">
        <f aca="false">D752/100</f>
        <v>0.008</v>
      </c>
      <c r="F752" s="25"/>
      <c r="G752" s="25"/>
      <c r="H752" s="26" t="n">
        <f aca="false">H737*D752/100</f>
        <v>0</v>
      </c>
      <c r="I752" s="25"/>
      <c r="J752" s="25"/>
      <c r="K752" s="23" t="n">
        <v>390</v>
      </c>
      <c r="L752" s="44" t="n">
        <f aca="false">D752*K752</f>
        <v>312</v>
      </c>
    </row>
    <row r="753" customFormat="false" ht="16.5" hidden="false" customHeight="false" outlineLevel="0" collapsed="false">
      <c r="A753" s="42"/>
      <c r="B753" s="36" t="s">
        <v>33</v>
      </c>
      <c r="C753" s="37"/>
      <c r="D753" s="38"/>
      <c r="E753" s="39"/>
      <c r="F753" s="40" t="n">
        <v>0.05</v>
      </c>
      <c r="G753" s="40" t="n">
        <v>6.5</v>
      </c>
      <c r="H753" s="40" t="n">
        <v>0.1</v>
      </c>
      <c r="I753" s="40" t="n">
        <v>60</v>
      </c>
      <c r="J753" s="40" t="n">
        <v>0</v>
      </c>
      <c r="K753" s="38"/>
      <c r="L753" s="45" t="n">
        <f aca="false">L752/100</f>
        <v>3.12</v>
      </c>
    </row>
    <row r="754" customFormat="false" ht="38.25" hidden="false" customHeight="false" outlineLevel="0" collapsed="false">
      <c r="A754" s="7" t="s">
        <v>146</v>
      </c>
      <c r="B754" s="41" t="s">
        <v>147</v>
      </c>
      <c r="C754" s="15" t="n">
        <v>180</v>
      </c>
      <c r="D754" s="23"/>
      <c r="E754" s="24"/>
      <c r="F754" s="25"/>
      <c r="G754" s="25"/>
      <c r="H754" s="26"/>
      <c r="I754" s="25"/>
      <c r="J754" s="25"/>
      <c r="K754" s="23"/>
      <c r="L754" s="43" t="n">
        <v>3.06</v>
      </c>
    </row>
    <row r="755" customFormat="false" ht="16.5" hidden="false" customHeight="false" outlineLevel="0" collapsed="false">
      <c r="A755" s="7"/>
      <c r="B755" s="22" t="s">
        <v>148</v>
      </c>
      <c r="C755" s="15"/>
      <c r="D755" s="26" t="n">
        <v>0.045</v>
      </c>
      <c r="E755" s="24" t="n">
        <f aca="false">D755/100</f>
        <v>0.00045</v>
      </c>
      <c r="F755" s="25"/>
      <c r="G755" s="25"/>
      <c r="H755" s="26" t="n">
        <f aca="false">H737*D755/100</f>
        <v>0</v>
      </c>
      <c r="I755" s="25"/>
      <c r="J755" s="25"/>
      <c r="K755" s="23" t="n">
        <v>450</v>
      </c>
      <c r="L755" s="23" t="n">
        <f aca="false">D755*K755</f>
        <v>20.25</v>
      </c>
    </row>
    <row r="756" customFormat="false" ht="16.5" hidden="false" customHeight="false" outlineLevel="0" collapsed="false">
      <c r="A756" s="7"/>
      <c r="B756" s="22" t="s">
        <v>21</v>
      </c>
      <c r="C756" s="15"/>
      <c r="D756" s="23" t="n">
        <v>1.32</v>
      </c>
      <c r="E756" s="24" t="n">
        <f aca="false">D756/100</f>
        <v>0.0132</v>
      </c>
      <c r="F756" s="25"/>
      <c r="G756" s="25"/>
      <c r="H756" s="26" t="n">
        <f aca="false">H737*D756/100</f>
        <v>0</v>
      </c>
      <c r="I756" s="25"/>
      <c r="J756" s="25"/>
      <c r="K756" s="23" t="n">
        <v>46</v>
      </c>
      <c r="L756" s="23" t="n">
        <f aca="false">D756*K756</f>
        <v>60.72</v>
      </c>
    </row>
    <row r="757" customFormat="false" ht="16.5" hidden="false" customHeight="false" outlineLevel="0" collapsed="false">
      <c r="A757" s="7"/>
      <c r="B757" s="22" t="s">
        <v>29</v>
      </c>
      <c r="C757" s="15"/>
      <c r="D757" s="23" t="n">
        <v>4.5</v>
      </c>
      <c r="E757" s="24" t="n">
        <f aca="false">D757/100</f>
        <v>0.045</v>
      </c>
      <c r="F757" s="25"/>
      <c r="G757" s="25"/>
      <c r="H757" s="26" t="n">
        <f aca="false">H737*D757/100</f>
        <v>0</v>
      </c>
      <c r="I757" s="25"/>
      <c r="J757" s="25"/>
      <c r="K757" s="23" t="n">
        <v>50</v>
      </c>
      <c r="L757" s="23" t="n">
        <f aca="false">D757*K757</f>
        <v>225</v>
      </c>
    </row>
    <row r="758" customFormat="false" ht="16.5" hidden="false" customHeight="false" outlineLevel="0" collapsed="false">
      <c r="A758" s="7"/>
      <c r="B758" s="22" t="s">
        <v>32</v>
      </c>
      <c r="C758" s="15"/>
      <c r="D758" s="23" t="n">
        <v>13.5</v>
      </c>
      <c r="E758" s="24" t="n">
        <f aca="false">D758/100</f>
        <v>0.135</v>
      </c>
      <c r="F758" s="25"/>
      <c r="G758" s="25"/>
      <c r="H758" s="26" t="n">
        <f aca="false">H737*D758/100</f>
        <v>0</v>
      </c>
      <c r="I758" s="25"/>
      <c r="J758" s="25"/>
      <c r="K758" s="23" t="n">
        <v>0</v>
      </c>
      <c r="L758" s="23" t="n">
        <f aca="false">D758*K758</f>
        <v>0</v>
      </c>
    </row>
    <row r="759" customFormat="false" ht="16.5" hidden="false" customHeight="false" outlineLevel="0" collapsed="false">
      <c r="A759" s="7"/>
      <c r="B759" s="22"/>
      <c r="C759" s="15"/>
      <c r="D759" s="23"/>
      <c r="E759" s="24"/>
      <c r="F759" s="25"/>
      <c r="G759" s="25"/>
      <c r="H759" s="26"/>
      <c r="I759" s="25"/>
      <c r="J759" s="25"/>
      <c r="K759" s="23"/>
      <c r="L759" s="23" t="n">
        <f aca="false">L755+L756+L757+L758</f>
        <v>305.97</v>
      </c>
    </row>
    <row r="760" customFormat="false" ht="16.5" hidden="false" customHeight="false" outlineLevel="0" collapsed="false">
      <c r="A760" s="35"/>
      <c r="B760" s="36" t="s">
        <v>33</v>
      </c>
      <c r="C760" s="37"/>
      <c r="D760" s="38"/>
      <c r="E760" s="39"/>
      <c r="F760" s="40" t="n">
        <v>1.4</v>
      </c>
      <c r="G760" s="40" t="n">
        <v>1.6</v>
      </c>
      <c r="H760" s="40" t="n">
        <v>17.7</v>
      </c>
      <c r="I760" s="40" t="n">
        <v>91</v>
      </c>
      <c r="J760" s="40" t="n">
        <v>0.2</v>
      </c>
      <c r="K760" s="38"/>
      <c r="L760" s="38" t="n">
        <f aca="false">L759/100</f>
        <v>3.0597</v>
      </c>
    </row>
    <row r="761" customFormat="false" ht="16.5" hidden="false" customHeight="false" outlineLevel="0" collapsed="false">
      <c r="A761" s="7" t="s">
        <v>37</v>
      </c>
      <c r="B761" s="14" t="s">
        <v>38</v>
      </c>
      <c r="C761" s="15" t="n">
        <v>30</v>
      </c>
      <c r="D761" s="23"/>
      <c r="E761" s="24"/>
      <c r="F761" s="25"/>
      <c r="G761" s="25"/>
      <c r="H761" s="26"/>
      <c r="I761" s="25"/>
      <c r="J761" s="25"/>
      <c r="K761" s="23"/>
      <c r="L761" s="16" t="n">
        <v>1.11</v>
      </c>
    </row>
    <row r="762" customFormat="false" ht="21.95" hidden="false" customHeight="true" outlineLevel="0" collapsed="false">
      <c r="A762" s="7"/>
      <c r="B762" s="14"/>
      <c r="C762" s="15"/>
      <c r="D762" s="23" t="n">
        <v>3</v>
      </c>
      <c r="E762" s="24" t="n">
        <f aca="false">D762/100</f>
        <v>0.03</v>
      </c>
      <c r="F762" s="25"/>
      <c r="G762" s="25"/>
      <c r="H762" s="26" t="n">
        <f aca="false">H737*D762/100</f>
        <v>0</v>
      </c>
      <c r="I762" s="25"/>
      <c r="J762" s="25"/>
      <c r="K762" s="23" t="n">
        <v>41</v>
      </c>
      <c r="L762" s="23" t="n">
        <f aca="false">D762*K762</f>
        <v>123</v>
      </c>
    </row>
    <row r="763" customFormat="false" ht="16.5" hidden="false" customHeight="false" outlineLevel="0" collapsed="false">
      <c r="A763" s="42"/>
      <c r="B763" s="36" t="s">
        <v>33</v>
      </c>
      <c r="C763" s="37"/>
      <c r="D763" s="38"/>
      <c r="E763" s="39"/>
      <c r="F763" s="40" t="n">
        <v>2.4</v>
      </c>
      <c r="G763" s="40" t="n">
        <v>0.4</v>
      </c>
      <c r="H763" s="40" t="n">
        <v>12.2</v>
      </c>
      <c r="I763" s="40" t="n">
        <v>63.6</v>
      </c>
      <c r="J763" s="40" t="n">
        <v>0</v>
      </c>
      <c r="K763" s="38"/>
      <c r="L763" s="38" t="n">
        <f aca="false">L762/100</f>
        <v>1.23</v>
      </c>
    </row>
    <row r="764" customFormat="false" ht="16.5" hidden="false" customHeight="false" outlineLevel="0" collapsed="false">
      <c r="A764" s="46"/>
      <c r="B764" s="63" t="s">
        <v>39</v>
      </c>
      <c r="C764" s="48"/>
      <c r="D764" s="49"/>
      <c r="E764" s="50"/>
      <c r="F764" s="49" t="n">
        <f aca="false">F747+F760+F763</f>
        <v>9.9</v>
      </c>
      <c r="G764" s="49" t="n">
        <f aca="false">G747+G760+G763</f>
        <v>5.8</v>
      </c>
      <c r="H764" s="51" t="n">
        <f aca="false">H747+H760+H763</f>
        <v>74.8</v>
      </c>
      <c r="I764" s="49" t="n">
        <f aca="false">I747+I760+I763</f>
        <v>392.6</v>
      </c>
      <c r="J764" s="49" t="n">
        <f aca="false">J747+J760+J763</f>
        <v>0.2</v>
      </c>
      <c r="K764" s="49"/>
      <c r="L764" s="49" t="n">
        <f aca="false">L747+L750+L753+L760+L763</f>
        <v>24.0317</v>
      </c>
    </row>
    <row r="765" customFormat="false" ht="16.15" hidden="false" customHeight="true" outlineLevel="0" collapsed="false">
      <c r="A765" s="9" t="s">
        <v>40</v>
      </c>
      <c r="B765" s="9"/>
      <c r="C765" s="9"/>
      <c r="D765" s="9"/>
      <c r="E765" s="9"/>
      <c r="F765" s="9"/>
      <c r="G765" s="9"/>
      <c r="H765" s="9"/>
      <c r="I765" s="9"/>
      <c r="J765" s="9"/>
      <c r="K765" s="9"/>
      <c r="L765" s="9"/>
    </row>
    <row r="766" customFormat="false" ht="30" hidden="false" customHeight="true" outlineLevel="0" collapsed="false">
      <c r="A766" s="7" t="s">
        <v>149</v>
      </c>
      <c r="B766" s="92" t="s">
        <v>247</v>
      </c>
      <c r="C766" s="15" t="n">
        <v>150</v>
      </c>
      <c r="D766" s="25"/>
      <c r="E766" s="26"/>
      <c r="F766" s="25"/>
      <c r="G766" s="25"/>
      <c r="H766" s="26"/>
      <c r="I766" s="25"/>
      <c r="J766" s="25"/>
      <c r="K766" s="23"/>
      <c r="L766" s="43" t="n">
        <v>3.39</v>
      </c>
    </row>
    <row r="767" customFormat="false" ht="16.15" hidden="false" customHeight="true" outlineLevel="0" collapsed="false">
      <c r="A767" s="7"/>
      <c r="B767" s="22" t="s">
        <v>248</v>
      </c>
      <c r="C767" s="15"/>
      <c r="D767" s="25" t="n">
        <v>1.5</v>
      </c>
      <c r="E767" s="24" t="n">
        <f aca="false">D767/100</f>
        <v>0.015</v>
      </c>
      <c r="F767" s="25"/>
      <c r="G767" s="25"/>
      <c r="H767" s="26" t="n">
        <f aca="false">H739*D767/100</f>
        <v>0</v>
      </c>
      <c r="I767" s="25"/>
      <c r="J767" s="25"/>
      <c r="K767" s="23" t="n">
        <v>180</v>
      </c>
      <c r="L767" s="23" t="n">
        <f aca="false">D767*K767</f>
        <v>270</v>
      </c>
    </row>
    <row r="768" customFormat="false" ht="16.15" hidden="false" customHeight="true" outlineLevel="0" collapsed="false">
      <c r="A768" s="7"/>
      <c r="B768" s="22" t="s">
        <v>249</v>
      </c>
      <c r="C768" s="15"/>
      <c r="D768" s="25" t="n">
        <v>1.5</v>
      </c>
      <c r="E768" s="24" t="n">
        <f aca="false">D768/100</f>
        <v>0.015</v>
      </c>
      <c r="F768" s="25"/>
      <c r="G768" s="25"/>
      <c r="H768" s="26" t="n">
        <f aca="false">H739*D768/100</f>
        <v>0</v>
      </c>
      <c r="I768" s="25"/>
      <c r="J768" s="25"/>
      <c r="K768" s="23" t="n">
        <v>46</v>
      </c>
      <c r="L768" s="23" t="n">
        <f aca="false">D768*K768</f>
        <v>69</v>
      </c>
    </row>
    <row r="769" customFormat="false" ht="21" hidden="false" customHeight="true" outlineLevel="0" collapsed="false">
      <c r="A769" s="7"/>
      <c r="B769" s="22" t="s">
        <v>32</v>
      </c>
      <c r="C769" s="15"/>
      <c r="D769" s="25" t="n">
        <v>15</v>
      </c>
      <c r="E769" s="24" t="n">
        <f aca="false">D769/100</f>
        <v>0.15</v>
      </c>
      <c r="F769" s="25"/>
      <c r="G769" s="25"/>
      <c r="H769" s="26" t="n">
        <f aca="false">H739*D769/100</f>
        <v>0</v>
      </c>
      <c r="I769" s="25"/>
      <c r="J769" s="25"/>
      <c r="K769" s="23" t="n">
        <v>0</v>
      </c>
      <c r="L769" s="23" t="n">
        <f aca="false">D769*K769</f>
        <v>0</v>
      </c>
    </row>
    <row r="770" customFormat="false" ht="16.5" hidden="false" customHeight="false" outlineLevel="0" collapsed="false">
      <c r="A770" s="7"/>
      <c r="B770" s="22"/>
      <c r="C770" s="15"/>
      <c r="D770" s="25"/>
      <c r="E770" s="26"/>
      <c r="F770" s="25"/>
      <c r="G770" s="25"/>
      <c r="H770" s="26"/>
      <c r="I770" s="25"/>
      <c r="J770" s="25"/>
      <c r="K770" s="23"/>
      <c r="L770" s="23" t="n">
        <f aca="false">L767+L768+L769</f>
        <v>339</v>
      </c>
    </row>
    <row r="771" customFormat="false" ht="16.5" hidden="false" customHeight="false" outlineLevel="0" collapsed="false">
      <c r="A771" s="46"/>
      <c r="B771" s="47" t="s">
        <v>33</v>
      </c>
      <c r="C771" s="48"/>
      <c r="D771" s="51"/>
      <c r="E771" s="52"/>
      <c r="F771" s="49" t="n">
        <v>0.51</v>
      </c>
      <c r="G771" s="51" t="n">
        <v>0</v>
      </c>
      <c r="H771" s="49" t="n">
        <v>26.44</v>
      </c>
      <c r="I771" s="51" t="n">
        <v>107.85</v>
      </c>
      <c r="J771" s="51" t="n">
        <v>0.8</v>
      </c>
      <c r="K771" s="49"/>
      <c r="L771" s="49" t="n">
        <f aca="false">L770/100</f>
        <v>3.39</v>
      </c>
    </row>
    <row r="772" customFormat="false" ht="16.15" hidden="false" customHeight="true" outlineLevel="0" collapsed="false">
      <c r="A772" s="9" t="s">
        <v>44</v>
      </c>
      <c r="B772" s="9"/>
      <c r="C772" s="9"/>
      <c r="D772" s="9"/>
      <c r="E772" s="9"/>
      <c r="F772" s="9"/>
      <c r="G772" s="9"/>
      <c r="H772" s="9"/>
      <c r="I772" s="9"/>
      <c r="J772" s="9"/>
      <c r="K772" s="9"/>
      <c r="L772" s="9"/>
    </row>
    <row r="773" customFormat="false" ht="36.95" hidden="false" customHeight="true" outlineLevel="0" collapsed="false">
      <c r="A773" s="7" t="s">
        <v>250</v>
      </c>
      <c r="B773" s="41" t="s">
        <v>125</v>
      </c>
      <c r="C773" s="15" t="n">
        <v>70</v>
      </c>
      <c r="D773" s="23"/>
      <c r="E773" s="24"/>
      <c r="F773" s="25"/>
      <c r="G773" s="25"/>
      <c r="H773" s="26"/>
      <c r="I773" s="25"/>
      <c r="J773" s="25"/>
      <c r="K773" s="23"/>
      <c r="L773" s="43" t="n">
        <v>12.05</v>
      </c>
    </row>
    <row r="774" customFormat="false" ht="33" hidden="false" customHeight="false" outlineLevel="0" collapsed="false">
      <c r="A774" s="7"/>
      <c r="B774" s="22" t="s">
        <v>125</v>
      </c>
      <c r="C774" s="15"/>
      <c r="D774" s="23" t="n">
        <v>10.76</v>
      </c>
      <c r="E774" s="24" t="n">
        <f aca="false">D774/100</f>
        <v>0.1076</v>
      </c>
      <c r="F774" s="25"/>
      <c r="G774" s="25"/>
      <c r="H774" s="26" t="n">
        <f aca="false">H716*D774/100</f>
        <v>0</v>
      </c>
      <c r="I774" s="25"/>
      <c r="J774" s="25"/>
      <c r="K774" s="23" t="n">
        <v>112</v>
      </c>
      <c r="L774" s="44" t="n">
        <f aca="false">D774*K774</f>
        <v>1205.12</v>
      </c>
    </row>
    <row r="775" customFormat="false" ht="16.5" hidden="false" customHeight="false" outlineLevel="0" collapsed="false">
      <c r="A775" s="7"/>
      <c r="B775" s="22"/>
      <c r="C775" s="15"/>
      <c r="D775" s="23"/>
      <c r="E775" s="24"/>
      <c r="F775" s="25"/>
      <c r="G775" s="25"/>
      <c r="H775" s="26"/>
      <c r="I775" s="25"/>
      <c r="J775" s="25"/>
      <c r="K775" s="23"/>
      <c r="L775" s="44" t="n">
        <f aca="false">SUM(L774:L774)</f>
        <v>1205.12</v>
      </c>
    </row>
    <row r="776" customFormat="false" ht="16.5" hidden="false" customHeight="false" outlineLevel="0" collapsed="false">
      <c r="A776" s="75"/>
      <c r="B776" s="76"/>
      <c r="C776" s="77"/>
      <c r="D776" s="78"/>
      <c r="E776" s="79"/>
      <c r="F776" s="80" t="n">
        <v>2.17</v>
      </c>
      <c r="G776" s="80" t="n">
        <v>3.08</v>
      </c>
      <c r="H776" s="78" t="n">
        <v>4.55</v>
      </c>
      <c r="I776" s="80" t="n">
        <v>54.6</v>
      </c>
      <c r="J776" s="80" t="n">
        <v>0</v>
      </c>
      <c r="K776" s="78"/>
      <c r="L776" s="81" t="n">
        <f aca="false">L775/100</f>
        <v>12.0512</v>
      </c>
    </row>
    <row r="777" customFormat="false" ht="51" hidden="false" customHeight="true" outlineLevel="0" collapsed="false">
      <c r="A777" s="7" t="s">
        <v>251</v>
      </c>
      <c r="B777" s="14" t="s">
        <v>252</v>
      </c>
      <c r="C777" s="15" t="n">
        <v>200</v>
      </c>
      <c r="D777" s="23"/>
      <c r="E777" s="24"/>
      <c r="F777" s="23"/>
      <c r="G777" s="25"/>
      <c r="H777" s="26"/>
      <c r="I777" s="25"/>
      <c r="J777" s="25"/>
      <c r="K777" s="23"/>
      <c r="L777" s="43" t="n">
        <v>3.29</v>
      </c>
    </row>
    <row r="778" customFormat="false" ht="16.5" hidden="false" customHeight="false" outlineLevel="0" collapsed="false">
      <c r="A778" s="7"/>
      <c r="B778" s="22" t="s">
        <v>51</v>
      </c>
      <c r="C778" s="15"/>
      <c r="D778" s="23" t="n">
        <v>8</v>
      </c>
      <c r="E778" s="24" t="n">
        <f aca="false">D778/100</f>
        <v>0.08</v>
      </c>
      <c r="F778" s="23"/>
      <c r="G778" s="25"/>
      <c r="H778" s="26" t="n">
        <f aca="false">H737*D778/100</f>
        <v>0</v>
      </c>
      <c r="I778" s="25"/>
      <c r="J778" s="25"/>
      <c r="K778" s="23" t="n">
        <v>27</v>
      </c>
      <c r="L778" s="23" t="n">
        <f aca="false">D778*K778</f>
        <v>216</v>
      </c>
    </row>
    <row r="779" customFormat="false" ht="16.5" hidden="false" customHeight="false" outlineLevel="0" collapsed="false">
      <c r="A779" s="7"/>
      <c r="B779" s="22" t="s">
        <v>52</v>
      </c>
      <c r="C779" s="15"/>
      <c r="D779" s="23" t="n">
        <v>8.56</v>
      </c>
      <c r="E779" s="24" t="n">
        <f aca="false">D779/100</f>
        <v>0.0856</v>
      </c>
      <c r="F779" s="23"/>
      <c r="G779" s="25"/>
      <c r="H779" s="26" t="n">
        <f aca="false">D779*H737/100</f>
        <v>0</v>
      </c>
      <c r="I779" s="25"/>
      <c r="J779" s="25"/>
      <c r="K779" s="23" t="n">
        <v>0</v>
      </c>
      <c r="L779" s="23" t="n">
        <f aca="false">D779*K779</f>
        <v>0</v>
      </c>
    </row>
    <row r="780" customFormat="false" ht="16.5" hidden="false" customHeight="false" outlineLevel="0" collapsed="false">
      <c r="A780" s="7"/>
      <c r="B780" s="22" t="s">
        <v>53</v>
      </c>
      <c r="C780" s="15"/>
      <c r="D780" s="23" t="n">
        <v>9.2</v>
      </c>
      <c r="E780" s="24" t="n">
        <f aca="false">D780/100</f>
        <v>0.092</v>
      </c>
      <c r="F780" s="23"/>
      <c r="G780" s="25"/>
      <c r="H780" s="26" t="n">
        <f aca="false">H739*D780/100</f>
        <v>0</v>
      </c>
      <c r="I780" s="25"/>
      <c r="J780" s="25"/>
      <c r="K780" s="23" t="n">
        <v>0</v>
      </c>
      <c r="L780" s="23" t="n">
        <f aca="false">D780*K780</f>
        <v>0</v>
      </c>
    </row>
    <row r="781" customFormat="false" ht="16.5" hidden="false" customHeight="false" outlineLevel="0" collapsed="false">
      <c r="A781" s="7"/>
      <c r="B781" s="22" t="s">
        <v>54</v>
      </c>
      <c r="C781" s="15"/>
      <c r="D781" s="23" t="n">
        <v>10</v>
      </c>
      <c r="E781" s="24" t="n">
        <f aca="false">D781/100</f>
        <v>0.1</v>
      </c>
      <c r="F781" s="23"/>
      <c r="G781" s="25"/>
      <c r="H781" s="26" t="n">
        <f aca="false">H740*D781/100</f>
        <v>0</v>
      </c>
      <c r="I781" s="25"/>
      <c r="J781" s="25"/>
      <c r="K781" s="23" t="n">
        <v>0</v>
      </c>
      <c r="L781" s="23" t="n">
        <f aca="false">D781*K781</f>
        <v>0</v>
      </c>
    </row>
    <row r="782" customFormat="false" ht="16.5" hidden="false" customHeight="false" outlineLevel="0" collapsed="false">
      <c r="A782" s="7"/>
      <c r="B782" s="22" t="s">
        <v>55</v>
      </c>
      <c r="C782" s="15"/>
      <c r="D782" s="26" t="n">
        <v>1</v>
      </c>
      <c r="E782" s="24" t="n">
        <f aca="false">D782/100</f>
        <v>0.01</v>
      </c>
      <c r="F782" s="23"/>
      <c r="G782" s="25"/>
      <c r="H782" s="26" t="n">
        <f aca="false">H741*D782/100</f>
        <v>0</v>
      </c>
      <c r="I782" s="25"/>
      <c r="J782" s="25"/>
      <c r="K782" s="23" t="n">
        <v>0</v>
      </c>
      <c r="L782" s="23" t="n">
        <f aca="false">D782*K782</f>
        <v>0</v>
      </c>
    </row>
    <row r="783" customFormat="false" ht="16.5" hidden="false" customHeight="false" outlineLevel="0" collapsed="false">
      <c r="A783" s="7"/>
      <c r="B783" s="22" t="s">
        <v>56</v>
      </c>
      <c r="C783" s="15"/>
      <c r="D783" s="26" t="n">
        <v>1.25</v>
      </c>
      <c r="E783" s="24" t="n">
        <f aca="false">D783/100</f>
        <v>0.0125</v>
      </c>
      <c r="F783" s="23"/>
      <c r="G783" s="25"/>
      <c r="H783" s="26" t="n">
        <f aca="false">H742*D783/100</f>
        <v>0</v>
      </c>
      <c r="I783" s="25"/>
      <c r="J783" s="25"/>
      <c r="K783" s="23" t="n">
        <v>30</v>
      </c>
      <c r="L783" s="23" t="n">
        <f aca="false">D783*K783</f>
        <v>37.5</v>
      </c>
    </row>
    <row r="784" customFormat="false" ht="16.5" hidden="false" customHeight="false" outlineLevel="0" collapsed="false">
      <c r="A784" s="7"/>
      <c r="B784" s="22" t="s">
        <v>118</v>
      </c>
      <c r="C784" s="15"/>
      <c r="D784" s="23" t="n">
        <v>0.96</v>
      </c>
      <c r="E784" s="24" t="n">
        <f aca="false">D784/100</f>
        <v>0.0096</v>
      </c>
      <c r="F784" s="23"/>
      <c r="G784" s="25"/>
      <c r="H784" s="26" t="n">
        <f aca="false">H737*D784/100</f>
        <v>0</v>
      </c>
      <c r="I784" s="25"/>
      <c r="J784" s="25"/>
      <c r="K784" s="23" t="n">
        <v>30</v>
      </c>
      <c r="L784" s="23" t="n">
        <f aca="false">D784*K784</f>
        <v>28.8</v>
      </c>
    </row>
    <row r="785" customFormat="false" ht="16.5" hidden="false" customHeight="false" outlineLevel="0" collapsed="false">
      <c r="A785" s="7"/>
      <c r="B785" s="22" t="s">
        <v>253</v>
      </c>
      <c r="C785" s="15"/>
      <c r="D785" s="23" t="n">
        <v>0.8</v>
      </c>
      <c r="E785" s="24" t="n">
        <f aca="false">D785/100</f>
        <v>0.008</v>
      </c>
      <c r="F785" s="23"/>
      <c r="G785" s="25"/>
      <c r="H785" s="26" t="n">
        <f aca="false">H737*D785/100</f>
        <v>0</v>
      </c>
      <c r="I785" s="25"/>
      <c r="J785" s="25"/>
      <c r="K785" s="23" t="n">
        <v>35</v>
      </c>
      <c r="L785" s="23" t="n">
        <f aca="false">D785*K785</f>
        <v>28</v>
      </c>
    </row>
    <row r="786" customFormat="false" ht="16.5" hidden="false" customHeight="false" outlineLevel="0" collapsed="false">
      <c r="A786" s="7"/>
      <c r="B786" s="22" t="s">
        <v>58</v>
      </c>
      <c r="C786" s="15"/>
      <c r="D786" s="23" t="n">
        <v>0.2</v>
      </c>
      <c r="E786" s="24" t="n">
        <f aca="false">D786/100</f>
        <v>0.002</v>
      </c>
      <c r="F786" s="23"/>
      <c r="G786" s="25"/>
      <c r="H786" s="26" t="n">
        <f aca="false">H737*D786/100</f>
        <v>0</v>
      </c>
      <c r="I786" s="25"/>
      <c r="J786" s="25"/>
      <c r="K786" s="23" t="n">
        <v>84</v>
      </c>
      <c r="L786" s="23" t="n">
        <f aca="false">D786*K786</f>
        <v>16.8</v>
      </c>
    </row>
    <row r="787" customFormat="false" ht="16.5" hidden="false" customHeight="false" outlineLevel="0" collapsed="false">
      <c r="A787" s="7"/>
      <c r="B787" s="22" t="s">
        <v>155</v>
      </c>
      <c r="C787" s="15"/>
      <c r="D787" s="25" t="n">
        <v>14</v>
      </c>
      <c r="E787" s="24" t="n">
        <f aca="false">D787/100</f>
        <v>0.14</v>
      </c>
      <c r="F787" s="23"/>
      <c r="G787" s="25"/>
      <c r="H787" s="26" t="n">
        <f aca="false">H737*D787/100</f>
        <v>0</v>
      </c>
      <c r="I787" s="25"/>
      <c r="J787" s="25"/>
      <c r="K787" s="23" t="n">
        <v>0</v>
      </c>
      <c r="L787" s="23" t="n">
        <f aca="false">D787*K787</f>
        <v>0</v>
      </c>
    </row>
    <row r="788" customFormat="false" ht="16.5" hidden="false" customHeight="false" outlineLevel="0" collapsed="false">
      <c r="A788" s="7"/>
      <c r="B788" s="22" t="s">
        <v>69</v>
      </c>
      <c r="C788" s="15"/>
      <c r="D788" s="23" t="n">
        <v>0.12</v>
      </c>
      <c r="E788" s="24" t="n">
        <f aca="false">D788/100</f>
        <v>0.0012</v>
      </c>
      <c r="F788" s="23"/>
      <c r="G788" s="25"/>
      <c r="H788" s="26" t="n">
        <f aca="false">H735*D788/100</f>
        <v>0</v>
      </c>
      <c r="I788" s="25"/>
      <c r="J788" s="25"/>
      <c r="K788" s="23" t="n">
        <v>14</v>
      </c>
      <c r="L788" s="23" t="n">
        <f aca="false">D788*K788</f>
        <v>1.68</v>
      </c>
    </row>
    <row r="789" customFormat="false" ht="16.5" hidden="false" customHeight="false" outlineLevel="0" collapsed="false">
      <c r="A789" s="7"/>
      <c r="B789" s="22"/>
      <c r="C789" s="15"/>
      <c r="D789" s="23"/>
      <c r="E789" s="24"/>
      <c r="F789" s="23"/>
      <c r="G789" s="25"/>
      <c r="H789" s="26"/>
      <c r="I789" s="25"/>
      <c r="J789" s="25"/>
      <c r="K789" s="23"/>
      <c r="L789" s="23" t="n">
        <f aca="false">SUM(L778:L788)</f>
        <v>328.78</v>
      </c>
    </row>
    <row r="790" customFormat="false" ht="16.5" hidden="false" customHeight="false" outlineLevel="0" collapsed="false">
      <c r="A790" s="35"/>
      <c r="B790" s="36" t="s">
        <v>33</v>
      </c>
      <c r="C790" s="37"/>
      <c r="D790" s="38"/>
      <c r="E790" s="39"/>
      <c r="F790" s="38" t="n">
        <v>1.76</v>
      </c>
      <c r="G790" s="40" t="n">
        <v>2.26</v>
      </c>
      <c r="H790" s="38" t="n">
        <v>16.46</v>
      </c>
      <c r="I790" s="40" t="n">
        <v>93.2</v>
      </c>
      <c r="J790" s="40" t="n">
        <v>0</v>
      </c>
      <c r="K790" s="38"/>
      <c r="L790" s="38" t="n">
        <f aca="false">L789/100</f>
        <v>3.2878</v>
      </c>
    </row>
    <row r="791" customFormat="false" ht="34.35" hidden="false" customHeight="true" outlineLevel="0" collapsed="false">
      <c r="A791" s="7" t="s">
        <v>254</v>
      </c>
      <c r="B791" s="41" t="s">
        <v>255</v>
      </c>
      <c r="C791" s="15" t="n">
        <v>70</v>
      </c>
      <c r="D791" s="25"/>
      <c r="E791" s="26"/>
      <c r="F791" s="25"/>
      <c r="G791" s="25"/>
      <c r="H791" s="26"/>
      <c r="I791" s="25"/>
      <c r="J791" s="25"/>
      <c r="K791" s="23"/>
      <c r="L791" s="43" t="n">
        <v>28.88</v>
      </c>
    </row>
    <row r="792" customFormat="false" ht="16.5" hidden="false" customHeight="false" outlineLevel="0" collapsed="false">
      <c r="A792" s="7"/>
      <c r="B792" s="22" t="s">
        <v>62</v>
      </c>
      <c r="C792" s="33"/>
      <c r="D792" s="23" t="n">
        <v>7</v>
      </c>
      <c r="E792" s="24" t="n">
        <f aca="false">D792/100</f>
        <v>0.07</v>
      </c>
      <c r="F792" s="25"/>
      <c r="G792" s="25"/>
      <c r="H792" s="26" t="n">
        <f aca="false">H737*D792/100</f>
        <v>0</v>
      </c>
      <c r="I792" s="25"/>
      <c r="J792" s="25"/>
      <c r="K792" s="23" t="n">
        <v>395</v>
      </c>
      <c r="L792" s="44" t="n">
        <f aca="false">D792*K792</f>
        <v>2765</v>
      </c>
    </row>
    <row r="793" customFormat="false" ht="16.5" hidden="false" customHeight="false" outlineLevel="0" collapsed="false">
      <c r="A793" s="7"/>
      <c r="B793" s="22" t="s">
        <v>38</v>
      </c>
      <c r="C793" s="33"/>
      <c r="D793" s="26" t="n">
        <v>1.26</v>
      </c>
      <c r="E793" s="24" t="n">
        <f aca="false">D793/100</f>
        <v>0.0126</v>
      </c>
      <c r="F793" s="25"/>
      <c r="G793" s="25"/>
      <c r="H793" s="26" t="n">
        <f aca="false">H737*D793/100</f>
        <v>0</v>
      </c>
      <c r="I793" s="25"/>
      <c r="J793" s="25"/>
      <c r="K793" s="23" t="n">
        <v>41</v>
      </c>
      <c r="L793" s="44" t="n">
        <f aca="false">D793*K793</f>
        <v>51.66</v>
      </c>
    </row>
    <row r="794" customFormat="false" ht="16.5" hidden="false" customHeight="false" outlineLevel="0" collapsed="false">
      <c r="A794" s="7"/>
      <c r="B794" s="22" t="s">
        <v>63</v>
      </c>
      <c r="C794" s="33"/>
      <c r="D794" s="23" t="n">
        <v>1.68</v>
      </c>
      <c r="E794" s="24" t="n">
        <f aca="false">D794/100</f>
        <v>0.0168</v>
      </c>
      <c r="F794" s="25"/>
      <c r="G794" s="25"/>
      <c r="H794" s="26" t="n">
        <f aca="false">H737*D794/100</f>
        <v>0</v>
      </c>
      <c r="I794" s="25"/>
      <c r="J794" s="25"/>
      <c r="K794" s="23" t="n">
        <v>0</v>
      </c>
      <c r="L794" s="44" t="n">
        <f aca="false">D794*K794</f>
        <v>0</v>
      </c>
    </row>
    <row r="795" customFormat="false" ht="16.5" hidden="false" customHeight="false" outlineLevel="0" collapsed="false">
      <c r="A795" s="7"/>
      <c r="B795" s="22" t="s">
        <v>24</v>
      </c>
      <c r="C795" s="33"/>
      <c r="D795" s="25" t="n">
        <v>0.7</v>
      </c>
      <c r="E795" s="24" t="n">
        <f aca="false">D795/100</f>
        <v>0.007</v>
      </c>
      <c r="F795" s="25"/>
      <c r="G795" s="25"/>
      <c r="H795" s="26" t="n">
        <f aca="false">H737*D795/100</f>
        <v>0</v>
      </c>
      <c r="I795" s="25"/>
      <c r="J795" s="25"/>
      <c r="K795" s="23" t="n">
        <v>49</v>
      </c>
      <c r="L795" s="44" t="n">
        <f aca="false">D795*K795</f>
        <v>34.3</v>
      </c>
    </row>
    <row r="796" customFormat="false" ht="16.5" hidden="false" customHeight="false" outlineLevel="0" collapsed="false">
      <c r="A796" s="7"/>
      <c r="B796" s="22" t="s">
        <v>26</v>
      </c>
      <c r="C796" s="33"/>
      <c r="D796" s="23" t="n">
        <v>0.12</v>
      </c>
      <c r="E796" s="24" t="n">
        <f aca="false">D796/100</f>
        <v>0.0012</v>
      </c>
      <c r="F796" s="25"/>
      <c r="G796" s="25"/>
      <c r="H796" s="26" t="n">
        <f aca="false">H737*D796/100</f>
        <v>0</v>
      </c>
      <c r="I796" s="25"/>
      <c r="J796" s="25"/>
      <c r="K796" s="23" t="n">
        <v>14</v>
      </c>
      <c r="L796" s="44" t="n">
        <f aca="false">D796*K796</f>
        <v>1.68</v>
      </c>
    </row>
    <row r="797" customFormat="false" ht="16.5" hidden="false" customHeight="false" outlineLevel="0" collapsed="false">
      <c r="A797" s="7"/>
      <c r="B797" s="28" t="s">
        <v>64</v>
      </c>
      <c r="C797" s="15"/>
      <c r="D797" s="29" t="n">
        <v>84</v>
      </c>
      <c r="E797" s="30" t="n">
        <f aca="false">D797/100</f>
        <v>0.84</v>
      </c>
      <c r="F797" s="25"/>
      <c r="G797" s="25"/>
      <c r="H797" s="26" t="n">
        <f aca="false">H737*D797/100</f>
        <v>0</v>
      </c>
      <c r="I797" s="25"/>
      <c r="J797" s="25"/>
      <c r="K797" s="23" t="n">
        <v>0</v>
      </c>
      <c r="L797" s="44" t="n">
        <f aca="false">D797*K797</f>
        <v>0</v>
      </c>
    </row>
    <row r="798" customFormat="false" ht="16.5" hidden="false" customHeight="false" outlineLevel="0" collapsed="false">
      <c r="A798" s="7"/>
      <c r="B798" s="22" t="s">
        <v>58</v>
      </c>
      <c r="C798" s="33"/>
      <c r="D798" s="23" t="n">
        <v>0.42</v>
      </c>
      <c r="E798" s="24" t="n">
        <f aca="false">D798/100</f>
        <v>0.0042</v>
      </c>
      <c r="F798" s="25"/>
      <c r="G798" s="25"/>
      <c r="H798" s="26" t="n">
        <f aca="false">H737*D798/100</f>
        <v>0</v>
      </c>
      <c r="I798" s="25"/>
      <c r="J798" s="25"/>
      <c r="K798" s="23" t="n">
        <v>84</v>
      </c>
      <c r="L798" s="44" t="n">
        <f aca="false">D798*K798</f>
        <v>35.28</v>
      </c>
    </row>
    <row r="799" customFormat="false" ht="18.4" hidden="false" customHeight="true" outlineLevel="0" collapsed="false">
      <c r="A799" s="7"/>
      <c r="B799" s="28" t="s">
        <v>65</v>
      </c>
      <c r="C799" s="15"/>
      <c r="D799" s="31" t="n">
        <v>7</v>
      </c>
      <c r="E799" s="30" t="n">
        <f aca="false">D799/100</f>
        <v>0.07</v>
      </c>
      <c r="F799" s="31"/>
      <c r="G799" s="25"/>
      <c r="H799" s="26" t="n">
        <f aca="false">H737*D799/100</f>
        <v>0</v>
      </c>
      <c r="I799" s="25"/>
      <c r="J799" s="25"/>
      <c r="K799" s="23" t="n">
        <v>0</v>
      </c>
      <c r="L799" s="44" t="n">
        <f aca="false">D799*K799</f>
        <v>0</v>
      </c>
    </row>
    <row r="800" customFormat="false" ht="16.5" hidden="false" customHeight="false" outlineLevel="0" collapsed="false">
      <c r="A800" s="7"/>
      <c r="B800" s="22"/>
      <c r="C800" s="33"/>
      <c r="D800" s="25"/>
      <c r="E800" s="26"/>
      <c r="F800" s="25"/>
      <c r="G800" s="25"/>
      <c r="H800" s="26"/>
      <c r="I800" s="25"/>
      <c r="J800" s="25"/>
      <c r="K800" s="23"/>
      <c r="L800" s="44" t="n">
        <f aca="false">SUM(L792:L799)</f>
        <v>2887.92</v>
      </c>
    </row>
    <row r="801" customFormat="false" ht="16.5" hidden="false" customHeight="false" outlineLevel="0" collapsed="false">
      <c r="A801" s="42"/>
      <c r="B801" s="36" t="s">
        <v>33</v>
      </c>
      <c r="C801" s="58"/>
      <c r="D801" s="40"/>
      <c r="E801" s="59"/>
      <c r="F801" s="40" t="n">
        <v>12.9</v>
      </c>
      <c r="G801" s="40" t="n">
        <v>13.5</v>
      </c>
      <c r="H801" s="40" t="n">
        <v>7.6</v>
      </c>
      <c r="I801" s="40" t="n">
        <v>204</v>
      </c>
      <c r="J801" s="38" t="n">
        <v>0</v>
      </c>
      <c r="K801" s="38"/>
      <c r="L801" s="45" t="n">
        <f aca="false">L800/100</f>
        <v>28.8792</v>
      </c>
    </row>
    <row r="802" customFormat="false" ht="46.7" hidden="false" customHeight="true" outlineLevel="0" collapsed="false">
      <c r="A802" s="7" t="s">
        <v>66</v>
      </c>
      <c r="B802" s="41" t="s">
        <v>256</v>
      </c>
      <c r="C802" s="15" t="s">
        <v>257</v>
      </c>
      <c r="D802" s="23"/>
      <c r="E802" s="24"/>
      <c r="F802" s="25"/>
      <c r="G802" s="25"/>
      <c r="H802" s="26"/>
      <c r="I802" s="25"/>
      <c r="J802" s="25"/>
      <c r="K802" s="23"/>
      <c r="L802" s="43" t="n">
        <v>6.67</v>
      </c>
    </row>
    <row r="803" customFormat="false" ht="16.5" hidden="false" customHeight="false" outlineLevel="0" collapsed="false">
      <c r="A803" s="7"/>
      <c r="B803" s="60" t="s">
        <v>68</v>
      </c>
      <c r="C803" s="15"/>
      <c r="D803" s="23" t="n">
        <v>6.15</v>
      </c>
      <c r="E803" s="24" t="n">
        <f aca="false">D803/100</f>
        <v>0.0615</v>
      </c>
      <c r="F803" s="25"/>
      <c r="G803" s="25"/>
      <c r="H803" s="26" t="n">
        <f aca="false">H737*D803/100</f>
        <v>0</v>
      </c>
      <c r="I803" s="25"/>
      <c r="J803" s="25"/>
      <c r="K803" s="23" t="n">
        <v>67</v>
      </c>
      <c r="L803" s="23" t="n">
        <f aca="false">D803*K803</f>
        <v>412.05</v>
      </c>
    </row>
    <row r="804" customFormat="false" ht="16.5" hidden="false" customHeight="false" outlineLevel="0" collapsed="false">
      <c r="A804" s="7"/>
      <c r="B804" s="60" t="s">
        <v>23</v>
      </c>
      <c r="C804" s="15"/>
      <c r="D804" s="23" t="n">
        <v>0.65</v>
      </c>
      <c r="E804" s="24" t="n">
        <f aca="false">D804/100</f>
        <v>0.0065</v>
      </c>
      <c r="F804" s="25"/>
      <c r="G804" s="25"/>
      <c r="H804" s="26" t="n">
        <f aca="false">H737*D804/100</f>
        <v>0</v>
      </c>
      <c r="I804" s="25"/>
      <c r="J804" s="25"/>
      <c r="K804" s="23" t="n">
        <v>390</v>
      </c>
      <c r="L804" s="23" t="n">
        <f aca="false">D804*K804</f>
        <v>253.5</v>
      </c>
    </row>
    <row r="805" customFormat="false" ht="16.5" hidden="false" customHeight="false" outlineLevel="0" collapsed="false">
      <c r="A805" s="7"/>
      <c r="B805" s="60" t="s">
        <v>32</v>
      </c>
      <c r="C805" s="15"/>
      <c r="D805" s="23" t="n">
        <v>9.23</v>
      </c>
      <c r="E805" s="24" t="n">
        <f aca="false">D805/100</f>
        <v>0.0923</v>
      </c>
      <c r="F805" s="25"/>
      <c r="G805" s="25"/>
      <c r="H805" s="26" t="n">
        <f aca="false">H737*D805/100</f>
        <v>0</v>
      </c>
      <c r="I805" s="25"/>
      <c r="J805" s="25"/>
      <c r="K805" s="23" t="n">
        <v>0</v>
      </c>
      <c r="L805" s="23" t="n">
        <f aca="false">D805*K805</f>
        <v>0</v>
      </c>
    </row>
    <row r="806" customFormat="false" ht="16.5" hidden="false" customHeight="false" outlineLevel="0" collapsed="false">
      <c r="A806" s="7"/>
      <c r="B806" s="60" t="s">
        <v>26</v>
      </c>
      <c r="C806" s="15"/>
      <c r="D806" s="23" t="n">
        <v>0.1</v>
      </c>
      <c r="E806" s="24" t="n">
        <f aca="false">D806/100</f>
        <v>0.001</v>
      </c>
      <c r="F806" s="25"/>
      <c r="G806" s="25"/>
      <c r="H806" s="26" t="n">
        <f aca="false">H737*D806/100</f>
        <v>0</v>
      </c>
      <c r="I806" s="25"/>
      <c r="J806" s="25"/>
      <c r="K806" s="23" t="n">
        <v>14</v>
      </c>
      <c r="L806" s="23" t="n">
        <f aca="false">D806*K806</f>
        <v>1.4</v>
      </c>
    </row>
    <row r="807" customFormat="false" ht="16.5" hidden="false" customHeight="false" outlineLevel="0" collapsed="false">
      <c r="A807" s="7"/>
      <c r="B807" s="60"/>
      <c r="C807" s="15"/>
      <c r="D807" s="23"/>
      <c r="E807" s="24"/>
      <c r="F807" s="25"/>
      <c r="G807" s="25"/>
      <c r="H807" s="26"/>
      <c r="I807" s="25"/>
      <c r="J807" s="25"/>
      <c r="K807" s="23"/>
      <c r="L807" s="23" t="n">
        <f aca="false">L803+L804+L805+L806</f>
        <v>666.95</v>
      </c>
    </row>
    <row r="808" customFormat="false" ht="16.5" hidden="false" customHeight="false" outlineLevel="0" collapsed="false">
      <c r="A808" s="35"/>
      <c r="B808" s="36" t="s">
        <v>33</v>
      </c>
      <c r="C808" s="37"/>
      <c r="D808" s="38"/>
      <c r="E808" s="39"/>
      <c r="F808" s="40" t="n">
        <v>6.7</v>
      </c>
      <c r="G808" s="40" t="n">
        <v>10.6</v>
      </c>
      <c r="H808" s="40" t="n">
        <v>49.8</v>
      </c>
      <c r="I808" s="40" t="n">
        <v>321</v>
      </c>
      <c r="J808" s="40" t="n">
        <v>0</v>
      </c>
      <c r="K808" s="38"/>
      <c r="L808" s="38" t="n">
        <f aca="false">L807/100</f>
        <v>6.6695</v>
      </c>
    </row>
    <row r="809" customFormat="false" ht="33" hidden="false" customHeight="false" outlineLevel="0" collapsed="false">
      <c r="A809" s="7" t="s">
        <v>164</v>
      </c>
      <c r="B809" s="41" t="s">
        <v>165</v>
      </c>
      <c r="C809" s="15" t="n">
        <v>180</v>
      </c>
      <c r="D809" s="23"/>
      <c r="E809" s="24"/>
      <c r="F809" s="25"/>
      <c r="G809" s="25"/>
      <c r="H809" s="26"/>
      <c r="I809" s="25"/>
      <c r="J809" s="25"/>
      <c r="K809" s="23"/>
      <c r="L809" s="43" t="n">
        <v>4.14</v>
      </c>
    </row>
    <row r="810" customFormat="false" ht="16.5" hidden="false" customHeight="false" outlineLevel="0" collapsed="false">
      <c r="A810" s="7"/>
      <c r="B810" s="60" t="s">
        <v>166</v>
      </c>
      <c r="C810" s="15"/>
      <c r="D810" s="23" t="n">
        <v>4.077</v>
      </c>
      <c r="E810" s="24" t="n">
        <f aca="false">D810/100</f>
        <v>0.04077</v>
      </c>
      <c r="F810" s="25"/>
      <c r="G810" s="25"/>
      <c r="H810" s="26" t="n">
        <f aca="false">H737*D810/100</f>
        <v>0</v>
      </c>
      <c r="I810" s="25"/>
      <c r="J810" s="25"/>
      <c r="K810" s="23" t="n">
        <v>75</v>
      </c>
      <c r="L810" s="23" t="n">
        <f aca="false">D810*K810</f>
        <v>305.775</v>
      </c>
    </row>
    <row r="811" customFormat="false" ht="16.5" hidden="false" customHeight="false" outlineLevel="0" collapsed="false">
      <c r="A811" s="7"/>
      <c r="B811" s="60" t="s">
        <v>32</v>
      </c>
      <c r="C811" s="15"/>
      <c r="D811" s="23" t="n">
        <v>15.48</v>
      </c>
      <c r="E811" s="24" t="n">
        <f aca="false">D811/100</f>
        <v>0.1548</v>
      </c>
      <c r="F811" s="25"/>
      <c r="G811" s="25"/>
      <c r="H811" s="26" t="n">
        <f aca="false">H737*D811/100</f>
        <v>0</v>
      </c>
      <c r="I811" s="25"/>
      <c r="J811" s="25"/>
      <c r="K811" s="23" t="n">
        <v>0</v>
      </c>
      <c r="L811" s="23" t="n">
        <f aca="false">D811*K811</f>
        <v>0</v>
      </c>
    </row>
    <row r="812" customFormat="false" ht="16.5" hidden="false" customHeight="false" outlineLevel="0" collapsed="false">
      <c r="A812" s="7"/>
      <c r="B812" s="60" t="s">
        <v>21</v>
      </c>
      <c r="C812" s="15"/>
      <c r="D812" s="23" t="n">
        <v>2.2</v>
      </c>
      <c r="E812" s="24" t="n">
        <f aca="false">D812/100</f>
        <v>0.022</v>
      </c>
      <c r="F812" s="25"/>
      <c r="G812" s="25"/>
      <c r="H812" s="26" t="n">
        <f aca="false">H737*D812/100</f>
        <v>0</v>
      </c>
      <c r="I812" s="25"/>
      <c r="J812" s="25"/>
      <c r="K812" s="23" t="n">
        <v>46</v>
      </c>
      <c r="L812" s="23" t="n">
        <f aca="false">D812*K812</f>
        <v>101.2</v>
      </c>
    </row>
    <row r="813" customFormat="false" ht="16.5" hidden="false" customHeight="false" outlineLevel="0" collapsed="false">
      <c r="A813" s="7"/>
      <c r="B813" s="60" t="s">
        <v>73</v>
      </c>
      <c r="C813" s="15"/>
      <c r="D813" s="23" t="n">
        <v>0.02</v>
      </c>
      <c r="E813" s="24" t="n">
        <f aca="false">D813/100</f>
        <v>0.0002</v>
      </c>
      <c r="F813" s="25"/>
      <c r="G813" s="25"/>
      <c r="H813" s="26" t="n">
        <f aca="false">H737*D813/100</f>
        <v>0</v>
      </c>
      <c r="I813" s="25"/>
      <c r="J813" s="25"/>
      <c r="K813" s="23" t="n">
        <v>350</v>
      </c>
      <c r="L813" s="23" t="n">
        <f aca="false">D813*K813</f>
        <v>7</v>
      </c>
    </row>
    <row r="814" customFormat="false" ht="16.5" hidden="false" customHeight="false" outlineLevel="0" collapsed="false">
      <c r="A814" s="7"/>
      <c r="B814" s="60"/>
      <c r="C814" s="15"/>
      <c r="D814" s="23"/>
      <c r="E814" s="24"/>
      <c r="F814" s="25"/>
      <c r="G814" s="25"/>
      <c r="H814" s="26"/>
      <c r="I814" s="25"/>
      <c r="J814" s="25"/>
      <c r="K814" s="23"/>
      <c r="L814" s="23" t="n">
        <f aca="false">L810+L811+L812+L813</f>
        <v>413.975</v>
      </c>
    </row>
    <row r="815" customFormat="false" ht="16.5" hidden="false" customHeight="false" outlineLevel="0" collapsed="false">
      <c r="A815" s="35"/>
      <c r="B815" s="36" t="s">
        <v>33</v>
      </c>
      <c r="C815" s="37"/>
      <c r="D815" s="38"/>
      <c r="E815" s="39"/>
      <c r="F815" s="38" t="n">
        <v>0.14</v>
      </c>
      <c r="G815" s="40" t="n">
        <v>0</v>
      </c>
      <c r="H815" s="40" t="n">
        <v>26.1</v>
      </c>
      <c r="I815" s="40" t="n">
        <v>104.9</v>
      </c>
      <c r="J815" s="40" t="n">
        <v>6.4</v>
      </c>
      <c r="K815" s="38"/>
      <c r="L815" s="38" t="n">
        <f aca="false">L814/100</f>
        <v>4.13975</v>
      </c>
    </row>
    <row r="816" customFormat="false" ht="16.5" hidden="false" customHeight="false" outlineLevel="0" collapsed="false">
      <c r="A816" s="7" t="s">
        <v>37</v>
      </c>
      <c r="B816" s="14" t="s">
        <v>74</v>
      </c>
      <c r="C816" s="15" t="s">
        <v>75</v>
      </c>
      <c r="D816" s="23"/>
      <c r="E816" s="24"/>
      <c r="F816" s="25"/>
      <c r="G816" s="25"/>
      <c r="H816" s="26"/>
      <c r="I816" s="25"/>
      <c r="J816" s="25"/>
      <c r="K816" s="23"/>
      <c r="L816" s="16" t="n">
        <v>2.46</v>
      </c>
    </row>
    <row r="817" customFormat="false" ht="16.5" hidden="false" customHeight="false" outlineLevel="0" collapsed="false">
      <c r="A817" s="7"/>
      <c r="B817" s="22" t="s">
        <v>38</v>
      </c>
      <c r="C817" s="15"/>
      <c r="D817" s="23" t="n">
        <v>3</v>
      </c>
      <c r="E817" s="24" t="n">
        <f aca="false">D817/100</f>
        <v>0.03</v>
      </c>
      <c r="F817" s="25"/>
      <c r="G817" s="25"/>
      <c r="H817" s="26" t="n">
        <f aca="false">H737*D817/100</f>
        <v>0</v>
      </c>
      <c r="I817" s="25"/>
      <c r="J817" s="25"/>
      <c r="K817" s="23" t="n">
        <v>41</v>
      </c>
      <c r="L817" s="23" t="n">
        <f aca="false">D817*K817</f>
        <v>123</v>
      </c>
    </row>
    <row r="818" customFormat="false" ht="16.5" hidden="false" customHeight="false" outlineLevel="0" collapsed="false">
      <c r="A818" s="7"/>
      <c r="B818" s="60" t="s">
        <v>76</v>
      </c>
      <c r="C818" s="15"/>
      <c r="D818" s="23" t="n">
        <v>3</v>
      </c>
      <c r="E818" s="24" t="n">
        <f aca="false">D818/100</f>
        <v>0.03</v>
      </c>
      <c r="F818" s="25"/>
      <c r="G818" s="25"/>
      <c r="H818" s="26" t="n">
        <f aca="false">H737*D818/100</f>
        <v>0</v>
      </c>
      <c r="I818" s="25"/>
      <c r="J818" s="25"/>
      <c r="K818" s="23" t="n">
        <v>41</v>
      </c>
      <c r="L818" s="23" t="n">
        <f aca="false">D818*K818</f>
        <v>123</v>
      </c>
    </row>
    <row r="819" customFormat="false" ht="16.5" hidden="false" customHeight="false" outlineLevel="0" collapsed="false">
      <c r="A819" s="7"/>
      <c r="B819" s="60"/>
      <c r="C819" s="15"/>
      <c r="D819" s="23"/>
      <c r="E819" s="24"/>
      <c r="F819" s="25"/>
      <c r="G819" s="25"/>
      <c r="H819" s="26"/>
      <c r="I819" s="25"/>
      <c r="J819" s="25"/>
      <c r="K819" s="23"/>
      <c r="L819" s="23" t="n">
        <f aca="false">L817+L818</f>
        <v>246</v>
      </c>
    </row>
    <row r="820" customFormat="false" ht="16.5" hidden="false" customHeight="false" outlineLevel="0" collapsed="false">
      <c r="A820" s="35"/>
      <c r="B820" s="36" t="s">
        <v>33</v>
      </c>
      <c r="C820" s="37"/>
      <c r="D820" s="38"/>
      <c r="E820" s="39"/>
      <c r="F820" s="38" t="n">
        <v>4.8</v>
      </c>
      <c r="G820" s="38" t="n">
        <v>0.735</v>
      </c>
      <c r="H820" s="38" t="n">
        <v>24.4</v>
      </c>
      <c r="I820" s="40" t="n">
        <v>123</v>
      </c>
      <c r="J820" s="40" t="n">
        <v>0</v>
      </c>
      <c r="K820" s="38"/>
      <c r="L820" s="38" t="n">
        <f aca="false">L819/100</f>
        <v>2.46</v>
      </c>
    </row>
    <row r="821" customFormat="false" ht="16.5" hidden="false" customHeight="false" outlineLevel="0" collapsed="false">
      <c r="A821" s="46"/>
      <c r="B821" s="47" t="s">
        <v>167</v>
      </c>
      <c r="C821" s="48"/>
      <c r="D821" s="49"/>
      <c r="E821" s="50"/>
      <c r="F821" s="53" t="n">
        <f aca="false">F790+F801+F808+F815+F820</f>
        <v>26.3</v>
      </c>
      <c r="G821" s="53" t="n">
        <f aca="false">G790+G801+G808+G815+G820</f>
        <v>27.095</v>
      </c>
      <c r="H821" s="53" t="n">
        <f aca="false">H790+H801+H808+H815+H820</f>
        <v>124.36</v>
      </c>
      <c r="I821" s="53" t="n">
        <f aca="false">I790+I801+I808+I815+I820</f>
        <v>846.1</v>
      </c>
      <c r="J821" s="53" t="n">
        <f aca="false">J790+J801+J808+J815+J820</f>
        <v>6.4</v>
      </c>
      <c r="K821" s="49"/>
      <c r="L821" s="53" t="n">
        <f aca="false">L776+L790+L801+L808+L815+L820</f>
        <v>57.48745</v>
      </c>
    </row>
    <row r="822" customFormat="false" ht="16.15" hidden="false" customHeight="true" outlineLevel="0" collapsed="false">
      <c r="A822" s="9" t="s">
        <v>78</v>
      </c>
      <c r="B822" s="9"/>
      <c r="C822" s="9"/>
      <c r="D822" s="9"/>
      <c r="E822" s="9"/>
      <c r="F822" s="9"/>
      <c r="G822" s="9"/>
      <c r="H822" s="9"/>
      <c r="I822" s="9"/>
      <c r="J822" s="9"/>
      <c r="K822" s="9"/>
      <c r="L822" s="9"/>
    </row>
    <row r="823" customFormat="false" ht="39.95" hidden="false" customHeight="true" outlineLevel="0" collapsed="false">
      <c r="A823" s="7" t="s">
        <v>258</v>
      </c>
      <c r="B823" s="41" t="s">
        <v>259</v>
      </c>
      <c r="C823" s="15" t="s">
        <v>260</v>
      </c>
      <c r="D823" s="25"/>
      <c r="E823" s="26"/>
      <c r="F823" s="25"/>
      <c r="G823" s="25"/>
      <c r="H823" s="26"/>
      <c r="I823" s="25"/>
      <c r="J823" s="25"/>
      <c r="K823" s="23"/>
      <c r="L823" s="43" t="n">
        <v>14.85</v>
      </c>
    </row>
    <row r="824" customFormat="false" ht="16.5" hidden="false" customHeight="false" outlineLevel="0" collapsed="false">
      <c r="A824" s="7"/>
      <c r="B824" s="22" t="s">
        <v>261</v>
      </c>
      <c r="C824" s="15"/>
      <c r="D824" s="23" t="n">
        <v>3.2</v>
      </c>
      <c r="E824" s="24" t="n">
        <f aca="false">D824/100</f>
        <v>0.032</v>
      </c>
      <c r="F824" s="25"/>
      <c r="G824" s="25"/>
      <c r="H824" s="26" t="n">
        <f aca="false">H737*D824/100</f>
        <v>0</v>
      </c>
      <c r="I824" s="25"/>
      <c r="J824" s="25"/>
      <c r="K824" s="23" t="n">
        <v>35</v>
      </c>
      <c r="L824" s="44" t="n">
        <f aca="false">D824*K824</f>
        <v>112</v>
      </c>
    </row>
    <row r="825" customFormat="false" ht="16.5" hidden="false" customHeight="false" outlineLevel="0" collapsed="false">
      <c r="A825" s="7"/>
      <c r="B825" s="22" t="s">
        <v>32</v>
      </c>
      <c r="C825" s="15"/>
      <c r="D825" s="23" t="n">
        <v>6.9</v>
      </c>
      <c r="E825" s="24" t="n">
        <f aca="false">D825/100</f>
        <v>0.069</v>
      </c>
      <c r="F825" s="25"/>
      <c r="G825" s="25"/>
      <c r="H825" s="26" t="n">
        <f aca="false">H737*D825/100</f>
        <v>0</v>
      </c>
      <c r="I825" s="25"/>
      <c r="J825" s="25"/>
      <c r="K825" s="23" t="n">
        <v>0</v>
      </c>
      <c r="L825" s="44" t="n">
        <f aca="false">D825*K825</f>
        <v>0</v>
      </c>
    </row>
    <row r="826" customFormat="false" ht="16.5" hidden="false" customHeight="false" outlineLevel="0" collapsed="false">
      <c r="A826" s="7"/>
      <c r="B826" s="22" t="s">
        <v>19</v>
      </c>
      <c r="C826" s="15"/>
      <c r="D826" s="23" t="n">
        <v>4.4</v>
      </c>
      <c r="E826" s="24" t="n">
        <f aca="false">D826/100</f>
        <v>0.044</v>
      </c>
      <c r="F826" s="25"/>
      <c r="G826" s="25"/>
      <c r="H826" s="26" t="n">
        <f aca="false">H737*D826/100</f>
        <v>0</v>
      </c>
      <c r="I826" s="25"/>
      <c r="J826" s="25"/>
      <c r="K826" s="23" t="n">
        <v>237</v>
      </c>
      <c r="L826" s="44" t="n">
        <f aca="false">D826*K826</f>
        <v>1042.8</v>
      </c>
    </row>
    <row r="827" customFormat="false" ht="16.5" hidden="false" customHeight="false" outlineLevel="0" collapsed="false">
      <c r="A827" s="7"/>
      <c r="B827" s="22" t="s">
        <v>21</v>
      </c>
      <c r="C827" s="15"/>
      <c r="D827" s="23" t="n">
        <v>0.43</v>
      </c>
      <c r="E827" s="24" t="n">
        <f aca="false">D827/100</f>
        <v>0.0043</v>
      </c>
      <c r="F827" s="25"/>
      <c r="G827" s="25"/>
      <c r="H827" s="26" t="n">
        <f aca="false">H737*D827/100</f>
        <v>0</v>
      </c>
      <c r="I827" s="25"/>
      <c r="J827" s="25"/>
      <c r="K827" s="23" t="n">
        <v>46</v>
      </c>
      <c r="L827" s="44" t="n">
        <f aca="false">D827*K827</f>
        <v>19.78</v>
      </c>
    </row>
    <row r="828" customFormat="false" ht="19.9" hidden="false" customHeight="true" outlineLevel="0" collapsed="false">
      <c r="A828" s="7"/>
      <c r="B828" s="22" t="s">
        <v>58</v>
      </c>
      <c r="C828" s="15"/>
      <c r="D828" s="23" t="n">
        <v>0.24</v>
      </c>
      <c r="E828" s="24" t="n">
        <f aca="false">D828/100</f>
        <v>0.0024</v>
      </c>
      <c r="F828" s="25"/>
      <c r="G828" s="25"/>
      <c r="H828" s="26" t="n">
        <f aca="false">H737*D828/100</f>
        <v>0</v>
      </c>
      <c r="I828" s="25"/>
      <c r="J828" s="25"/>
      <c r="K828" s="23" t="n">
        <v>84</v>
      </c>
      <c r="L828" s="44" t="n">
        <f aca="false">D828*K828</f>
        <v>20.16</v>
      </c>
    </row>
    <row r="829" customFormat="false" ht="16.5" hidden="false" customHeight="false" outlineLevel="0" collapsed="false">
      <c r="A829" s="7"/>
      <c r="B829" s="22" t="s">
        <v>25</v>
      </c>
      <c r="C829" s="15"/>
      <c r="D829" s="23" t="n">
        <v>0.24</v>
      </c>
      <c r="E829" s="24" t="n">
        <f aca="false">D829/100</f>
        <v>0.0024</v>
      </c>
      <c r="F829" s="25"/>
      <c r="G829" s="25"/>
      <c r="H829" s="26" t="n">
        <f aca="false">H737*D829/100</f>
        <v>0</v>
      </c>
      <c r="I829" s="25"/>
      <c r="J829" s="25"/>
      <c r="K829" s="23" t="n">
        <v>175</v>
      </c>
      <c r="L829" s="44" t="n">
        <f aca="false">D829*K829</f>
        <v>42</v>
      </c>
    </row>
    <row r="830" customFormat="false" ht="16.5" hidden="false" customHeight="false" outlineLevel="0" collapsed="false">
      <c r="A830" s="7"/>
      <c r="B830" s="22" t="s">
        <v>69</v>
      </c>
      <c r="C830" s="15"/>
      <c r="D830" s="23" t="n">
        <v>0.08</v>
      </c>
      <c r="E830" s="24" t="n">
        <f aca="false">D830/100</f>
        <v>0.0008</v>
      </c>
      <c r="F830" s="25"/>
      <c r="G830" s="25"/>
      <c r="H830" s="26" t="n">
        <v>0</v>
      </c>
      <c r="I830" s="25"/>
      <c r="J830" s="25"/>
      <c r="K830" s="23" t="n">
        <v>14</v>
      </c>
      <c r="L830" s="44" t="n">
        <f aca="false">D830*K830</f>
        <v>1.12</v>
      </c>
    </row>
    <row r="831" customFormat="false" ht="16.5" hidden="false" customHeight="false" outlineLevel="0" collapsed="false">
      <c r="A831" s="7"/>
      <c r="B831" s="22" t="s">
        <v>24</v>
      </c>
      <c r="C831" s="15"/>
      <c r="D831" s="23" t="n">
        <v>0.24</v>
      </c>
      <c r="E831" s="24" t="n">
        <f aca="false">D831/100</f>
        <v>0.0024</v>
      </c>
      <c r="F831" s="25"/>
      <c r="G831" s="25"/>
      <c r="H831" s="26" t="n">
        <f aca="false">H737*D831/100</f>
        <v>0</v>
      </c>
      <c r="I831" s="25"/>
      <c r="J831" s="25"/>
      <c r="K831" s="23" t="n">
        <v>49</v>
      </c>
      <c r="L831" s="44" t="n">
        <f aca="false">D831*K831</f>
        <v>11.76</v>
      </c>
    </row>
    <row r="832" customFormat="false" ht="49.5" hidden="false" customHeight="false" outlineLevel="0" collapsed="false">
      <c r="A832" s="27"/>
      <c r="B832" s="28" t="s">
        <v>28</v>
      </c>
      <c r="C832" s="15"/>
      <c r="D832" s="29" t="n">
        <v>4</v>
      </c>
      <c r="E832" s="29" t="n">
        <f aca="false">D832/100</f>
        <v>0.04</v>
      </c>
      <c r="F832" s="31"/>
      <c r="G832" s="31"/>
      <c r="H832" s="32" t="n">
        <v>0</v>
      </c>
      <c r="I832" s="31"/>
      <c r="J832" s="31"/>
      <c r="K832" s="29" t="n">
        <v>0</v>
      </c>
      <c r="L832" s="23" t="n">
        <f aca="false">D832*K832</f>
        <v>0</v>
      </c>
    </row>
    <row r="833" customFormat="false" ht="20.45" hidden="false" customHeight="true" outlineLevel="0" collapsed="false">
      <c r="A833" s="7"/>
      <c r="B833" s="22" t="s">
        <v>29</v>
      </c>
      <c r="C833" s="33"/>
      <c r="D833" s="26" t="n">
        <v>2.5</v>
      </c>
      <c r="E833" s="34" t="n">
        <f aca="false">D833/100</f>
        <v>0.025</v>
      </c>
      <c r="F833" s="25"/>
      <c r="G833" s="25"/>
      <c r="H833" s="26" t="n">
        <f aca="false">H739*D833/100</f>
        <v>0</v>
      </c>
      <c r="I833" s="25"/>
      <c r="J833" s="25"/>
      <c r="K833" s="23" t="n">
        <v>50</v>
      </c>
      <c r="L833" s="23" t="n">
        <f aca="false">D833*K833</f>
        <v>125</v>
      </c>
    </row>
    <row r="834" customFormat="false" ht="18.4" hidden="false" customHeight="true" outlineLevel="0" collapsed="false">
      <c r="A834" s="7"/>
      <c r="B834" s="22" t="s">
        <v>30</v>
      </c>
      <c r="C834" s="33"/>
      <c r="D834" s="23" t="n">
        <v>0.22</v>
      </c>
      <c r="E834" s="34" t="n">
        <f aca="false">D834/100</f>
        <v>0.0022</v>
      </c>
      <c r="F834" s="25"/>
      <c r="G834" s="25"/>
      <c r="H834" s="26" t="n">
        <f aca="false">H740*D834/100</f>
        <v>0</v>
      </c>
      <c r="I834" s="25"/>
      <c r="J834" s="25"/>
      <c r="K834" s="23" t="n">
        <v>30</v>
      </c>
      <c r="L834" s="23" t="n">
        <f aca="false">D834*K834</f>
        <v>6.6</v>
      </c>
    </row>
    <row r="835" customFormat="false" ht="17.45" hidden="false" customHeight="true" outlineLevel="0" collapsed="false">
      <c r="A835" s="7"/>
      <c r="B835" s="22" t="s">
        <v>31</v>
      </c>
      <c r="C835" s="33"/>
      <c r="D835" s="23" t="n">
        <v>0.22</v>
      </c>
      <c r="E835" s="34" t="n">
        <f aca="false">D835/100</f>
        <v>0.0022</v>
      </c>
      <c r="F835" s="25"/>
      <c r="G835" s="25"/>
      <c r="H835" s="26" t="n">
        <f aca="false">H741*D835/100</f>
        <v>0</v>
      </c>
      <c r="I835" s="25"/>
      <c r="J835" s="25"/>
      <c r="K835" s="23" t="n">
        <v>390</v>
      </c>
      <c r="L835" s="23" t="n">
        <f aca="false">D835*K835</f>
        <v>85.8</v>
      </c>
    </row>
    <row r="836" customFormat="false" ht="16.35" hidden="false" customHeight="true" outlineLevel="0" collapsed="false">
      <c r="A836" s="7"/>
      <c r="B836" s="22" t="s">
        <v>21</v>
      </c>
      <c r="C836" s="33"/>
      <c r="D836" s="23" t="n">
        <v>0.4</v>
      </c>
      <c r="E836" s="34" t="n">
        <f aca="false">D836/100</f>
        <v>0.004</v>
      </c>
      <c r="F836" s="25"/>
      <c r="G836" s="25"/>
      <c r="H836" s="26" t="n">
        <f aca="false">H742*D836/100</f>
        <v>0</v>
      </c>
      <c r="I836" s="25"/>
      <c r="J836" s="25"/>
      <c r="K836" s="23" t="n">
        <v>46</v>
      </c>
      <c r="L836" s="23" t="n">
        <f aca="false">D836*K836</f>
        <v>18.4</v>
      </c>
    </row>
    <row r="837" customFormat="false" ht="18.4" hidden="false" customHeight="true" outlineLevel="0" collapsed="false">
      <c r="A837" s="7"/>
      <c r="B837" s="22" t="s">
        <v>32</v>
      </c>
      <c r="C837" s="33"/>
      <c r="D837" s="23" t="n">
        <v>2.5</v>
      </c>
      <c r="E837" s="34" t="n">
        <f aca="false">D837/100</f>
        <v>0.025</v>
      </c>
      <c r="F837" s="25"/>
      <c r="G837" s="25"/>
      <c r="H837" s="26" t="n">
        <f aca="false">H743*D837/100</f>
        <v>0</v>
      </c>
      <c r="I837" s="25"/>
      <c r="J837" s="25"/>
      <c r="K837" s="23" t="n">
        <v>0</v>
      </c>
      <c r="L837" s="23" t="n">
        <f aca="false">D837*K837</f>
        <v>0</v>
      </c>
    </row>
    <row r="838" customFormat="false" ht="21.95" hidden="false" customHeight="true" outlineLevel="0" collapsed="false">
      <c r="A838" s="7"/>
      <c r="B838" s="22"/>
      <c r="C838" s="33"/>
      <c r="D838" s="25"/>
      <c r="E838" s="34"/>
      <c r="F838" s="25"/>
      <c r="G838" s="25"/>
      <c r="H838" s="26"/>
      <c r="I838" s="25"/>
      <c r="J838" s="25"/>
      <c r="K838" s="23"/>
      <c r="L838" s="23" t="n">
        <f aca="false">SUM(L824:L837)</f>
        <v>1485.42</v>
      </c>
    </row>
    <row r="839" customFormat="false" ht="16.5" hidden="false" customHeight="false" outlineLevel="0" collapsed="false">
      <c r="A839" s="35"/>
      <c r="B839" s="36" t="s">
        <v>33</v>
      </c>
      <c r="C839" s="37"/>
      <c r="D839" s="38"/>
      <c r="E839" s="39"/>
      <c r="F839" s="38" t="n">
        <v>12.7</v>
      </c>
      <c r="G839" s="40" t="n">
        <v>7.8</v>
      </c>
      <c r="H839" s="40" t="n">
        <v>36.6</v>
      </c>
      <c r="I839" s="40" t="n">
        <v>267</v>
      </c>
      <c r="J839" s="40" t="n">
        <v>0</v>
      </c>
      <c r="K839" s="38"/>
      <c r="L839" s="38" t="n">
        <f aca="false">L838/100</f>
        <v>14.8542</v>
      </c>
    </row>
    <row r="840" customFormat="false" ht="28.15" hidden="false" customHeight="true" outlineLevel="0" collapsed="false">
      <c r="A840" s="74" t="s">
        <v>262</v>
      </c>
      <c r="B840" s="41" t="s">
        <v>35</v>
      </c>
      <c r="C840" s="15" t="n">
        <v>180</v>
      </c>
      <c r="D840" s="23"/>
      <c r="E840" s="24"/>
      <c r="F840" s="25"/>
      <c r="G840" s="25"/>
      <c r="H840" s="26"/>
      <c r="I840" s="25"/>
      <c r="J840" s="25"/>
      <c r="K840" s="23"/>
      <c r="L840" s="16" t="n">
        <v>7.13</v>
      </c>
    </row>
    <row r="841" customFormat="false" ht="16.5" hidden="false" customHeight="false" outlineLevel="0" collapsed="false">
      <c r="A841" s="7"/>
      <c r="B841" s="22" t="s">
        <v>36</v>
      </c>
      <c r="C841" s="15"/>
      <c r="D841" s="23" t="n">
        <v>0.4</v>
      </c>
      <c r="E841" s="24" t="n">
        <f aca="false">D841/100</f>
        <v>0.004</v>
      </c>
      <c r="F841" s="25"/>
      <c r="G841" s="25"/>
      <c r="H841" s="26" t="n">
        <f aca="false">H737*D841/100</f>
        <v>0</v>
      </c>
      <c r="I841" s="25"/>
      <c r="J841" s="25"/>
      <c r="K841" s="23" t="n">
        <v>450</v>
      </c>
      <c r="L841" s="23" t="n">
        <f aca="false">D841*K841</f>
        <v>180</v>
      </c>
    </row>
    <row r="842" customFormat="false" ht="16.5" hidden="false" customHeight="false" outlineLevel="0" collapsed="false">
      <c r="A842" s="7"/>
      <c r="B842" s="22" t="s">
        <v>21</v>
      </c>
      <c r="C842" s="15"/>
      <c r="D842" s="23" t="n">
        <v>1.8</v>
      </c>
      <c r="E842" s="24" t="n">
        <f aca="false">D842/100</f>
        <v>0.018</v>
      </c>
      <c r="F842" s="25"/>
      <c r="G842" s="25"/>
      <c r="H842" s="26" t="n">
        <f aca="false">H737*D842/100</f>
        <v>0</v>
      </c>
      <c r="I842" s="25"/>
      <c r="J842" s="25"/>
      <c r="K842" s="23" t="n">
        <v>46</v>
      </c>
      <c r="L842" s="23" t="n">
        <f aca="false">D842*K842</f>
        <v>82.8</v>
      </c>
    </row>
    <row r="843" customFormat="false" ht="16.5" hidden="false" customHeight="false" outlineLevel="0" collapsed="false">
      <c r="A843" s="7"/>
      <c r="B843" s="22" t="s">
        <v>29</v>
      </c>
      <c r="C843" s="15"/>
      <c r="D843" s="23" t="n">
        <v>9</v>
      </c>
      <c r="E843" s="24" t="n">
        <f aca="false">D843/100</f>
        <v>0.09</v>
      </c>
      <c r="F843" s="25"/>
      <c r="G843" s="25"/>
      <c r="H843" s="26" t="n">
        <f aca="false">H737*D843/100</f>
        <v>0</v>
      </c>
      <c r="I843" s="25"/>
      <c r="J843" s="25"/>
      <c r="K843" s="23" t="n">
        <v>50</v>
      </c>
      <c r="L843" s="23" t="n">
        <f aca="false">D843*K843</f>
        <v>450</v>
      </c>
    </row>
    <row r="844" customFormat="false" ht="16.5" hidden="false" customHeight="false" outlineLevel="0" collapsed="false">
      <c r="A844" s="7"/>
      <c r="B844" s="22" t="s">
        <v>32</v>
      </c>
      <c r="C844" s="15"/>
      <c r="D844" s="23" t="n">
        <v>10.8</v>
      </c>
      <c r="E844" s="24" t="n">
        <f aca="false">D844/100</f>
        <v>0.108</v>
      </c>
      <c r="F844" s="25"/>
      <c r="G844" s="25"/>
      <c r="H844" s="26" t="n">
        <f aca="false">H737*D844/100</f>
        <v>0</v>
      </c>
      <c r="I844" s="25"/>
      <c r="J844" s="25"/>
      <c r="K844" s="23" t="n">
        <v>0</v>
      </c>
      <c r="L844" s="23" t="n">
        <f aca="false">D844*K844</f>
        <v>0</v>
      </c>
    </row>
    <row r="845" customFormat="false" ht="16.5" hidden="false" customHeight="false" outlineLevel="0" collapsed="false">
      <c r="A845" s="7"/>
      <c r="B845" s="22"/>
      <c r="C845" s="15"/>
      <c r="D845" s="23"/>
      <c r="E845" s="24"/>
      <c r="F845" s="25"/>
      <c r="G845" s="25"/>
      <c r="H845" s="26"/>
      <c r="I845" s="25"/>
      <c r="J845" s="25"/>
      <c r="K845" s="23"/>
      <c r="L845" s="23" t="n">
        <f aca="false">L841+L842+L843+L844</f>
        <v>712.8</v>
      </c>
    </row>
    <row r="846" customFormat="false" ht="16.5" hidden="false" customHeight="false" outlineLevel="0" collapsed="false">
      <c r="A846" s="42"/>
      <c r="B846" s="36" t="s">
        <v>33</v>
      </c>
      <c r="C846" s="37"/>
      <c r="D846" s="38"/>
      <c r="E846" s="39"/>
      <c r="F846" s="40" t="n">
        <v>3.22</v>
      </c>
      <c r="G846" s="38" t="n">
        <v>2.41</v>
      </c>
      <c r="H846" s="40" t="n">
        <v>25.5</v>
      </c>
      <c r="I846" s="40" t="n">
        <v>136.6</v>
      </c>
      <c r="J846" s="40" t="n">
        <v>0</v>
      </c>
      <c r="K846" s="38"/>
      <c r="L846" s="38" t="n">
        <f aca="false">L845/100</f>
        <v>7.128</v>
      </c>
    </row>
    <row r="847" customFormat="false" ht="16.5" hidden="false" customHeight="false" outlineLevel="0" collapsed="false">
      <c r="A847" s="7" t="s">
        <v>37</v>
      </c>
      <c r="B847" s="14" t="s">
        <v>38</v>
      </c>
      <c r="C847" s="15" t="n">
        <v>30</v>
      </c>
      <c r="D847" s="23"/>
      <c r="E847" s="24"/>
      <c r="F847" s="25"/>
      <c r="G847" s="25"/>
      <c r="H847" s="26"/>
      <c r="I847" s="25"/>
      <c r="J847" s="25"/>
      <c r="K847" s="23"/>
      <c r="L847" s="16" t="n">
        <v>1.23</v>
      </c>
    </row>
    <row r="848" customFormat="false" ht="16.5" hidden="false" customHeight="false" outlineLevel="0" collapsed="false">
      <c r="A848" s="7"/>
      <c r="B848" s="14"/>
      <c r="C848" s="15"/>
      <c r="D848" s="23" t="n">
        <v>3</v>
      </c>
      <c r="E848" s="24" t="n">
        <f aca="false">D848/100</f>
        <v>0.03</v>
      </c>
      <c r="F848" s="25"/>
      <c r="G848" s="25"/>
      <c r="H848" s="26" t="n">
        <f aca="false">H737*D848/100</f>
        <v>0</v>
      </c>
      <c r="I848" s="25"/>
      <c r="J848" s="25"/>
      <c r="K848" s="23" t="n">
        <v>41</v>
      </c>
      <c r="L848" s="23" t="n">
        <f aca="false">D848*K848</f>
        <v>123</v>
      </c>
    </row>
    <row r="849" customFormat="false" ht="16.5" hidden="false" customHeight="false" outlineLevel="0" collapsed="false">
      <c r="A849" s="42"/>
      <c r="B849" s="36" t="s">
        <v>33</v>
      </c>
      <c r="C849" s="37"/>
      <c r="D849" s="38"/>
      <c r="E849" s="39"/>
      <c r="F849" s="40" t="n">
        <v>2.4</v>
      </c>
      <c r="G849" s="40" t="n">
        <v>0.4</v>
      </c>
      <c r="H849" s="40" t="n">
        <v>12.2</v>
      </c>
      <c r="I849" s="40" t="n">
        <v>63.6</v>
      </c>
      <c r="J849" s="40" t="n">
        <v>0</v>
      </c>
      <c r="K849" s="38"/>
      <c r="L849" s="38" t="n">
        <f aca="false">L848/100</f>
        <v>1.23</v>
      </c>
    </row>
    <row r="850" customFormat="false" ht="21" hidden="false" customHeight="true" outlineLevel="0" collapsed="false">
      <c r="A850" s="46"/>
      <c r="B850" s="63" t="s">
        <v>89</v>
      </c>
      <c r="C850" s="48"/>
      <c r="D850" s="49"/>
      <c r="E850" s="50"/>
      <c r="F850" s="49" t="n">
        <f aca="false">F839+F846+F849</f>
        <v>18.32</v>
      </c>
      <c r="G850" s="49" t="n">
        <f aca="false">G839+G846+G849</f>
        <v>10.61</v>
      </c>
      <c r="H850" s="49" t="n">
        <f aca="false">H839+H846+H849</f>
        <v>74.3</v>
      </c>
      <c r="I850" s="49" t="n">
        <f aca="false">I839+I846+I849</f>
        <v>467.2</v>
      </c>
      <c r="J850" s="49" t="n">
        <f aca="false">J839+J846+J849</f>
        <v>0</v>
      </c>
      <c r="K850" s="49"/>
      <c r="L850" s="49" t="n">
        <f aca="false">L839+L846+L849</f>
        <v>23.2122</v>
      </c>
    </row>
    <row r="851" customFormat="false" ht="16.15" hidden="false" customHeight="true" outlineLevel="0" collapsed="false">
      <c r="A851" s="9" t="s">
        <v>90</v>
      </c>
      <c r="B851" s="9"/>
      <c r="C851" s="9"/>
      <c r="D851" s="9"/>
      <c r="E851" s="9"/>
      <c r="F851" s="9"/>
      <c r="G851" s="9"/>
      <c r="H851" s="9"/>
      <c r="I851" s="9"/>
      <c r="J851" s="9"/>
      <c r="K851" s="9"/>
      <c r="L851" s="9"/>
    </row>
    <row r="852" customFormat="false" ht="16.5" hidden="false" customHeight="false" outlineLevel="0" collapsed="false">
      <c r="A852" s="7" t="s">
        <v>93</v>
      </c>
      <c r="B852" s="41" t="s">
        <v>94</v>
      </c>
      <c r="C852" s="15" t="n">
        <v>20</v>
      </c>
      <c r="D852" s="23"/>
      <c r="E852" s="24"/>
      <c r="F852" s="25"/>
      <c r="G852" s="25"/>
      <c r="H852" s="26"/>
      <c r="I852" s="25"/>
      <c r="J852" s="25"/>
      <c r="K852" s="23"/>
      <c r="L852" s="16" t="n">
        <v>1.7</v>
      </c>
    </row>
    <row r="853" customFormat="false" ht="16.5" hidden="false" customHeight="false" outlineLevel="0" collapsed="false">
      <c r="A853" s="7"/>
      <c r="B853" s="60" t="s">
        <v>94</v>
      </c>
      <c r="C853" s="15"/>
      <c r="D853" s="23" t="n">
        <v>2</v>
      </c>
      <c r="E853" s="24" t="n">
        <f aca="false">D853/100</f>
        <v>0.02</v>
      </c>
      <c r="F853" s="25"/>
      <c r="G853" s="25"/>
      <c r="H853" s="26" t="n">
        <f aca="false">H737*D853/100</f>
        <v>0</v>
      </c>
      <c r="I853" s="25"/>
      <c r="J853" s="25"/>
      <c r="K853" s="23" t="n">
        <v>85</v>
      </c>
      <c r="L853" s="23" t="n">
        <f aca="false">D853*K853</f>
        <v>170</v>
      </c>
    </row>
    <row r="854" customFormat="false" ht="16.5" hidden="false" customHeight="false" outlineLevel="0" collapsed="false">
      <c r="A854" s="35"/>
      <c r="B854" s="36" t="s">
        <v>33</v>
      </c>
      <c r="C854" s="37"/>
      <c r="D854" s="38"/>
      <c r="E854" s="39"/>
      <c r="F854" s="40" t="n">
        <v>3.2</v>
      </c>
      <c r="G854" s="40" t="n">
        <v>2.8</v>
      </c>
      <c r="H854" s="40" t="n">
        <v>27.4</v>
      </c>
      <c r="I854" s="40" t="n">
        <v>74</v>
      </c>
      <c r="J854" s="40" t="n">
        <v>0</v>
      </c>
      <c r="K854" s="38"/>
      <c r="L854" s="38" t="n">
        <f aca="false">L853/100</f>
        <v>1.7</v>
      </c>
    </row>
    <row r="855" customFormat="false" ht="25.5" hidden="false" customHeight="false" outlineLevel="0" collapsed="false">
      <c r="A855" s="7" t="s">
        <v>85</v>
      </c>
      <c r="B855" s="41" t="s">
        <v>141</v>
      </c>
      <c r="C855" s="15" t="n">
        <v>180</v>
      </c>
      <c r="D855" s="23"/>
      <c r="E855" s="24"/>
      <c r="F855" s="25"/>
      <c r="G855" s="25"/>
      <c r="H855" s="26"/>
      <c r="I855" s="25"/>
      <c r="J855" s="25"/>
      <c r="K855" s="23"/>
      <c r="L855" s="43" t="n">
        <v>0.82</v>
      </c>
    </row>
    <row r="856" customFormat="false" ht="16.5" hidden="false" customHeight="false" outlineLevel="0" collapsed="false">
      <c r="A856" s="7"/>
      <c r="B856" s="60" t="s">
        <v>87</v>
      </c>
      <c r="C856" s="64"/>
      <c r="D856" s="55" t="n">
        <v>0.045</v>
      </c>
      <c r="E856" s="24" t="n">
        <f aca="false">D856/100</f>
        <v>0.00045</v>
      </c>
      <c r="F856" s="25"/>
      <c r="G856" s="25"/>
      <c r="H856" s="26" t="n">
        <f aca="false">H757*D856/100</f>
        <v>0</v>
      </c>
      <c r="I856" s="25"/>
      <c r="J856" s="25"/>
      <c r="K856" s="23" t="n">
        <v>450</v>
      </c>
      <c r="L856" s="23" t="n">
        <f aca="false">D856*K856</f>
        <v>20.25</v>
      </c>
    </row>
    <row r="857" customFormat="false" ht="16.5" hidden="false" customHeight="false" outlineLevel="0" collapsed="false">
      <c r="A857" s="7"/>
      <c r="B857" s="60" t="s">
        <v>21</v>
      </c>
      <c r="C857" s="64"/>
      <c r="D857" s="44" t="n">
        <v>1.35</v>
      </c>
      <c r="E857" s="24" t="n">
        <f aca="false">D857/100</f>
        <v>0.0135</v>
      </c>
      <c r="F857" s="25"/>
      <c r="G857" s="25"/>
      <c r="H857" s="26" t="n">
        <f aca="false">H757*D857/100</f>
        <v>0</v>
      </c>
      <c r="I857" s="25"/>
      <c r="J857" s="25"/>
      <c r="K857" s="23" t="n">
        <v>46</v>
      </c>
      <c r="L857" s="23" t="n">
        <f aca="false">D857*K857</f>
        <v>62.1</v>
      </c>
    </row>
    <row r="858" customFormat="false" ht="16.5" hidden="false" customHeight="false" outlineLevel="0" collapsed="false">
      <c r="A858" s="7"/>
      <c r="B858" s="22"/>
      <c r="C858" s="15"/>
      <c r="D858" s="23"/>
      <c r="E858" s="24"/>
      <c r="F858" s="25"/>
      <c r="G858" s="25"/>
      <c r="H858" s="26"/>
      <c r="I858" s="25"/>
      <c r="J858" s="25"/>
      <c r="K858" s="23"/>
      <c r="L858" s="23" t="n">
        <f aca="false">L856+L857</f>
        <v>82.35</v>
      </c>
    </row>
    <row r="859" customFormat="false" ht="16.5" hidden="false" customHeight="false" outlineLevel="0" collapsed="false">
      <c r="A859" s="35"/>
      <c r="B859" s="36" t="s">
        <v>33</v>
      </c>
      <c r="C859" s="37"/>
      <c r="D859" s="38"/>
      <c r="E859" s="39"/>
      <c r="F859" s="78" t="n">
        <v>0.1</v>
      </c>
      <c r="G859" s="80" t="n">
        <v>0</v>
      </c>
      <c r="H859" s="80" t="n">
        <v>15</v>
      </c>
      <c r="I859" s="80" t="n">
        <v>60</v>
      </c>
      <c r="J859" s="80" t="n">
        <v>0</v>
      </c>
      <c r="K859" s="38"/>
      <c r="L859" s="38" t="n">
        <f aca="false">L858/100</f>
        <v>0.8235</v>
      </c>
    </row>
    <row r="860" customFormat="false" ht="21" hidden="false" customHeight="true" outlineLevel="0" collapsed="false">
      <c r="A860" s="46"/>
      <c r="B860" s="47" t="s">
        <v>33</v>
      </c>
      <c r="C860" s="48"/>
      <c r="D860" s="49"/>
      <c r="E860" s="50"/>
      <c r="F860" s="51" t="n">
        <v>1</v>
      </c>
      <c r="G860" s="51" t="n">
        <v>0</v>
      </c>
      <c r="H860" s="51" t="n">
        <v>21.2</v>
      </c>
      <c r="I860" s="51" t="n">
        <v>88</v>
      </c>
      <c r="J860" s="51" t="n">
        <v>2</v>
      </c>
      <c r="K860" s="49"/>
      <c r="L860" s="53" t="n">
        <f aca="false">L854+L859</f>
        <v>2.5235</v>
      </c>
    </row>
    <row r="861" customFormat="false" ht="16.5" hidden="false" customHeight="false" outlineLevel="0" collapsed="false">
      <c r="A861" s="67"/>
      <c r="B861" s="68" t="s">
        <v>97</v>
      </c>
      <c r="C861" s="69"/>
      <c r="D861" s="70"/>
      <c r="E861" s="71"/>
      <c r="F861" s="70" t="n">
        <f aca="false">F764+F771+F821+F850+F860</f>
        <v>56.03</v>
      </c>
      <c r="G861" s="70" t="n">
        <f aca="false">G764+G771+G821+G850+G860</f>
        <v>43.505</v>
      </c>
      <c r="H861" s="70" t="n">
        <f aca="false">H764+H771+H821+H850+H860</f>
        <v>321.1</v>
      </c>
      <c r="I861" s="70" t="n">
        <f aca="false">I764+I771+I821+I850+I860</f>
        <v>1901.75</v>
      </c>
      <c r="J861" s="70" t="n">
        <f aca="false">J764+J771+J821+J850+J860</f>
        <v>9.4</v>
      </c>
      <c r="K861" s="70"/>
      <c r="L861" s="70" t="n">
        <f aca="false">L764+L771+L821+L850+L860</f>
        <v>110.64485</v>
      </c>
    </row>
    <row r="862" customFormat="false" ht="21.6" hidden="false" customHeight="true" outlineLevel="0" collapsed="false">
      <c r="A862" s="9" t="s">
        <v>263</v>
      </c>
      <c r="B862" s="9"/>
      <c r="C862" s="9"/>
      <c r="D862" s="9"/>
      <c r="E862" s="9"/>
      <c r="F862" s="9"/>
      <c r="G862" s="9"/>
      <c r="H862" s="9"/>
      <c r="I862" s="9"/>
      <c r="J862" s="9"/>
      <c r="K862" s="9"/>
      <c r="L862" s="9"/>
    </row>
    <row r="863" customFormat="false" ht="23.65" hidden="false" customHeight="true" outlineLevel="0" collapsed="false">
      <c r="A863" s="9" t="s">
        <v>14</v>
      </c>
      <c r="B863" s="9"/>
      <c r="C863" s="9"/>
      <c r="D863" s="9"/>
      <c r="E863" s="9"/>
      <c r="F863" s="9"/>
      <c r="G863" s="9"/>
      <c r="H863" s="9"/>
      <c r="I863" s="9"/>
      <c r="J863" s="9"/>
      <c r="K863" s="9"/>
      <c r="L863" s="9"/>
    </row>
    <row r="864" customFormat="false" ht="43.15" hidden="false" customHeight="true" outlineLevel="0" collapsed="false">
      <c r="A864" s="9"/>
      <c r="B864" s="9"/>
      <c r="C864" s="9"/>
      <c r="D864" s="9"/>
      <c r="E864" s="9"/>
      <c r="F864" s="9"/>
      <c r="G864" s="9"/>
      <c r="H864" s="72" t="n">
        <v>0</v>
      </c>
      <c r="I864" s="9"/>
      <c r="J864" s="9"/>
      <c r="K864" s="9"/>
      <c r="L864" s="9"/>
    </row>
    <row r="865" customFormat="false" ht="54.95" hidden="false" customHeight="true" outlineLevel="0" collapsed="false">
      <c r="A865" s="7" t="s">
        <v>264</v>
      </c>
      <c r="B865" s="41" t="s">
        <v>265</v>
      </c>
      <c r="C865" s="15" t="s">
        <v>101</v>
      </c>
      <c r="D865" s="25"/>
      <c r="E865" s="26"/>
      <c r="F865" s="25"/>
      <c r="G865" s="25"/>
      <c r="H865" s="73" t="s">
        <v>102</v>
      </c>
      <c r="I865" s="25"/>
      <c r="J865" s="25"/>
      <c r="K865" s="23"/>
      <c r="L865" s="43" t="n">
        <v>9.98</v>
      </c>
    </row>
    <row r="866" customFormat="false" ht="16.5" hidden="false" customHeight="false" outlineLevel="0" collapsed="false">
      <c r="A866" s="7"/>
      <c r="B866" s="22" t="s">
        <v>266</v>
      </c>
      <c r="C866" s="15"/>
      <c r="D866" s="25" t="n">
        <v>3.1</v>
      </c>
      <c r="E866" s="24" t="n">
        <f aca="false">D866/100</f>
        <v>0.031</v>
      </c>
      <c r="F866" s="25"/>
      <c r="G866" s="25"/>
      <c r="H866" s="26" t="n">
        <f aca="false">H864*D866/100</f>
        <v>0</v>
      </c>
      <c r="I866" s="25"/>
      <c r="J866" s="25"/>
      <c r="K866" s="23" t="n">
        <v>40</v>
      </c>
      <c r="L866" s="44" t="n">
        <f aca="false">D866*K866</f>
        <v>124</v>
      </c>
    </row>
    <row r="867" customFormat="false" ht="16.5" hidden="false" customHeight="false" outlineLevel="0" collapsed="false">
      <c r="A867" s="7"/>
      <c r="B867" s="22" t="s">
        <v>29</v>
      </c>
      <c r="C867" s="15"/>
      <c r="D867" s="25" t="n">
        <v>13</v>
      </c>
      <c r="E867" s="24" t="n">
        <f aca="false">D867/100</f>
        <v>0.13</v>
      </c>
      <c r="F867" s="25"/>
      <c r="G867" s="25"/>
      <c r="H867" s="26" t="n">
        <f aca="false">H864*D867/100</f>
        <v>0</v>
      </c>
      <c r="I867" s="25"/>
      <c r="J867" s="25"/>
      <c r="K867" s="23" t="n">
        <v>50</v>
      </c>
      <c r="L867" s="44" t="n">
        <f aca="false">D867*K867</f>
        <v>650</v>
      </c>
    </row>
    <row r="868" customFormat="false" ht="16.5" hidden="false" customHeight="false" outlineLevel="0" collapsed="false">
      <c r="A868" s="7"/>
      <c r="B868" s="22" t="s">
        <v>32</v>
      </c>
      <c r="C868" s="15"/>
      <c r="D868" s="25" t="n">
        <v>4.5</v>
      </c>
      <c r="E868" s="24" t="n">
        <f aca="false">D868/100</f>
        <v>0.045</v>
      </c>
      <c r="F868" s="25"/>
      <c r="G868" s="25"/>
      <c r="H868" s="26" t="n">
        <f aca="false">H864*D868/100</f>
        <v>0</v>
      </c>
      <c r="I868" s="25"/>
      <c r="J868" s="25"/>
      <c r="K868" s="23" t="n">
        <v>0</v>
      </c>
      <c r="L868" s="44" t="n">
        <f aca="false">D868*K868</f>
        <v>0</v>
      </c>
    </row>
    <row r="869" customFormat="false" ht="16.5" hidden="false" customHeight="false" outlineLevel="0" collapsed="false">
      <c r="A869" s="7"/>
      <c r="B869" s="22" t="s">
        <v>249</v>
      </c>
      <c r="C869" s="15"/>
      <c r="D869" s="25" t="n">
        <v>0.6</v>
      </c>
      <c r="E869" s="24" t="n">
        <f aca="false">D869/100</f>
        <v>0.006</v>
      </c>
      <c r="F869" s="25"/>
      <c r="G869" s="25"/>
      <c r="H869" s="26" t="n">
        <f aca="false">H864*D869/100</f>
        <v>0</v>
      </c>
      <c r="I869" s="25"/>
      <c r="J869" s="25"/>
      <c r="K869" s="23" t="n">
        <v>46</v>
      </c>
      <c r="L869" s="44" t="n">
        <f aca="false">D869*K869</f>
        <v>27.6</v>
      </c>
    </row>
    <row r="870" customFormat="false" ht="16.5" hidden="false" customHeight="false" outlineLevel="0" collapsed="false">
      <c r="A870" s="7"/>
      <c r="B870" s="22" t="s">
        <v>26</v>
      </c>
      <c r="C870" s="15"/>
      <c r="D870" s="25" t="n">
        <v>0.1</v>
      </c>
      <c r="E870" s="24" t="n">
        <f aca="false">D870/100</f>
        <v>0.001</v>
      </c>
      <c r="F870" s="25"/>
      <c r="G870" s="25"/>
      <c r="H870" s="26" t="n">
        <f aca="false">H864*D870/100</f>
        <v>0</v>
      </c>
      <c r="I870" s="25"/>
      <c r="J870" s="25"/>
      <c r="K870" s="23" t="n">
        <v>14</v>
      </c>
      <c r="L870" s="44" t="n">
        <f aca="false">D870*K870</f>
        <v>1.4</v>
      </c>
    </row>
    <row r="871" customFormat="false" ht="16.5" hidden="false" customHeight="false" outlineLevel="0" collapsed="false">
      <c r="A871" s="85"/>
      <c r="B871" s="28" t="s">
        <v>179</v>
      </c>
      <c r="C871" s="15"/>
      <c r="D871" s="110" t="n">
        <v>20</v>
      </c>
      <c r="E871" s="24" t="n">
        <f aca="false">D871/100</f>
        <v>0.2</v>
      </c>
      <c r="F871" s="25"/>
      <c r="G871" s="25"/>
      <c r="H871" s="26" t="n">
        <f aca="false">H864*D871/100</f>
        <v>0</v>
      </c>
      <c r="I871" s="25"/>
      <c r="J871" s="25"/>
      <c r="K871" s="23" t="n">
        <v>0</v>
      </c>
      <c r="L871" s="44" t="n">
        <f aca="false">D871*K871</f>
        <v>0</v>
      </c>
    </row>
    <row r="872" customFormat="false" ht="16.5" hidden="false" customHeight="false" outlineLevel="0" collapsed="false">
      <c r="A872" s="7"/>
      <c r="B872" s="22" t="s">
        <v>23</v>
      </c>
      <c r="C872" s="15"/>
      <c r="D872" s="111" t="n">
        <v>0.5</v>
      </c>
      <c r="E872" s="24" t="n">
        <f aca="false">D872/100</f>
        <v>0.005</v>
      </c>
      <c r="F872" s="25"/>
      <c r="G872" s="25"/>
      <c r="H872" s="26" t="n">
        <f aca="false">H864*D872/100</f>
        <v>0</v>
      </c>
      <c r="I872" s="25"/>
      <c r="J872" s="25"/>
      <c r="K872" s="23" t="n">
        <v>390</v>
      </c>
      <c r="L872" s="44" t="n">
        <f aca="false">D872*K872</f>
        <v>195</v>
      </c>
    </row>
    <row r="873" customFormat="false" ht="24" hidden="false" customHeight="true" outlineLevel="0" collapsed="false">
      <c r="A873" s="7"/>
      <c r="B873" s="14"/>
      <c r="C873" s="15"/>
      <c r="D873" s="25"/>
      <c r="E873" s="26"/>
      <c r="F873" s="25"/>
      <c r="G873" s="25"/>
      <c r="H873" s="26"/>
      <c r="I873" s="25"/>
      <c r="J873" s="25"/>
      <c r="K873" s="23"/>
      <c r="L873" s="44" t="n">
        <f aca="false">L866+L867+L868+L869+L870+L871+L872</f>
        <v>998</v>
      </c>
    </row>
    <row r="874" customFormat="false" ht="16.5" hidden="false" customHeight="false" outlineLevel="0" collapsed="false">
      <c r="A874" s="42"/>
      <c r="B874" s="36" t="s">
        <v>33</v>
      </c>
      <c r="C874" s="37"/>
      <c r="D874" s="40"/>
      <c r="E874" s="59"/>
      <c r="F874" s="40" t="n">
        <v>6.1</v>
      </c>
      <c r="G874" s="40" t="n">
        <v>3</v>
      </c>
      <c r="H874" s="40" t="n">
        <v>43.4</v>
      </c>
      <c r="I874" s="40" t="n">
        <v>225</v>
      </c>
      <c r="J874" s="40" t="n">
        <v>0</v>
      </c>
      <c r="K874" s="38"/>
      <c r="L874" s="45" t="n">
        <f aca="false">L873/100</f>
        <v>9.98</v>
      </c>
    </row>
    <row r="875" customFormat="false" ht="29.85" hidden="false" customHeight="true" outlineLevel="0" collapsed="false">
      <c r="A875" s="7" t="s">
        <v>104</v>
      </c>
      <c r="B875" s="41" t="s">
        <v>84</v>
      </c>
      <c r="C875" s="15" t="n">
        <v>15</v>
      </c>
      <c r="D875" s="23"/>
      <c r="E875" s="24"/>
      <c r="F875" s="25"/>
      <c r="G875" s="25"/>
      <c r="H875" s="26"/>
      <c r="I875" s="25"/>
      <c r="J875" s="25"/>
      <c r="K875" s="23"/>
      <c r="L875" s="43" t="n">
        <v>6.2</v>
      </c>
    </row>
    <row r="876" customFormat="false" ht="16.5" hidden="false" customHeight="false" outlineLevel="0" collapsed="false">
      <c r="A876" s="7"/>
      <c r="B876" s="22" t="s">
        <v>84</v>
      </c>
      <c r="C876" s="15"/>
      <c r="D876" s="23" t="n">
        <v>1.59</v>
      </c>
      <c r="E876" s="24" t="n">
        <f aca="false">D876/100</f>
        <v>0.0159</v>
      </c>
      <c r="F876" s="25"/>
      <c r="G876" s="25"/>
      <c r="H876" s="26" t="n">
        <f aca="false">H869*D876/100</f>
        <v>0</v>
      </c>
      <c r="I876" s="25"/>
      <c r="J876" s="25"/>
      <c r="K876" s="23" t="n">
        <v>390</v>
      </c>
      <c r="L876" s="23" t="n">
        <f aca="false">D876*K876</f>
        <v>620.1</v>
      </c>
    </row>
    <row r="877" customFormat="false" ht="16.5" hidden="false" customHeight="false" outlineLevel="0" collapsed="false">
      <c r="A877" s="35"/>
      <c r="B877" s="36" t="s">
        <v>33</v>
      </c>
      <c r="C877" s="37"/>
      <c r="D877" s="38"/>
      <c r="E877" s="39"/>
      <c r="F877" s="40" t="n">
        <v>3.9</v>
      </c>
      <c r="G877" s="40" t="n">
        <v>4</v>
      </c>
      <c r="H877" s="59" t="n">
        <v>0</v>
      </c>
      <c r="I877" s="40" t="n">
        <v>51</v>
      </c>
      <c r="J877" s="40" t="n">
        <v>0.08</v>
      </c>
      <c r="K877" s="38"/>
      <c r="L877" s="38" t="n">
        <f aca="false">L876/100</f>
        <v>6.201</v>
      </c>
    </row>
    <row r="878" customFormat="false" ht="38.25" hidden="false" customHeight="false" outlineLevel="0" collapsed="false">
      <c r="A878" s="7" t="s">
        <v>105</v>
      </c>
      <c r="B878" s="41" t="s">
        <v>31</v>
      </c>
      <c r="C878" s="15" t="n">
        <v>8</v>
      </c>
      <c r="D878" s="23"/>
      <c r="E878" s="24"/>
      <c r="F878" s="25"/>
      <c r="G878" s="25"/>
      <c r="H878" s="26"/>
      <c r="I878" s="25"/>
      <c r="J878" s="25"/>
      <c r="K878" s="23"/>
      <c r="L878" s="43" t="n">
        <v>3.12</v>
      </c>
    </row>
    <row r="879" customFormat="false" ht="16.5" hidden="false" customHeight="false" outlineLevel="0" collapsed="false">
      <c r="A879" s="7"/>
      <c r="B879" s="22" t="s">
        <v>23</v>
      </c>
      <c r="C879" s="15"/>
      <c r="D879" s="23" t="n">
        <v>0.8</v>
      </c>
      <c r="E879" s="24" t="n">
        <f aca="false">D879/100</f>
        <v>0.008</v>
      </c>
      <c r="F879" s="25"/>
      <c r="G879" s="25"/>
      <c r="H879" s="26" t="n">
        <f aca="false">H864*D879/100</f>
        <v>0</v>
      </c>
      <c r="I879" s="25"/>
      <c r="J879" s="25"/>
      <c r="K879" s="23" t="n">
        <v>390</v>
      </c>
      <c r="L879" s="44" t="n">
        <f aca="false">D879*K879</f>
        <v>312</v>
      </c>
    </row>
    <row r="880" customFormat="false" ht="16.5" hidden="false" customHeight="false" outlineLevel="0" collapsed="false">
      <c r="A880" s="42"/>
      <c r="B880" s="36" t="s">
        <v>33</v>
      </c>
      <c r="C880" s="37"/>
      <c r="D880" s="38"/>
      <c r="E880" s="39"/>
      <c r="F880" s="40" t="n">
        <v>0.05</v>
      </c>
      <c r="G880" s="40" t="n">
        <v>6.5</v>
      </c>
      <c r="H880" s="40" t="n">
        <v>0.1</v>
      </c>
      <c r="I880" s="40" t="n">
        <v>60</v>
      </c>
      <c r="J880" s="40" t="n">
        <v>0</v>
      </c>
      <c r="K880" s="38"/>
      <c r="L880" s="45" t="n">
        <f aca="false">L879/100</f>
        <v>3.12</v>
      </c>
    </row>
    <row r="881" customFormat="false" ht="33" hidden="false" customHeight="false" outlineLevel="0" collapsed="false">
      <c r="A881" s="7" t="s">
        <v>267</v>
      </c>
      <c r="B881" s="41" t="s">
        <v>91</v>
      </c>
      <c r="C881" s="15" t="s">
        <v>142</v>
      </c>
      <c r="D881" s="23"/>
      <c r="E881" s="24"/>
      <c r="F881" s="25"/>
      <c r="G881" s="25"/>
      <c r="H881" s="26"/>
      <c r="I881" s="25"/>
      <c r="J881" s="25"/>
      <c r="K881" s="23"/>
      <c r="L881" s="43" t="n">
        <v>1.78</v>
      </c>
    </row>
    <row r="882" customFormat="false" ht="16.5" hidden="false" customHeight="false" outlineLevel="0" collapsed="false">
      <c r="A882" s="7"/>
      <c r="B882" s="60" t="s">
        <v>87</v>
      </c>
      <c r="C882" s="15"/>
      <c r="D882" s="26" t="n">
        <v>0.045</v>
      </c>
      <c r="E882" s="24" t="n">
        <f aca="false">D882/100</f>
        <v>0.00045</v>
      </c>
      <c r="F882" s="25"/>
      <c r="G882" s="25"/>
      <c r="H882" s="26" t="n">
        <f aca="false">H786*D882/100</f>
        <v>0</v>
      </c>
      <c r="I882" s="25"/>
      <c r="J882" s="25"/>
      <c r="K882" s="23" t="n">
        <v>450</v>
      </c>
      <c r="L882" s="23" t="n">
        <f aca="false">D882*K882</f>
        <v>20.25</v>
      </c>
    </row>
    <row r="883" customFormat="false" ht="16.5" hidden="false" customHeight="false" outlineLevel="0" collapsed="false">
      <c r="A883" s="7"/>
      <c r="B883" s="60" t="s">
        <v>21</v>
      </c>
      <c r="C883" s="15"/>
      <c r="D883" s="23" t="n">
        <v>1.35</v>
      </c>
      <c r="E883" s="24" t="n">
        <f aca="false">D883/100</f>
        <v>0.0135</v>
      </c>
      <c r="F883" s="25"/>
      <c r="G883" s="25"/>
      <c r="H883" s="26" t="n">
        <f aca="false">H786*D883/100</f>
        <v>0</v>
      </c>
      <c r="I883" s="25"/>
      <c r="J883" s="25"/>
      <c r="K883" s="23" t="n">
        <v>46</v>
      </c>
      <c r="L883" s="23" t="n">
        <f aca="false">D883*K883</f>
        <v>62.1</v>
      </c>
    </row>
    <row r="884" customFormat="false" ht="16.5" hidden="false" customHeight="false" outlineLevel="0" collapsed="false">
      <c r="A884" s="7"/>
      <c r="B884" s="60" t="s">
        <v>32</v>
      </c>
      <c r="C884" s="15"/>
      <c r="D884" s="23" t="n">
        <v>18.36</v>
      </c>
      <c r="E884" s="24" t="n">
        <f aca="false">D884/100</f>
        <v>0.1836</v>
      </c>
      <c r="F884" s="25"/>
      <c r="G884" s="25"/>
      <c r="H884" s="26" t="n">
        <f aca="false">H786*D884/100</f>
        <v>0</v>
      </c>
      <c r="I884" s="25"/>
      <c r="J884" s="25"/>
      <c r="K884" s="23" t="n">
        <v>0</v>
      </c>
      <c r="L884" s="23" t="n">
        <f aca="false">D884*K884</f>
        <v>0</v>
      </c>
    </row>
    <row r="885" customFormat="false" ht="16.5" hidden="false" customHeight="false" outlineLevel="0" collapsed="false">
      <c r="A885" s="7"/>
      <c r="B885" s="60" t="s">
        <v>88</v>
      </c>
      <c r="C885" s="15"/>
      <c r="D885" s="23" t="n">
        <v>0.6</v>
      </c>
      <c r="E885" s="24" t="n">
        <f aca="false">D885/100</f>
        <v>0.006</v>
      </c>
      <c r="F885" s="25"/>
      <c r="G885" s="25"/>
      <c r="H885" s="26" t="n">
        <f aca="false">H786*D885/100</f>
        <v>0</v>
      </c>
      <c r="I885" s="25"/>
      <c r="J885" s="25"/>
      <c r="K885" s="23" t="n">
        <v>160</v>
      </c>
      <c r="L885" s="23" t="n">
        <f aca="false">D885*K885</f>
        <v>96</v>
      </c>
    </row>
    <row r="886" customFormat="false" ht="16.5" hidden="false" customHeight="false" outlineLevel="0" collapsed="false">
      <c r="A886" s="7"/>
      <c r="B886" s="60"/>
      <c r="C886" s="15"/>
      <c r="D886" s="23"/>
      <c r="E886" s="24"/>
      <c r="F886" s="25"/>
      <c r="G886" s="25"/>
      <c r="H886" s="26"/>
      <c r="I886" s="25"/>
      <c r="J886" s="25"/>
      <c r="K886" s="23"/>
      <c r="L886" s="23" t="n">
        <f aca="false">L882+L883+L884+L885</f>
        <v>178.35</v>
      </c>
    </row>
    <row r="887" customFormat="false" ht="16.5" hidden="false" customHeight="false" outlineLevel="0" collapsed="false">
      <c r="A887" s="83"/>
      <c r="B887" s="76" t="s">
        <v>33</v>
      </c>
      <c r="C887" s="77"/>
      <c r="D887" s="78"/>
      <c r="E887" s="79"/>
      <c r="F887" s="78" t="n">
        <v>0.2</v>
      </c>
      <c r="G887" s="80" t="n">
        <v>0</v>
      </c>
      <c r="H887" s="80" t="n">
        <v>16</v>
      </c>
      <c r="I887" s="80" t="n">
        <v>65</v>
      </c>
      <c r="J887" s="80" t="n">
        <v>0.5</v>
      </c>
      <c r="K887" s="78"/>
      <c r="L887" s="78" t="n">
        <f aca="false">L886/100</f>
        <v>1.7835</v>
      </c>
    </row>
    <row r="888" customFormat="false" ht="16.5" hidden="false" customHeight="false" outlineLevel="0" collapsed="false">
      <c r="A888" s="7" t="s">
        <v>37</v>
      </c>
      <c r="B888" s="14" t="s">
        <v>38</v>
      </c>
      <c r="C888" s="15" t="n">
        <v>30</v>
      </c>
      <c r="D888" s="23"/>
      <c r="E888" s="24"/>
      <c r="F888" s="25"/>
      <c r="G888" s="25"/>
      <c r="H888" s="26"/>
      <c r="I888" s="25"/>
      <c r="J888" s="25"/>
      <c r="K888" s="23"/>
      <c r="L888" s="16" t="n">
        <v>1.11</v>
      </c>
    </row>
    <row r="889" customFormat="false" ht="17.45" hidden="false" customHeight="true" outlineLevel="0" collapsed="false">
      <c r="A889" s="7"/>
      <c r="B889" s="14"/>
      <c r="C889" s="15"/>
      <c r="D889" s="23" t="n">
        <v>3</v>
      </c>
      <c r="E889" s="24" t="n">
        <f aca="false">D889/100</f>
        <v>0.03</v>
      </c>
      <c r="F889" s="25"/>
      <c r="G889" s="25"/>
      <c r="H889" s="26" t="n">
        <f aca="false">H864*D889/100</f>
        <v>0</v>
      </c>
      <c r="I889" s="25"/>
      <c r="J889" s="25"/>
      <c r="K889" s="23" t="n">
        <v>41</v>
      </c>
      <c r="L889" s="23" t="n">
        <f aca="false">D889*K889</f>
        <v>123</v>
      </c>
    </row>
    <row r="890" customFormat="false" ht="16.5" hidden="false" customHeight="false" outlineLevel="0" collapsed="false">
      <c r="A890" s="42"/>
      <c r="B890" s="36" t="s">
        <v>33</v>
      </c>
      <c r="C890" s="37"/>
      <c r="D890" s="38"/>
      <c r="E890" s="39"/>
      <c r="F890" s="40" t="n">
        <v>2.4</v>
      </c>
      <c r="G890" s="40" t="n">
        <v>0.4</v>
      </c>
      <c r="H890" s="40" t="n">
        <v>12.2</v>
      </c>
      <c r="I890" s="40" t="n">
        <v>63.6</v>
      </c>
      <c r="J890" s="40" t="n">
        <v>0</v>
      </c>
      <c r="K890" s="38"/>
      <c r="L890" s="38" t="n">
        <f aca="false">L889/100</f>
        <v>1.23</v>
      </c>
    </row>
    <row r="891" customFormat="false" ht="16.5" hidden="false" customHeight="false" outlineLevel="0" collapsed="false">
      <c r="A891" s="46"/>
      <c r="B891" s="63" t="s">
        <v>39</v>
      </c>
      <c r="C891" s="48"/>
      <c r="D891" s="49"/>
      <c r="E891" s="50"/>
      <c r="F891" s="51" t="n">
        <f aca="false">F874+F880+F887+F890</f>
        <v>8.75</v>
      </c>
      <c r="G891" s="51" t="n">
        <f aca="false">G874+G880+G887+G890</f>
        <v>9.9</v>
      </c>
      <c r="H891" s="51" t="n">
        <f aca="false">H874+H880+H887+H890</f>
        <v>71.7</v>
      </c>
      <c r="I891" s="51" t="n">
        <f aca="false">I874+I880+I887+I890</f>
        <v>413.6</v>
      </c>
      <c r="J891" s="51" t="n">
        <f aca="false">J874+J880+J887+J890</f>
        <v>0.5</v>
      </c>
      <c r="K891" s="49"/>
      <c r="L891" s="49" t="n">
        <f aca="false">L874+L877+L880+L887+L890</f>
        <v>22.3145</v>
      </c>
    </row>
    <row r="892" customFormat="false" ht="16.15" hidden="false" customHeight="true" outlineLevel="0" collapsed="false">
      <c r="A892" s="9" t="s">
        <v>40</v>
      </c>
      <c r="B892" s="9"/>
      <c r="C892" s="9"/>
      <c r="D892" s="9"/>
      <c r="E892" s="9"/>
      <c r="F892" s="9"/>
      <c r="G892" s="9"/>
      <c r="H892" s="9"/>
      <c r="I892" s="9"/>
      <c r="J892" s="9"/>
      <c r="K892" s="9"/>
      <c r="L892" s="9"/>
    </row>
    <row r="893" customFormat="false" ht="34.9" hidden="false" customHeight="true" outlineLevel="0" collapsed="false">
      <c r="A893" s="7" t="s">
        <v>202</v>
      </c>
      <c r="B893" s="41" t="s">
        <v>111</v>
      </c>
      <c r="C893" s="15" t="n">
        <v>100</v>
      </c>
      <c r="D893" s="23"/>
      <c r="E893" s="24"/>
      <c r="F893" s="25"/>
      <c r="G893" s="25"/>
      <c r="H893" s="26"/>
      <c r="I893" s="25"/>
      <c r="J893" s="25"/>
      <c r="K893" s="23"/>
      <c r="L893" s="43" t="n">
        <v>7</v>
      </c>
    </row>
    <row r="894" customFormat="false" ht="16.5" hidden="false" customHeight="false" outlineLevel="0" collapsed="false">
      <c r="A894" s="7"/>
      <c r="B894" s="22" t="s">
        <v>111</v>
      </c>
      <c r="C894" s="15"/>
      <c r="D894" s="23" t="n">
        <v>10</v>
      </c>
      <c r="E894" s="24" t="n">
        <f aca="false">D894/100</f>
        <v>0.1</v>
      </c>
      <c r="F894" s="25"/>
      <c r="G894" s="25"/>
      <c r="H894" s="26" t="n">
        <v>0</v>
      </c>
      <c r="I894" s="25"/>
      <c r="J894" s="25"/>
      <c r="K894" s="23" t="n">
        <v>70</v>
      </c>
      <c r="L894" s="44" t="n">
        <f aca="false">D894*K894</f>
        <v>700</v>
      </c>
    </row>
    <row r="895" customFormat="false" ht="16.5" hidden="false" customHeight="false" outlineLevel="0" collapsed="false">
      <c r="A895" s="46"/>
      <c r="B895" s="47" t="s">
        <v>33</v>
      </c>
      <c r="C895" s="48"/>
      <c r="D895" s="49"/>
      <c r="E895" s="50"/>
      <c r="F895" s="51" t="n">
        <v>1.5</v>
      </c>
      <c r="G895" s="51" t="n">
        <v>0</v>
      </c>
      <c r="H895" s="51" t="n">
        <v>23.6</v>
      </c>
      <c r="I895" s="51" t="n">
        <v>100</v>
      </c>
      <c r="J895" s="51" t="n">
        <v>0.3</v>
      </c>
      <c r="K895" s="49"/>
      <c r="L895" s="53" t="n">
        <f aca="false">L894/100</f>
        <v>7</v>
      </c>
    </row>
    <row r="896" customFormat="false" ht="16.15" hidden="false" customHeight="true" outlineLevel="0" collapsed="false">
      <c r="A896" s="9" t="s">
        <v>44</v>
      </c>
      <c r="B896" s="9"/>
      <c r="C896" s="9"/>
      <c r="D896" s="9"/>
      <c r="E896" s="9"/>
      <c r="F896" s="9"/>
      <c r="G896" s="9"/>
      <c r="H896" s="9"/>
      <c r="I896" s="9"/>
      <c r="J896" s="9"/>
      <c r="K896" s="9"/>
      <c r="L896" s="9"/>
    </row>
    <row r="897" customFormat="false" ht="21.6" hidden="false" customHeight="true" outlineLevel="0" collapsed="false">
      <c r="A897" s="7" t="s">
        <v>268</v>
      </c>
      <c r="B897" s="14" t="s">
        <v>269</v>
      </c>
      <c r="C897" s="15" t="n">
        <v>25</v>
      </c>
      <c r="D897" s="23"/>
      <c r="E897" s="24"/>
      <c r="F897" s="25"/>
      <c r="G897" s="25"/>
      <c r="H897" s="26"/>
      <c r="I897" s="25"/>
      <c r="J897" s="25"/>
      <c r="K897" s="23"/>
      <c r="L897" s="16" t="n">
        <v>1.87</v>
      </c>
    </row>
    <row r="898" customFormat="false" ht="16.75" hidden="false" customHeight="false" outlineLevel="0" collapsed="false">
      <c r="A898" s="7"/>
      <c r="B898" s="22" t="s">
        <v>269</v>
      </c>
      <c r="C898" s="15"/>
      <c r="D898" s="23" t="n">
        <v>2.75</v>
      </c>
      <c r="E898" s="24" t="n">
        <f aca="false">D898/100</f>
        <v>0.0275</v>
      </c>
      <c r="F898" s="25"/>
      <c r="G898" s="25"/>
      <c r="H898" s="26" t="n">
        <v>0</v>
      </c>
      <c r="I898" s="25"/>
      <c r="J898" s="25"/>
      <c r="K898" s="23" t="n">
        <v>68</v>
      </c>
      <c r="L898" s="23" t="n">
        <f aca="false">D898*K898</f>
        <v>187</v>
      </c>
    </row>
    <row r="899" customFormat="false" ht="16.5" hidden="false" customHeight="false" outlineLevel="0" collapsed="false">
      <c r="A899" s="35"/>
      <c r="B899" s="36" t="s">
        <v>33</v>
      </c>
      <c r="C899" s="37"/>
      <c r="D899" s="38"/>
      <c r="E899" s="39"/>
      <c r="F899" s="40" t="n">
        <v>0.4</v>
      </c>
      <c r="G899" s="40" t="n">
        <v>0.1</v>
      </c>
      <c r="H899" s="40" t="n">
        <v>1.6</v>
      </c>
      <c r="I899" s="40" t="n">
        <v>9</v>
      </c>
      <c r="J899" s="38" t="n">
        <v>0.01</v>
      </c>
      <c r="K899" s="38"/>
      <c r="L899" s="38" t="n">
        <f aca="false">L898/100</f>
        <v>1.87</v>
      </c>
    </row>
    <row r="900" customFormat="false" ht="75" hidden="false" customHeight="true" outlineLevel="0" collapsed="false">
      <c r="A900" s="7" t="s">
        <v>270</v>
      </c>
      <c r="B900" s="14" t="s">
        <v>271</v>
      </c>
      <c r="C900" s="15" t="s">
        <v>47</v>
      </c>
      <c r="D900" s="23"/>
      <c r="E900" s="24"/>
      <c r="F900" s="23"/>
      <c r="G900" s="25"/>
      <c r="H900" s="26"/>
      <c r="I900" s="25"/>
      <c r="J900" s="25"/>
      <c r="K900" s="23"/>
      <c r="L900" s="43" t="n">
        <v>5.18</v>
      </c>
    </row>
    <row r="901" customFormat="false" ht="16.5" hidden="false" customHeight="false" outlineLevel="0" collapsed="false">
      <c r="A901" s="7"/>
      <c r="B901" s="22" t="s">
        <v>51</v>
      </c>
      <c r="C901" s="15"/>
      <c r="D901" s="23" t="n">
        <v>8</v>
      </c>
      <c r="E901" s="24" t="n">
        <f aca="false">D901/100</f>
        <v>0.08</v>
      </c>
      <c r="F901" s="23"/>
      <c r="G901" s="25"/>
      <c r="H901" s="26" t="n">
        <f aca="false">H872*D901/100</f>
        <v>0</v>
      </c>
      <c r="I901" s="25"/>
      <c r="J901" s="25"/>
      <c r="K901" s="23" t="n">
        <v>27</v>
      </c>
      <c r="L901" s="23" t="n">
        <f aca="false">D901*K901</f>
        <v>216</v>
      </c>
    </row>
    <row r="902" customFormat="false" ht="16.5" hidden="false" customHeight="false" outlineLevel="0" collapsed="false">
      <c r="A902" s="7"/>
      <c r="B902" s="22" t="s">
        <v>52</v>
      </c>
      <c r="C902" s="15"/>
      <c r="D902" s="23" t="n">
        <v>8.51</v>
      </c>
      <c r="E902" s="24" t="n">
        <f aca="false">D902/100</f>
        <v>0.0851</v>
      </c>
      <c r="F902" s="23"/>
      <c r="G902" s="25"/>
      <c r="H902" s="26" t="n">
        <f aca="false">H873*D902/100</f>
        <v>0</v>
      </c>
      <c r="I902" s="25"/>
      <c r="J902" s="25"/>
      <c r="K902" s="23" t="n">
        <v>0</v>
      </c>
      <c r="L902" s="23" t="n">
        <f aca="false">D902*K902</f>
        <v>0</v>
      </c>
    </row>
    <row r="903" customFormat="false" ht="16.5" hidden="false" customHeight="false" outlineLevel="0" collapsed="false">
      <c r="A903" s="7"/>
      <c r="B903" s="22" t="s">
        <v>53</v>
      </c>
      <c r="C903" s="15"/>
      <c r="D903" s="23" t="n">
        <v>9.16</v>
      </c>
      <c r="E903" s="24" t="n">
        <f aca="false">D903/100</f>
        <v>0.0916</v>
      </c>
      <c r="F903" s="23"/>
      <c r="G903" s="25"/>
      <c r="H903" s="26" t="n">
        <v>0</v>
      </c>
      <c r="I903" s="25"/>
      <c r="J903" s="25"/>
      <c r="K903" s="23" t="n">
        <v>0</v>
      </c>
      <c r="L903" s="23" t="n">
        <f aca="false">D903*K903</f>
        <v>0</v>
      </c>
    </row>
    <row r="904" customFormat="false" ht="16.5" hidden="false" customHeight="false" outlineLevel="0" collapsed="false">
      <c r="A904" s="7"/>
      <c r="B904" s="22" t="s">
        <v>54</v>
      </c>
      <c r="C904" s="15"/>
      <c r="D904" s="23" t="n">
        <v>9.92</v>
      </c>
      <c r="E904" s="24" t="n">
        <f aca="false">D904/100</f>
        <v>0.0992</v>
      </c>
      <c r="F904" s="23"/>
      <c r="G904" s="25"/>
      <c r="H904" s="26" t="n">
        <f aca="false">H866*D904/100</f>
        <v>0</v>
      </c>
      <c r="I904" s="25"/>
      <c r="J904" s="25"/>
      <c r="K904" s="23" t="n">
        <v>0</v>
      </c>
      <c r="L904" s="23" t="n">
        <f aca="false">D904*K904</f>
        <v>0</v>
      </c>
    </row>
    <row r="905" customFormat="false" ht="16.5" hidden="false" customHeight="false" outlineLevel="0" collapsed="false">
      <c r="A905" s="7"/>
      <c r="B905" s="22" t="s">
        <v>55</v>
      </c>
      <c r="C905" s="15"/>
      <c r="D905" s="26" t="n">
        <v>1.33</v>
      </c>
      <c r="E905" s="24" t="n">
        <f aca="false">D905/100</f>
        <v>0.0133</v>
      </c>
      <c r="F905" s="23"/>
      <c r="G905" s="25"/>
      <c r="H905" s="26" t="n">
        <f aca="false">H867*D905/100</f>
        <v>0</v>
      </c>
      <c r="I905" s="25"/>
      <c r="J905" s="25"/>
      <c r="K905" s="23" t="n">
        <v>0</v>
      </c>
      <c r="L905" s="23" t="n">
        <f aca="false">D905*K905</f>
        <v>0</v>
      </c>
    </row>
    <row r="906" customFormat="false" ht="16.5" hidden="false" customHeight="false" outlineLevel="0" collapsed="false">
      <c r="A906" s="7"/>
      <c r="B906" s="22" t="s">
        <v>56</v>
      </c>
      <c r="C906" s="15"/>
      <c r="D906" s="26" t="n">
        <v>1.4</v>
      </c>
      <c r="E906" s="24" t="n">
        <f aca="false">D906/100</f>
        <v>0.014</v>
      </c>
      <c r="F906" s="23"/>
      <c r="G906" s="25"/>
      <c r="H906" s="26" t="n">
        <f aca="false">H868*D906/100</f>
        <v>0</v>
      </c>
      <c r="I906" s="25"/>
      <c r="J906" s="25"/>
      <c r="K906" s="23" t="n">
        <v>30</v>
      </c>
      <c r="L906" s="23" t="n">
        <f aca="false">D906*K906</f>
        <v>42</v>
      </c>
    </row>
    <row r="907" customFormat="false" ht="16.5" hidden="false" customHeight="false" outlineLevel="0" collapsed="false">
      <c r="A907" s="7"/>
      <c r="B907" s="22" t="s">
        <v>272</v>
      </c>
      <c r="C907" s="15"/>
      <c r="D907" s="25" t="n">
        <v>0.4</v>
      </c>
      <c r="E907" s="24" t="n">
        <f aca="false">D907/100</f>
        <v>0.004</v>
      </c>
      <c r="F907" s="23"/>
      <c r="G907" s="25"/>
      <c r="H907" s="26" t="n">
        <f aca="false">H881*D907/100</f>
        <v>0</v>
      </c>
      <c r="I907" s="25"/>
      <c r="J907" s="25"/>
      <c r="K907" s="23" t="n">
        <v>38</v>
      </c>
      <c r="L907" s="23" t="n">
        <f aca="false">D907*K907</f>
        <v>15.2</v>
      </c>
    </row>
    <row r="908" customFormat="false" ht="16.5" hidden="false" customHeight="false" outlineLevel="0" collapsed="false">
      <c r="A908" s="7"/>
      <c r="B908" s="22" t="s">
        <v>118</v>
      </c>
      <c r="C908" s="15"/>
      <c r="D908" s="23" t="n">
        <v>0.48</v>
      </c>
      <c r="E908" s="24" t="n">
        <f aca="false">D908/100</f>
        <v>0.0048</v>
      </c>
      <c r="F908" s="23"/>
      <c r="G908" s="25"/>
      <c r="H908" s="26" t="n">
        <f aca="false">H882*D908/100</f>
        <v>0</v>
      </c>
      <c r="I908" s="25"/>
      <c r="J908" s="25"/>
      <c r="K908" s="23" t="n">
        <v>30</v>
      </c>
      <c r="L908" s="23" t="n">
        <f aca="false">D908*K908</f>
        <v>14.4</v>
      </c>
    </row>
    <row r="909" customFormat="false" ht="16.5" hidden="false" customHeight="false" outlineLevel="0" collapsed="false">
      <c r="A909" s="7"/>
      <c r="B909" s="22" t="s">
        <v>273</v>
      </c>
      <c r="C909" s="15"/>
      <c r="D909" s="25" t="n">
        <v>1.7</v>
      </c>
      <c r="E909" s="24" t="n">
        <f aca="false">D909/100</f>
        <v>0.017</v>
      </c>
      <c r="F909" s="23"/>
      <c r="G909" s="25"/>
      <c r="H909" s="26" t="n">
        <f aca="false">H883*D909/100</f>
        <v>0</v>
      </c>
      <c r="I909" s="25"/>
      <c r="J909" s="25"/>
      <c r="K909" s="23" t="n">
        <v>68</v>
      </c>
      <c r="L909" s="23" t="n">
        <f aca="false">D909*K909</f>
        <v>115.6</v>
      </c>
    </row>
    <row r="910" customFormat="false" ht="16.5" hidden="false" customHeight="false" outlineLevel="0" collapsed="false">
      <c r="A910" s="7"/>
      <c r="B910" s="22" t="s">
        <v>58</v>
      </c>
      <c r="C910" s="15"/>
      <c r="D910" s="25" t="n">
        <v>0.5</v>
      </c>
      <c r="E910" s="24" t="n">
        <f aca="false">D910/100</f>
        <v>0.005</v>
      </c>
      <c r="F910" s="23"/>
      <c r="G910" s="25"/>
      <c r="H910" s="26" t="n">
        <f aca="false">H884*D910/100</f>
        <v>0</v>
      </c>
      <c r="I910" s="25"/>
      <c r="J910" s="25"/>
      <c r="K910" s="23" t="n">
        <v>84</v>
      </c>
      <c r="L910" s="23" t="n">
        <f aca="false">D910*K910</f>
        <v>42</v>
      </c>
    </row>
    <row r="911" customFormat="false" ht="18" hidden="false" customHeight="true" outlineLevel="0" collapsed="false">
      <c r="A911" s="7"/>
      <c r="B911" s="22" t="s">
        <v>274</v>
      </c>
      <c r="C911" s="15"/>
      <c r="D911" s="25" t="n">
        <v>18.8</v>
      </c>
      <c r="E911" s="24" t="n">
        <f aca="false">D911/100</f>
        <v>0.188</v>
      </c>
      <c r="F911" s="23"/>
      <c r="G911" s="25"/>
      <c r="H911" s="26" t="n">
        <f aca="false">H885*D911/100</f>
        <v>0</v>
      </c>
      <c r="I911" s="25"/>
      <c r="J911" s="25"/>
      <c r="K911" s="23" t="n">
        <v>0</v>
      </c>
      <c r="L911" s="23" t="n">
        <f aca="false">D911*K911</f>
        <v>0</v>
      </c>
    </row>
    <row r="912" customFormat="false" ht="16.5" hidden="false" customHeight="false" outlineLevel="0" collapsed="false">
      <c r="A912" s="7"/>
      <c r="B912" s="22" t="s">
        <v>69</v>
      </c>
      <c r="C912" s="15"/>
      <c r="D912" s="23" t="n">
        <v>0.18</v>
      </c>
      <c r="E912" s="24" t="n">
        <f aca="false">D912/100</f>
        <v>0.0018</v>
      </c>
      <c r="F912" s="23"/>
      <c r="G912" s="25"/>
      <c r="H912" s="26" t="n">
        <f aca="false">H886*D912/100</f>
        <v>0</v>
      </c>
      <c r="I912" s="25"/>
      <c r="J912" s="25"/>
      <c r="K912" s="23" t="n">
        <v>14</v>
      </c>
      <c r="L912" s="23" t="n">
        <f aca="false">D912*K912</f>
        <v>2.52</v>
      </c>
    </row>
    <row r="913" customFormat="false" ht="19.9" hidden="false" customHeight="true" outlineLevel="0" collapsed="false">
      <c r="A913" s="7"/>
      <c r="B913" s="22" t="s">
        <v>25</v>
      </c>
      <c r="C913" s="15"/>
      <c r="D913" s="23" t="n">
        <v>0.4</v>
      </c>
      <c r="E913" s="24" t="n">
        <f aca="false">D913/100</f>
        <v>0.004</v>
      </c>
      <c r="F913" s="23"/>
      <c r="G913" s="25"/>
      <c r="H913" s="26" t="n">
        <v>0</v>
      </c>
      <c r="I913" s="25"/>
      <c r="J913" s="25"/>
      <c r="K913" s="23" t="n">
        <v>175</v>
      </c>
      <c r="L913" s="23" t="n">
        <f aca="false">D913*K913</f>
        <v>70</v>
      </c>
    </row>
    <row r="914" customFormat="false" ht="16.5" hidden="false" customHeight="false" outlineLevel="0" collapsed="false">
      <c r="A914" s="7"/>
      <c r="B914" s="22"/>
      <c r="C914" s="15"/>
      <c r="D914" s="23"/>
      <c r="E914" s="24"/>
      <c r="F914" s="23"/>
      <c r="G914" s="25"/>
      <c r="H914" s="26"/>
      <c r="I914" s="25"/>
      <c r="J914" s="25"/>
      <c r="K914" s="23"/>
      <c r="L914" s="23" t="n">
        <f aca="false">SUM(L901:L913)</f>
        <v>517.72</v>
      </c>
    </row>
    <row r="915" customFormat="false" ht="16.5" hidden="false" customHeight="false" outlineLevel="0" collapsed="false">
      <c r="A915" s="35"/>
      <c r="B915" s="36" t="s">
        <v>33</v>
      </c>
      <c r="C915" s="37"/>
      <c r="D915" s="38"/>
      <c r="E915" s="39"/>
      <c r="F915" s="38" t="n">
        <v>1.76</v>
      </c>
      <c r="G915" s="40" t="n">
        <v>4.1</v>
      </c>
      <c r="H915" s="40" t="n">
        <v>16.4</v>
      </c>
      <c r="I915" s="40" t="n">
        <v>109.6</v>
      </c>
      <c r="J915" s="40" t="n">
        <v>0</v>
      </c>
      <c r="K915" s="38"/>
      <c r="L915" s="38" t="n">
        <f aca="false">L914/100</f>
        <v>5.1772</v>
      </c>
    </row>
    <row r="916" customFormat="false" ht="35.25" hidden="false" customHeight="true" outlineLevel="0" collapsed="false">
      <c r="A916" s="7" t="s">
        <v>275</v>
      </c>
      <c r="B916" s="41" t="s">
        <v>276</v>
      </c>
      <c r="C916" s="15" t="s">
        <v>277</v>
      </c>
      <c r="D916" s="23"/>
      <c r="E916" s="24"/>
      <c r="F916" s="23"/>
      <c r="G916" s="25"/>
      <c r="H916" s="26"/>
      <c r="I916" s="25"/>
      <c r="J916" s="25"/>
      <c r="K916" s="23"/>
      <c r="L916" s="43" t="n">
        <v>24.03</v>
      </c>
    </row>
    <row r="917" customFormat="false" ht="20.45" hidden="false" customHeight="true" outlineLevel="0" collapsed="false">
      <c r="A917" s="7"/>
      <c r="B917" s="22" t="s">
        <v>278</v>
      </c>
      <c r="C917" s="15"/>
      <c r="D917" s="23" t="n">
        <v>13.4</v>
      </c>
      <c r="E917" s="24" t="n">
        <f aca="false">D917/100</f>
        <v>0.134</v>
      </c>
      <c r="F917" s="23"/>
      <c r="G917" s="25"/>
      <c r="H917" s="26" t="n">
        <f aca="false">H867*D917/100</f>
        <v>0</v>
      </c>
      <c r="I917" s="25"/>
      <c r="J917" s="25"/>
      <c r="K917" s="23" t="n">
        <v>145</v>
      </c>
      <c r="L917" s="23" t="n">
        <f aca="false">D917*K917</f>
        <v>1943</v>
      </c>
    </row>
    <row r="918" customFormat="false" ht="16.9" hidden="false" customHeight="true" outlineLevel="0" collapsed="false">
      <c r="A918" s="7"/>
      <c r="B918" s="22" t="s">
        <v>103</v>
      </c>
      <c r="C918" s="15"/>
      <c r="D918" s="23" t="n">
        <v>4.55</v>
      </c>
      <c r="E918" s="24" t="n">
        <f aca="false">D918/100</f>
        <v>0.0455</v>
      </c>
      <c r="F918" s="23"/>
      <c r="G918" s="25"/>
      <c r="H918" s="26" t="n">
        <f aca="false">H867*D918/100</f>
        <v>0</v>
      </c>
      <c r="I918" s="25"/>
      <c r="J918" s="25"/>
      <c r="K918" s="23" t="n">
        <v>60</v>
      </c>
      <c r="L918" s="23" t="n">
        <f aca="false">D918*K918</f>
        <v>273</v>
      </c>
    </row>
    <row r="919" customFormat="false" ht="16.5" hidden="false" customHeight="false" outlineLevel="0" collapsed="false">
      <c r="A919" s="7"/>
      <c r="B919" s="22" t="s">
        <v>55</v>
      </c>
      <c r="C919" s="15"/>
      <c r="D919" s="23" t="n">
        <v>1.7</v>
      </c>
      <c r="E919" s="24" t="n">
        <f aca="false">D919/100</f>
        <v>0.017</v>
      </c>
      <c r="F919" s="23"/>
      <c r="G919" s="25"/>
      <c r="H919" s="26" t="n">
        <f aca="false">H867*D919/100</f>
        <v>0</v>
      </c>
      <c r="I919" s="25"/>
      <c r="J919" s="25"/>
      <c r="K919" s="23" t="n">
        <v>0</v>
      </c>
      <c r="L919" s="23" t="n">
        <f aca="false">D919*K919</f>
        <v>0</v>
      </c>
    </row>
    <row r="920" customFormat="false" ht="16.5" hidden="false" customHeight="false" outlineLevel="0" collapsed="false">
      <c r="A920" s="7"/>
      <c r="B920" s="22" t="s">
        <v>56</v>
      </c>
      <c r="C920" s="15"/>
      <c r="D920" s="23" t="n">
        <v>1.8</v>
      </c>
      <c r="E920" s="24" t="n">
        <f aca="false">D920/100</f>
        <v>0.018</v>
      </c>
      <c r="F920" s="23"/>
      <c r="G920" s="25"/>
      <c r="H920" s="26" t="n">
        <f aca="false">H886*D920/100</f>
        <v>0</v>
      </c>
      <c r="I920" s="25"/>
      <c r="J920" s="25"/>
      <c r="K920" s="23" t="n">
        <v>30</v>
      </c>
      <c r="L920" s="23" t="n">
        <f aca="false">D920*K920</f>
        <v>54</v>
      </c>
    </row>
    <row r="921" customFormat="false" ht="16.35" hidden="false" customHeight="true" outlineLevel="0" collapsed="false">
      <c r="A921" s="7"/>
      <c r="B921" s="22" t="s">
        <v>118</v>
      </c>
      <c r="C921" s="15"/>
      <c r="D921" s="23" t="n">
        <v>1.04</v>
      </c>
      <c r="E921" s="24" t="n">
        <f aca="false">D921/100</f>
        <v>0.0104</v>
      </c>
      <c r="F921" s="23"/>
      <c r="G921" s="25"/>
      <c r="H921" s="26" t="n">
        <f aca="false">H867*D921/100</f>
        <v>0</v>
      </c>
      <c r="I921" s="25"/>
      <c r="J921" s="25"/>
      <c r="K921" s="23" t="n">
        <v>30</v>
      </c>
      <c r="L921" s="23" t="n">
        <f aca="false">D921*K921</f>
        <v>31.2</v>
      </c>
    </row>
    <row r="922" customFormat="false" ht="16.5" hidden="false" customHeight="false" outlineLevel="0" collapsed="false">
      <c r="A922" s="7"/>
      <c r="B922" s="22" t="s">
        <v>58</v>
      </c>
      <c r="C922" s="15"/>
      <c r="D922" s="23" t="n">
        <v>0.9</v>
      </c>
      <c r="E922" s="24" t="n">
        <f aca="false">D922/100</f>
        <v>0.009</v>
      </c>
      <c r="F922" s="23"/>
      <c r="G922" s="25"/>
      <c r="H922" s="26" t="n">
        <f aca="false">H867*D922/100</f>
        <v>0</v>
      </c>
      <c r="I922" s="25"/>
      <c r="J922" s="25"/>
      <c r="K922" s="23" t="n">
        <v>84</v>
      </c>
      <c r="L922" s="23" t="n">
        <f aca="false">D922*K922</f>
        <v>75.6</v>
      </c>
    </row>
    <row r="923" customFormat="false" ht="16.5" hidden="false" customHeight="false" outlineLevel="0" collapsed="false">
      <c r="A923" s="7"/>
      <c r="B923" s="22" t="s">
        <v>59</v>
      </c>
      <c r="C923" s="15"/>
      <c r="D923" s="23" t="n">
        <v>0.26</v>
      </c>
      <c r="E923" s="24" t="n">
        <f aca="false">D923/100</f>
        <v>0.0026</v>
      </c>
      <c r="F923" s="23"/>
      <c r="G923" s="25"/>
      <c r="H923" s="26" t="n">
        <f aca="false">H867*D923/100</f>
        <v>0</v>
      </c>
      <c r="I923" s="25"/>
      <c r="J923" s="25"/>
      <c r="K923" s="23" t="n">
        <v>89</v>
      </c>
      <c r="L923" s="23" t="n">
        <f aca="false">D923*K923</f>
        <v>23.14</v>
      </c>
    </row>
    <row r="924" customFormat="false" ht="16.5" hidden="false" customHeight="false" outlineLevel="0" collapsed="false">
      <c r="A924" s="7"/>
      <c r="B924" s="22" t="s">
        <v>69</v>
      </c>
      <c r="C924" s="15"/>
      <c r="D924" s="23" t="n">
        <v>0.2</v>
      </c>
      <c r="E924" s="24" t="n">
        <f aca="false">D924/100</f>
        <v>0.002</v>
      </c>
      <c r="F924" s="23"/>
      <c r="G924" s="25"/>
      <c r="H924" s="26" t="n">
        <f aca="false">H867*D924/100</f>
        <v>0</v>
      </c>
      <c r="I924" s="25"/>
      <c r="J924" s="25"/>
      <c r="K924" s="23" t="n">
        <v>14</v>
      </c>
      <c r="L924" s="23" t="n">
        <f aca="false">D924*K924</f>
        <v>2.8</v>
      </c>
    </row>
    <row r="925" customFormat="false" ht="16.5" hidden="false" customHeight="false" outlineLevel="0" collapsed="false">
      <c r="A925" s="7"/>
      <c r="B925" s="22"/>
      <c r="C925" s="15"/>
      <c r="D925" s="23"/>
      <c r="E925" s="24"/>
      <c r="F925" s="23"/>
      <c r="G925" s="25"/>
      <c r="H925" s="26"/>
      <c r="I925" s="25"/>
      <c r="J925" s="25"/>
      <c r="K925" s="23"/>
      <c r="L925" s="23" t="n">
        <f aca="false">SUM(L917:L924)</f>
        <v>2402.74</v>
      </c>
    </row>
    <row r="926" customFormat="false" ht="16.5" hidden="false" customHeight="false" outlineLevel="0" collapsed="false">
      <c r="A926" s="35"/>
      <c r="B926" s="36" t="s">
        <v>33</v>
      </c>
      <c r="C926" s="37"/>
      <c r="D926" s="38"/>
      <c r="E926" s="39"/>
      <c r="F926" s="38" t="n">
        <v>19.8</v>
      </c>
      <c r="G926" s="40" t="n">
        <v>25.3</v>
      </c>
      <c r="H926" s="40" t="n">
        <v>32.1</v>
      </c>
      <c r="I926" s="40" t="n">
        <v>436</v>
      </c>
      <c r="J926" s="40" t="n">
        <v>0</v>
      </c>
      <c r="K926" s="38"/>
      <c r="L926" s="38" t="n">
        <f aca="false">L925/100</f>
        <v>24.0274</v>
      </c>
    </row>
    <row r="927" customFormat="false" ht="27" hidden="false" customHeight="true" outlineLevel="0" collapsed="false">
      <c r="A927" s="7" t="s">
        <v>70</v>
      </c>
      <c r="B927" s="41" t="s">
        <v>71</v>
      </c>
      <c r="C927" s="15" t="n">
        <v>180</v>
      </c>
      <c r="D927" s="23"/>
      <c r="E927" s="24"/>
      <c r="F927" s="25"/>
      <c r="G927" s="25"/>
      <c r="H927" s="26"/>
      <c r="I927" s="25"/>
      <c r="J927" s="25"/>
      <c r="K927" s="23"/>
      <c r="L927" s="43" t="n">
        <v>2.78</v>
      </c>
    </row>
    <row r="928" customFormat="false" ht="16.5" hidden="false" customHeight="false" outlineLevel="0" collapsed="false">
      <c r="A928" s="7"/>
      <c r="B928" s="60" t="s">
        <v>72</v>
      </c>
      <c r="C928" s="15"/>
      <c r="D928" s="23" t="n">
        <v>1.8</v>
      </c>
      <c r="E928" s="24" t="n">
        <f aca="false">D928/100</f>
        <v>0.018</v>
      </c>
      <c r="F928" s="25"/>
      <c r="G928" s="25"/>
      <c r="H928" s="26" t="n">
        <f aca="false">H906*D928/100</f>
        <v>0</v>
      </c>
      <c r="I928" s="25"/>
      <c r="J928" s="25"/>
      <c r="K928" s="23" t="n">
        <v>105</v>
      </c>
      <c r="L928" s="23" t="n">
        <f aca="false">D928*K928</f>
        <v>189</v>
      </c>
    </row>
    <row r="929" customFormat="false" ht="16.5" hidden="false" customHeight="false" outlineLevel="0" collapsed="false">
      <c r="A929" s="7"/>
      <c r="B929" s="60" t="s">
        <v>32</v>
      </c>
      <c r="C929" s="15"/>
      <c r="D929" s="23" t="n">
        <v>18</v>
      </c>
      <c r="E929" s="24" t="n">
        <f aca="false">D929/100</f>
        <v>0.18</v>
      </c>
      <c r="F929" s="25"/>
      <c r="G929" s="25"/>
      <c r="H929" s="26" t="n">
        <f aca="false">H907*D929/100</f>
        <v>0</v>
      </c>
      <c r="I929" s="25"/>
      <c r="J929" s="25"/>
      <c r="K929" s="23" t="n">
        <v>0</v>
      </c>
      <c r="L929" s="23" t="n">
        <f aca="false">D929*K929</f>
        <v>0</v>
      </c>
    </row>
    <row r="930" customFormat="false" ht="16.5" hidden="false" customHeight="false" outlineLevel="0" collapsed="false">
      <c r="A930" s="7"/>
      <c r="B930" s="60" t="s">
        <v>21</v>
      </c>
      <c r="C930" s="15"/>
      <c r="D930" s="23" t="n">
        <v>1.8</v>
      </c>
      <c r="E930" s="24" t="n">
        <f aca="false">D930/100</f>
        <v>0.018</v>
      </c>
      <c r="F930" s="25"/>
      <c r="G930" s="25"/>
      <c r="H930" s="26" t="n">
        <f aca="false">H908*D930/100</f>
        <v>0</v>
      </c>
      <c r="I930" s="25"/>
      <c r="J930" s="25"/>
      <c r="K930" s="23" t="n">
        <v>46</v>
      </c>
      <c r="L930" s="23" t="n">
        <f aca="false">D930*K930</f>
        <v>82.8</v>
      </c>
    </row>
    <row r="931" customFormat="false" ht="16.5" hidden="false" customHeight="false" outlineLevel="0" collapsed="false">
      <c r="A931" s="7"/>
      <c r="B931" s="60" t="s">
        <v>73</v>
      </c>
      <c r="C931" s="15"/>
      <c r="D931" s="26" t="n">
        <v>0.018</v>
      </c>
      <c r="E931" s="34" t="n">
        <f aca="false">D931/100</f>
        <v>0.00018</v>
      </c>
      <c r="F931" s="25"/>
      <c r="G931" s="25"/>
      <c r="H931" s="26" t="n">
        <f aca="false">H909*D931/100</f>
        <v>0</v>
      </c>
      <c r="I931" s="25"/>
      <c r="J931" s="25"/>
      <c r="K931" s="23" t="n">
        <v>350</v>
      </c>
      <c r="L931" s="23" t="n">
        <f aca="false">D931*K931</f>
        <v>6.3</v>
      </c>
    </row>
    <row r="932" customFormat="false" ht="16.5" hidden="false" customHeight="false" outlineLevel="0" collapsed="false">
      <c r="A932" s="7"/>
      <c r="B932" s="60"/>
      <c r="C932" s="15"/>
      <c r="D932" s="23"/>
      <c r="E932" s="24"/>
      <c r="F932" s="25"/>
      <c r="G932" s="25"/>
      <c r="H932" s="26"/>
      <c r="I932" s="25"/>
      <c r="J932" s="25"/>
      <c r="K932" s="23"/>
      <c r="L932" s="23" t="n">
        <f aca="false">L928+L929+L930+L931</f>
        <v>278.1</v>
      </c>
    </row>
    <row r="933" customFormat="false" ht="16.5" hidden="false" customHeight="false" outlineLevel="0" collapsed="false">
      <c r="A933" s="35"/>
      <c r="B933" s="36" t="s">
        <v>33</v>
      </c>
      <c r="C933" s="37"/>
      <c r="D933" s="38"/>
      <c r="E933" s="39"/>
      <c r="F933" s="40" t="n">
        <v>0.1</v>
      </c>
      <c r="G933" s="40" t="n">
        <v>0</v>
      </c>
      <c r="H933" s="40" t="n">
        <v>19.6</v>
      </c>
      <c r="I933" s="40" t="n">
        <v>78.8</v>
      </c>
      <c r="J933" s="40" t="n">
        <v>0.2</v>
      </c>
      <c r="K933" s="38"/>
      <c r="L933" s="38" t="n">
        <f aca="false">L932/100</f>
        <v>2.781</v>
      </c>
    </row>
    <row r="934" customFormat="false" ht="16.5" hidden="false" customHeight="false" outlineLevel="0" collapsed="false">
      <c r="A934" s="7" t="s">
        <v>37</v>
      </c>
      <c r="B934" s="14" t="s">
        <v>74</v>
      </c>
      <c r="C934" s="15" t="s">
        <v>75</v>
      </c>
      <c r="D934" s="23"/>
      <c r="E934" s="24"/>
      <c r="F934" s="25"/>
      <c r="G934" s="25"/>
      <c r="H934" s="26"/>
      <c r="I934" s="25"/>
      <c r="J934" s="25"/>
      <c r="K934" s="23"/>
      <c r="L934" s="16" t="n">
        <v>2.46</v>
      </c>
    </row>
    <row r="935" customFormat="false" ht="16.5" hidden="false" customHeight="false" outlineLevel="0" collapsed="false">
      <c r="A935" s="7"/>
      <c r="B935" s="22" t="s">
        <v>38</v>
      </c>
      <c r="C935" s="15"/>
      <c r="D935" s="23" t="n">
        <v>3</v>
      </c>
      <c r="E935" s="24" t="n">
        <f aca="false">D935/100</f>
        <v>0.03</v>
      </c>
      <c r="F935" s="25"/>
      <c r="G935" s="25"/>
      <c r="H935" s="26" t="n">
        <f aca="false">H913*D935/100</f>
        <v>0</v>
      </c>
      <c r="I935" s="25"/>
      <c r="J935" s="25"/>
      <c r="K935" s="23" t="n">
        <v>41</v>
      </c>
      <c r="L935" s="23" t="n">
        <f aca="false">D935*K935</f>
        <v>123</v>
      </c>
    </row>
    <row r="936" customFormat="false" ht="16.5" hidden="false" customHeight="false" outlineLevel="0" collapsed="false">
      <c r="A936" s="7"/>
      <c r="B936" s="60" t="s">
        <v>76</v>
      </c>
      <c r="C936" s="15"/>
      <c r="D936" s="23" t="n">
        <v>3</v>
      </c>
      <c r="E936" s="24" t="n">
        <f aca="false">D936/100</f>
        <v>0.03</v>
      </c>
      <c r="F936" s="25"/>
      <c r="G936" s="25"/>
      <c r="H936" s="26" t="n">
        <f aca="false">H914*D936/100</f>
        <v>0</v>
      </c>
      <c r="I936" s="25"/>
      <c r="J936" s="25"/>
      <c r="K936" s="23" t="n">
        <v>41</v>
      </c>
      <c r="L936" s="23" t="n">
        <f aca="false">D936*K936</f>
        <v>123</v>
      </c>
    </row>
    <row r="937" customFormat="false" ht="16.5" hidden="false" customHeight="false" outlineLevel="0" collapsed="false">
      <c r="A937" s="7"/>
      <c r="B937" s="60"/>
      <c r="C937" s="15"/>
      <c r="D937" s="23"/>
      <c r="E937" s="24"/>
      <c r="F937" s="25"/>
      <c r="G937" s="25"/>
      <c r="H937" s="26"/>
      <c r="I937" s="25"/>
      <c r="J937" s="25"/>
      <c r="K937" s="23"/>
      <c r="L937" s="23" t="n">
        <f aca="false">L935+L936</f>
        <v>246</v>
      </c>
    </row>
    <row r="938" customFormat="false" ht="16.5" hidden="false" customHeight="false" outlineLevel="0" collapsed="false">
      <c r="A938" s="35"/>
      <c r="B938" s="36" t="s">
        <v>33</v>
      </c>
      <c r="C938" s="37"/>
      <c r="D938" s="38"/>
      <c r="E938" s="39"/>
      <c r="F938" s="38" t="n">
        <v>4.8</v>
      </c>
      <c r="G938" s="38" t="n">
        <v>0.735</v>
      </c>
      <c r="H938" s="38" t="n">
        <v>24.4</v>
      </c>
      <c r="I938" s="40" t="n">
        <v>123</v>
      </c>
      <c r="J938" s="40" t="n">
        <v>0</v>
      </c>
      <c r="K938" s="38"/>
      <c r="L938" s="38" t="n">
        <f aca="false">L937/100</f>
        <v>2.46</v>
      </c>
    </row>
    <row r="939" customFormat="false" ht="16.5" hidden="false" customHeight="false" outlineLevel="0" collapsed="false">
      <c r="A939" s="46"/>
      <c r="B939" s="47" t="s">
        <v>167</v>
      </c>
      <c r="C939" s="48"/>
      <c r="D939" s="49"/>
      <c r="E939" s="50"/>
      <c r="F939" s="53" t="n">
        <f aca="false">F899+F915+F926+F933+F938</f>
        <v>26.86</v>
      </c>
      <c r="G939" s="53" t="n">
        <f aca="false">G899+G915+G926+G933+G938</f>
        <v>30.235</v>
      </c>
      <c r="H939" s="53" t="n">
        <f aca="false">H899+H915+H926+H933+H938</f>
        <v>94.1</v>
      </c>
      <c r="I939" s="53" t="n">
        <f aca="false">I899+I915+I926+I933+I938</f>
        <v>756.4</v>
      </c>
      <c r="J939" s="53" t="n">
        <f aca="false">J899+J915+J926+J933+J938</f>
        <v>0.21</v>
      </c>
      <c r="K939" s="49"/>
      <c r="L939" s="53" t="n">
        <f aca="false">L899+L915+L926+L933+L938</f>
        <v>36.3156</v>
      </c>
    </row>
    <row r="940" customFormat="false" ht="28.7" hidden="false" customHeight="true" outlineLevel="0" collapsed="false">
      <c r="A940" s="9" t="s">
        <v>78</v>
      </c>
      <c r="B940" s="9"/>
      <c r="C940" s="9"/>
      <c r="D940" s="9"/>
      <c r="E940" s="9"/>
      <c r="F940" s="9"/>
      <c r="G940" s="9"/>
      <c r="H940" s="9"/>
      <c r="I940" s="9"/>
      <c r="J940" s="9"/>
      <c r="K940" s="9"/>
      <c r="L940" s="9"/>
    </row>
    <row r="941" customFormat="false" ht="43.9" hidden="false" customHeight="true" outlineLevel="0" collapsed="false">
      <c r="A941" s="7" t="s">
        <v>279</v>
      </c>
      <c r="B941" s="41" t="s">
        <v>280</v>
      </c>
      <c r="C941" s="15" t="s">
        <v>17</v>
      </c>
      <c r="D941" s="23"/>
      <c r="E941" s="24"/>
      <c r="F941" s="25"/>
      <c r="G941" s="25"/>
      <c r="H941" s="26"/>
      <c r="I941" s="25"/>
      <c r="J941" s="25"/>
      <c r="K941" s="23"/>
      <c r="L941" s="43" t="n">
        <v>20.19</v>
      </c>
    </row>
    <row r="942" customFormat="false" ht="16.5" hidden="false" customHeight="false" outlineLevel="0" collapsed="false">
      <c r="A942" s="7"/>
      <c r="B942" s="22" t="s">
        <v>19</v>
      </c>
      <c r="C942" s="15"/>
      <c r="D942" s="25" t="n">
        <v>6.12</v>
      </c>
      <c r="E942" s="24" t="n">
        <f aca="false">D942/100</f>
        <v>0.0612</v>
      </c>
      <c r="F942" s="25"/>
      <c r="G942" s="25"/>
      <c r="H942" s="26" t="n">
        <f aca="false">H863*D942/100</f>
        <v>0</v>
      </c>
      <c r="I942" s="25"/>
      <c r="J942" s="25"/>
      <c r="K942" s="23" t="n">
        <v>237</v>
      </c>
      <c r="L942" s="44" t="n">
        <f aca="false">D942*K942</f>
        <v>1450.44</v>
      </c>
    </row>
    <row r="943" customFormat="false" ht="16.5" hidden="false" customHeight="false" outlineLevel="0" collapsed="false">
      <c r="A943" s="7"/>
      <c r="B943" s="22" t="s">
        <v>30</v>
      </c>
      <c r="C943" s="15"/>
      <c r="D943" s="25" t="n">
        <v>2.16</v>
      </c>
      <c r="E943" s="24" t="n">
        <f aca="false">D943/100</f>
        <v>0.0216</v>
      </c>
      <c r="F943" s="25"/>
      <c r="G943" s="25"/>
      <c r="H943" s="26" t="n">
        <f aca="false">H863*D943/100</f>
        <v>0</v>
      </c>
      <c r="I943" s="25"/>
      <c r="J943" s="25"/>
      <c r="K943" s="23" t="n">
        <v>30</v>
      </c>
      <c r="L943" s="44" t="n">
        <f aca="false">D943*K943</f>
        <v>64.8</v>
      </c>
    </row>
    <row r="944" customFormat="false" ht="16.5" hidden="false" customHeight="false" outlineLevel="0" collapsed="false">
      <c r="A944" s="7"/>
      <c r="B944" s="22" t="s">
        <v>21</v>
      </c>
      <c r="C944" s="15"/>
      <c r="D944" s="23" t="n">
        <v>0.48</v>
      </c>
      <c r="E944" s="24" t="n">
        <f aca="false">D944/100</f>
        <v>0.0048</v>
      </c>
      <c r="F944" s="25"/>
      <c r="G944" s="25"/>
      <c r="H944" s="26" t="n">
        <f aca="false">H863*D944/100</f>
        <v>0</v>
      </c>
      <c r="I944" s="25"/>
      <c r="J944" s="25"/>
      <c r="K944" s="23" t="n">
        <v>46</v>
      </c>
      <c r="L944" s="44" t="n">
        <f aca="false">D944*K944</f>
        <v>22.08</v>
      </c>
    </row>
    <row r="945" customFormat="false" ht="16.5" hidden="false" customHeight="false" outlineLevel="0" collapsed="false">
      <c r="A945" s="7"/>
      <c r="B945" s="22" t="s">
        <v>22</v>
      </c>
      <c r="C945" s="15"/>
      <c r="D945" s="25" t="n">
        <v>20</v>
      </c>
      <c r="E945" s="26" t="n">
        <v>0.02</v>
      </c>
      <c r="F945" s="25"/>
      <c r="G945" s="25"/>
      <c r="H945" s="26" t="n">
        <f aca="false">H863*D945/100</f>
        <v>0</v>
      </c>
      <c r="I945" s="25"/>
      <c r="J945" s="25"/>
      <c r="K945" s="23" t="n">
        <v>5.5</v>
      </c>
      <c r="L945" s="44" t="n">
        <f aca="false">D945*K945</f>
        <v>110</v>
      </c>
    </row>
    <row r="946" customFormat="false" ht="16.5" hidden="false" customHeight="false" outlineLevel="0" collapsed="false">
      <c r="A946" s="7"/>
      <c r="B946" s="22" t="s">
        <v>281</v>
      </c>
      <c r="C946" s="15"/>
      <c r="D946" s="26" t="n">
        <v>0.012</v>
      </c>
      <c r="E946" s="34" t="n">
        <f aca="false">D946/100</f>
        <v>0.00012</v>
      </c>
      <c r="F946" s="25"/>
      <c r="G946" s="25"/>
      <c r="H946" s="26" t="n">
        <f aca="false">H863*D946/100</f>
        <v>0</v>
      </c>
      <c r="I946" s="25"/>
      <c r="J946" s="25"/>
      <c r="K946" s="23" t="n">
        <v>60</v>
      </c>
      <c r="L946" s="44" t="n">
        <f aca="false">D946*K946</f>
        <v>0.72</v>
      </c>
    </row>
    <row r="947" customFormat="false" ht="16.5" hidden="false" customHeight="false" outlineLevel="0" collapsed="false">
      <c r="A947" s="7"/>
      <c r="B947" s="22" t="s">
        <v>29</v>
      </c>
      <c r="C947" s="15"/>
      <c r="D947" s="25" t="n">
        <v>2.4</v>
      </c>
      <c r="E947" s="34" t="n">
        <f aca="false">D947/100</f>
        <v>0.024</v>
      </c>
      <c r="F947" s="25"/>
      <c r="G947" s="25"/>
      <c r="H947" s="26" t="n">
        <v>0</v>
      </c>
      <c r="I947" s="25"/>
      <c r="J947" s="25"/>
      <c r="K947" s="23" t="n">
        <v>50</v>
      </c>
      <c r="L947" s="44" t="n">
        <f aca="false">D947*K947</f>
        <v>120</v>
      </c>
    </row>
    <row r="948" customFormat="false" ht="16.5" hidden="false" customHeight="false" outlineLevel="0" collapsed="false">
      <c r="A948" s="7"/>
      <c r="B948" s="22" t="s">
        <v>58</v>
      </c>
      <c r="C948" s="15"/>
      <c r="D948" s="23" t="n">
        <v>0.72</v>
      </c>
      <c r="E948" s="34" t="n">
        <f aca="false">D948/100</f>
        <v>0.0072</v>
      </c>
      <c r="F948" s="25"/>
      <c r="G948" s="25"/>
      <c r="H948" s="26" t="n">
        <f aca="false">H864*D948/100</f>
        <v>0</v>
      </c>
      <c r="I948" s="25"/>
      <c r="J948" s="25"/>
      <c r="K948" s="23" t="n">
        <v>84</v>
      </c>
      <c r="L948" s="44" t="n">
        <f aca="false">D948*K948</f>
        <v>60.48</v>
      </c>
    </row>
    <row r="949" customFormat="false" ht="33" hidden="false" customHeight="false" outlineLevel="0" collapsed="false">
      <c r="A949" s="7"/>
      <c r="B949" s="28" t="s">
        <v>282</v>
      </c>
      <c r="C949" s="15"/>
      <c r="D949" s="31" t="n">
        <v>12</v>
      </c>
      <c r="E949" s="112" t="n">
        <f aca="false">D949/100</f>
        <v>0.12</v>
      </c>
      <c r="F949" s="25"/>
      <c r="G949" s="25"/>
      <c r="H949" s="26" t="n">
        <v>0</v>
      </c>
      <c r="I949" s="25"/>
      <c r="J949" s="25"/>
      <c r="K949" s="23" t="n">
        <v>0</v>
      </c>
      <c r="L949" s="44" t="n">
        <f aca="false">D949*K949</f>
        <v>0</v>
      </c>
    </row>
    <row r="950" customFormat="false" ht="20.25" hidden="false" customHeight="true" outlineLevel="0" collapsed="false">
      <c r="A950" s="27"/>
      <c r="B950" s="28" t="s">
        <v>28</v>
      </c>
      <c r="C950" s="15"/>
      <c r="D950" s="29" t="n">
        <v>4</v>
      </c>
      <c r="E950" s="29" t="n">
        <f aca="false">D950/100</f>
        <v>0.04</v>
      </c>
      <c r="F950" s="31"/>
      <c r="G950" s="31"/>
      <c r="H950" s="32" t="n">
        <f aca="false">H941*D950/100</f>
        <v>0</v>
      </c>
      <c r="I950" s="31"/>
      <c r="J950" s="31"/>
      <c r="K950" s="29" t="n">
        <v>0</v>
      </c>
      <c r="L950" s="23" t="n">
        <f aca="false">D950*K950</f>
        <v>0</v>
      </c>
    </row>
    <row r="951" customFormat="false" ht="16.5" hidden="false" customHeight="false" outlineLevel="0" collapsed="false">
      <c r="A951" s="7"/>
      <c r="B951" s="22" t="s">
        <v>29</v>
      </c>
      <c r="C951" s="33"/>
      <c r="D951" s="26" t="n">
        <v>2</v>
      </c>
      <c r="E951" s="34" t="n">
        <f aca="false">D951/100</f>
        <v>0.02</v>
      </c>
      <c r="F951" s="25"/>
      <c r="G951" s="25"/>
      <c r="H951" s="26" t="n">
        <f aca="false">H941*D951/100</f>
        <v>0</v>
      </c>
      <c r="I951" s="25"/>
      <c r="J951" s="25"/>
      <c r="K951" s="23" t="n">
        <v>50</v>
      </c>
      <c r="L951" s="23" t="n">
        <f aca="false">D951*K951</f>
        <v>100</v>
      </c>
    </row>
    <row r="952" customFormat="false" ht="16.5" hidden="false" customHeight="false" outlineLevel="0" collapsed="false">
      <c r="A952" s="7"/>
      <c r="B952" s="22" t="s">
        <v>30</v>
      </c>
      <c r="C952" s="33"/>
      <c r="D952" s="23" t="n">
        <v>0.18</v>
      </c>
      <c r="E952" s="34" t="n">
        <f aca="false">D952/100</f>
        <v>0.0018</v>
      </c>
      <c r="F952" s="25"/>
      <c r="G952" s="25"/>
      <c r="H952" s="26" t="n">
        <f aca="false">H941*D952/100</f>
        <v>0</v>
      </c>
      <c r="I952" s="25"/>
      <c r="J952" s="25"/>
      <c r="K952" s="23" t="n">
        <v>30</v>
      </c>
      <c r="L952" s="23" t="n">
        <f aca="false">D952*K952</f>
        <v>5.4</v>
      </c>
    </row>
    <row r="953" customFormat="false" ht="16.5" hidden="false" customHeight="false" outlineLevel="0" collapsed="false">
      <c r="A953" s="7"/>
      <c r="B953" s="22" t="s">
        <v>31</v>
      </c>
      <c r="C953" s="33"/>
      <c r="D953" s="23" t="n">
        <v>0.18</v>
      </c>
      <c r="E953" s="34" t="n">
        <f aca="false">D953/100</f>
        <v>0.0018</v>
      </c>
      <c r="F953" s="25"/>
      <c r="G953" s="25"/>
      <c r="H953" s="26" t="n">
        <f aca="false">H941*D953/100</f>
        <v>0</v>
      </c>
      <c r="I953" s="25"/>
      <c r="J953" s="25"/>
      <c r="K953" s="23" t="n">
        <v>390</v>
      </c>
      <c r="L953" s="23" t="n">
        <f aca="false">D953*K953</f>
        <v>70.2</v>
      </c>
    </row>
    <row r="954" customFormat="false" ht="16.5" hidden="false" customHeight="false" outlineLevel="0" collapsed="false">
      <c r="A954" s="7"/>
      <c r="B954" s="22" t="s">
        <v>21</v>
      </c>
      <c r="C954" s="33"/>
      <c r="D954" s="23" t="n">
        <v>0.32</v>
      </c>
      <c r="E954" s="34" t="n">
        <f aca="false">D954/100</f>
        <v>0.0032</v>
      </c>
      <c r="F954" s="25"/>
      <c r="G954" s="25"/>
      <c r="H954" s="26" t="n">
        <f aca="false">H941*D954/100</f>
        <v>0</v>
      </c>
      <c r="I954" s="25"/>
      <c r="J954" s="25"/>
      <c r="K954" s="23" t="n">
        <v>46</v>
      </c>
      <c r="L954" s="23" t="n">
        <f aca="false">D954*K954</f>
        <v>14.72</v>
      </c>
    </row>
    <row r="955" customFormat="false" ht="16.5" hidden="false" customHeight="false" outlineLevel="0" collapsed="false">
      <c r="A955" s="7"/>
      <c r="B955" s="22" t="s">
        <v>32</v>
      </c>
      <c r="C955" s="33"/>
      <c r="D955" s="23" t="n">
        <v>2</v>
      </c>
      <c r="E955" s="34" t="n">
        <f aca="false">D955/100</f>
        <v>0.02</v>
      </c>
      <c r="F955" s="25"/>
      <c r="G955" s="25"/>
      <c r="H955" s="26" t="n">
        <f aca="false">H941*D955/100</f>
        <v>0</v>
      </c>
      <c r="I955" s="25"/>
      <c r="J955" s="25"/>
      <c r="K955" s="23" t="n">
        <v>0</v>
      </c>
      <c r="L955" s="23" t="n">
        <f aca="false">D955*K955</f>
        <v>0</v>
      </c>
    </row>
    <row r="956" customFormat="false" ht="16.5" hidden="false" customHeight="false" outlineLevel="0" collapsed="false">
      <c r="A956" s="7"/>
      <c r="B956" s="22"/>
      <c r="C956" s="15"/>
      <c r="D956" s="25"/>
      <c r="E956" s="26"/>
      <c r="F956" s="25"/>
      <c r="G956" s="25"/>
      <c r="H956" s="26"/>
      <c r="I956" s="25"/>
      <c r="J956" s="25"/>
      <c r="K956" s="23"/>
      <c r="L956" s="44" t="n">
        <f aca="false">SUM(L942:L955)</f>
        <v>2018.84</v>
      </c>
    </row>
    <row r="957" customFormat="false" ht="16.5" hidden="false" customHeight="false" outlineLevel="0" collapsed="false">
      <c r="A957" s="42"/>
      <c r="B957" s="36" t="s">
        <v>33</v>
      </c>
      <c r="C957" s="37"/>
      <c r="D957" s="40"/>
      <c r="E957" s="59"/>
      <c r="F957" s="40" t="n">
        <v>15.6</v>
      </c>
      <c r="G957" s="38" t="n">
        <v>11.57</v>
      </c>
      <c r="H957" s="40" t="n">
        <v>33.9</v>
      </c>
      <c r="I957" s="40" t="n">
        <v>342</v>
      </c>
      <c r="J957" s="40" t="n">
        <v>0</v>
      </c>
      <c r="K957" s="38"/>
      <c r="L957" s="45" t="n">
        <f aca="false">L956/100</f>
        <v>20.1884</v>
      </c>
    </row>
    <row r="958" customFormat="false" ht="26.45" hidden="false" customHeight="false" outlineLevel="0" collapsed="false">
      <c r="A958" s="113" t="s">
        <v>85</v>
      </c>
      <c r="B958" s="114" t="s">
        <v>43</v>
      </c>
      <c r="C958" s="115" t="n">
        <v>180</v>
      </c>
      <c r="D958" s="116"/>
      <c r="E958" s="117"/>
      <c r="F958" s="118"/>
      <c r="G958" s="118"/>
      <c r="H958" s="119"/>
      <c r="I958" s="118"/>
      <c r="J958" s="118"/>
      <c r="K958" s="116"/>
      <c r="L958" s="120" t="n">
        <v>7.02</v>
      </c>
    </row>
    <row r="959" customFormat="false" ht="16.15" hidden="false" customHeight="false" outlineLevel="0" collapsed="false">
      <c r="A959" s="113"/>
      <c r="B959" s="121" t="s">
        <v>43</v>
      </c>
      <c r="C959" s="115"/>
      <c r="D959" s="119" t="n">
        <v>18</v>
      </c>
      <c r="E959" s="117" t="n">
        <f aca="false">D959/100</f>
        <v>0.18</v>
      </c>
      <c r="F959" s="118"/>
      <c r="G959" s="118"/>
      <c r="H959" s="119" t="n">
        <v>0</v>
      </c>
      <c r="I959" s="118"/>
      <c r="J959" s="118"/>
      <c r="K959" s="116" t="n">
        <v>39</v>
      </c>
      <c r="L959" s="116" t="n">
        <f aca="false">D959*K959</f>
        <v>702</v>
      </c>
    </row>
    <row r="960" customFormat="false" ht="16.75" hidden="false" customHeight="false" outlineLevel="0" collapsed="false">
      <c r="A960" s="35"/>
      <c r="B960" s="36" t="s">
        <v>33</v>
      </c>
      <c r="C960" s="37"/>
      <c r="D960" s="38"/>
      <c r="E960" s="39"/>
      <c r="F960" s="38" t="n">
        <v>0.1</v>
      </c>
      <c r="G960" s="40" t="n">
        <v>0</v>
      </c>
      <c r="H960" s="40" t="n">
        <v>15</v>
      </c>
      <c r="I960" s="40" t="n">
        <v>60</v>
      </c>
      <c r="J960" s="40" t="n">
        <v>0</v>
      </c>
      <c r="K960" s="38"/>
      <c r="L960" s="38" t="n">
        <f aca="false">L959/100</f>
        <v>7.02</v>
      </c>
    </row>
    <row r="961" customFormat="false" ht="16.15" hidden="false" customHeight="false" outlineLevel="0" collapsed="false">
      <c r="A961" s="46"/>
      <c r="B961" s="63" t="s">
        <v>89</v>
      </c>
      <c r="C961" s="48"/>
      <c r="D961" s="49"/>
      <c r="E961" s="50"/>
      <c r="F961" s="49" t="n">
        <f aca="false">F957+F960</f>
        <v>15.7</v>
      </c>
      <c r="G961" s="49" t="n">
        <f aca="false">G957+G960</f>
        <v>11.57</v>
      </c>
      <c r="H961" s="49" t="n">
        <f aca="false">H957+H960</f>
        <v>48.9</v>
      </c>
      <c r="I961" s="49" t="n">
        <f aca="false">I957+I960</f>
        <v>402</v>
      </c>
      <c r="J961" s="49" t="n">
        <f aca="false">J957+J960</f>
        <v>0</v>
      </c>
      <c r="K961" s="49"/>
      <c r="L961" s="49" t="n">
        <f aca="false">L957+L960</f>
        <v>27.2084</v>
      </c>
    </row>
    <row r="962" customFormat="false" ht="16.35" hidden="false" customHeight="true" outlineLevel="0" collapsed="false">
      <c r="A962" s="9" t="s">
        <v>90</v>
      </c>
      <c r="B962" s="9"/>
      <c r="C962" s="9"/>
      <c r="D962" s="9"/>
      <c r="E962" s="9"/>
      <c r="F962" s="9"/>
      <c r="G962" s="9"/>
      <c r="H962" s="9"/>
      <c r="I962" s="9"/>
      <c r="J962" s="9"/>
      <c r="K962" s="9"/>
      <c r="L962" s="9"/>
    </row>
    <row r="963" customFormat="false" ht="33" hidden="false" customHeight="false" outlineLevel="0" collapsed="false">
      <c r="A963" s="7" t="s">
        <v>149</v>
      </c>
      <c r="B963" s="14" t="s">
        <v>247</v>
      </c>
      <c r="C963" s="15" t="n">
        <v>150</v>
      </c>
      <c r="D963" s="25"/>
      <c r="E963" s="26"/>
      <c r="F963" s="25"/>
      <c r="G963" s="25"/>
      <c r="H963" s="26"/>
      <c r="I963" s="25"/>
      <c r="J963" s="25"/>
      <c r="K963" s="23"/>
      <c r="L963" s="43" t="n">
        <v>3.39</v>
      </c>
    </row>
    <row r="964" customFormat="false" ht="16.5" hidden="false" customHeight="false" outlineLevel="0" collapsed="false">
      <c r="A964" s="7"/>
      <c r="B964" s="22" t="s">
        <v>248</v>
      </c>
      <c r="C964" s="15"/>
      <c r="D964" s="25" t="n">
        <v>1.5</v>
      </c>
      <c r="E964" s="24" t="n">
        <f aca="false">D964/100</f>
        <v>0.015</v>
      </c>
      <c r="F964" s="25"/>
      <c r="G964" s="25"/>
      <c r="H964" s="26" t="n">
        <f aca="false">H944*D964/100</f>
        <v>0</v>
      </c>
      <c r="I964" s="25"/>
      <c r="J964" s="25"/>
      <c r="K964" s="23" t="n">
        <v>180</v>
      </c>
      <c r="L964" s="23" t="n">
        <f aca="false">D964*K964</f>
        <v>270</v>
      </c>
    </row>
    <row r="965" customFormat="false" ht="16.5" hidden="false" customHeight="false" outlineLevel="0" collapsed="false">
      <c r="A965" s="7"/>
      <c r="B965" s="22" t="s">
        <v>249</v>
      </c>
      <c r="C965" s="15"/>
      <c r="D965" s="25" t="n">
        <v>1.5</v>
      </c>
      <c r="E965" s="24" t="n">
        <f aca="false">D965/100</f>
        <v>0.015</v>
      </c>
      <c r="F965" s="25"/>
      <c r="G965" s="25"/>
      <c r="H965" s="26" t="n">
        <f aca="false">H945*D965/100</f>
        <v>0</v>
      </c>
      <c r="I965" s="25"/>
      <c r="J965" s="25"/>
      <c r="K965" s="23" t="n">
        <v>46</v>
      </c>
      <c r="L965" s="23" t="n">
        <f aca="false">D965*K965</f>
        <v>69</v>
      </c>
    </row>
    <row r="966" customFormat="false" ht="16.5" hidden="false" customHeight="false" outlineLevel="0" collapsed="false">
      <c r="A966" s="7"/>
      <c r="B966" s="22" t="s">
        <v>32</v>
      </c>
      <c r="C966" s="15"/>
      <c r="D966" s="25" t="n">
        <v>15</v>
      </c>
      <c r="E966" s="24" t="n">
        <f aca="false">D966/100</f>
        <v>0.15</v>
      </c>
      <c r="F966" s="25"/>
      <c r="G966" s="25"/>
      <c r="H966" s="26" t="n">
        <f aca="false">H946*D966/100</f>
        <v>0</v>
      </c>
      <c r="I966" s="25"/>
      <c r="J966" s="25"/>
      <c r="K966" s="23" t="n">
        <v>0</v>
      </c>
      <c r="L966" s="23" t="n">
        <f aca="false">D966*K966</f>
        <v>0</v>
      </c>
    </row>
    <row r="967" customFormat="false" ht="16.5" hidden="false" customHeight="false" outlineLevel="0" collapsed="false">
      <c r="A967" s="7"/>
      <c r="B967" s="22"/>
      <c r="C967" s="15"/>
      <c r="D967" s="25"/>
      <c r="E967" s="26"/>
      <c r="F967" s="25"/>
      <c r="G967" s="25"/>
      <c r="H967" s="26"/>
      <c r="I967" s="25"/>
      <c r="J967" s="25"/>
      <c r="K967" s="23"/>
      <c r="L967" s="23" t="n">
        <f aca="false">L964+L965+L966</f>
        <v>339</v>
      </c>
    </row>
    <row r="968" customFormat="false" ht="19.9" hidden="false" customHeight="true" outlineLevel="0" collapsed="false">
      <c r="A968" s="35"/>
      <c r="B968" s="36" t="s">
        <v>33</v>
      </c>
      <c r="C968" s="37"/>
      <c r="D968" s="40"/>
      <c r="E968" s="59"/>
      <c r="F968" s="40" t="n">
        <v>0.51</v>
      </c>
      <c r="G968" s="40" t="n">
        <v>0</v>
      </c>
      <c r="H968" s="40" t="n">
        <v>26.4</v>
      </c>
      <c r="I968" s="40" t="n">
        <v>107.8</v>
      </c>
      <c r="J968" s="40" t="n">
        <v>0.8</v>
      </c>
      <c r="K968" s="38"/>
      <c r="L968" s="38" t="n">
        <f aca="false">L967/100</f>
        <v>3.39</v>
      </c>
    </row>
    <row r="969" customFormat="false" ht="16.5" hidden="false" customHeight="false" outlineLevel="0" collapsed="false">
      <c r="A969" s="7" t="s">
        <v>93</v>
      </c>
      <c r="B969" s="41" t="s">
        <v>242</v>
      </c>
      <c r="C969" s="15" t="n">
        <v>20</v>
      </c>
      <c r="D969" s="23"/>
      <c r="E969" s="24"/>
      <c r="F969" s="25"/>
      <c r="G969" s="25"/>
      <c r="H969" s="26"/>
      <c r="I969" s="25"/>
      <c r="J969" s="25"/>
      <c r="K969" s="23"/>
      <c r="L969" s="16" t="n">
        <v>1.92</v>
      </c>
    </row>
    <row r="970" customFormat="false" ht="16.5" hidden="false" customHeight="false" outlineLevel="0" collapsed="false">
      <c r="A970" s="7"/>
      <c r="B970" s="60" t="s">
        <v>140</v>
      </c>
      <c r="C970" s="15"/>
      <c r="D970" s="23" t="n">
        <v>2</v>
      </c>
      <c r="E970" s="24" t="n">
        <f aca="false">D970/100</f>
        <v>0.02</v>
      </c>
      <c r="F970" s="25"/>
      <c r="G970" s="25"/>
      <c r="H970" s="26" t="n">
        <f aca="false">H950*D970/100</f>
        <v>0</v>
      </c>
      <c r="I970" s="25"/>
      <c r="J970" s="25"/>
      <c r="K970" s="23" t="n">
        <v>96</v>
      </c>
      <c r="L970" s="23" t="n">
        <f aca="false">D970*K970</f>
        <v>192</v>
      </c>
    </row>
    <row r="971" customFormat="false" ht="16.5" hidden="false" customHeight="false" outlineLevel="0" collapsed="false">
      <c r="A971" s="35"/>
      <c r="B971" s="36" t="s">
        <v>33</v>
      </c>
      <c r="C971" s="37"/>
      <c r="D971" s="38"/>
      <c r="E971" s="39"/>
      <c r="F971" s="40" t="n">
        <v>3.2</v>
      </c>
      <c r="G971" s="40" t="n">
        <v>2.8</v>
      </c>
      <c r="H971" s="40" t="n">
        <v>27.4</v>
      </c>
      <c r="I971" s="40" t="n">
        <v>74</v>
      </c>
      <c r="J971" s="40" t="n">
        <v>0</v>
      </c>
      <c r="K971" s="38"/>
      <c r="L971" s="38" t="n">
        <f aca="false">L970/100</f>
        <v>1.92</v>
      </c>
    </row>
    <row r="972" customFormat="false" ht="16.5" hidden="false" customHeight="false" outlineLevel="0" collapsed="false">
      <c r="A972" s="46"/>
      <c r="B972" s="63" t="s">
        <v>96</v>
      </c>
      <c r="C972" s="48"/>
      <c r="D972" s="49"/>
      <c r="E972" s="50"/>
      <c r="F972" s="51" t="n">
        <f aca="false">F968+F971</f>
        <v>3.71</v>
      </c>
      <c r="G972" s="51" t="n">
        <f aca="false">G968+G971</f>
        <v>2.8</v>
      </c>
      <c r="H972" s="51" t="n">
        <f aca="false">H968+H971</f>
        <v>53.8</v>
      </c>
      <c r="I972" s="51" t="n">
        <f aca="false">I968+I971</f>
        <v>181.8</v>
      </c>
      <c r="J972" s="51" t="n">
        <f aca="false">J968+J971</f>
        <v>0.8</v>
      </c>
      <c r="K972" s="49"/>
      <c r="L972" s="49" t="n">
        <f aca="false">L968+L971</f>
        <v>5.31</v>
      </c>
    </row>
    <row r="973" customFormat="false" ht="21" hidden="false" customHeight="true" outlineLevel="0" collapsed="false">
      <c r="A973" s="67"/>
      <c r="B973" s="68" t="s">
        <v>97</v>
      </c>
      <c r="C973" s="69"/>
      <c r="D973" s="70"/>
      <c r="E973" s="71"/>
      <c r="F973" s="70" t="n">
        <f aca="false">F891+F895+F939+F961+F972</f>
        <v>56.52</v>
      </c>
      <c r="G973" s="70" t="n">
        <f aca="false">G891+G895+G939+G961+G972</f>
        <v>54.505</v>
      </c>
      <c r="H973" s="70" t="n">
        <f aca="false">H891+H895+H939+H961+H972</f>
        <v>292.1</v>
      </c>
      <c r="I973" s="70" t="n">
        <f aca="false">I891+I895+I939+I961+I972</f>
        <v>1853.8</v>
      </c>
      <c r="J973" s="70" t="n">
        <f aca="false">J891+J895+J939+J961+J972</f>
        <v>1.81</v>
      </c>
      <c r="K973" s="70"/>
      <c r="L973" s="70" t="n">
        <f aca="false">L891+L895+L939+L961+L972</f>
        <v>98.1485</v>
      </c>
    </row>
    <row r="974" customFormat="false" ht="24" hidden="false" customHeight="true" outlineLevel="0" collapsed="false">
      <c r="A974" s="9" t="s">
        <v>283</v>
      </c>
      <c r="B974" s="9"/>
      <c r="C974" s="9"/>
      <c r="D974" s="9"/>
      <c r="E974" s="9"/>
      <c r="F974" s="9"/>
      <c r="G974" s="9"/>
      <c r="H974" s="9"/>
      <c r="I974" s="9"/>
      <c r="J974" s="9"/>
      <c r="K974" s="9"/>
      <c r="L974" s="9"/>
    </row>
    <row r="975" customFormat="false" ht="23.65" hidden="false" customHeight="true" outlineLevel="0" collapsed="false">
      <c r="A975" s="9" t="s">
        <v>14</v>
      </c>
      <c r="B975" s="9"/>
      <c r="C975" s="9"/>
      <c r="D975" s="9"/>
      <c r="E975" s="9"/>
      <c r="F975" s="9"/>
      <c r="G975" s="9"/>
      <c r="H975" s="9"/>
      <c r="I975" s="9"/>
      <c r="J975" s="9"/>
      <c r="K975" s="9"/>
      <c r="L975" s="9"/>
    </row>
    <row r="976" customFormat="false" ht="39" hidden="false" customHeight="true" outlineLevel="0" collapsed="false">
      <c r="A976" s="9"/>
      <c r="B976" s="9"/>
      <c r="C976" s="9"/>
      <c r="D976" s="9"/>
      <c r="E976" s="9"/>
      <c r="F976" s="9"/>
      <c r="G976" s="9"/>
      <c r="H976" s="72" t="n">
        <v>0</v>
      </c>
      <c r="I976" s="9"/>
      <c r="J976" s="9"/>
      <c r="K976" s="9"/>
      <c r="L976" s="9"/>
    </row>
    <row r="977" customFormat="false" ht="48.95" hidden="false" customHeight="true" outlineLevel="0" collapsed="false">
      <c r="A977" s="108" t="s">
        <v>284</v>
      </c>
      <c r="B977" s="109" t="s">
        <v>285</v>
      </c>
      <c r="C977" s="15" t="s">
        <v>101</v>
      </c>
      <c r="D977" s="23"/>
      <c r="E977" s="24"/>
      <c r="F977" s="23"/>
      <c r="G977" s="25"/>
      <c r="H977" s="73" t="s">
        <v>102</v>
      </c>
      <c r="I977" s="25"/>
      <c r="J977" s="25"/>
      <c r="K977" s="23"/>
      <c r="L977" s="43" t="n">
        <v>10.63</v>
      </c>
    </row>
    <row r="978" customFormat="false" ht="16.5" hidden="false" customHeight="false" outlineLevel="0" collapsed="false">
      <c r="A978" s="7"/>
      <c r="B978" s="22" t="s">
        <v>272</v>
      </c>
      <c r="C978" s="15"/>
      <c r="D978" s="23" t="n">
        <v>5</v>
      </c>
      <c r="E978" s="24" t="n">
        <f aca="false">D978/100</f>
        <v>0.05</v>
      </c>
      <c r="F978" s="23"/>
      <c r="G978" s="25"/>
      <c r="H978" s="26" t="n">
        <f aca="false">H976*D978/100</f>
        <v>0</v>
      </c>
      <c r="I978" s="25"/>
      <c r="J978" s="25"/>
      <c r="K978" s="23" t="n">
        <v>38</v>
      </c>
      <c r="L978" s="23" t="n">
        <f aca="false">D978*K978</f>
        <v>190</v>
      </c>
    </row>
    <row r="979" customFormat="false" ht="16.5" hidden="false" customHeight="false" outlineLevel="0" collapsed="false">
      <c r="A979" s="7"/>
      <c r="B979" s="22" t="s">
        <v>29</v>
      </c>
      <c r="C979" s="15"/>
      <c r="D979" s="25" t="n">
        <v>13</v>
      </c>
      <c r="E979" s="24" t="n">
        <f aca="false">D979/100</f>
        <v>0.13</v>
      </c>
      <c r="F979" s="23"/>
      <c r="G979" s="25"/>
      <c r="H979" s="26" t="n">
        <f aca="false">H976*D979/100</f>
        <v>0</v>
      </c>
      <c r="I979" s="25"/>
      <c r="J979" s="25"/>
      <c r="K979" s="23" t="n">
        <v>50</v>
      </c>
      <c r="L979" s="23" t="n">
        <f aca="false">D979*K979</f>
        <v>650</v>
      </c>
    </row>
    <row r="980" customFormat="false" ht="16.5" hidden="false" customHeight="false" outlineLevel="0" collapsed="false">
      <c r="A980" s="7"/>
      <c r="B980" s="22" t="s">
        <v>21</v>
      </c>
      <c r="C980" s="15"/>
      <c r="D980" s="23" t="n">
        <v>0.6</v>
      </c>
      <c r="E980" s="24" t="n">
        <f aca="false">D980/100</f>
        <v>0.006</v>
      </c>
      <c r="F980" s="23"/>
      <c r="G980" s="25"/>
      <c r="H980" s="26" t="n">
        <f aca="false">H976*D980/100</f>
        <v>0</v>
      </c>
      <c r="I980" s="25"/>
      <c r="J980" s="25"/>
      <c r="K980" s="23" t="n">
        <v>46</v>
      </c>
      <c r="L980" s="23" t="n">
        <f aca="false">D980*K980</f>
        <v>27.6</v>
      </c>
    </row>
    <row r="981" customFormat="false" ht="16.5" hidden="false" customHeight="false" outlineLevel="0" collapsed="false">
      <c r="A981" s="7"/>
      <c r="B981" s="22" t="s">
        <v>32</v>
      </c>
      <c r="C981" s="15"/>
      <c r="D981" s="25" t="n">
        <v>3.5</v>
      </c>
      <c r="E981" s="24" t="n">
        <f aca="false">D981/100</f>
        <v>0.035</v>
      </c>
      <c r="F981" s="23"/>
      <c r="G981" s="25"/>
      <c r="H981" s="26" t="n">
        <f aca="false">H976*D981/100</f>
        <v>0</v>
      </c>
      <c r="I981" s="25"/>
      <c r="J981" s="25"/>
      <c r="K981" s="23" t="n">
        <v>0</v>
      </c>
      <c r="L981" s="23" t="n">
        <f aca="false">D981*K981</f>
        <v>0</v>
      </c>
    </row>
    <row r="982" customFormat="false" ht="16.5" hidden="false" customHeight="false" outlineLevel="0" collapsed="false">
      <c r="A982" s="27"/>
      <c r="B982" s="28" t="s">
        <v>179</v>
      </c>
      <c r="C982" s="15"/>
      <c r="D982" s="29" t="n">
        <v>20</v>
      </c>
      <c r="E982" s="30" t="n">
        <f aca="false">D982/100</f>
        <v>0.2</v>
      </c>
      <c r="F982" s="29"/>
      <c r="G982" s="31"/>
      <c r="H982" s="86" t="n">
        <f aca="false">H976*D982/100</f>
        <v>0</v>
      </c>
      <c r="I982" s="31"/>
      <c r="J982" s="31"/>
      <c r="K982" s="29" t="n">
        <v>0</v>
      </c>
      <c r="L982" s="29" t="n">
        <f aca="false">D982*K982</f>
        <v>0</v>
      </c>
    </row>
    <row r="983" customFormat="false" ht="16.5" hidden="false" customHeight="false" outlineLevel="0" collapsed="false">
      <c r="A983" s="7"/>
      <c r="B983" s="22" t="s">
        <v>23</v>
      </c>
      <c r="C983" s="15"/>
      <c r="D983" s="23" t="n">
        <v>0.5</v>
      </c>
      <c r="E983" s="24" t="n">
        <f aca="false">D983/100</f>
        <v>0.005</v>
      </c>
      <c r="F983" s="23"/>
      <c r="G983" s="25"/>
      <c r="H983" s="26" t="n">
        <f aca="false">H976*D983/100</f>
        <v>0</v>
      </c>
      <c r="I983" s="25"/>
      <c r="J983" s="25"/>
      <c r="K983" s="23" t="n">
        <v>390</v>
      </c>
      <c r="L983" s="23" t="n">
        <f aca="false">D983*K983</f>
        <v>195</v>
      </c>
    </row>
    <row r="984" customFormat="false" ht="16.5" hidden="false" customHeight="false" outlineLevel="0" collapsed="false">
      <c r="A984" s="7"/>
      <c r="B984" s="14"/>
      <c r="C984" s="15"/>
      <c r="D984" s="25"/>
      <c r="E984" s="26"/>
      <c r="F984" s="25"/>
      <c r="G984" s="25"/>
      <c r="H984" s="26"/>
      <c r="I984" s="25"/>
      <c r="J984" s="25"/>
      <c r="K984" s="23"/>
      <c r="L984" s="44" t="n">
        <f aca="false">L978+L979+L980+L981+L982+L983</f>
        <v>1062.6</v>
      </c>
    </row>
    <row r="985" customFormat="false" ht="16.5" hidden="false" customHeight="false" outlineLevel="0" collapsed="false">
      <c r="A985" s="42"/>
      <c r="B985" s="36" t="s">
        <v>33</v>
      </c>
      <c r="C985" s="58"/>
      <c r="D985" s="40"/>
      <c r="E985" s="59"/>
      <c r="F985" s="40" t="n">
        <v>8.6</v>
      </c>
      <c r="G985" s="40" t="n">
        <v>12.4</v>
      </c>
      <c r="H985" s="40" t="n">
        <v>46</v>
      </c>
      <c r="I985" s="40" t="n">
        <v>330</v>
      </c>
      <c r="J985" s="40" t="n">
        <v>0</v>
      </c>
      <c r="K985" s="38"/>
      <c r="L985" s="45" t="n">
        <f aca="false">L984/100</f>
        <v>10.626</v>
      </c>
    </row>
    <row r="986" customFormat="false" ht="29.85" hidden="false" customHeight="true" outlineLevel="0" collapsed="false">
      <c r="A986" s="7" t="s">
        <v>104</v>
      </c>
      <c r="B986" s="41" t="s">
        <v>84</v>
      </c>
      <c r="C986" s="15" t="n">
        <v>15</v>
      </c>
      <c r="D986" s="23"/>
      <c r="E986" s="24"/>
      <c r="F986" s="25"/>
      <c r="G986" s="25"/>
      <c r="H986" s="26"/>
      <c r="I986" s="25"/>
      <c r="J986" s="25"/>
      <c r="K986" s="23"/>
      <c r="L986" s="43" t="n">
        <v>6.2</v>
      </c>
    </row>
    <row r="987" customFormat="false" ht="16.5" hidden="false" customHeight="false" outlineLevel="0" collapsed="false">
      <c r="A987" s="7"/>
      <c r="B987" s="22" t="s">
        <v>84</v>
      </c>
      <c r="C987" s="15"/>
      <c r="D987" s="23" t="n">
        <v>1.59</v>
      </c>
      <c r="E987" s="24" t="n">
        <f aca="false">D987/100</f>
        <v>0.0159</v>
      </c>
      <c r="F987" s="25"/>
      <c r="G987" s="25"/>
      <c r="H987" s="26" t="n">
        <f aca="false">H976*D987/100</f>
        <v>0</v>
      </c>
      <c r="I987" s="25"/>
      <c r="J987" s="25"/>
      <c r="K987" s="23" t="n">
        <v>390</v>
      </c>
      <c r="L987" s="23" t="n">
        <f aca="false">D987*K987</f>
        <v>620.1</v>
      </c>
    </row>
    <row r="988" customFormat="false" ht="16.5" hidden="false" customHeight="false" outlineLevel="0" collapsed="false">
      <c r="A988" s="35"/>
      <c r="B988" s="36" t="s">
        <v>33</v>
      </c>
      <c r="C988" s="37"/>
      <c r="D988" s="38"/>
      <c r="E988" s="39"/>
      <c r="F988" s="40" t="n">
        <v>3.9</v>
      </c>
      <c r="G988" s="40" t="n">
        <v>4</v>
      </c>
      <c r="H988" s="59" t="n">
        <v>0</v>
      </c>
      <c r="I988" s="40" t="n">
        <v>51</v>
      </c>
      <c r="J988" s="40" t="n">
        <v>0.08</v>
      </c>
      <c r="K988" s="38"/>
      <c r="L988" s="38" t="n">
        <f aca="false">L987/100</f>
        <v>6.201</v>
      </c>
    </row>
    <row r="989" customFormat="false" ht="38.25" hidden="false" customHeight="false" outlineLevel="0" collapsed="false">
      <c r="A989" s="7" t="s">
        <v>105</v>
      </c>
      <c r="B989" s="41" t="s">
        <v>31</v>
      </c>
      <c r="C989" s="15" t="n">
        <v>8</v>
      </c>
      <c r="D989" s="23"/>
      <c r="E989" s="24"/>
      <c r="F989" s="25"/>
      <c r="G989" s="25"/>
      <c r="H989" s="26"/>
      <c r="I989" s="25"/>
      <c r="J989" s="25"/>
      <c r="K989" s="23"/>
      <c r="L989" s="43" t="n">
        <v>3.12</v>
      </c>
    </row>
    <row r="990" customFormat="false" ht="16.5" hidden="false" customHeight="false" outlineLevel="0" collapsed="false">
      <c r="A990" s="7"/>
      <c r="B990" s="22" t="s">
        <v>23</v>
      </c>
      <c r="C990" s="15"/>
      <c r="D990" s="23" t="n">
        <v>0.8</v>
      </c>
      <c r="E990" s="24" t="n">
        <f aca="false">D990/100</f>
        <v>0.008</v>
      </c>
      <c r="F990" s="25"/>
      <c r="G990" s="25"/>
      <c r="H990" s="26" t="n">
        <f aca="false">D990*H975/100</f>
        <v>0</v>
      </c>
      <c r="I990" s="25"/>
      <c r="J990" s="25"/>
      <c r="K990" s="23" t="n">
        <v>390</v>
      </c>
      <c r="L990" s="44" t="n">
        <f aca="false">D990*K990</f>
        <v>312</v>
      </c>
    </row>
    <row r="991" customFormat="false" ht="16.5" hidden="false" customHeight="false" outlineLevel="0" collapsed="false">
      <c r="A991" s="42"/>
      <c r="B991" s="36" t="s">
        <v>33</v>
      </c>
      <c r="C991" s="37"/>
      <c r="D991" s="38"/>
      <c r="E991" s="39"/>
      <c r="F991" s="40" t="n">
        <v>0.05</v>
      </c>
      <c r="G991" s="40" t="n">
        <v>8.2</v>
      </c>
      <c r="H991" s="40" t="n">
        <v>0.1</v>
      </c>
      <c r="I991" s="40" t="n">
        <v>75</v>
      </c>
      <c r="J991" s="40" t="n">
        <v>0</v>
      </c>
      <c r="K991" s="38"/>
      <c r="L991" s="45" t="n">
        <f aca="false">L990/100</f>
        <v>3.12</v>
      </c>
    </row>
    <row r="992" customFormat="false" ht="25.5" hidden="false" customHeight="false" outlineLevel="0" collapsed="false">
      <c r="A992" s="7" t="s">
        <v>85</v>
      </c>
      <c r="B992" s="41" t="s">
        <v>86</v>
      </c>
      <c r="C992" s="15" t="n">
        <v>180</v>
      </c>
      <c r="D992" s="23"/>
      <c r="E992" s="24"/>
      <c r="F992" s="25"/>
      <c r="G992" s="25"/>
      <c r="H992" s="26"/>
      <c r="I992" s="25"/>
      <c r="J992" s="25"/>
      <c r="K992" s="23"/>
      <c r="L992" s="43" t="n">
        <v>0.82</v>
      </c>
    </row>
    <row r="993" customFormat="false" ht="16.5" hidden="false" customHeight="false" outlineLevel="0" collapsed="false">
      <c r="A993" s="7"/>
      <c r="B993" s="60" t="s">
        <v>87</v>
      </c>
      <c r="C993" s="15"/>
      <c r="D993" s="26" t="n">
        <v>0.045</v>
      </c>
      <c r="E993" s="24" t="n">
        <f aca="false">D993/100</f>
        <v>0.00045</v>
      </c>
      <c r="F993" s="25"/>
      <c r="G993" s="25"/>
      <c r="H993" s="26" t="n">
        <f aca="false">H976*D993/100</f>
        <v>0</v>
      </c>
      <c r="I993" s="25"/>
      <c r="J993" s="25"/>
      <c r="K993" s="23" t="n">
        <v>450</v>
      </c>
      <c r="L993" s="23" t="n">
        <f aca="false">D993*K993</f>
        <v>20.25</v>
      </c>
    </row>
    <row r="994" customFormat="false" ht="16.5" hidden="false" customHeight="false" outlineLevel="0" collapsed="false">
      <c r="A994" s="7"/>
      <c r="B994" s="60" t="s">
        <v>21</v>
      </c>
      <c r="C994" s="15"/>
      <c r="D994" s="23" t="n">
        <v>1.35</v>
      </c>
      <c r="E994" s="34" t="n">
        <f aca="false">D994/100</f>
        <v>0.0135</v>
      </c>
      <c r="F994" s="25"/>
      <c r="G994" s="25"/>
      <c r="H994" s="26" t="n">
        <f aca="false">H976*D994/100</f>
        <v>0</v>
      </c>
      <c r="I994" s="25"/>
      <c r="J994" s="25"/>
      <c r="K994" s="23" t="n">
        <v>46</v>
      </c>
      <c r="L994" s="23" t="n">
        <f aca="false">D994*K994</f>
        <v>62.1</v>
      </c>
    </row>
    <row r="995" customFormat="false" ht="16.5" hidden="false" customHeight="false" outlineLevel="0" collapsed="false">
      <c r="A995" s="7"/>
      <c r="B995" s="60" t="s">
        <v>32</v>
      </c>
      <c r="C995" s="15"/>
      <c r="D995" s="23" t="n">
        <v>18.36</v>
      </c>
      <c r="E995" s="24" t="n">
        <f aca="false">D995/100</f>
        <v>0.1836</v>
      </c>
      <c r="F995" s="25"/>
      <c r="G995" s="25"/>
      <c r="H995" s="26" t="n">
        <f aca="false">H976*D995/100</f>
        <v>0</v>
      </c>
      <c r="I995" s="25"/>
      <c r="J995" s="25"/>
      <c r="K995" s="23" t="n">
        <v>0</v>
      </c>
      <c r="L995" s="23" t="n">
        <f aca="false">L993+L994</f>
        <v>82.35</v>
      </c>
    </row>
    <row r="996" customFormat="false" ht="16.5" hidden="false" customHeight="false" outlineLevel="0" collapsed="false">
      <c r="A996" s="35"/>
      <c r="B996" s="36" t="s">
        <v>33</v>
      </c>
      <c r="C996" s="37"/>
      <c r="D996" s="38"/>
      <c r="E996" s="39"/>
      <c r="F996" s="78" t="n">
        <v>0.1</v>
      </c>
      <c r="G996" s="80" t="n">
        <v>0</v>
      </c>
      <c r="H996" s="80" t="n">
        <v>15</v>
      </c>
      <c r="I996" s="80" t="n">
        <v>60</v>
      </c>
      <c r="J996" s="80" t="n">
        <v>0</v>
      </c>
      <c r="K996" s="38"/>
      <c r="L996" s="38" t="n">
        <f aca="false">L995/100</f>
        <v>0.8235</v>
      </c>
    </row>
    <row r="997" customFormat="false" ht="16.5" hidden="false" customHeight="false" outlineLevel="0" collapsed="false">
      <c r="A997" s="7" t="s">
        <v>37</v>
      </c>
      <c r="B997" s="14" t="s">
        <v>38</v>
      </c>
      <c r="C997" s="15" t="n">
        <v>30</v>
      </c>
      <c r="D997" s="23"/>
      <c r="E997" s="24"/>
      <c r="F997" s="25"/>
      <c r="G997" s="25"/>
      <c r="H997" s="26"/>
      <c r="I997" s="25"/>
      <c r="J997" s="25"/>
      <c r="K997" s="23"/>
      <c r="L997" s="16" t="n">
        <v>1.23</v>
      </c>
    </row>
    <row r="998" customFormat="false" ht="16.5" hidden="false" customHeight="false" outlineLevel="0" collapsed="false">
      <c r="A998" s="7"/>
      <c r="B998" s="14"/>
      <c r="C998" s="15"/>
      <c r="D998" s="23" t="n">
        <v>3</v>
      </c>
      <c r="E998" s="24" t="n">
        <f aca="false">D998/100</f>
        <v>0.03</v>
      </c>
      <c r="F998" s="25"/>
      <c r="G998" s="25"/>
      <c r="H998" s="26" t="n">
        <f aca="false">H976*D998/100</f>
        <v>0</v>
      </c>
      <c r="I998" s="25"/>
      <c r="J998" s="25"/>
      <c r="K998" s="23" t="n">
        <v>41</v>
      </c>
      <c r="L998" s="23" t="n">
        <f aca="false">D998*K998</f>
        <v>123</v>
      </c>
    </row>
    <row r="999" customFormat="false" ht="16.5" hidden="false" customHeight="false" outlineLevel="0" collapsed="false">
      <c r="A999" s="42"/>
      <c r="B999" s="36" t="s">
        <v>33</v>
      </c>
      <c r="C999" s="37"/>
      <c r="D999" s="38"/>
      <c r="E999" s="39"/>
      <c r="F999" s="40" t="n">
        <v>2.4</v>
      </c>
      <c r="G999" s="40" t="n">
        <v>0.4</v>
      </c>
      <c r="H999" s="38" t="n">
        <v>12.2</v>
      </c>
      <c r="I999" s="40" t="n">
        <v>63.6</v>
      </c>
      <c r="J999" s="40" t="n">
        <v>0</v>
      </c>
      <c r="K999" s="38"/>
      <c r="L999" s="38" t="n">
        <f aca="false">L998/100</f>
        <v>1.23</v>
      </c>
    </row>
    <row r="1000" customFormat="false" ht="18.95" hidden="false" customHeight="true" outlineLevel="0" collapsed="false">
      <c r="A1000" s="46"/>
      <c r="B1000" s="63" t="s">
        <v>39</v>
      </c>
      <c r="C1000" s="48"/>
      <c r="D1000" s="49"/>
      <c r="E1000" s="50"/>
      <c r="F1000" s="49" t="n">
        <f aca="false">F985+F988+F996+F999</f>
        <v>15</v>
      </c>
      <c r="G1000" s="49" t="n">
        <f aca="false">G985+G988+G996+G999</f>
        <v>16.8</v>
      </c>
      <c r="H1000" s="51" t="n">
        <f aca="false">H985+H988+H996+H999</f>
        <v>73.2</v>
      </c>
      <c r="I1000" s="49" t="n">
        <f aca="false">I985+I988+I996+I999</f>
        <v>504.6</v>
      </c>
      <c r="J1000" s="49" t="n">
        <f aca="false">J985+J988+J996+J999</f>
        <v>0.08</v>
      </c>
      <c r="K1000" s="49"/>
      <c r="L1000" s="49" t="n">
        <f aca="false">L985+L988+L991+L996+L999</f>
        <v>22.0005</v>
      </c>
    </row>
    <row r="1001" customFormat="false" ht="16.15" hidden="false" customHeight="true" outlineLevel="0" collapsed="false">
      <c r="A1001" s="9" t="s">
        <v>40</v>
      </c>
      <c r="B1001" s="9"/>
      <c r="C1001" s="9"/>
      <c r="D1001" s="9"/>
      <c r="E1001" s="9"/>
      <c r="F1001" s="9"/>
      <c r="G1001" s="9"/>
      <c r="H1001" s="9"/>
      <c r="I1001" s="9"/>
      <c r="J1001" s="9"/>
      <c r="K1001" s="9"/>
      <c r="L1001" s="9"/>
    </row>
    <row r="1002" customFormat="false" ht="29.85" hidden="false" customHeight="true" outlineLevel="0" collapsed="false">
      <c r="A1002" s="7" t="s">
        <v>202</v>
      </c>
      <c r="B1002" s="41" t="s">
        <v>203</v>
      </c>
      <c r="C1002" s="15" t="n">
        <v>100</v>
      </c>
      <c r="D1002" s="23"/>
      <c r="E1002" s="24"/>
      <c r="F1002" s="25"/>
      <c r="G1002" s="25"/>
      <c r="H1002" s="26"/>
      <c r="I1002" s="25"/>
      <c r="J1002" s="25"/>
      <c r="K1002" s="23"/>
      <c r="L1002" s="43" t="n">
        <v>7.5</v>
      </c>
    </row>
    <row r="1003" customFormat="false" ht="16.5" hidden="false" customHeight="false" outlineLevel="0" collapsed="false">
      <c r="A1003" s="7"/>
      <c r="B1003" s="22" t="s">
        <v>204</v>
      </c>
      <c r="C1003" s="15"/>
      <c r="D1003" s="23" t="n">
        <v>10</v>
      </c>
      <c r="E1003" s="24" t="n">
        <f aca="false">D1003/100</f>
        <v>0.1</v>
      </c>
      <c r="F1003" s="25"/>
      <c r="G1003" s="25"/>
      <c r="H1003" s="26" t="n">
        <f aca="false">H976*D1003/100</f>
        <v>0</v>
      </c>
      <c r="I1003" s="25"/>
      <c r="J1003" s="25"/>
      <c r="K1003" s="23" t="n">
        <v>75</v>
      </c>
      <c r="L1003" s="44" t="n">
        <f aca="false">D1003*K1003</f>
        <v>750</v>
      </c>
    </row>
    <row r="1004" customFormat="false" ht="19.9" hidden="false" customHeight="true" outlineLevel="0" collapsed="false">
      <c r="A1004" s="46"/>
      <c r="B1004" s="47" t="s">
        <v>33</v>
      </c>
      <c r="C1004" s="48"/>
      <c r="D1004" s="49"/>
      <c r="E1004" s="50"/>
      <c r="F1004" s="51" t="n">
        <v>0.4</v>
      </c>
      <c r="G1004" s="51" t="n">
        <v>0</v>
      </c>
      <c r="H1004" s="51" t="n">
        <v>12.6</v>
      </c>
      <c r="I1004" s="51" t="n">
        <v>52</v>
      </c>
      <c r="J1004" s="51" t="n">
        <v>10</v>
      </c>
      <c r="K1004" s="49"/>
      <c r="L1004" s="53" t="n">
        <f aca="false">L1003/100</f>
        <v>7.5</v>
      </c>
    </row>
    <row r="1005" customFormat="false" ht="16.15" hidden="false" customHeight="true" outlineLevel="0" collapsed="false">
      <c r="A1005" s="9" t="s">
        <v>44</v>
      </c>
      <c r="B1005" s="9"/>
      <c r="C1005" s="9"/>
      <c r="D1005" s="9"/>
      <c r="E1005" s="9"/>
      <c r="F1005" s="9"/>
      <c r="G1005" s="9"/>
      <c r="H1005" s="9"/>
      <c r="I1005" s="9"/>
      <c r="J1005" s="9"/>
      <c r="K1005" s="9"/>
      <c r="L1005" s="9"/>
      <c r="N1005" s="122"/>
    </row>
    <row r="1006" customFormat="false" ht="69.75" hidden="false" customHeight="true" outlineLevel="0" collapsed="false">
      <c r="A1006" s="7" t="s">
        <v>286</v>
      </c>
      <c r="B1006" s="41" t="s">
        <v>287</v>
      </c>
      <c r="C1006" s="15" t="n">
        <v>200</v>
      </c>
      <c r="D1006" s="23"/>
      <c r="E1006" s="24"/>
      <c r="F1006" s="25"/>
      <c r="G1006" s="25"/>
      <c r="H1006" s="26"/>
      <c r="I1006" s="25"/>
      <c r="J1006" s="25"/>
      <c r="K1006" s="23"/>
      <c r="L1006" s="43" t="n">
        <v>3.43</v>
      </c>
    </row>
    <row r="1007" customFormat="false" ht="16.75" hidden="false" customHeight="false" outlineLevel="0" collapsed="false">
      <c r="A1007" s="7"/>
      <c r="B1007" s="22" t="s">
        <v>51</v>
      </c>
      <c r="C1007" s="15"/>
      <c r="D1007" s="23" t="n">
        <v>8</v>
      </c>
      <c r="E1007" s="24" t="n">
        <f aca="false">D1007/100</f>
        <v>0.08</v>
      </c>
      <c r="F1007" s="25"/>
      <c r="G1007" s="25"/>
      <c r="H1007" s="26" t="n">
        <f aca="false">H972*D1007/100</f>
        <v>4.304</v>
      </c>
      <c r="I1007" s="25"/>
      <c r="J1007" s="25"/>
      <c r="K1007" s="23" t="n">
        <v>27</v>
      </c>
      <c r="L1007" s="44" t="n">
        <f aca="false">D1007*K1007</f>
        <v>216</v>
      </c>
    </row>
    <row r="1008" customFormat="false" ht="16.75" hidden="false" customHeight="false" outlineLevel="0" collapsed="false">
      <c r="A1008" s="7"/>
      <c r="B1008" s="22" t="s">
        <v>52</v>
      </c>
      <c r="C1008" s="15"/>
      <c r="D1008" s="23" t="n">
        <v>8.57</v>
      </c>
      <c r="E1008" s="24" t="n">
        <f aca="false">D1008/100</f>
        <v>0.0857</v>
      </c>
      <c r="F1008" s="25"/>
      <c r="G1008" s="25"/>
      <c r="H1008" s="26" t="n">
        <f aca="false">D1008*H972/100</f>
        <v>4.61066</v>
      </c>
      <c r="I1008" s="25"/>
      <c r="J1008" s="25"/>
      <c r="K1008" s="23" t="n">
        <v>0</v>
      </c>
      <c r="L1008" s="44" t="n">
        <f aca="false">D1008*K1008</f>
        <v>0</v>
      </c>
    </row>
    <row r="1009" customFormat="false" ht="16.75" hidden="false" customHeight="false" outlineLevel="0" collapsed="false">
      <c r="A1009" s="7"/>
      <c r="B1009" s="22" t="s">
        <v>53</v>
      </c>
      <c r="C1009" s="15"/>
      <c r="D1009" s="23" t="n">
        <v>9.22</v>
      </c>
      <c r="E1009" s="24" t="n">
        <f aca="false">D1009/100</f>
        <v>0.0922</v>
      </c>
      <c r="F1009" s="25"/>
      <c r="G1009" s="25"/>
      <c r="H1009" s="26" t="n">
        <f aca="false">D1009*H972/100</f>
        <v>4.96036</v>
      </c>
      <c r="I1009" s="25"/>
      <c r="J1009" s="25"/>
      <c r="K1009" s="23" t="n">
        <v>0</v>
      </c>
      <c r="L1009" s="44" t="n">
        <f aca="false">D1009*K1009</f>
        <v>0</v>
      </c>
    </row>
    <row r="1010" customFormat="false" ht="16.75" hidden="false" customHeight="false" outlineLevel="0" collapsed="false">
      <c r="A1010" s="7"/>
      <c r="B1010" s="22" t="s">
        <v>54</v>
      </c>
      <c r="C1010" s="15"/>
      <c r="D1010" s="23" t="n">
        <v>9.98</v>
      </c>
      <c r="E1010" s="24" t="n">
        <f aca="false">D1010/100</f>
        <v>0.0998</v>
      </c>
      <c r="F1010" s="25"/>
      <c r="G1010" s="25"/>
      <c r="H1010" s="26" t="n">
        <f aca="false">D1010*H973/100</f>
        <v>29.15158</v>
      </c>
      <c r="I1010" s="25"/>
      <c r="J1010" s="25"/>
      <c r="K1010" s="23" t="n">
        <v>0</v>
      </c>
      <c r="L1010" s="44" t="n">
        <f aca="false">D1010*K1010</f>
        <v>0</v>
      </c>
    </row>
    <row r="1011" customFormat="false" ht="16.75" hidden="false" customHeight="false" outlineLevel="0" collapsed="false">
      <c r="A1011" s="7"/>
      <c r="B1011" s="22" t="s">
        <v>55</v>
      </c>
      <c r="C1011" s="15"/>
      <c r="D1011" s="23" t="n">
        <v>1</v>
      </c>
      <c r="E1011" s="24" t="n">
        <f aca="false">D1011/100</f>
        <v>0.01</v>
      </c>
      <c r="F1011" s="25"/>
      <c r="G1011" s="25"/>
      <c r="H1011" s="26" t="n">
        <f aca="false">D1011*H974/100</f>
        <v>0</v>
      </c>
      <c r="I1011" s="25"/>
      <c r="J1011" s="25"/>
      <c r="K1011" s="23" t="n">
        <v>0</v>
      </c>
      <c r="L1011" s="44" t="n">
        <f aca="false">D1011*K1011</f>
        <v>0</v>
      </c>
    </row>
    <row r="1012" customFormat="false" ht="16.75" hidden="false" customHeight="false" outlineLevel="0" collapsed="false">
      <c r="A1012" s="7"/>
      <c r="B1012" s="22" t="s">
        <v>56</v>
      </c>
      <c r="C1012" s="15"/>
      <c r="D1012" s="23" t="n">
        <v>1.06</v>
      </c>
      <c r="E1012" s="24" t="n">
        <f aca="false">D1012/100</f>
        <v>0.0106</v>
      </c>
      <c r="F1012" s="25"/>
      <c r="G1012" s="25"/>
      <c r="H1012" s="26" t="n">
        <f aca="false">D1012*H975/100</f>
        <v>0</v>
      </c>
      <c r="I1012" s="25"/>
      <c r="J1012" s="25"/>
      <c r="K1012" s="23" t="n">
        <v>30</v>
      </c>
      <c r="L1012" s="44" t="n">
        <f aca="false">D1012*K1012</f>
        <v>31.8</v>
      </c>
    </row>
    <row r="1013" customFormat="false" ht="16.75" hidden="false" customHeight="false" outlineLevel="0" collapsed="false">
      <c r="A1013" s="7"/>
      <c r="B1013" s="22" t="s">
        <v>118</v>
      </c>
      <c r="C1013" s="15"/>
      <c r="D1013" s="23" t="n">
        <v>0.96</v>
      </c>
      <c r="E1013" s="24" t="n">
        <f aca="false">D1013/100</f>
        <v>0.0096</v>
      </c>
      <c r="F1013" s="25"/>
      <c r="G1013" s="25"/>
      <c r="H1013" s="26" t="n">
        <f aca="false">H972*D1013/100</f>
        <v>0.51648</v>
      </c>
      <c r="I1013" s="25"/>
      <c r="J1013" s="25"/>
      <c r="K1013" s="23" t="n">
        <v>30</v>
      </c>
      <c r="L1013" s="44" t="n">
        <f aca="false">D1013*K1013</f>
        <v>28.8</v>
      </c>
    </row>
    <row r="1014" customFormat="false" ht="16.75" hidden="false" customHeight="false" outlineLevel="0" collapsed="false">
      <c r="A1014" s="7"/>
      <c r="B1014" s="22" t="s">
        <v>103</v>
      </c>
      <c r="C1014" s="15"/>
      <c r="D1014" s="23" t="n">
        <v>0.8</v>
      </c>
      <c r="E1014" s="24" t="n">
        <f aca="false">D1014/100</f>
        <v>0.008</v>
      </c>
      <c r="F1014" s="25"/>
      <c r="G1014" s="25"/>
      <c r="H1014" s="26" t="n">
        <f aca="false">H972*D1014/100</f>
        <v>0.4304</v>
      </c>
      <c r="I1014" s="25"/>
      <c r="J1014" s="25"/>
      <c r="K1014" s="23" t="n">
        <v>60</v>
      </c>
      <c r="L1014" s="44" t="n">
        <f aca="false">D1014*K1014</f>
        <v>48</v>
      </c>
    </row>
    <row r="1015" customFormat="false" ht="16.75" hidden="false" customHeight="false" outlineLevel="0" collapsed="false">
      <c r="A1015" s="7"/>
      <c r="B1015" s="22" t="s">
        <v>58</v>
      </c>
      <c r="C1015" s="15"/>
      <c r="D1015" s="25" t="n">
        <v>0.2</v>
      </c>
      <c r="E1015" s="24" t="n">
        <f aca="false">D1015/100</f>
        <v>0.002</v>
      </c>
      <c r="F1015" s="25"/>
      <c r="G1015" s="25"/>
      <c r="H1015" s="26" t="n">
        <f aca="false">H972*D1015/100</f>
        <v>0.1076</v>
      </c>
      <c r="I1015" s="25"/>
      <c r="J1015" s="25"/>
      <c r="K1015" s="23" t="n">
        <v>84</v>
      </c>
      <c r="L1015" s="44" t="n">
        <f aca="false">D1015*K1015</f>
        <v>16.8</v>
      </c>
    </row>
    <row r="1016" customFormat="false" ht="16.75" hidden="false" customHeight="false" outlineLevel="0" collapsed="false">
      <c r="A1016" s="7"/>
      <c r="B1016" s="22" t="s">
        <v>32</v>
      </c>
      <c r="C1016" s="15"/>
      <c r="D1016" s="23" t="n">
        <v>15.04</v>
      </c>
      <c r="E1016" s="24" t="n">
        <f aca="false">D1016/100</f>
        <v>0.1504</v>
      </c>
      <c r="F1016" s="25"/>
      <c r="G1016" s="25"/>
      <c r="H1016" s="26" t="n">
        <f aca="false">H972*D1016/100</f>
        <v>8.09152</v>
      </c>
      <c r="I1016" s="25"/>
      <c r="J1016" s="25"/>
      <c r="K1016" s="23" t="n">
        <v>0</v>
      </c>
      <c r="L1016" s="44" t="n">
        <f aca="false">D1016*K1016</f>
        <v>0</v>
      </c>
    </row>
    <row r="1017" customFormat="false" ht="16.75" hidden="false" customHeight="false" outlineLevel="0" collapsed="false">
      <c r="A1017" s="7"/>
      <c r="B1017" s="22" t="s">
        <v>26</v>
      </c>
      <c r="C1017" s="15"/>
      <c r="D1017" s="23" t="n">
        <v>0.12</v>
      </c>
      <c r="E1017" s="24" t="n">
        <f aca="false">D1017/100</f>
        <v>0.0012</v>
      </c>
      <c r="F1017" s="25"/>
      <c r="G1017" s="25"/>
      <c r="H1017" s="26" t="n">
        <f aca="false">H972*D1017/100</f>
        <v>0.06456</v>
      </c>
      <c r="I1017" s="25"/>
      <c r="J1017" s="25"/>
      <c r="K1017" s="23" t="n">
        <v>14</v>
      </c>
      <c r="L1017" s="44" t="n">
        <f aca="false">D1017*K1017</f>
        <v>1.68</v>
      </c>
    </row>
    <row r="1018" customFormat="false" ht="16.15" hidden="false" customHeight="false" outlineLevel="0" collapsed="false">
      <c r="A1018" s="7"/>
      <c r="B1018" s="22"/>
      <c r="C1018" s="15"/>
      <c r="D1018" s="25"/>
      <c r="E1018" s="26"/>
      <c r="F1018" s="25"/>
      <c r="G1018" s="25"/>
      <c r="H1018" s="26"/>
      <c r="I1018" s="25"/>
      <c r="J1018" s="25"/>
      <c r="K1018" s="23"/>
      <c r="L1018" s="44" t="n">
        <f aca="false">SUM(L1007:L1017)</f>
        <v>343.08</v>
      </c>
    </row>
    <row r="1019" customFormat="false" ht="17.6" hidden="false" customHeight="true" outlineLevel="0" collapsed="false">
      <c r="A1019" s="42" t="s">
        <v>288</v>
      </c>
      <c r="B1019" s="36" t="s">
        <v>33</v>
      </c>
      <c r="C1019" s="37"/>
      <c r="D1019" s="40"/>
      <c r="E1019" s="59"/>
      <c r="F1019" s="40" t="n">
        <v>1.6</v>
      </c>
      <c r="G1019" s="40" t="n">
        <v>21.8</v>
      </c>
      <c r="H1019" s="40" t="n">
        <v>16.7</v>
      </c>
      <c r="I1019" s="40" t="n">
        <v>93</v>
      </c>
      <c r="J1019" s="40" t="n">
        <v>0</v>
      </c>
      <c r="K1019" s="38"/>
      <c r="L1019" s="45" t="n">
        <f aca="false">L1018/100</f>
        <v>3.4308</v>
      </c>
    </row>
    <row r="1020" customFormat="false" ht="37.9" hidden="false" customHeight="true" outlineLevel="0" collapsed="false">
      <c r="A1020" s="7" t="s">
        <v>289</v>
      </c>
      <c r="B1020" s="41" t="s">
        <v>290</v>
      </c>
      <c r="C1020" s="15" t="s">
        <v>277</v>
      </c>
      <c r="D1020" s="23"/>
      <c r="E1020" s="24"/>
      <c r="F1020" s="23"/>
      <c r="G1020" s="25"/>
      <c r="H1020" s="26"/>
      <c r="I1020" s="25"/>
      <c r="J1020" s="25"/>
      <c r="K1020" s="23"/>
      <c r="L1020" s="43" t="n">
        <v>48.6</v>
      </c>
      <c r="M1020" s="123"/>
    </row>
    <row r="1021" customFormat="false" ht="16.5" hidden="false" customHeight="false" outlineLevel="0" collapsed="false">
      <c r="A1021" s="7"/>
      <c r="B1021" s="22" t="s">
        <v>62</v>
      </c>
      <c r="C1021" s="15"/>
      <c r="D1021" s="26" t="n">
        <v>11.1</v>
      </c>
      <c r="E1021" s="24" t="n">
        <f aca="false">D1021/100</f>
        <v>0.111</v>
      </c>
      <c r="F1021" s="23"/>
      <c r="G1021" s="25"/>
      <c r="H1021" s="26" t="n">
        <f aca="false">H965*D1021/100</f>
        <v>0</v>
      </c>
      <c r="I1021" s="25"/>
      <c r="J1021" s="25"/>
      <c r="K1021" s="23" t="n">
        <v>395</v>
      </c>
      <c r="L1021" s="23" t="n">
        <f aca="false">D1021*K1021</f>
        <v>4384.5</v>
      </c>
    </row>
    <row r="1022" customFormat="false" ht="16.5" hidden="false" customHeight="false" outlineLevel="0" collapsed="false">
      <c r="A1022" s="7"/>
      <c r="B1022" s="22" t="s">
        <v>51</v>
      </c>
      <c r="C1022" s="15"/>
      <c r="D1022" s="23" t="n">
        <v>13.8</v>
      </c>
      <c r="E1022" s="24" t="n">
        <f aca="false">D1022/100</f>
        <v>0.138</v>
      </c>
      <c r="F1022" s="23"/>
      <c r="G1022" s="25"/>
      <c r="H1022" s="26" t="n">
        <f aca="false">H965*D1022/100</f>
        <v>0</v>
      </c>
      <c r="I1022" s="25"/>
      <c r="J1022" s="25"/>
      <c r="K1022" s="23" t="n">
        <v>27</v>
      </c>
      <c r="L1022" s="23" t="n">
        <f aca="false">D1022*K1022</f>
        <v>372.6</v>
      </c>
      <c r="M1022" s="2"/>
    </row>
    <row r="1023" customFormat="false" ht="16.5" hidden="false" customHeight="false" outlineLevel="0" collapsed="false">
      <c r="A1023" s="7"/>
      <c r="B1023" s="22" t="s">
        <v>52</v>
      </c>
      <c r="C1023" s="15"/>
      <c r="D1023" s="23" t="n">
        <v>14.7</v>
      </c>
      <c r="E1023" s="24" t="n">
        <f aca="false">D1023/100</f>
        <v>0.147</v>
      </c>
      <c r="F1023" s="23"/>
      <c r="G1023" s="25"/>
      <c r="H1023" s="26" t="n">
        <f aca="false">D1023*H965/100</f>
        <v>0</v>
      </c>
      <c r="I1023" s="25"/>
      <c r="J1023" s="25"/>
      <c r="K1023" s="23" t="n">
        <v>0</v>
      </c>
      <c r="L1023" s="23" t="n">
        <f aca="false">D1023*K1023</f>
        <v>0</v>
      </c>
      <c r="M1023" s="2"/>
    </row>
    <row r="1024" customFormat="false" ht="16.5" hidden="false" customHeight="false" outlineLevel="0" collapsed="false">
      <c r="A1024" s="7"/>
      <c r="B1024" s="22" t="s">
        <v>53</v>
      </c>
      <c r="C1024" s="15"/>
      <c r="D1024" s="23" t="n">
        <v>15.8</v>
      </c>
      <c r="E1024" s="24" t="n">
        <f aca="false">D1024/100</f>
        <v>0.158</v>
      </c>
      <c r="F1024" s="23"/>
      <c r="G1024" s="25"/>
      <c r="H1024" s="26" t="n">
        <f aca="false">H967*D1024/100</f>
        <v>0</v>
      </c>
      <c r="I1024" s="25"/>
      <c r="J1024" s="25"/>
      <c r="K1024" s="23" t="n">
        <v>0</v>
      </c>
      <c r="L1024" s="23" t="n">
        <f aca="false">D1024*K1024</f>
        <v>0</v>
      </c>
      <c r="M1024" s="2"/>
    </row>
    <row r="1025" customFormat="false" ht="16.5" hidden="false" customHeight="false" outlineLevel="0" collapsed="false">
      <c r="A1025" s="7"/>
      <c r="B1025" s="22" t="s">
        <v>54</v>
      </c>
      <c r="C1025" s="15"/>
      <c r="D1025" s="23" t="n">
        <v>17.1</v>
      </c>
      <c r="E1025" s="24" t="n">
        <f aca="false">D1025/100</f>
        <v>0.171</v>
      </c>
      <c r="F1025" s="23"/>
      <c r="G1025" s="25"/>
      <c r="H1025" s="26" t="n">
        <v>0</v>
      </c>
      <c r="I1025" s="25"/>
      <c r="J1025" s="25"/>
      <c r="K1025" s="23" t="n">
        <v>0</v>
      </c>
      <c r="L1025" s="23" t="n">
        <f aca="false">D1025*K1025</f>
        <v>0</v>
      </c>
      <c r="M1025" s="2"/>
    </row>
    <row r="1026" customFormat="false" ht="16.5" hidden="false" customHeight="false" outlineLevel="0" collapsed="false">
      <c r="A1026" s="7"/>
      <c r="B1026" s="22" t="s">
        <v>118</v>
      </c>
      <c r="C1026" s="15"/>
      <c r="D1026" s="26" t="n">
        <v>1.2</v>
      </c>
      <c r="E1026" s="24" t="n">
        <f aca="false">D1026/100</f>
        <v>0.012</v>
      </c>
      <c r="F1026" s="23"/>
      <c r="G1026" s="25"/>
      <c r="H1026" s="26" t="n">
        <f aca="false">H965*D1026/100</f>
        <v>0</v>
      </c>
      <c r="I1026" s="25"/>
      <c r="J1026" s="25"/>
      <c r="K1026" s="23" t="n">
        <v>30</v>
      </c>
      <c r="L1026" s="23" t="n">
        <f aca="false">D1026*K1026</f>
        <v>36</v>
      </c>
      <c r="M1026" s="2"/>
    </row>
    <row r="1027" customFormat="false" ht="16.5" hidden="false" customHeight="false" outlineLevel="0" collapsed="false">
      <c r="A1027" s="7"/>
      <c r="B1027" s="22" t="s">
        <v>58</v>
      </c>
      <c r="C1027" s="15"/>
      <c r="D1027" s="23" t="n">
        <v>0.5</v>
      </c>
      <c r="E1027" s="24" t="n">
        <f aca="false">D1027/100</f>
        <v>0.005</v>
      </c>
      <c r="F1027" s="23"/>
      <c r="G1027" s="25"/>
      <c r="H1027" s="26" t="n">
        <f aca="false">H965*D1027/100</f>
        <v>0</v>
      </c>
      <c r="I1027" s="25"/>
      <c r="J1027" s="25"/>
      <c r="K1027" s="23" t="n">
        <v>84</v>
      </c>
      <c r="L1027" s="23" t="n">
        <f aca="false">D1027*K1027</f>
        <v>42</v>
      </c>
      <c r="M1027" s="2"/>
    </row>
    <row r="1028" customFormat="false" ht="16.5" hidden="false" customHeight="false" outlineLevel="0" collapsed="false">
      <c r="A1028" s="7"/>
      <c r="B1028" s="22" t="s">
        <v>59</v>
      </c>
      <c r="C1028" s="15"/>
      <c r="D1028" s="23" t="n">
        <v>0.25</v>
      </c>
      <c r="E1028" s="24" t="n">
        <f aca="false">D1028/100</f>
        <v>0.0025</v>
      </c>
      <c r="F1028" s="23"/>
      <c r="G1028" s="25"/>
      <c r="H1028" s="26" t="n">
        <f aca="false">H965*D1028/100</f>
        <v>0</v>
      </c>
      <c r="I1028" s="25"/>
      <c r="J1028" s="25"/>
      <c r="K1028" s="23" t="n">
        <v>89</v>
      </c>
      <c r="L1028" s="23" t="n">
        <f aca="false">D1028*K1028</f>
        <v>22.25</v>
      </c>
      <c r="M1028" s="2"/>
    </row>
    <row r="1029" customFormat="false" ht="16.5" hidden="false" customHeight="false" outlineLevel="0" collapsed="false">
      <c r="A1029" s="7"/>
      <c r="B1029" s="22" t="s">
        <v>69</v>
      </c>
      <c r="C1029" s="15"/>
      <c r="D1029" s="23" t="n">
        <v>0.2</v>
      </c>
      <c r="E1029" s="34" t="n">
        <f aca="false">D1029/100</f>
        <v>0.002</v>
      </c>
      <c r="F1029" s="23"/>
      <c r="G1029" s="25"/>
      <c r="H1029" s="26" t="n">
        <f aca="false">H965*D1029/100</f>
        <v>0</v>
      </c>
      <c r="I1029" s="25"/>
      <c r="J1029" s="25"/>
      <c r="K1029" s="23" t="n">
        <v>14</v>
      </c>
      <c r="L1029" s="23" t="n">
        <f aca="false">D1029*K1029</f>
        <v>2.8</v>
      </c>
      <c r="M1029" s="2"/>
    </row>
    <row r="1030" customFormat="false" ht="16.5" hidden="false" customHeight="false" outlineLevel="0" collapsed="false">
      <c r="A1030" s="7"/>
      <c r="B1030" s="22"/>
      <c r="C1030" s="15"/>
      <c r="D1030" s="23"/>
      <c r="E1030" s="24"/>
      <c r="F1030" s="23"/>
      <c r="G1030" s="25"/>
      <c r="H1030" s="26"/>
      <c r="I1030" s="25"/>
      <c r="J1030" s="25"/>
      <c r="K1030" s="23"/>
      <c r="L1030" s="23" t="n">
        <f aca="false">SUM(L1021:L1029)</f>
        <v>4860.15</v>
      </c>
      <c r="M1030" s="123"/>
    </row>
    <row r="1031" customFormat="false" ht="16.5" hidden="false" customHeight="false" outlineLevel="0" collapsed="false">
      <c r="A1031" s="35"/>
      <c r="B1031" s="36" t="s">
        <v>33</v>
      </c>
      <c r="C1031" s="37"/>
      <c r="D1031" s="38"/>
      <c r="E1031" s="39"/>
      <c r="F1031" s="38" t="n">
        <v>15.8</v>
      </c>
      <c r="G1031" s="40" t="n">
        <v>18.6</v>
      </c>
      <c r="H1031" s="59" t="n">
        <v>21</v>
      </c>
      <c r="I1031" s="40" t="n">
        <v>365</v>
      </c>
      <c r="J1031" s="40" t="n">
        <v>0.1</v>
      </c>
      <c r="K1031" s="38"/>
      <c r="L1031" s="38" t="n">
        <f aca="false">L1030/100</f>
        <v>48.6015</v>
      </c>
    </row>
    <row r="1032" customFormat="false" ht="25.5" hidden="false" customHeight="true" outlineLevel="0" collapsed="false">
      <c r="A1032" s="7" t="s">
        <v>70</v>
      </c>
      <c r="B1032" s="41" t="s">
        <v>71</v>
      </c>
      <c r="C1032" s="15" t="n">
        <v>180</v>
      </c>
      <c r="D1032" s="23"/>
      <c r="E1032" s="24"/>
      <c r="F1032" s="25"/>
      <c r="G1032" s="25"/>
      <c r="H1032" s="26"/>
      <c r="I1032" s="25"/>
      <c r="J1032" s="25"/>
      <c r="K1032" s="23"/>
      <c r="L1032" s="43" t="n">
        <v>2.78</v>
      </c>
    </row>
    <row r="1033" customFormat="false" ht="16.5" hidden="false" customHeight="false" outlineLevel="0" collapsed="false">
      <c r="A1033" s="7"/>
      <c r="B1033" s="60" t="s">
        <v>72</v>
      </c>
      <c r="C1033" s="15"/>
      <c r="D1033" s="23" t="n">
        <v>1.8</v>
      </c>
      <c r="E1033" s="24" t="n">
        <f aca="false">D1033/100</f>
        <v>0.018</v>
      </c>
      <c r="F1033" s="25"/>
      <c r="G1033" s="25"/>
      <c r="H1033" s="26" t="n">
        <f aca="false">H976*D1033/100</f>
        <v>0</v>
      </c>
      <c r="I1033" s="25"/>
      <c r="J1033" s="25"/>
      <c r="K1033" s="23" t="n">
        <v>105</v>
      </c>
      <c r="L1033" s="23" t="n">
        <f aca="false">D1033*K1033</f>
        <v>189</v>
      </c>
    </row>
    <row r="1034" customFormat="false" ht="16.5" hidden="false" customHeight="false" outlineLevel="0" collapsed="false">
      <c r="A1034" s="7"/>
      <c r="B1034" s="60" t="s">
        <v>32</v>
      </c>
      <c r="C1034" s="15"/>
      <c r="D1034" s="23" t="n">
        <v>18</v>
      </c>
      <c r="E1034" s="24" t="n">
        <f aca="false">D1034/100</f>
        <v>0.18</v>
      </c>
      <c r="F1034" s="25"/>
      <c r="G1034" s="25"/>
      <c r="H1034" s="26" t="n">
        <f aca="false">H976*D1034/100</f>
        <v>0</v>
      </c>
      <c r="I1034" s="25"/>
      <c r="J1034" s="25"/>
      <c r="K1034" s="23" t="n">
        <v>0</v>
      </c>
      <c r="L1034" s="23" t="n">
        <f aca="false">D1034*K1034</f>
        <v>0</v>
      </c>
    </row>
    <row r="1035" customFormat="false" ht="16.5" hidden="false" customHeight="false" outlineLevel="0" collapsed="false">
      <c r="A1035" s="7"/>
      <c r="B1035" s="60" t="s">
        <v>21</v>
      </c>
      <c r="C1035" s="15"/>
      <c r="D1035" s="23" t="n">
        <v>1.8</v>
      </c>
      <c r="E1035" s="24" t="n">
        <f aca="false">D1035/100</f>
        <v>0.018</v>
      </c>
      <c r="F1035" s="25"/>
      <c r="G1035" s="25"/>
      <c r="H1035" s="26" t="n">
        <f aca="false">H976*D1035/100</f>
        <v>0</v>
      </c>
      <c r="I1035" s="25"/>
      <c r="J1035" s="25"/>
      <c r="K1035" s="23" t="n">
        <v>46</v>
      </c>
      <c r="L1035" s="23" t="n">
        <f aca="false">D1035*K1035</f>
        <v>82.8</v>
      </c>
    </row>
    <row r="1036" customFormat="false" ht="16.5" hidden="false" customHeight="false" outlineLevel="0" collapsed="false">
      <c r="A1036" s="7"/>
      <c r="B1036" s="60" t="s">
        <v>73</v>
      </c>
      <c r="C1036" s="15"/>
      <c r="D1036" s="26" t="n">
        <v>0.018</v>
      </c>
      <c r="E1036" s="34" t="n">
        <f aca="false">D1036/100</f>
        <v>0.00018</v>
      </c>
      <c r="F1036" s="25"/>
      <c r="G1036" s="25"/>
      <c r="H1036" s="26" t="n">
        <f aca="false">H976*D1036/100</f>
        <v>0</v>
      </c>
      <c r="I1036" s="25"/>
      <c r="J1036" s="25"/>
      <c r="K1036" s="23" t="n">
        <v>350</v>
      </c>
      <c r="L1036" s="23" t="n">
        <f aca="false">D1036*K1036</f>
        <v>6.3</v>
      </c>
    </row>
    <row r="1037" customFormat="false" ht="16.5" hidden="false" customHeight="false" outlineLevel="0" collapsed="false">
      <c r="A1037" s="7"/>
      <c r="B1037" s="60"/>
      <c r="C1037" s="15"/>
      <c r="D1037" s="23"/>
      <c r="E1037" s="24"/>
      <c r="F1037" s="25"/>
      <c r="G1037" s="25"/>
      <c r="H1037" s="26"/>
      <c r="I1037" s="25"/>
      <c r="J1037" s="25"/>
      <c r="K1037" s="23"/>
      <c r="L1037" s="23" t="n">
        <f aca="false">L1033+L1034+L1035+L1036</f>
        <v>278.1</v>
      </c>
    </row>
    <row r="1038" customFormat="false" ht="16.5" hidden="false" customHeight="false" outlineLevel="0" collapsed="false">
      <c r="A1038" s="35"/>
      <c r="B1038" s="36" t="s">
        <v>33</v>
      </c>
      <c r="C1038" s="37"/>
      <c r="D1038" s="38"/>
      <c r="E1038" s="39"/>
      <c r="F1038" s="40" t="n">
        <v>0.1</v>
      </c>
      <c r="G1038" s="40" t="n">
        <v>0</v>
      </c>
      <c r="H1038" s="38" t="n">
        <v>19.63</v>
      </c>
      <c r="I1038" s="40" t="n">
        <v>78.84</v>
      </c>
      <c r="J1038" s="40" t="n">
        <v>0.2</v>
      </c>
      <c r="K1038" s="38"/>
      <c r="L1038" s="38" t="n">
        <f aca="false">L1037/100</f>
        <v>2.781</v>
      </c>
    </row>
    <row r="1039" customFormat="false" ht="16.5" hidden="false" customHeight="false" outlineLevel="0" collapsed="false">
      <c r="A1039" s="7" t="s">
        <v>37</v>
      </c>
      <c r="B1039" s="14" t="s">
        <v>74</v>
      </c>
      <c r="C1039" s="15" t="s">
        <v>75</v>
      </c>
      <c r="D1039" s="23"/>
      <c r="E1039" s="24"/>
      <c r="F1039" s="25"/>
      <c r="G1039" s="25"/>
      <c r="H1039" s="26"/>
      <c r="I1039" s="25"/>
      <c r="J1039" s="25"/>
      <c r="K1039" s="23"/>
      <c r="L1039" s="16" t="n">
        <v>2.46</v>
      </c>
    </row>
    <row r="1040" customFormat="false" ht="16.5" hidden="false" customHeight="false" outlineLevel="0" collapsed="false">
      <c r="A1040" s="7"/>
      <c r="B1040" s="22" t="s">
        <v>38</v>
      </c>
      <c r="C1040" s="15"/>
      <c r="D1040" s="23" t="n">
        <v>3</v>
      </c>
      <c r="E1040" s="24" t="n">
        <f aca="false">D1040/100</f>
        <v>0.03</v>
      </c>
      <c r="F1040" s="25"/>
      <c r="G1040" s="25"/>
      <c r="H1040" s="26" t="n">
        <f aca="false">H976*D1040/100</f>
        <v>0</v>
      </c>
      <c r="I1040" s="25"/>
      <c r="J1040" s="25"/>
      <c r="K1040" s="23" t="n">
        <v>41</v>
      </c>
      <c r="L1040" s="23" t="n">
        <f aca="false">D1040*K1040</f>
        <v>123</v>
      </c>
    </row>
    <row r="1041" customFormat="false" ht="16.5" hidden="false" customHeight="false" outlineLevel="0" collapsed="false">
      <c r="A1041" s="7"/>
      <c r="B1041" s="60" t="s">
        <v>76</v>
      </c>
      <c r="C1041" s="15"/>
      <c r="D1041" s="23" t="n">
        <v>3</v>
      </c>
      <c r="E1041" s="24" t="n">
        <f aca="false">D1041/100</f>
        <v>0.03</v>
      </c>
      <c r="F1041" s="25"/>
      <c r="G1041" s="25"/>
      <c r="H1041" s="26" t="n">
        <f aca="false">H976*D1041/100</f>
        <v>0</v>
      </c>
      <c r="I1041" s="25"/>
      <c r="J1041" s="25"/>
      <c r="K1041" s="23" t="n">
        <v>41</v>
      </c>
      <c r="L1041" s="23" t="n">
        <f aca="false">D1041*K1041</f>
        <v>123</v>
      </c>
    </row>
    <row r="1042" customFormat="false" ht="16.5" hidden="false" customHeight="false" outlineLevel="0" collapsed="false">
      <c r="A1042" s="7"/>
      <c r="B1042" s="60"/>
      <c r="C1042" s="15"/>
      <c r="D1042" s="23"/>
      <c r="E1042" s="24"/>
      <c r="F1042" s="25"/>
      <c r="G1042" s="25"/>
      <c r="H1042" s="26"/>
      <c r="I1042" s="25"/>
      <c r="J1042" s="25"/>
      <c r="K1042" s="23"/>
      <c r="L1042" s="23" t="n">
        <f aca="false">L1040+L1041</f>
        <v>246</v>
      </c>
    </row>
    <row r="1043" customFormat="false" ht="19.9" hidden="false" customHeight="true" outlineLevel="0" collapsed="false">
      <c r="A1043" s="35"/>
      <c r="B1043" s="82" t="s">
        <v>33</v>
      </c>
      <c r="C1043" s="37"/>
      <c r="D1043" s="38"/>
      <c r="E1043" s="39"/>
      <c r="F1043" s="38" t="n">
        <v>4.8</v>
      </c>
      <c r="G1043" s="38" t="n">
        <v>0.735</v>
      </c>
      <c r="H1043" s="40" t="n">
        <v>24.4</v>
      </c>
      <c r="I1043" s="40" t="n">
        <v>123</v>
      </c>
      <c r="J1043" s="40" t="n">
        <v>0</v>
      </c>
      <c r="K1043" s="38"/>
      <c r="L1043" s="38" t="n">
        <f aca="false">L1042/100</f>
        <v>2.46</v>
      </c>
    </row>
    <row r="1044" customFormat="false" ht="21" hidden="false" customHeight="true" outlineLevel="0" collapsed="false">
      <c r="A1044" s="46"/>
      <c r="B1044" s="47" t="s">
        <v>77</v>
      </c>
      <c r="C1044" s="48"/>
      <c r="D1044" s="49"/>
      <c r="E1044" s="50"/>
      <c r="F1044" s="53" t="n">
        <f aca="false">F1019+F1031+F1038+F1043</f>
        <v>22.3</v>
      </c>
      <c r="G1044" s="53" t="n">
        <f aca="false">G1019+G1031+G1038+G1043</f>
        <v>41.135</v>
      </c>
      <c r="H1044" s="53" t="n">
        <f aca="false">H1019+H1031+H1038+H1043</f>
        <v>81.73</v>
      </c>
      <c r="I1044" s="53" t="n">
        <f aca="false">I1019+I1031+I1038+I1043</f>
        <v>659.84</v>
      </c>
      <c r="J1044" s="53" t="n">
        <f aca="false">J1019+J1031+J1038+J1043</f>
        <v>0.3</v>
      </c>
      <c r="K1044" s="49"/>
      <c r="L1044" s="53" t="n">
        <f aca="false">L1019+L1031+L1038+L1043</f>
        <v>57.2733</v>
      </c>
    </row>
    <row r="1045" customFormat="false" ht="16.15" hidden="false" customHeight="true" outlineLevel="0" collapsed="false">
      <c r="A1045" s="9" t="s">
        <v>78</v>
      </c>
      <c r="B1045" s="9"/>
      <c r="C1045" s="9"/>
      <c r="D1045" s="9"/>
      <c r="E1045" s="9"/>
      <c r="F1045" s="9"/>
      <c r="G1045" s="9"/>
      <c r="H1045" s="9"/>
      <c r="I1045" s="9"/>
      <c r="J1045" s="9"/>
      <c r="K1045" s="9"/>
      <c r="L1045" s="9"/>
    </row>
    <row r="1046" customFormat="false" ht="36.95" hidden="false" customHeight="true" outlineLevel="0" collapsed="false">
      <c r="A1046" s="7" t="s">
        <v>250</v>
      </c>
      <c r="B1046" s="41" t="s">
        <v>125</v>
      </c>
      <c r="C1046" s="15" t="n">
        <v>70</v>
      </c>
      <c r="D1046" s="23"/>
      <c r="E1046" s="24"/>
      <c r="F1046" s="25"/>
      <c r="G1046" s="25"/>
      <c r="H1046" s="26"/>
      <c r="I1046" s="25"/>
      <c r="J1046" s="25"/>
      <c r="K1046" s="23"/>
      <c r="L1046" s="43" t="n">
        <v>12.05</v>
      </c>
    </row>
    <row r="1047" customFormat="false" ht="33" hidden="false" customHeight="false" outlineLevel="0" collapsed="false">
      <c r="A1047" s="7"/>
      <c r="B1047" s="22" t="s">
        <v>125</v>
      </c>
      <c r="C1047" s="15"/>
      <c r="D1047" s="23" t="n">
        <v>10.76</v>
      </c>
      <c r="E1047" s="24" t="n">
        <f aca="false">D1047/100</f>
        <v>0.1076</v>
      </c>
      <c r="F1047" s="25"/>
      <c r="G1047" s="25"/>
      <c r="H1047" s="26" t="n">
        <f aca="false">H986*D1047/100</f>
        <v>0</v>
      </c>
      <c r="I1047" s="25"/>
      <c r="J1047" s="25"/>
      <c r="K1047" s="23" t="n">
        <v>112</v>
      </c>
      <c r="L1047" s="44" t="n">
        <f aca="false">D1047*K1047</f>
        <v>1205.12</v>
      </c>
    </row>
    <row r="1048" customFormat="false" ht="16.5" hidden="false" customHeight="false" outlineLevel="0" collapsed="false">
      <c r="A1048" s="7"/>
      <c r="B1048" s="22"/>
      <c r="C1048" s="15"/>
      <c r="D1048" s="23"/>
      <c r="E1048" s="24"/>
      <c r="F1048" s="25"/>
      <c r="G1048" s="25"/>
      <c r="H1048" s="26"/>
      <c r="I1048" s="25"/>
      <c r="J1048" s="25"/>
      <c r="K1048" s="23"/>
      <c r="L1048" s="44" t="n">
        <f aca="false">SUM(L1047:L1047)</f>
        <v>1205.12</v>
      </c>
    </row>
    <row r="1049" customFormat="false" ht="16.5" hidden="false" customHeight="false" outlineLevel="0" collapsed="false">
      <c r="A1049" s="75"/>
      <c r="B1049" s="76"/>
      <c r="C1049" s="77"/>
      <c r="D1049" s="78"/>
      <c r="E1049" s="79"/>
      <c r="F1049" s="80" t="n">
        <v>2.17</v>
      </c>
      <c r="G1049" s="80" t="n">
        <v>3.08</v>
      </c>
      <c r="H1049" s="78" t="n">
        <v>4.55</v>
      </c>
      <c r="I1049" s="80" t="n">
        <v>54.6</v>
      </c>
      <c r="J1049" s="80" t="n">
        <v>0</v>
      </c>
      <c r="K1049" s="78"/>
      <c r="L1049" s="81" t="n">
        <f aca="false">L1048/100</f>
        <v>12.0512</v>
      </c>
    </row>
    <row r="1050" customFormat="false" ht="25.5" hidden="false" customHeight="false" outlineLevel="0" collapsed="false">
      <c r="A1050" s="7" t="s">
        <v>136</v>
      </c>
      <c r="B1050" s="41" t="s">
        <v>137</v>
      </c>
      <c r="C1050" s="15" t="n">
        <v>58</v>
      </c>
      <c r="D1050" s="23"/>
      <c r="E1050" s="24"/>
      <c r="F1050" s="25"/>
      <c r="G1050" s="25"/>
      <c r="H1050" s="26"/>
      <c r="I1050" s="25"/>
      <c r="J1050" s="25"/>
      <c r="K1050" s="23"/>
      <c r="L1050" s="43" t="n">
        <v>8.99</v>
      </c>
    </row>
    <row r="1051" customFormat="false" ht="16.5" hidden="false" customHeight="false" outlineLevel="0" collapsed="false">
      <c r="A1051" s="7"/>
      <c r="B1051" s="60" t="s">
        <v>138</v>
      </c>
      <c r="C1051" s="15"/>
      <c r="D1051" s="23" t="n">
        <v>100</v>
      </c>
      <c r="E1051" s="24" t="n">
        <f aca="false">D1051*0.04/100</f>
        <v>0.04</v>
      </c>
      <c r="F1051" s="25"/>
      <c r="G1051" s="25"/>
      <c r="H1051" s="26" t="n">
        <f aca="false">H998*D1051/100</f>
        <v>0</v>
      </c>
      <c r="I1051" s="25"/>
      <c r="J1051" s="25"/>
      <c r="K1051" s="23" t="n">
        <v>5.5</v>
      </c>
      <c r="L1051" s="23" t="n">
        <f aca="false">D1051*K1051</f>
        <v>550</v>
      </c>
    </row>
    <row r="1052" customFormat="false" ht="16.5" hidden="false" customHeight="false" outlineLevel="0" collapsed="false">
      <c r="A1052" s="7"/>
      <c r="B1052" s="60" t="s">
        <v>31</v>
      </c>
      <c r="C1052" s="15"/>
      <c r="D1052" s="23" t="n">
        <v>0.7</v>
      </c>
      <c r="E1052" s="24" t="n">
        <f aca="false">D1052/100</f>
        <v>0.007</v>
      </c>
      <c r="F1052" s="25"/>
      <c r="G1052" s="25"/>
      <c r="H1052" s="26" t="n">
        <v>0</v>
      </c>
      <c r="I1052" s="25"/>
      <c r="J1052" s="25"/>
      <c r="K1052" s="23" t="n">
        <v>390</v>
      </c>
      <c r="L1052" s="23" t="n">
        <f aca="false">D1052*K1052</f>
        <v>273</v>
      </c>
    </row>
    <row r="1053" customFormat="false" ht="16.5" hidden="false" customHeight="false" outlineLevel="0" collapsed="false">
      <c r="A1053" s="7"/>
      <c r="B1053" s="60" t="s">
        <v>29</v>
      </c>
      <c r="C1053" s="15"/>
      <c r="D1053" s="23" t="n">
        <v>1.5</v>
      </c>
      <c r="E1053" s="24" t="n">
        <f aca="false">D1053/100</f>
        <v>0.015</v>
      </c>
      <c r="F1053" s="25"/>
      <c r="G1053" s="25"/>
      <c r="H1053" s="26" t="n">
        <v>0</v>
      </c>
      <c r="I1053" s="25"/>
      <c r="J1053" s="25"/>
      <c r="K1053" s="23" t="n">
        <v>50</v>
      </c>
      <c r="L1053" s="23" t="n">
        <f aca="false">D1053*K1053</f>
        <v>75</v>
      </c>
    </row>
    <row r="1054" customFormat="false" ht="16.5" hidden="false" customHeight="false" outlineLevel="0" collapsed="false">
      <c r="A1054" s="7"/>
      <c r="B1054" s="60" t="s">
        <v>26</v>
      </c>
      <c r="C1054" s="15"/>
      <c r="D1054" s="23" t="n">
        <v>0.1</v>
      </c>
      <c r="E1054" s="24" t="n">
        <f aca="false">D1054/100</f>
        <v>0.001</v>
      </c>
      <c r="F1054" s="25"/>
      <c r="G1054" s="25"/>
      <c r="H1054" s="26" t="n">
        <f aca="false">H1001*D1054/100</f>
        <v>0</v>
      </c>
      <c r="I1054" s="25"/>
      <c r="J1054" s="25"/>
      <c r="K1054" s="23" t="n">
        <v>14</v>
      </c>
      <c r="L1054" s="23" t="n">
        <f aca="false">D1054*K1054</f>
        <v>1.4</v>
      </c>
    </row>
    <row r="1055" customFormat="false" ht="16.5" hidden="false" customHeight="false" outlineLevel="0" collapsed="false">
      <c r="A1055" s="7"/>
      <c r="B1055" s="60"/>
      <c r="C1055" s="15"/>
      <c r="D1055" s="23"/>
      <c r="E1055" s="24"/>
      <c r="F1055" s="25"/>
      <c r="G1055" s="25"/>
      <c r="H1055" s="26"/>
      <c r="I1055" s="25"/>
      <c r="J1055" s="25"/>
      <c r="K1055" s="23"/>
      <c r="L1055" s="23" t="n">
        <f aca="false">L1051+L1052+L1053+L1054</f>
        <v>899.4</v>
      </c>
    </row>
    <row r="1056" customFormat="false" ht="16.5" hidden="false" customHeight="false" outlineLevel="0" collapsed="false">
      <c r="A1056" s="35"/>
      <c r="B1056" s="36" t="s">
        <v>33</v>
      </c>
      <c r="C1056" s="37"/>
      <c r="D1056" s="38"/>
      <c r="E1056" s="39"/>
      <c r="F1056" s="40" t="n">
        <v>5.3</v>
      </c>
      <c r="G1056" s="40" t="n">
        <v>10.7</v>
      </c>
      <c r="H1056" s="40" t="n">
        <v>5.6</v>
      </c>
      <c r="I1056" s="40" t="n">
        <v>140</v>
      </c>
      <c r="J1056" s="40" t="n">
        <v>0</v>
      </c>
      <c r="K1056" s="38"/>
      <c r="L1056" s="38" t="n">
        <f aca="false">L1055/100</f>
        <v>8.994</v>
      </c>
    </row>
    <row r="1057" customFormat="false" ht="25.5" hidden="false" customHeight="false" outlineLevel="0" collapsed="false">
      <c r="A1057" s="7" t="s">
        <v>85</v>
      </c>
      <c r="B1057" s="41" t="s">
        <v>291</v>
      </c>
      <c r="C1057" s="15" t="s">
        <v>142</v>
      </c>
      <c r="D1057" s="23"/>
      <c r="E1057" s="24"/>
      <c r="F1057" s="25"/>
      <c r="G1057" s="25"/>
      <c r="H1057" s="26"/>
      <c r="I1057" s="25"/>
      <c r="J1057" s="25"/>
      <c r="K1057" s="23"/>
      <c r="L1057" s="43" t="n">
        <v>0.82</v>
      </c>
    </row>
    <row r="1058" customFormat="false" ht="16.5" hidden="false" customHeight="false" outlineLevel="0" collapsed="false">
      <c r="A1058" s="7"/>
      <c r="B1058" s="60" t="s">
        <v>87</v>
      </c>
      <c r="C1058" s="64"/>
      <c r="D1058" s="55" t="n">
        <v>0.045</v>
      </c>
      <c r="E1058" s="24" t="n">
        <f aca="false">D1058/100</f>
        <v>0.00045</v>
      </c>
      <c r="F1058" s="25"/>
      <c r="G1058" s="25"/>
      <c r="H1058" s="26" t="n">
        <f aca="false">H984*D1058/100</f>
        <v>0</v>
      </c>
      <c r="I1058" s="25"/>
      <c r="J1058" s="25"/>
      <c r="K1058" s="23" t="n">
        <v>450</v>
      </c>
      <c r="L1058" s="23" t="n">
        <f aca="false">D1058*K1058</f>
        <v>20.25</v>
      </c>
    </row>
    <row r="1059" customFormat="false" ht="16.5" hidden="false" customHeight="false" outlineLevel="0" collapsed="false">
      <c r="A1059" s="7"/>
      <c r="B1059" s="60" t="s">
        <v>21</v>
      </c>
      <c r="C1059" s="64"/>
      <c r="D1059" s="55" t="n">
        <v>1.35</v>
      </c>
      <c r="E1059" s="24" t="n">
        <f aca="false">D1059/100</f>
        <v>0.0135</v>
      </c>
      <c r="F1059" s="25"/>
      <c r="G1059" s="25"/>
      <c r="H1059" s="26" t="n">
        <f aca="false">H984*D1059/100</f>
        <v>0</v>
      </c>
      <c r="I1059" s="25"/>
      <c r="J1059" s="25"/>
      <c r="K1059" s="23" t="n">
        <v>46</v>
      </c>
      <c r="L1059" s="23" t="n">
        <f aca="false">D1059*K1059</f>
        <v>62.1</v>
      </c>
    </row>
    <row r="1060" customFormat="false" ht="16.5" hidden="false" customHeight="false" outlineLevel="0" collapsed="false">
      <c r="A1060" s="7"/>
      <c r="B1060" s="60"/>
      <c r="C1060" s="33"/>
      <c r="D1060" s="23"/>
      <c r="E1060" s="24"/>
      <c r="F1060" s="25"/>
      <c r="G1060" s="25"/>
      <c r="H1060" s="26"/>
      <c r="I1060" s="25"/>
      <c r="J1060" s="25"/>
      <c r="K1060" s="23"/>
      <c r="L1060" s="23" t="n">
        <f aca="false">L1058+L1059</f>
        <v>82.35</v>
      </c>
    </row>
    <row r="1061" customFormat="false" ht="16.5" hidden="false" customHeight="false" outlineLevel="0" collapsed="false">
      <c r="A1061" s="35"/>
      <c r="B1061" s="36" t="s">
        <v>33</v>
      </c>
      <c r="C1061" s="37"/>
      <c r="D1061" s="38"/>
      <c r="E1061" s="39"/>
      <c r="F1061" s="78" t="n">
        <v>0.1</v>
      </c>
      <c r="G1061" s="80" t="n">
        <v>0</v>
      </c>
      <c r="H1061" s="80" t="n">
        <v>15</v>
      </c>
      <c r="I1061" s="80" t="n">
        <v>60</v>
      </c>
      <c r="J1061" s="80" t="n">
        <v>0</v>
      </c>
      <c r="K1061" s="38"/>
      <c r="L1061" s="38" t="n">
        <f aca="false">L1060/100</f>
        <v>0.8235</v>
      </c>
    </row>
    <row r="1062" customFormat="false" ht="16.5" hidden="false" customHeight="false" outlineLevel="0" collapsed="false">
      <c r="A1062" s="7" t="s">
        <v>37</v>
      </c>
      <c r="B1062" s="14" t="s">
        <v>38</v>
      </c>
      <c r="C1062" s="15" t="n">
        <v>30</v>
      </c>
      <c r="D1062" s="23"/>
      <c r="E1062" s="24"/>
      <c r="F1062" s="25"/>
      <c r="G1062" s="25"/>
      <c r="H1062" s="26"/>
      <c r="I1062" s="25"/>
      <c r="J1062" s="25"/>
      <c r="K1062" s="23"/>
      <c r="L1062" s="16" t="n">
        <v>1.23</v>
      </c>
    </row>
    <row r="1063" customFormat="false" ht="16.5" hidden="false" customHeight="false" outlineLevel="0" collapsed="false">
      <c r="A1063" s="7"/>
      <c r="B1063" s="14"/>
      <c r="C1063" s="15"/>
      <c r="D1063" s="23" t="n">
        <v>3</v>
      </c>
      <c r="E1063" s="24" t="n">
        <f aca="false">D1063/100</f>
        <v>0.03</v>
      </c>
      <c r="F1063" s="25"/>
      <c r="G1063" s="25"/>
      <c r="H1063" s="26" t="n">
        <f aca="false">H984*D1063/100</f>
        <v>0</v>
      </c>
      <c r="I1063" s="25"/>
      <c r="J1063" s="25"/>
      <c r="K1063" s="23" t="n">
        <v>41</v>
      </c>
      <c r="L1063" s="23" t="n">
        <f aca="false">D1063*K1063</f>
        <v>123</v>
      </c>
    </row>
    <row r="1064" customFormat="false" ht="16.5" hidden="false" customHeight="false" outlineLevel="0" collapsed="false">
      <c r="A1064" s="42"/>
      <c r="B1064" s="36" t="s">
        <v>33</v>
      </c>
      <c r="C1064" s="37"/>
      <c r="D1064" s="38"/>
      <c r="E1064" s="39"/>
      <c r="F1064" s="40" t="n">
        <v>2.4</v>
      </c>
      <c r="G1064" s="40" t="n">
        <v>0.4</v>
      </c>
      <c r="H1064" s="40" t="n">
        <v>12.2</v>
      </c>
      <c r="I1064" s="40" t="n">
        <v>63.6</v>
      </c>
      <c r="J1064" s="40" t="n">
        <v>0</v>
      </c>
      <c r="K1064" s="38"/>
      <c r="L1064" s="38" t="n">
        <f aca="false">L1063/100</f>
        <v>1.23</v>
      </c>
    </row>
    <row r="1065" customFormat="false" ht="16.5" hidden="false" customHeight="false" outlineLevel="0" collapsed="false">
      <c r="A1065" s="46"/>
      <c r="B1065" s="63" t="s">
        <v>89</v>
      </c>
      <c r="C1065" s="48"/>
      <c r="D1065" s="49"/>
      <c r="E1065" s="50"/>
      <c r="F1065" s="51" t="n">
        <f aca="false">F1049+F1056+F1061+F1064</f>
        <v>9.97</v>
      </c>
      <c r="G1065" s="51" t="n">
        <f aca="false">G1049+G1056+G1061+G1064</f>
        <v>14.18</v>
      </c>
      <c r="H1065" s="51" t="n">
        <f aca="false">H1049+H1056+H1061+H1064</f>
        <v>37.35</v>
      </c>
      <c r="I1065" s="51" t="n">
        <f aca="false">I1049+I1056+I1061+I1064</f>
        <v>318.2</v>
      </c>
      <c r="J1065" s="51" t="n">
        <f aca="false">J1049+J1056+J1061+J1064</f>
        <v>0</v>
      </c>
      <c r="K1065" s="49"/>
      <c r="L1065" s="49" t="n">
        <f aca="false">L1049+L1056+L1061+L1064</f>
        <v>23.0987</v>
      </c>
    </row>
    <row r="1066" customFormat="false" ht="16.15" hidden="false" customHeight="true" outlineLevel="0" collapsed="false">
      <c r="A1066" s="9" t="s">
        <v>90</v>
      </c>
      <c r="B1066" s="9"/>
      <c r="C1066" s="9"/>
      <c r="D1066" s="9"/>
      <c r="E1066" s="9"/>
      <c r="F1066" s="9"/>
      <c r="G1066" s="9"/>
      <c r="H1066" s="9"/>
      <c r="I1066" s="9"/>
      <c r="J1066" s="9"/>
      <c r="K1066" s="9"/>
      <c r="L1066" s="9"/>
    </row>
    <row r="1067" customFormat="false" ht="16.5" hidden="false" customHeight="false" outlineLevel="0" collapsed="false">
      <c r="A1067" s="7" t="s">
        <v>93</v>
      </c>
      <c r="B1067" s="41" t="s">
        <v>94</v>
      </c>
      <c r="C1067" s="15" t="n">
        <v>20</v>
      </c>
      <c r="D1067" s="23"/>
      <c r="E1067" s="24"/>
      <c r="F1067" s="25"/>
      <c r="G1067" s="25"/>
      <c r="H1067" s="26"/>
      <c r="I1067" s="25"/>
      <c r="J1067" s="25"/>
      <c r="K1067" s="23"/>
      <c r="L1067" s="16" t="n">
        <v>1.7</v>
      </c>
    </row>
    <row r="1068" customFormat="false" ht="16.5" hidden="false" customHeight="false" outlineLevel="0" collapsed="false">
      <c r="A1068" s="7"/>
      <c r="B1068" s="60" t="s">
        <v>292</v>
      </c>
      <c r="C1068" s="15"/>
      <c r="D1068" s="23" t="n">
        <v>2</v>
      </c>
      <c r="E1068" s="24" t="n">
        <f aca="false">D1068/100</f>
        <v>0.02</v>
      </c>
      <c r="F1068" s="25"/>
      <c r="G1068" s="25"/>
      <c r="H1068" s="26" t="n">
        <f aca="false">H976*D1068/100</f>
        <v>0</v>
      </c>
      <c r="I1068" s="25"/>
      <c r="J1068" s="25"/>
      <c r="K1068" s="23" t="n">
        <v>85</v>
      </c>
      <c r="L1068" s="23" t="n">
        <f aca="false">D1068*K1068</f>
        <v>170</v>
      </c>
    </row>
    <row r="1069" customFormat="false" ht="16.5" hidden="false" customHeight="false" outlineLevel="0" collapsed="false">
      <c r="A1069" s="35"/>
      <c r="B1069" s="36" t="s">
        <v>33</v>
      </c>
      <c r="C1069" s="37"/>
      <c r="D1069" s="38"/>
      <c r="E1069" s="39"/>
      <c r="F1069" s="40" t="n">
        <v>3.2</v>
      </c>
      <c r="G1069" s="40" t="n">
        <v>2.8</v>
      </c>
      <c r="H1069" s="40" t="n">
        <v>27.4</v>
      </c>
      <c r="I1069" s="40" t="n">
        <v>74</v>
      </c>
      <c r="J1069" s="40" t="n">
        <v>0</v>
      </c>
      <c r="K1069" s="38"/>
      <c r="L1069" s="38" t="n">
        <f aca="false">L1068/100</f>
        <v>1.7</v>
      </c>
    </row>
    <row r="1070" customFormat="false" ht="26.65" hidden="false" customHeight="true" outlineLevel="0" collapsed="false">
      <c r="A1070" s="7" t="s">
        <v>171</v>
      </c>
      <c r="B1070" s="41" t="s">
        <v>172</v>
      </c>
      <c r="C1070" s="15" t="n">
        <v>150</v>
      </c>
      <c r="D1070" s="23"/>
      <c r="E1070" s="24"/>
      <c r="F1070" s="25"/>
      <c r="G1070" s="25"/>
      <c r="H1070" s="26"/>
      <c r="I1070" s="25"/>
      <c r="J1070" s="25"/>
      <c r="K1070" s="23"/>
      <c r="L1070" s="43" t="n">
        <v>2.37</v>
      </c>
    </row>
    <row r="1071" customFormat="false" ht="31.7" hidden="false" customHeight="true" outlineLevel="0" collapsed="false">
      <c r="A1071" s="7"/>
      <c r="B1071" s="98" t="s">
        <v>173</v>
      </c>
      <c r="C1071" s="15"/>
      <c r="D1071" s="23" t="n">
        <v>0.9</v>
      </c>
      <c r="E1071" s="24" t="n">
        <f aca="false">D1071/100</f>
        <v>0.009</v>
      </c>
      <c r="F1071" s="25"/>
      <c r="G1071" s="25"/>
      <c r="H1071" s="26" t="n">
        <f aca="false">H976*D1071/100</f>
        <v>0</v>
      </c>
      <c r="I1071" s="25"/>
      <c r="J1071" s="25"/>
      <c r="K1071" s="23" t="n">
        <v>105</v>
      </c>
      <c r="L1071" s="44" t="n">
        <f aca="false">D1071*K1071</f>
        <v>94.5</v>
      </c>
    </row>
    <row r="1072" customFormat="false" ht="16.5" hidden="false" customHeight="false" outlineLevel="0" collapsed="false">
      <c r="A1072" s="7"/>
      <c r="B1072" s="98" t="s">
        <v>21</v>
      </c>
      <c r="C1072" s="15"/>
      <c r="D1072" s="23" t="n">
        <v>1.8</v>
      </c>
      <c r="E1072" s="24" t="n">
        <f aca="false">D1072/100</f>
        <v>0.018</v>
      </c>
      <c r="F1072" s="25"/>
      <c r="G1072" s="25"/>
      <c r="H1072" s="26" t="n">
        <f aca="false">H976*D1072/100</f>
        <v>0</v>
      </c>
      <c r="I1072" s="25"/>
      <c r="J1072" s="25"/>
      <c r="K1072" s="23" t="n">
        <v>46</v>
      </c>
      <c r="L1072" s="44" t="n">
        <f aca="false">D1072*K1072</f>
        <v>82.8</v>
      </c>
      <c r="N1072" s="124"/>
    </row>
    <row r="1073" customFormat="false" ht="16.5" hidden="false" customHeight="false" outlineLevel="0" collapsed="false">
      <c r="A1073" s="7"/>
      <c r="B1073" s="98" t="s">
        <v>174</v>
      </c>
      <c r="C1073" s="15"/>
      <c r="D1073" s="23" t="n">
        <v>0.6</v>
      </c>
      <c r="E1073" s="24" t="n">
        <f aca="false">D1073/100</f>
        <v>0.006</v>
      </c>
      <c r="F1073" s="25"/>
      <c r="G1073" s="25"/>
      <c r="H1073" s="26" t="n">
        <f aca="false">H976*D1073/100</f>
        <v>0</v>
      </c>
      <c r="I1073" s="25"/>
      <c r="J1073" s="25"/>
      <c r="K1073" s="23" t="n">
        <v>90</v>
      </c>
      <c r="L1073" s="44" t="n">
        <f aca="false">D1073*K1073</f>
        <v>54</v>
      </c>
    </row>
    <row r="1074" customFormat="false" ht="16.5" hidden="false" customHeight="false" outlineLevel="0" collapsed="false">
      <c r="A1074" s="7"/>
      <c r="B1074" s="98" t="s">
        <v>73</v>
      </c>
      <c r="C1074" s="15"/>
      <c r="D1074" s="26" t="n">
        <v>0.015</v>
      </c>
      <c r="E1074" s="34" t="n">
        <f aca="false">D1074/100</f>
        <v>0.00015</v>
      </c>
      <c r="F1074" s="25"/>
      <c r="G1074" s="25"/>
      <c r="H1074" s="26" t="n">
        <f aca="false">H976*D1074/100</f>
        <v>0</v>
      </c>
      <c r="I1074" s="25"/>
      <c r="J1074" s="25"/>
      <c r="K1074" s="23" t="n">
        <v>350</v>
      </c>
      <c r="L1074" s="44" t="n">
        <f aca="false">D1074*K1074</f>
        <v>5.25</v>
      </c>
    </row>
    <row r="1075" customFormat="false" ht="16.5" hidden="false" customHeight="false" outlineLevel="0" collapsed="false">
      <c r="A1075" s="7"/>
      <c r="B1075" s="98" t="s">
        <v>32</v>
      </c>
      <c r="C1075" s="15"/>
      <c r="D1075" s="23" t="n">
        <v>16.2</v>
      </c>
      <c r="E1075" s="24" t="n">
        <f aca="false">D1075/100</f>
        <v>0.162</v>
      </c>
      <c r="F1075" s="25"/>
      <c r="G1075" s="25"/>
      <c r="H1075" s="26" t="n">
        <f aca="false">H976*D1075/100</f>
        <v>0</v>
      </c>
      <c r="I1075" s="25"/>
      <c r="J1075" s="25"/>
      <c r="K1075" s="23" t="n">
        <v>0</v>
      </c>
      <c r="L1075" s="44" t="n">
        <f aca="false">D1075*K1075</f>
        <v>0</v>
      </c>
    </row>
    <row r="1076" customFormat="false" ht="16.5" hidden="false" customHeight="false" outlineLevel="0" collapsed="false">
      <c r="A1076" s="7"/>
      <c r="B1076" s="98"/>
      <c r="C1076" s="15"/>
      <c r="D1076" s="23"/>
      <c r="E1076" s="24"/>
      <c r="F1076" s="25"/>
      <c r="G1076" s="25"/>
      <c r="H1076" s="26"/>
      <c r="I1076" s="25"/>
      <c r="J1076" s="25"/>
      <c r="K1076" s="23"/>
      <c r="L1076" s="44" t="n">
        <f aca="false">L1071++L1072+L1073++L1074+L1075</f>
        <v>236.55</v>
      </c>
    </row>
    <row r="1077" customFormat="false" ht="16.5" hidden="false" customHeight="false" outlineLevel="0" collapsed="false">
      <c r="A1077" s="75"/>
      <c r="B1077" s="76"/>
      <c r="C1077" s="77"/>
      <c r="D1077" s="78"/>
      <c r="E1077" s="99"/>
      <c r="F1077" s="80" t="n">
        <v>0.3</v>
      </c>
      <c r="G1077" s="80" t="n">
        <v>0</v>
      </c>
      <c r="H1077" s="78" t="n">
        <v>29.52</v>
      </c>
      <c r="I1077" s="80" t="n">
        <v>119.2</v>
      </c>
      <c r="J1077" s="80" t="n">
        <v>0.5</v>
      </c>
      <c r="K1077" s="78"/>
      <c r="L1077" s="81" t="n">
        <f aca="false">L1076/100</f>
        <v>2.3655</v>
      </c>
    </row>
    <row r="1078" customFormat="false" ht="17.45" hidden="false" customHeight="true" outlineLevel="0" collapsed="false">
      <c r="A1078" s="93"/>
      <c r="B1078" s="63" t="s">
        <v>96</v>
      </c>
      <c r="C1078" s="95"/>
      <c r="D1078" s="96"/>
      <c r="E1078" s="97"/>
      <c r="F1078" s="125" t="n">
        <f aca="false">F1069+F1077</f>
        <v>3.5</v>
      </c>
      <c r="G1078" s="125" t="n">
        <f aca="false">G1069+G1077</f>
        <v>2.8</v>
      </c>
      <c r="H1078" s="125" t="n">
        <f aca="false">H1069+H1077</f>
        <v>56.92</v>
      </c>
      <c r="I1078" s="125" t="n">
        <f aca="false">I1069+I1077</f>
        <v>193.2</v>
      </c>
      <c r="J1078" s="125" t="n">
        <f aca="false">J1069+J1077</f>
        <v>0.5</v>
      </c>
      <c r="K1078" s="96"/>
      <c r="L1078" s="126" t="n">
        <f aca="false">L1069+L1077</f>
        <v>4.0655</v>
      </c>
    </row>
    <row r="1079" customFormat="false" ht="16.5" hidden="false" customHeight="false" outlineLevel="0" collapsed="false">
      <c r="A1079" s="67"/>
      <c r="B1079" s="68" t="s">
        <v>97</v>
      </c>
      <c r="C1079" s="69"/>
      <c r="D1079" s="70"/>
      <c r="E1079" s="71"/>
      <c r="F1079" s="70" t="n">
        <f aca="false">F1000+F1004+F1044+F1065+F1078</f>
        <v>51.17</v>
      </c>
      <c r="G1079" s="70" t="n">
        <f aca="false">G1000+G1004+G1044+G1065+G1078</f>
        <v>74.915</v>
      </c>
      <c r="H1079" s="70" t="n">
        <f aca="false">H1000+H1004+H1044+H1065+H1078</f>
        <v>261.8</v>
      </c>
      <c r="I1079" s="70" t="n">
        <f aca="false">I1000+I1004+I1044+I1065+I1078</f>
        <v>1727.84</v>
      </c>
      <c r="J1079" s="70" t="n">
        <f aca="false">J1000+J1004+J1044+J1065+J1078</f>
        <v>10.88</v>
      </c>
      <c r="K1079" s="70"/>
      <c r="L1079" s="70" t="n">
        <f aca="false">L1000+L1004+L1044+L1065+L1078</f>
        <v>113.938</v>
      </c>
    </row>
    <row r="1080" customFormat="false" ht="16.15" hidden="false" customHeight="true" outlineLevel="0" collapsed="false">
      <c r="A1080" s="9" t="s">
        <v>293</v>
      </c>
      <c r="B1080" s="9"/>
      <c r="C1080" s="9"/>
      <c r="D1080" s="9"/>
      <c r="E1080" s="9"/>
      <c r="F1080" s="9"/>
      <c r="G1080" s="9"/>
      <c r="H1080" s="9"/>
      <c r="I1080" s="9"/>
      <c r="J1080" s="9"/>
      <c r="K1080" s="9"/>
      <c r="L1080" s="9"/>
    </row>
    <row r="1081" customFormat="false" ht="24.95" hidden="false" customHeight="true" outlineLevel="0" collapsed="false">
      <c r="A1081" s="9" t="s">
        <v>14</v>
      </c>
      <c r="B1081" s="9"/>
      <c r="C1081" s="9"/>
      <c r="D1081" s="9"/>
      <c r="E1081" s="9"/>
      <c r="F1081" s="9"/>
      <c r="G1081" s="9"/>
      <c r="H1081" s="9"/>
      <c r="I1081" s="9"/>
      <c r="J1081" s="9"/>
      <c r="K1081" s="9"/>
      <c r="L1081" s="9"/>
    </row>
    <row r="1082" customFormat="false" ht="40.15" hidden="false" customHeight="true" outlineLevel="0" collapsed="false">
      <c r="A1082" s="9"/>
      <c r="B1082" s="9"/>
      <c r="C1082" s="9"/>
      <c r="D1082" s="9"/>
      <c r="E1082" s="9"/>
      <c r="F1082" s="9"/>
      <c r="G1082" s="9"/>
      <c r="H1082" s="72" t="n">
        <v>0</v>
      </c>
      <c r="I1082" s="9"/>
      <c r="J1082" s="9"/>
      <c r="K1082" s="9"/>
      <c r="L1082" s="9"/>
    </row>
    <row r="1083" customFormat="false" ht="48.95" hidden="false" customHeight="true" outlineLevel="0" collapsed="false">
      <c r="A1083" s="7" t="s">
        <v>294</v>
      </c>
      <c r="B1083" s="41" t="s">
        <v>295</v>
      </c>
      <c r="C1083" s="15" t="s">
        <v>194</v>
      </c>
      <c r="D1083" s="25"/>
      <c r="E1083" s="26"/>
      <c r="F1083" s="25"/>
      <c r="G1083" s="25"/>
      <c r="H1083" s="73" t="s">
        <v>102</v>
      </c>
      <c r="I1083" s="25"/>
      <c r="J1083" s="25"/>
      <c r="K1083" s="23"/>
      <c r="L1083" s="43" t="n">
        <v>20.53</v>
      </c>
    </row>
    <row r="1084" customFormat="false" ht="16.5" hidden="false" customHeight="false" outlineLevel="0" collapsed="false">
      <c r="A1084" s="7"/>
      <c r="B1084" s="22" t="s">
        <v>19</v>
      </c>
      <c r="C1084" s="15"/>
      <c r="D1084" s="23" t="n">
        <v>4.8</v>
      </c>
      <c r="E1084" s="34" t="n">
        <f aca="false">D1084/100</f>
        <v>0.048</v>
      </c>
      <c r="F1084" s="25"/>
      <c r="G1084" s="25"/>
      <c r="H1084" s="26" t="n">
        <f aca="false">H1082*D1084/100</f>
        <v>0</v>
      </c>
      <c r="I1084" s="25"/>
      <c r="J1084" s="25"/>
      <c r="K1084" s="23" t="n">
        <v>237</v>
      </c>
      <c r="L1084" s="23" t="n">
        <f aca="false">D1084*K1084</f>
        <v>1137.6</v>
      </c>
    </row>
    <row r="1085" customFormat="false" ht="16.5" hidden="false" customHeight="false" outlineLevel="0" collapsed="false">
      <c r="A1085" s="7"/>
      <c r="B1085" s="22" t="s">
        <v>166</v>
      </c>
      <c r="C1085" s="15"/>
      <c r="D1085" s="23" t="n">
        <v>5.5</v>
      </c>
      <c r="E1085" s="34" t="n">
        <f aca="false">D1085/100</f>
        <v>0.055</v>
      </c>
      <c r="F1085" s="25"/>
      <c r="G1085" s="25"/>
      <c r="H1085" s="26" t="n">
        <f aca="false">H1082*D1085/100</f>
        <v>0</v>
      </c>
      <c r="I1085" s="25"/>
      <c r="J1085" s="25"/>
      <c r="K1085" s="23" t="n">
        <v>75</v>
      </c>
      <c r="L1085" s="23" t="n">
        <f aca="false">D1085*K1085</f>
        <v>412.5</v>
      </c>
    </row>
    <row r="1086" customFormat="false" ht="16.5" hidden="false" customHeight="false" outlineLevel="0" collapsed="false">
      <c r="A1086" s="7"/>
      <c r="B1086" s="22" t="s">
        <v>138</v>
      </c>
      <c r="C1086" s="15"/>
      <c r="D1086" s="23" t="n">
        <v>6</v>
      </c>
      <c r="E1086" s="24" t="n">
        <f aca="false">D1086*0.04/100</f>
        <v>0.0024</v>
      </c>
      <c r="F1086" s="25"/>
      <c r="G1086" s="25"/>
      <c r="H1086" s="26" t="n">
        <f aca="false">H1082*D1086/100</f>
        <v>0</v>
      </c>
      <c r="I1086" s="25"/>
      <c r="J1086" s="25"/>
      <c r="K1086" s="23" t="n">
        <v>5.5</v>
      </c>
      <c r="L1086" s="23" t="n">
        <f aca="false">D1086*K1086</f>
        <v>33</v>
      </c>
    </row>
    <row r="1087" customFormat="false" ht="16.5" hidden="false" customHeight="false" outlineLevel="0" collapsed="false">
      <c r="A1087" s="7"/>
      <c r="B1087" s="22" t="s">
        <v>21</v>
      </c>
      <c r="C1087" s="15"/>
      <c r="D1087" s="23" t="n">
        <v>1.4</v>
      </c>
      <c r="E1087" s="34" t="n">
        <f aca="false">D1087/100</f>
        <v>0.014</v>
      </c>
      <c r="F1087" s="25"/>
      <c r="G1087" s="25"/>
      <c r="H1087" s="26" t="n">
        <f aca="false">H1082*D1087/100</f>
        <v>0</v>
      </c>
      <c r="I1087" s="25"/>
      <c r="J1087" s="25"/>
      <c r="K1087" s="23" t="n">
        <v>46</v>
      </c>
      <c r="L1087" s="23" t="n">
        <f aca="false">D1087*K1087</f>
        <v>64.4</v>
      </c>
    </row>
    <row r="1088" customFormat="false" ht="16.5" hidden="false" customHeight="false" outlineLevel="0" collapsed="false">
      <c r="A1088" s="7"/>
      <c r="B1088" s="22" t="s">
        <v>24</v>
      </c>
      <c r="C1088" s="15"/>
      <c r="D1088" s="23" t="n">
        <v>0.4</v>
      </c>
      <c r="E1088" s="34" t="n">
        <f aca="false">D1088/100</f>
        <v>0.004</v>
      </c>
      <c r="F1088" s="25"/>
      <c r="G1088" s="25"/>
      <c r="H1088" s="26" t="n">
        <f aca="false">H1082*D1088/100</f>
        <v>0</v>
      </c>
      <c r="I1088" s="25"/>
      <c r="J1088" s="25"/>
      <c r="K1088" s="23" t="n">
        <v>49</v>
      </c>
      <c r="L1088" s="23" t="n">
        <f aca="false">D1088*K1088</f>
        <v>19.6</v>
      </c>
    </row>
    <row r="1089" customFormat="false" ht="16.5" hidden="false" customHeight="false" outlineLevel="0" collapsed="false">
      <c r="A1089" s="7"/>
      <c r="B1089" s="22" t="s">
        <v>31</v>
      </c>
      <c r="C1089" s="15"/>
      <c r="D1089" s="23" t="n">
        <v>0.4</v>
      </c>
      <c r="E1089" s="34" t="n">
        <f aca="false">D1089/100</f>
        <v>0.004</v>
      </c>
      <c r="F1089" s="25"/>
      <c r="G1089" s="25"/>
      <c r="H1089" s="26" t="n">
        <f aca="false">H1082*D1089/100</f>
        <v>0</v>
      </c>
      <c r="I1089" s="25"/>
      <c r="J1089" s="25"/>
      <c r="K1089" s="23" t="n">
        <v>390</v>
      </c>
      <c r="L1089" s="23" t="n">
        <f aca="false">D1089*K1089</f>
        <v>156</v>
      </c>
    </row>
    <row r="1090" customFormat="false" ht="16.5" hidden="false" customHeight="false" outlineLevel="0" collapsed="false">
      <c r="A1090" s="7"/>
      <c r="B1090" s="22" t="s">
        <v>296</v>
      </c>
      <c r="C1090" s="15"/>
      <c r="D1090" s="23" t="n">
        <v>1</v>
      </c>
      <c r="E1090" s="34" t="n">
        <f aca="false">D1090/100</f>
        <v>0.01</v>
      </c>
      <c r="F1090" s="25"/>
      <c r="G1090" s="25"/>
      <c r="H1090" s="26" t="n">
        <f aca="false">H1082*D1090/100</f>
        <v>0</v>
      </c>
      <c r="I1090" s="25"/>
      <c r="J1090" s="25"/>
      <c r="K1090" s="23" t="n">
        <v>40</v>
      </c>
      <c r="L1090" s="23" t="n">
        <f aca="false">D1090*K1090</f>
        <v>40</v>
      </c>
    </row>
    <row r="1091" customFormat="false" ht="49.5" hidden="false" customHeight="false" outlineLevel="0" collapsed="false">
      <c r="A1091" s="27"/>
      <c r="B1091" s="28" t="s">
        <v>28</v>
      </c>
      <c r="C1091" s="15"/>
      <c r="D1091" s="31" t="n">
        <v>4</v>
      </c>
      <c r="E1091" s="112" t="n">
        <f aca="false">D1091/100</f>
        <v>0.04</v>
      </c>
      <c r="F1091" s="31"/>
      <c r="G1091" s="31"/>
      <c r="H1091" s="86" t="n">
        <v>4</v>
      </c>
      <c r="I1091" s="31"/>
      <c r="J1091" s="31"/>
      <c r="K1091" s="29" t="n">
        <v>0</v>
      </c>
      <c r="L1091" s="23" t="n">
        <f aca="false">D1091*K1091</f>
        <v>0</v>
      </c>
    </row>
    <row r="1092" customFormat="false" ht="16.5" hidden="false" customHeight="false" outlineLevel="0" collapsed="false">
      <c r="A1092" s="7"/>
      <c r="B1092" s="22" t="s">
        <v>29</v>
      </c>
      <c r="C1092" s="33"/>
      <c r="D1092" s="26" t="n">
        <v>2</v>
      </c>
      <c r="E1092" s="34" t="n">
        <f aca="false">D1092/100</f>
        <v>0.02</v>
      </c>
      <c r="F1092" s="25"/>
      <c r="G1092" s="25"/>
      <c r="H1092" s="26" t="n">
        <f aca="false">H1082*D1092/100</f>
        <v>0</v>
      </c>
      <c r="I1092" s="25"/>
      <c r="J1092" s="25"/>
      <c r="K1092" s="23" t="n">
        <v>50</v>
      </c>
      <c r="L1092" s="23" t="n">
        <f aca="false">D1092*K1092</f>
        <v>100</v>
      </c>
    </row>
    <row r="1093" customFormat="false" ht="16.5" hidden="false" customHeight="false" outlineLevel="0" collapsed="false">
      <c r="A1093" s="7"/>
      <c r="B1093" s="22" t="s">
        <v>30</v>
      </c>
      <c r="C1093" s="33"/>
      <c r="D1093" s="23" t="n">
        <v>0.18</v>
      </c>
      <c r="E1093" s="34" t="n">
        <f aca="false">D1093/100</f>
        <v>0.0018</v>
      </c>
      <c r="F1093" s="25"/>
      <c r="G1093" s="25"/>
      <c r="H1093" s="26" t="n">
        <f aca="false">H1082*D1093/100</f>
        <v>0</v>
      </c>
      <c r="I1093" s="25"/>
      <c r="J1093" s="25"/>
      <c r="K1093" s="23" t="n">
        <v>30</v>
      </c>
      <c r="L1093" s="23" t="n">
        <f aca="false">D1093*K1093</f>
        <v>5.4</v>
      </c>
    </row>
    <row r="1094" customFormat="false" ht="16.5" hidden="false" customHeight="false" outlineLevel="0" collapsed="false">
      <c r="A1094" s="7"/>
      <c r="B1094" s="22" t="s">
        <v>31</v>
      </c>
      <c r="C1094" s="33"/>
      <c r="D1094" s="23" t="n">
        <v>0.18</v>
      </c>
      <c r="E1094" s="34" t="n">
        <f aca="false">D1094/100</f>
        <v>0.0018</v>
      </c>
      <c r="F1094" s="25"/>
      <c r="G1094" s="25"/>
      <c r="H1094" s="26" t="n">
        <f aca="false">H1082*D1094/100</f>
        <v>0</v>
      </c>
      <c r="I1094" s="25"/>
      <c r="J1094" s="25"/>
      <c r="K1094" s="23" t="n">
        <v>390</v>
      </c>
      <c r="L1094" s="23" t="n">
        <f aca="false">D1094*K1094</f>
        <v>70.2</v>
      </c>
    </row>
    <row r="1095" customFormat="false" ht="16.5" hidden="false" customHeight="false" outlineLevel="0" collapsed="false">
      <c r="A1095" s="7"/>
      <c r="B1095" s="22" t="s">
        <v>21</v>
      </c>
      <c r="C1095" s="33"/>
      <c r="D1095" s="23" t="n">
        <v>0.32</v>
      </c>
      <c r="E1095" s="34" t="n">
        <f aca="false">D1095/100</f>
        <v>0.0032</v>
      </c>
      <c r="F1095" s="25"/>
      <c r="G1095" s="25"/>
      <c r="H1095" s="26" t="n">
        <f aca="false">H1082*D1095/100</f>
        <v>0</v>
      </c>
      <c r="I1095" s="25"/>
      <c r="J1095" s="25"/>
      <c r="K1095" s="23" t="n">
        <v>46</v>
      </c>
      <c r="L1095" s="23" t="n">
        <f aca="false">D1095*K1095</f>
        <v>14.72</v>
      </c>
    </row>
    <row r="1096" customFormat="false" ht="16.5" hidden="false" customHeight="false" outlineLevel="0" collapsed="false">
      <c r="A1096" s="7"/>
      <c r="B1096" s="22" t="s">
        <v>32</v>
      </c>
      <c r="C1096" s="33"/>
      <c r="D1096" s="23" t="n">
        <v>2</v>
      </c>
      <c r="E1096" s="34" t="n">
        <f aca="false">D1096/100</f>
        <v>0.02</v>
      </c>
      <c r="F1096" s="25"/>
      <c r="G1096" s="25"/>
      <c r="H1096" s="26" t="n">
        <f aca="false">H1082*D1096/100</f>
        <v>0</v>
      </c>
      <c r="I1096" s="25"/>
      <c r="J1096" s="25"/>
      <c r="K1096" s="23" t="n">
        <v>0</v>
      </c>
      <c r="L1096" s="23" t="n">
        <f aca="false">D1096*K1096</f>
        <v>0</v>
      </c>
    </row>
    <row r="1097" customFormat="false" ht="19.9" hidden="false" customHeight="true" outlineLevel="0" collapsed="false">
      <c r="A1097" s="7"/>
      <c r="B1097" s="14"/>
      <c r="C1097" s="15"/>
      <c r="D1097" s="25"/>
      <c r="E1097" s="26"/>
      <c r="F1097" s="25"/>
      <c r="G1097" s="25"/>
      <c r="H1097" s="26"/>
      <c r="I1097" s="25"/>
      <c r="J1097" s="25"/>
      <c r="K1097" s="23"/>
      <c r="L1097" s="44" t="n">
        <f aca="false">L1084++L1085+L1086+L1087+L1088+L1089+L1090+L1091+L1092+L1093+L1094+L1095+L1096</f>
        <v>2053.42</v>
      </c>
    </row>
    <row r="1098" customFormat="false" ht="16.5" hidden="false" customHeight="false" outlineLevel="0" collapsed="false">
      <c r="A1098" s="42"/>
      <c r="B1098" s="36"/>
      <c r="C1098" s="37"/>
      <c r="D1098" s="40"/>
      <c r="E1098" s="59"/>
      <c r="F1098" s="38" t="n">
        <v>27.12</v>
      </c>
      <c r="G1098" s="40" t="n">
        <v>12.24</v>
      </c>
      <c r="H1098" s="38" t="n">
        <v>48.72</v>
      </c>
      <c r="I1098" s="40" t="n">
        <v>412.8</v>
      </c>
      <c r="J1098" s="40" t="n">
        <v>0</v>
      </c>
      <c r="K1098" s="38"/>
      <c r="L1098" s="45" t="n">
        <f aca="false">L1097/100</f>
        <v>20.5342</v>
      </c>
    </row>
    <row r="1099" customFormat="false" ht="36.2" hidden="false" customHeight="true" outlineLevel="0" collapsed="false">
      <c r="A1099" s="7" t="s">
        <v>34</v>
      </c>
      <c r="B1099" s="41" t="s">
        <v>35</v>
      </c>
      <c r="C1099" s="15" t="n">
        <v>180</v>
      </c>
      <c r="D1099" s="23"/>
      <c r="E1099" s="24"/>
      <c r="F1099" s="25"/>
      <c r="G1099" s="25"/>
      <c r="H1099" s="26"/>
      <c r="I1099" s="25"/>
      <c r="J1099" s="25"/>
      <c r="K1099" s="23"/>
      <c r="L1099" s="16" t="n">
        <v>7.13</v>
      </c>
    </row>
    <row r="1100" customFormat="false" ht="16.5" hidden="false" customHeight="false" outlineLevel="0" collapsed="false">
      <c r="A1100" s="7"/>
      <c r="B1100" s="22" t="s">
        <v>36</v>
      </c>
      <c r="C1100" s="15"/>
      <c r="D1100" s="23" t="n">
        <v>0.4</v>
      </c>
      <c r="E1100" s="24" t="n">
        <f aca="false">D1100/100</f>
        <v>0.004</v>
      </c>
      <c r="F1100" s="25"/>
      <c r="G1100" s="25"/>
      <c r="H1100" s="26" t="n">
        <f aca="false">H1082*D1100/100</f>
        <v>0</v>
      </c>
      <c r="I1100" s="25"/>
      <c r="J1100" s="25"/>
      <c r="K1100" s="23" t="n">
        <v>450</v>
      </c>
      <c r="L1100" s="23" t="n">
        <f aca="false">D1100*K1100</f>
        <v>180</v>
      </c>
    </row>
    <row r="1101" customFormat="false" ht="16.5" hidden="false" customHeight="false" outlineLevel="0" collapsed="false">
      <c r="A1101" s="7"/>
      <c r="B1101" s="22" t="s">
        <v>21</v>
      </c>
      <c r="C1101" s="15"/>
      <c r="D1101" s="23" t="n">
        <v>1.8</v>
      </c>
      <c r="E1101" s="24" t="n">
        <f aca="false">D1101/100</f>
        <v>0.018</v>
      </c>
      <c r="F1101" s="25"/>
      <c r="G1101" s="25"/>
      <c r="H1101" s="26" t="n">
        <f aca="false">H1082*D1101/100</f>
        <v>0</v>
      </c>
      <c r="I1101" s="25"/>
      <c r="J1101" s="25"/>
      <c r="K1101" s="23" t="n">
        <v>46</v>
      </c>
      <c r="L1101" s="23" t="n">
        <f aca="false">D1101*K1101</f>
        <v>82.8</v>
      </c>
    </row>
    <row r="1102" customFormat="false" ht="16.5" hidden="false" customHeight="false" outlineLevel="0" collapsed="false">
      <c r="A1102" s="7"/>
      <c r="B1102" s="22" t="s">
        <v>29</v>
      </c>
      <c r="C1102" s="15"/>
      <c r="D1102" s="23" t="n">
        <v>9</v>
      </c>
      <c r="E1102" s="24" t="n">
        <f aca="false">D1102/100</f>
        <v>0.09</v>
      </c>
      <c r="F1102" s="25"/>
      <c r="G1102" s="25"/>
      <c r="H1102" s="26" t="n">
        <f aca="false">H1082*D1102/100</f>
        <v>0</v>
      </c>
      <c r="I1102" s="25"/>
      <c r="J1102" s="25"/>
      <c r="K1102" s="23" t="n">
        <v>50</v>
      </c>
      <c r="L1102" s="23" t="n">
        <f aca="false">D1102*K1102</f>
        <v>450</v>
      </c>
    </row>
    <row r="1103" customFormat="false" ht="16.5" hidden="false" customHeight="false" outlineLevel="0" collapsed="false">
      <c r="A1103" s="7"/>
      <c r="B1103" s="22" t="s">
        <v>32</v>
      </c>
      <c r="C1103" s="15"/>
      <c r="D1103" s="23" t="n">
        <v>10.8</v>
      </c>
      <c r="E1103" s="24" t="n">
        <f aca="false">D1103/100</f>
        <v>0.108</v>
      </c>
      <c r="F1103" s="25"/>
      <c r="G1103" s="25"/>
      <c r="H1103" s="26" t="n">
        <f aca="false">H1082*D1103/100</f>
        <v>0</v>
      </c>
      <c r="I1103" s="25"/>
      <c r="J1103" s="25"/>
      <c r="K1103" s="23" t="n">
        <v>0</v>
      </c>
      <c r="L1103" s="23" t="n">
        <f aca="false">D1103*K1103</f>
        <v>0</v>
      </c>
    </row>
    <row r="1104" customFormat="false" ht="16.5" hidden="false" customHeight="false" outlineLevel="0" collapsed="false">
      <c r="A1104" s="7"/>
      <c r="B1104" s="22"/>
      <c r="C1104" s="15"/>
      <c r="D1104" s="23"/>
      <c r="E1104" s="24"/>
      <c r="F1104" s="25"/>
      <c r="G1104" s="25"/>
      <c r="H1104" s="26"/>
      <c r="I1104" s="25"/>
      <c r="J1104" s="25"/>
      <c r="K1104" s="23"/>
      <c r="L1104" s="23" t="n">
        <f aca="false">L1100+L1101+L1102+L1103</f>
        <v>712.8</v>
      </c>
    </row>
    <row r="1105" customFormat="false" ht="16.5" hidden="false" customHeight="false" outlineLevel="0" collapsed="false">
      <c r="A1105" s="42"/>
      <c r="B1105" s="36" t="s">
        <v>33</v>
      </c>
      <c r="C1105" s="37"/>
      <c r="D1105" s="38"/>
      <c r="E1105" s="39"/>
      <c r="F1105" s="38" t="n">
        <v>3.58</v>
      </c>
      <c r="G1105" s="40" t="n">
        <v>2.4</v>
      </c>
      <c r="H1105" s="40" t="n">
        <v>25.5</v>
      </c>
      <c r="I1105" s="40" t="n">
        <v>136.6</v>
      </c>
      <c r="J1105" s="40" t="n">
        <v>0</v>
      </c>
      <c r="K1105" s="38"/>
      <c r="L1105" s="38" t="n">
        <f aca="false">L1104/100</f>
        <v>7.128</v>
      </c>
    </row>
    <row r="1106" customFormat="false" ht="16.5" hidden="false" customHeight="false" outlineLevel="0" collapsed="false">
      <c r="A1106" s="7" t="s">
        <v>37</v>
      </c>
      <c r="B1106" s="14" t="s">
        <v>38</v>
      </c>
      <c r="C1106" s="15" t="n">
        <v>30</v>
      </c>
      <c r="D1106" s="23"/>
      <c r="E1106" s="24"/>
      <c r="F1106" s="25"/>
      <c r="G1106" s="25"/>
      <c r="H1106" s="26"/>
      <c r="I1106" s="25"/>
      <c r="J1106" s="25"/>
      <c r="K1106" s="23"/>
      <c r="L1106" s="16" t="n">
        <v>1.23</v>
      </c>
    </row>
    <row r="1107" customFormat="false" ht="16.5" hidden="false" customHeight="false" outlineLevel="0" collapsed="false">
      <c r="A1107" s="7"/>
      <c r="B1107" s="14"/>
      <c r="C1107" s="15"/>
      <c r="D1107" s="23" t="n">
        <v>3</v>
      </c>
      <c r="E1107" s="24" t="n">
        <f aca="false">D1107/100</f>
        <v>0.03</v>
      </c>
      <c r="F1107" s="25"/>
      <c r="G1107" s="25"/>
      <c r="H1107" s="26" t="n">
        <f aca="false">H1082*D1107/100</f>
        <v>0</v>
      </c>
      <c r="I1107" s="25"/>
      <c r="J1107" s="25"/>
      <c r="K1107" s="23" t="n">
        <v>41</v>
      </c>
      <c r="L1107" s="23" t="n">
        <f aca="false">D1107*K1107</f>
        <v>123</v>
      </c>
    </row>
    <row r="1108" customFormat="false" ht="16.5" hidden="false" customHeight="false" outlineLevel="0" collapsed="false">
      <c r="A1108" s="42"/>
      <c r="B1108" s="36" t="s">
        <v>33</v>
      </c>
      <c r="C1108" s="37"/>
      <c r="D1108" s="38"/>
      <c r="E1108" s="39"/>
      <c r="F1108" s="40" t="n">
        <v>2.4</v>
      </c>
      <c r="G1108" s="40" t="n">
        <v>0.4</v>
      </c>
      <c r="H1108" s="40" t="n">
        <v>12.2</v>
      </c>
      <c r="I1108" s="40" t="n">
        <v>63.6</v>
      </c>
      <c r="J1108" s="40" t="n">
        <v>0</v>
      </c>
      <c r="K1108" s="38"/>
      <c r="L1108" s="38" t="n">
        <f aca="false">L1107/100</f>
        <v>1.23</v>
      </c>
    </row>
    <row r="1109" customFormat="false" ht="18" hidden="false" customHeight="true" outlineLevel="0" collapsed="false">
      <c r="A1109" s="46"/>
      <c r="B1109" s="63" t="s">
        <v>39</v>
      </c>
      <c r="C1109" s="48"/>
      <c r="D1109" s="49"/>
      <c r="E1109" s="50"/>
      <c r="F1109" s="49" t="n">
        <f aca="false">F1098+F1105+F1108</f>
        <v>33.1</v>
      </c>
      <c r="G1109" s="49" t="n">
        <f aca="false">G1098+G1105+G1108</f>
        <v>15.04</v>
      </c>
      <c r="H1109" s="49" t="n">
        <f aca="false">H1098+H1105+H1108</f>
        <v>86.42</v>
      </c>
      <c r="I1109" s="49" t="n">
        <f aca="false">I1098+I1105+I1108</f>
        <v>613</v>
      </c>
      <c r="J1109" s="49" t="n">
        <f aca="false">J1098+J1105+J1108</f>
        <v>0</v>
      </c>
      <c r="K1109" s="49"/>
      <c r="L1109" s="49" t="n">
        <f aca="false">L1098+L1105+L1108</f>
        <v>28.8922</v>
      </c>
    </row>
    <row r="1110" customFormat="false" ht="16.15" hidden="false" customHeight="true" outlineLevel="0" collapsed="false">
      <c r="A1110" s="9" t="s">
        <v>40</v>
      </c>
      <c r="B1110" s="9"/>
      <c r="C1110" s="9"/>
      <c r="D1110" s="9"/>
      <c r="E1110" s="9"/>
      <c r="F1110" s="9"/>
      <c r="G1110" s="9"/>
      <c r="H1110" s="9"/>
      <c r="I1110" s="9"/>
      <c r="J1110" s="9"/>
      <c r="K1110" s="9"/>
      <c r="L1110" s="9"/>
    </row>
    <row r="1111" customFormat="false" ht="26.65" hidden="false" customHeight="true" outlineLevel="0" collapsed="false">
      <c r="A1111" s="7" t="s">
        <v>197</v>
      </c>
      <c r="B1111" s="41" t="s">
        <v>42</v>
      </c>
      <c r="C1111" s="15" t="n">
        <v>150</v>
      </c>
      <c r="D1111" s="23"/>
      <c r="E1111" s="24"/>
      <c r="F1111" s="25"/>
      <c r="G1111" s="25"/>
      <c r="H1111" s="26"/>
      <c r="I1111" s="25"/>
      <c r="J1111" s="25"/>
      <c r="K1111" s="23"/>
      <c r="L1111" s="43" t="n">
        <v>5.85</v>
      </c>
    </row>
    <row r="1112" customFormat="false" ht="16.35" hidden="false" customHeight="true" outlineLevel="0" collapsed="false">
      <c r="A1112" s="7"/>
      <c r="B1112" s="22" t="s">
        <v>43</v>
      </c>
      <c r="C1112" s="15"/>
      <c r="D1112" s="23" t="n">
        <v>15</v>
      </c>
      <c r="E1112" s="24" t="n">
        <f aca="false">D1112/100</f>
        <v>0.15</v>
      </c>
      <c r="F1112" s="25"/>
      <c r="G1112" s="25"/>
      <c r="H1112" s="26" t="n">
        <f aca="false">H1082*D1112/100</f>
        <v>0</v>
      </c>
      <c r="I1112" s="25"/>
      <c r="J1112" s="25"/>
      <c r="K1112" s="23" t="n">
        <v>39</v>
      </c>
      <c r="L1112" s="44" t="n">
        <f aca="false">D1112*K1112</f>
        <v>585</v>
      </c>
    </row>
    <row r="1113" customFormat="false" ht="15.4" hidden="false" customHeight="true" outlineLevel="0" collapsed="false">
      <c r="A1113" s="46"/>
      <c r="B1113" s="47" t="s">
        <v>33</v>
      </c>
      <c r="C1113" s="48"/>
      <c r="D1113" s="49"/>
      <c r="E1113" s="50"/>
      <c r="F1113" s="51" t="n">
        <v>0.75</v>
      </c>
      <c r="G1113" s="51" t="n">
        <v>0</v>
      </c>
      <c r="H1113" s="51" t="n">
        <v>18.3</v>
      </c>
      <c r="I1113" s="51" t="n">
        <v>76.2</v>
      </c>
      <c r="J1113" s="51" t="n">
        <v>10</v>
      </c>
      <c r="K1113" s="49"/>
      <c r="L1113" s="53" t="n">
        <f aca="false">L1112/100</f>
        <v>5.85</v>
      </c>
    </row>
    <row r="1114" customFormat="false" ht="16.15" hidden="false" customHeight="true" outlineLevel="0" collapsed="false">
      <c r="A1114" s="9" t="s">
        <v>44</v>
      </c>
      <c r="B1114" s="9"/>
      <c r="C1114" s="9"/>
      <c r="D1114" s="9"/>
      <c r="E1114" s="9"/>
      <c r="F1114" s="9"/>
      <c r="G1114" s="9"/>
      <c r="H1114" s="9"/>
      <c r="I1114" s="9"/>
      <c r="J1114" s="9"/>
      <c r="K1114" s="9"/>
      <c r="L1114" s="9"/>
    </row>
    <row r="1115" customFormat="false" ht="33.6" hidden="false" customHeight="true" outlineLevel="0" collapsed="false">
      <c r="A1115" s="7" t="s">
        <v>297</v>
      </c>
      <c r="B1115" s="41" t="s">
        <v>298</v>
      </c>
      <c r="C1115" s="15" t="s">
        <v>299</v>
      </c>
      <c r="D1115" s="23"/>
      <c r="E1115" s="24"/>
      <c r="F1115" s="23"/>
      <c r="G1115" s="25"/>
      <c r="H1115" s="26"/>
      <c r="I1115" s="25"/>
      <c r="J1115" s="25"/>
      <c r="K1115" s="23"/>
      <c r="L1115" s="43" t="n">
        <v>3.92</v>
      </c>
    </row>
    <row r="1116" customFormat="false" ht="16.5" hidden="false" customHeight="false" outlineLevel="0" collapsed="false">
      <c r="A1116" s="7"/>
      <c r="B1116" s="22" t="s">
        <v>51</v>
      </c>
      <c r="C1116" s="15"/>
      <c r="D1116" s="23" t="n">
        <v>5.34</v>
      </c>
      <c r="E1116" s="24" t="n">
        <f aca="false">D1116/100</f>
        <v>0.0534</v>
      </c>
      <c r="F1116" s="23"/>
      <c r="G1116" s="25"/>
      <c r="H1116" s="26" t="n">
        <f aca="false">H1088*D1116/100</f>
        <v>0</v>
      </c>
      <c r="I1116" s="25"/>
      <c r="J1116" s="25"/>
      <c r="K1116" s="23" t="n">
        <v>27</v>
      </c>
      <c r="L1116" s="23" t="n">
        <f aca="false">D1116*K1116</f>
        <v>144.18</v>
      </c>
    </row>
    <row r="1117" customFormat="false" ht="16.5" hidden="false" customHeight="false" outlineLevel="0" collapsed="false">
      <c r="A1117" s="7"/>
      <c r="B1117" s="22" t="s">
        <v>52</v>
      </c>
      <c r="C1117" s="15"/>
      <c r="D1117" s="23" t="n">
        <v>5.72</v>
      </c>
      <c r="E1117" s="24" t="n">
        <f aca="false">D1117/100</f>
        <v>0.0572</v>
      </c>
      <c r="F1117" s="23"/>
      <c r="G1117" s="25"/>
      <c r="H1117" s="26" t="n">
        <f aca="false">D1117*H1088/100</f>
        <v>0</v>
      </c>
      <c r="I1117" s="25"/>
      <c r="J1117" s="25"/>
      <c r="K1117" s="23" t="n">
        <v>0</v>
      </c>
      <c r="L1117" s="23" t="n">
        <f aca="false">D1117*K1117</f>
        <v>0</v>
      </c>
    </row>
    <row r="1118" customFormat="false" ht="16.5" hidden="false" customHeight="false" outlineLevel="0" collapsed="false">
      <c r="A1118" s="7"/>
      <c r="B1118" s="22" t="s">
        <v>53</v>
      </c>
      <c r="C1118" s="15"/>
      <c r="D1118" s="23" t="n">
        <v>6.16</v>
      </c>
      <c r="E1118" s="24" t="n">
        <f aca="false">D1118/100</f>
        <v>0.0616</v>
      </c>
      <c r="F1118" s="23"/>
      <c r="G1118" s="25"/>
      <c r="H1118" s="26" t="n">
        <f aca="false">H1090*D1118/100</f>
        <v>0</v>
      </c>
      <c r="I1118" s="25"/>
      <c r="J1118" s="25"/>
      <c r="K1118" s="23" t="n">
        <v>0</v>
      </c>
      <c r="L1118" s="23" t="n">
        <f aca="false">D1118*K1118</f>
        <v>0</v>
      </c>
    </row>
    <row r="1119" customFormat="false" ht="16.5" hidden="false" customHeight="false" outlineLevel="0" collapsed="false">
      <c r="A1119" s="7"/>
      <c r="B1119" s="22" t="s">
        <v>54</v>
      </c>
      <c r="C1119" s="15"/>
      <c r="D1119" s="23" t="n">
        <v>6.67</v>
      </c>
      <c r="E1119" s="24" t="n">
        <f aca="false">D1119/100</f>
        <v>0.0667</v>
      </c>
      <c r="F1119" s="23"/>
      <c r="G1119" s="25"/>
      <c r="H1119" s="26" t="n">
        <v>0</v>
      </c>
      <c r="I1119" s="25"/>
      <c r="J1119" s="25"/>
      <c r="K1119" s="23" t="n">
        <v>0</v>
      </c>
      <c r="L1119" s="23" t="n">
        <f aca="false">D1119*K1119</f>
        <v>0</v>
      </c>
    </row>
    <row r="1120" customFormat="false" ht="16.5" hidden="false" customHeight="false" outlineLevel="0" collapsed="false">
      <c r="A1120" s="7"/>
      <c r="B1120" s="22" t="s">
        <v>55</v>
      </c>
      <c r="C1120" s="15"/>
      <c r="D1120" s="26" t="n">
        <v>0.96</v>
      </c>
      <c r="E1120" s="24" t="n">
        <f aca="false">D1120/100</f>
        <v>0.0096</v>
      </c>
      <c r="F1120" s="23"/>
      <c r="G1120" s="25"/>
      <c r="H1120" s="26" t="n">
        <f aca="false">H1091*D1120/100</f>
        <v>0.0384</v>
      </c>
      <c r="I1120" s="25"/>
      <c r="J1120" s="25"/>
      <c r="K1120" s="23" t="n">
        <v>0</v>
      </c>
      <c r="L1120" s="23" t="n">
        <f aca="false">D1120*K1120</f>
        <v>0</v>
      </c>
    </row>
    <row r="1121" customFormat="false" ht="16.5" hidden="false" customHeight="false" outlineLevel="0" collapsed="false">
      <c r="A1121" s="7"/>
      <c r="B1121" s="22" t="s">
        <v>56</v>
      </c>
      <c r="C1121" s="15"/>
      <c r="D1121" s="26" t="n">
        <v>1.02</v>
      </c>
      <c r="E1121" s="24" t="n">
        <f aca="false">D1121/100</f>
        <v>0.0102</v>
      </c>
      <c r="F1121" s="23"/>
      <c r="G1121" s="25"/>
      <c r="H1121" s="26" t="n">
        <f aca="false">H1092*D1121/100</f>
        <v>0</v>
      </c>
      <c r="I1121" s="25"/>
      <c r="J1121" s="25"/>
      <c r="K1121" s="23" t="n">
        <v>30</v>
      </c>
      <c r="L1121" s="23" t="n">
        <f aca="false">D1121*K1121</f>
        <v>30.6</v>
      </c>
    </row>
    <row r="1122" customFormat="false" ht="16.5" hidden="false" customHeight="false" outlineLevel="0" collapsed="false">
      <c r="A1122" s="7"/>
      <c r="B1122" s="22" t="s">
        <v>118</v>
      </c>
      <c r="C1122" s="15"/>
      <c r="D1122" s="23" t="n">
        <v>0.93</v>
      </c>
      <c r="E1122" s="24" t="n">
        <f aca="false">D1122/100</f>
        <v>0.0093</v>
      </c>
      <c r="F1122" s="23"/>
      <c r="G1122" s="25"/>
      <c r="H1122" s="26" t="n">
        <f aca="false">H1088*D1122/100</f>
        <v>0</v>
      </c>
      <c r="I1122" s="25"/>
      <c r="J1122" s="25"/>
      <c r="K1122" s="23" t="n">
        <v>30</v>
      </c>
      <c r="L1122" s="23" t="n">
        <f aca="false">D1122*K1122</f>
        <v>27.9</v>
      </c>
    </row>
    <row r="1123" customFormat="false" ht="16.5" hidden="false" customHeight="false" outlineLevel="0" collapsed="false">
      <c r="A1123" s="7"/>
      <c r="B1123" s="22" t="s">
        <v>58</v>
      </c>
      <c r="C1123" s="15"/>
      <c r="D1123" s="23" t="n">
        <v>0.2</v>
      </c>
      <c r="E1123" s="24" t="n">
        <f aca="false">D1123/100</f>
        <v>0.002</v>
      </c>
      <c r="F1123" s="23"/>
      <c r="G1123" s="25"/>
      <c r="H1123" s="26" t="n">
        <f aca="false">H1088*D1123/100</f>
        <v>0</v>
      </c>
      <c r="I1123" s="25"/>
      <c r="J1123" s="25"/>
      <c r="K1123" s="23" t="n">
        <v>84</v>
      </c>
      <c r="L1123" s="23" t="n">
        <f aca="false">D1123*K1123</f>
        <v>16.8</v>
      </c>
    </row>
    <row r="1124" customFormat="false" ht="15.95" hidden="false" customHeight="true" outlineLevel="0" collapsed="false">
      <c r="A1124" s="7"/>
      <c r="B1124" s="22" t="s">
        <v>69</v>
      </c>
      <c r="C1124" s="15"/>
      <c r="D1124" s="23" t="n">
        <v>0.1</v>
      </c>
      <c r="E1124" s="24" t="n">
        <f aca="false">D1124/100</f>
        <v>0.001</v>
      </c>
      <c r="F1124" s="23"/>
      <c r="G1124" s="25"/>
      <c r="H1124" s="26" t="n">
        <f aca="false">H1088*D1124/100</f>
        <v>0</v>
      </c>
      <c r="I1124" s="25"/>
      <c r="J1124" s="25"/>
      <c r="K1124" s="23" t="n">
        <v>14</v>
      </c>
      <c r="L1124" s="23" t="n">
        <f aca="false">D1124*K1124</f>
        <v>1.4</v>
      </c>
    </row>
    <row r="1125" customFormat="false" ht="18.95" hidden="false" customHeight="true" outlineLevel="0" collapsed="false">
      <c r="A1125" s="7"/>
      <c r="B1125" s="22" t="s">
        <v>32</v>
      </c>
      <c r="C1125" s="15"/>
      <c r="D1125" s="23" t="n">
        <v>15</v>
      </c>
      <c r="E1125" s="24" t="n">
        <f aca="false">D1125/100</f>
        <v>0.15</v>
      </c>
      <c r="F1125" s="23"/>
      <c r="G1125" s="25"/>
      <c r="H1125" s="26" t="n">
        <f aca="false">H1088*D1125/100</f>
        <v>0</v>
      </c>
      <c r="I1125" s="25"/>
      <c r="J1125" s="25"/>
      <c r="K1125" s="23" t="n">
        <v>0</v>
      </c>
      <c r="L1125" s="23" t="n">
        <f aca="false">D1125*K1125</f>
        <v>0</v>
      </c>
    </row>
    <row r="1126" customFormat="false" ht="16.5" hidden="false" customHeight="false" outlineLevel="0" collapsed="false">
      <c r="A1126" s="27"/>
      <c r="B1126" s="28" t="s">
        <v>300</v>
      </c>
      <c r="C1126" s="15"/>
      <c r="D1126" s="31" t="n">
        <v>5.2</v>
      </c>
      <c r="E1126" s="30" t="n">
        <f aca="false">D1126/100</f>
        <v>0.052</v>
      </c>
      <c r="F1126" s="29"/>
      <c r="G1126" s="31"/>
      <c r="H1126" s="86" t="n">
        <f aca="false">H1088*D1126/100</f>
        <v>0</v>
      </c>
      <c r="I1126" s="31"/>
      <c r="J1126" s="31"/>
      <c r="K1126" s="29" t="n">
        <v>0</v>
      </c>
      <c r="L1126" s="29" t="n">
        <f aca="false">D1126*K1126</f>
        <v>0</v>
      </c>
    </row>
    <row r="1127" customFormat="false" ht="19.9" hidden="false" customHeight="true" outlineLevel="0" collapsed="false">
      <c r="A1127" s="7"/>
      <c r="B1127" s="22" t="s">
        <v>30</v>
      </c>
      <c r="C1127" s="15"/>
      <c r="D1127" s="25" t="n">
        <v>1.6</v>
      </c>
      <c r="E1127" s="24" t="n">
        <f aca="false">D1127/100</f>
        <v>0.016</v>
      </c>
      <c r="F1127" s="23"/>
      <c r="G1127" s="25"/>
      <c r="H1127" s="26" t="n">
        <f aca="false">H1088*D1127/100</f>
        <v>0</v>
      </c>
      <c r="I1127" s="25"/>
      <c r="J1127" s="25"/>
      <c r="K1127" s="23" t="n">
        <v>30</v>
      </c>
      <c r="L1127" s="23" t="n">
        <f aca="false">D1127*K1127</f>
        <v>48</v>
      </c>
    </row>
    <row r="1128" customFormat="false" ht="18.95" hidden="false" customHeight="true" outlineLevel="0" collapsed="false">
      <c r="A1128" s="7"/>
      <c r="B1128" s="22" t="s">
        <v>23</v>
      </c>
      <c r="C1128" s="15"/>
      <c r="D1128" s="26" t="n">
        <v>0.174</v>
      </c>
      <c r="E1128" s="24" t="n">
        <f aca="false">D1128/100</f>
        <v>0.00174</v>
      </c>
      <c r="F1128" s="23"/>
      <c r="G1128" s="25"/>
      <c r="H1128" s="26" t="n">
        <f aca="false">H1088*D1128/100</f>
        <v>0</v>
      </c>
      <c r="I1128" s="25"/>
      <c r="J1128" s="25"/>
      <c r="K1128" s="23" t="n">
        <v>390</v>
      </c>
      <c r="L1128" s="23" t="n">
        <f aca="false">D1128*K1128</f>
        <v>67.86</v>
      </c>
    </row>
    <row r="1129" customFormat="false" ht="16.5" hidden="false" customHeight="false" outlineLevel="0" collapsed="false">
      <c r="A1129" s="7"/>
      <c r="B1129" s="22" t="s">
        <v>22</v>
      </c>
      <c r="C1129" s="15"/>
      <c r="D1129" s="23" t="n">
        <v>10</v>
      </c>
      <c r="E1129" s="24" t="n">
        <f aca="false">D1129*0.04/100</f>
        <v>0.004</v>
      </c>
      <c r="F1129" s="23"/>
      <c r="G1129" s="25"/>
      <c r="H1129" s="26" t="n">
        <f aca="false">H1088*D1129/100</f>
        <v>0</v>
      </c>
      <c r="I1129" s="25"/>
      <c r="J1129" s="25"/>
      <c r="K1129" s="23" t="n">
        <v>5.5</v>
      </c>
      <c r="L1129" s="23" t="n">
        <f aca="false">D1129*K1129</f>
        <v>55</v>
      </c>
    </row>
    <row r="1130" customFormat="false" ht="16.5" hidden="false" customHeight="false" outlineLevel="0" collapsed="false">
      <c r="A1130" s="7"/>
      <c r="B1130" s="22" t="s">
        <v>32</v>
      </c>
      <c r="C1130" s="15"/>
      <c r="D1130" s="23" t="n">
        <v>2.4</v>
      </c>
      <c r="E1130" s="24" t="n">
        <f aca="false">D1130/100</f>
        <v>0.024</v>
      </c>
      <c r="F1130" s="23"/>
      <c r="G1130" s="25"/>
      <c r="H1130" s="26" t="n">
        <f aca="false">H1088*D1130/100</f>
        <v>0</v>
      </c>
      <c r="I1130" s="25"/>
      <c r="J1130" s="25"/>
      <c r="K1130" s="23" t="n">
        <v>0</v>
      </c>
      <c r="L1130" s="23" t="n">
        <f aca="false">D1130*K1130</f>
        <v>0</v>
      </c>
    </row>
    <row r="1131" customFormat="false" ht="16.5" hidden="false" customHeight="false" outlineLevel="0" collapsed="false">
      <c r="A1131" s="7"/>
      <c r="B1131" s="22" t="s">
        <v>69</v>
      </c>
      <c r="C1131" s="15"/>
      <c r="D1131" s="23" t="n">
        <v>0.05</v>
      </c>
      <c r="E1131" s="24" t="n">
        <f aca="false">D1131/100</f>
        <v>0.0005</v>
      </c>
      <c r="F1131" s="23"/>
      <c r="G1131" s="25"/>
      <c r="H1131" s="26" t="n">
        <f aca="false">H1088*D1131/100</f>
        <v>0</v>
      </c>
      <c r="I1131" s="25"/>
      <c r="J1131" s="25"/>
      <c r="K1131" s="23" t="n">
        <v>14</v>
      </c>
      <c r="L1131" s="23" t="n">
        <f aca="false">D1131*K1131</f>
        <v>0.7</v>
      </c>
    </row>
    <row r="1132" customFormat="false" ht="16.5" hidden="false" customHeight="false" outlineLevel="0" collapsed="false">
      <c r="A1132" s="7"/>
      <c r="B1132" s="22"/>
      <c r="C1132" s="15"/>
      <c r="D1132" s="23"/>
      <c r="E1132" s="24"/>
      <c r="F1132" s="23"/>
      <c r="G1132" s="25"/>
      <c r="H1132" s="26"/>
      <c r="I1132" s="25"/>
      <c r="J1132" s="25"/>
      <c r="K1132" s="23"/>
      <c r="L1132" s="23" t="n">
        <f aca="false">SUM(L1116:L1131)</f>
        <v>392.44</v>
      </c>
    </row>
    <row r="1133" customFormat="false" ht="16.5" hidden="false" customHeight="false" outlineLevel="0" collapsed="false">
      <c r="A1133" s="35"/>
      <c r="B1133" s="36" t="s">
        <v>33</v>
      </c>
      <c r="C1133" s="37"/>
      <c r="D1133" s="38"/>
      <c r="E1133" s="39"/>
      <c r="F1133" s="38" t="n">
        <v>3.75</v>
      </c>
      <c r="G1133" s="40" t="n">
        <v>4.1</v>
      </c>
      <c r="H1133" s="59" t="n">
        <v>16.9</v>
      </c>
      <c r="I1133" s="40" t="n">
        <v>119.7</v>
      </c>
      <c r="J1133" s="40" t="n">
        <v>12</v>
      </c>
      <c r="K1133" s="38"/>
      <c r="L1133" s="38" t="n">
        <f aca="false">L1132/100</f>
        <v>3.9244</v>
      </c>
    </row>
    <row r="1134" customFormat="false" ht="39.75" hidden="false" customHeight="true" outlineLevel="0" collapsed="false">
      <c r="A1134" s="7" t="s">
        <v>301</v>
      </c>
      <c r="B1134" s="41" t="s">
        <v>302</v>
      </c>
      <c r="C1134" s="15" t="n">
        <v>80</v>
      </c>
      <c r="D1134" s="23"/>
      <c r="E1134" s="24"/>
      <c r="F1134" s="25"/>
      <c r="G1134" s="25"/>
      <c r="H1134" s="26"/>
      <c r="I1134" s="25"/>
      <c r="J1134" s="25"/>
      <c r="K1134" s="23"/>
      <c r="L1134" s="43" t="n">
        <v>21.09</v>
      </c>
    </row>
    <row r="1135" customFormat="false" ht="16.5" hidden="false" customHeight="false" outlineLevel="0" collapsed="false">
      <c r="A1135" s="7"/>
      <c r="B1135" s="22" t="s">
        <v>123</v>
      </c>
      <c r="C1135" s="15"/>
      <c r="D1135" s="23" t="n">
        <v>13.62</v>
      </c>
      <c r="E1135" s="24" t="n">
        <f aca="false">D1135/100</f>
        <v>0.1362</v>
      </c>
      <c r="F1135" s="25"/>
      <c r="G1135" s="25"/>
      <c r="H1135" s="26" t="n">
        <f aca="false">H1068*D1135/100</f>
        <v>0</v>
      </c>
      <c r="I1135" s="25"/>
      <c r="J1135" s="25"/>
      <c r="K1135" s="23" t="n">
        <v>145</v>
      </c>
      <c r="L1135" s="44" t="n">
        <f aca="false">D1135*K1135</f>
        <v>1974.9</v>
      </c>
    </row>
    <row r="1136" customFormat="false" ht="16.5" hidden="false" customHeight="false" outlineLevel="0" collapsed="false">
      <c r="A1136" s="7"/>
      <c r="B1136" s="22" t="s">
        <v>139</v>
      </c>
      <c r="C1136" s="15"/>
      <c r="D1136" s="23" t="n">
        <v>1.28</v>
      </c>
      <c r="E1136" s="24" t="n">
        <f aca="false">D1136/100</f>
        <v>0.0128</v>
      </c>
      <c r="F1136" s="25"/>
      <c r="G1136" s="25"/>
      <c r="H1136" s="26" t="n">
        <f aca="false">H1068*D1136/100</f>
        <v>0</v>
      </c>
      <c r="I1136" s="25"/>
      <c r="J1136" s="25"/>
      <c r="K1136" s="23" t="n">
        <v>41</v>
      </c>
      <c r="L1136" s="44" t="n">
        <f aca="false">D1136*K1136</f>
        <v>52.48</v>
      </c>
    </row>
    <row r="1137" customFormat="false" ht="16.5" hidden="false" customHeight="false" outlineLevel="0" collapsed="false">
      <c r="A1137" s="7"/>
      <c r="B1137" s="22" t="s">
        <v>32</v>
      </c>
      <c r="C1137" s="15"/>
      <c r="D1137" s="23" t="n">
        <v>0.96</v>
      </c>
      <c r="E1137" s="24" t="n">
        <f aca="false">D1137/100</f>
        <v>0.0096</v>
      </c>
      <c r="F1137" s="25"/>
      <c r="G1137" s="25"/>
      <c r="H1137" s="26" t="n">
        <f aca="false">H1068*D1137/100</f>
        <v>0</v>
      </c>
      <c r="I1137" s="25"/>
      <c r="J1137" s="25"/>
      <c r="K1137" s="23" t="n">
        <v>0</v>
      </c>
      <c r="L1137" s="44" t="n">
        <f aca="false">D1137*K1137</f>
        <v>0</v>
      </c>
    </row>
    <row r="1138" customFormat="false" ht="16.5" hidden="false" customHeight="false" outlineLevel="0" collapsed="false">
      <c r="A1138" s="7"/>
      <c r="B1138" s="22" t="s">
        <v>24</v>
      </c>
      <c r="C1138" s="15"/>
      <c r="D1138" s="25" t="n">
        <v>0.8</v>
      </c>
      <c r="E1138" s="24" t="n">
        <f aca="false">D1138/100</f>
        <v>0.008</v>
      </c>
      <c r="F1138" s="25"/>
      <c r="G1138" s="25"/>
      <c r="H1138" s="26" t="n">
        <f aca="false">H1068*D1138/100</f>
        <v>0</v>
      </c>
      <c r="I1138" s="25"/>
      <c r="J1138" s="25"/>
      <c r="K1138" s="23" t="n">
        <v>49</v>
      </c>
      <c r="L1138" s="44" t="n">
        <f aca="false">D1138*K1138</f>
        <v>39.2</v>
      </c>
    </row>
    <row r="1139" customFormat="false" ht="16.5" hidden="false" customHeight="false" outlineLevel="0" collapsed="false">
      <c r="A1139" s="7"/>
      <c r="B1139" s="22" t="s">
        <v>58</v>
      </c>
      <c r="C1139" s="55"/>
      <c r="D1139" s="23" t="n">
        <v>0.48</v>
      </c>
      <c r="E1139" s="24" t="n">
        <f aca="false">D1139/100</f>
        <v>0.0048</v>
      </c>
      <c r="F1139" s="25"/>
      <c r="G1139" s="25"/>
      <c r="H1139" s="26" t="n">
        <f aca="false">H1068*D1139/100</f>
        <v>0</v>
      </c>
      <c r="I1139" s="25"/>
      <c r="J1139" s="25"/>
      <c r="K1139" s="23" t="n">
        <v>84</v>
      </c>
      <c r="L1139" s="44" t="n">
        <f aca="false">D1139*K1139</f>
        <v>40.32</v>
      </c>
    </row>
    <row r="1140" customFormat="false" ht="16.5" hidden="false" customHeight="false" outlineLevel="0" collapsed="false">
      <c r="A1140" s="7"/>
      <c r="B1140" s="22" t="s">
        <v>69</v>
      </c>
      <c r="C1140" s="15"/>
      <c r="D1140" s="23" t="n">
        <v>0.15</v>
      </c>
      <c r="E1140" s="24" t="n">
        <f aca="false">D1140/100</f>
        <v>0.0015</v>
      </c>
      <c r="F1140" s="25"/>
      <c r="G1140" s="25"/>
      <c r="H1140" s="26" t="n">
        <f aca="false">H1068*D1140/100</f>
        <v>0</v>
      </c>
      <c r="I1140" s="25"/>
      <c r="J1140" s="25"/>
      <c r="K1140" s="23" t="n">
        <v>14</v>
      </c>
      <c r="L1140" s="44" t="n">
        <f aca="false">D1140*K1140</f>
        <v>2.1</v>
      </c>
    </row>
    <row r="1141" customFormat="false" ht="33" hidden="false" customHeight="false" outlineLevel="0" collapsed="false">
      <c r="A1141" s="27"/>
      <c r="B1141" s="28" t="s">
        <v>27</v>
      </c>
      <c r="C1141" s="15"/>
      <c r="D1141" s="31" t="n">
        <v>8</v>
      </c>
      <c r="E1141" s="30" t="n">
        <f aca="false">D1141/100</f>
        <v>0.08</v>
      </c>
      <c r="F1141" s="31"/>
      <c r="G1141" s="31"/>
      <c r="H1141" s="86" t="n">
        <f aca="false">H1068*D1141/100</f>
        <v>0</v>
      </c>
      <c r="I1141" s="31"/>
      <c r="J1141" s="31"/>
      <c r="K1141" s="29" t="n">
        <v>0</v>
      </c>
      <c r="L1141" s="87" t="n">
        <f aca="false">D1141*K1141</f>
        <v>0</v>
      </c>
    </row>
    <row r="1142" customFormat="false" ht="16.5" hidden="false" customHeight="false" outlineLevel="0" collapsed="false">
      <c r="A1142" s="7"/>
      <c r="B1142" s="14"/>
      <c r="C1142" s="15"/>
      <c r="D1142" s="25"/>
      <c r="E1142" s="26"/>
      <c r="F1142" s="25"/>
      <c r="G1142" s="25"/>
      <c r="H1142" s="26"/>
      <c r="I1142" s="25"/>
      <c r="J1142" s="25"/>
      <c r="K1142" s="23"/>
      <c r="L1142" s="44" t="n">
        <f aca="false">L1135++L1136++L1137+L1138+L1139+L1140+L1141</f>
        <v>2109</v>
      </c>
    </row>
    <row r="1143" customFormat="false" ht="16.5" hidden="false" customHeight="false" outlineLevel="0" collapsed="false">
      <c r="A1143" s="42"/>
      <c r="B1143" s="36" t="s">
        <v>33</v>
      </c>
      <c r="C1143" s="37"/>
      <c r="D1143" s="40"/>
      <c r="E1143" s="59"/>
      <c r="F1143" s="40" t="n">
        <v>9.6</v>
      </c>
      <c r="G1143" s="40" t="n">
        <v>15.2</v>
      </c>
      <c r="H1143" s="40" t="n">
        <v>10.3</v>
      </c>
      <c r="I1143" s="40" t="n">
        <v>226</v>
      </c>
      <c r="J1143" s="38" t="n">
        <v>0</v>
      </c>
      <c r="K1143" s="38"/>
      <c r="L1143" s="45" t="n">
        <f aca="false">L1142/100</f>
        <v>21.09</v>
      </c>
    </row>
    <row r="1144" customFormat="false" ht="29.85" hidden="false" customHeight="true" outlineLevel="0" collapsed="false">
      <c r="A1144" s="7" t="s">
        <v>303</v>
      </c>
      <c r="B1144" s="41" t="s">
        <v>304</v>
      </c>
      <c r="C1144" s="15" t="n">
        <v>130</v>
      </c>
      <c r="D1144" s="23"/>
      <c r="E1144" s="24"/>
      <c r="F1144" s="25"/>
      <c r="G1144" s="25"/>
      <c r="H1144" s="26"/>
      <c r="I1144" s="25"/>
      <c r="J1144" s="25"/>
      <c r="K1144" s="23"/>
      <c r="L1144" s="43" t="n">
        <v>8.57</v>
      </c>
    </row>
    <row r="1145" customFormat="false" ht="16.5" hidden="false" customHeight="false" outlineLevel="0" collapsed="false">
      <c r="A1145" s="7"/>
      <c r="B1145" s="22" t="s">
        <v>49</v>
      </c>
      <c r="C1145" s="15"/>
      <c r="D1145" s="23" t="n">
        <v>13.33</v>
      </c>
      <c r="E1145" s="24" t="n">
        <f aca="false">D1145/100</f>
        <v>0.1333</v>
      </c>
      <c r="F1145" s="25"/>
      <c r="G1145" s="25"/>
      <c r="H1145" s="26" t="n">
        <f aca="false">H1097*D1145/100</f>
        <v>0</v>
      </c>
      <c r="I1145" s="25"/>
      <c r="J1145" s="25"/>
      <c r="K1145" s="23" t="n">
        <v>0</v>
      </c>
      <c r="L1145" s="23" t="n">
        <f aca="false">D1145*K1145</f>
        <v>0</v>
      </c>
    </row>
    <row r="1146" customFormat="false" ht="16.5" hidden="false" customHeight="false" outlineLevel="0" collapsed="false">
      <c r="A1146" s="7"/>
      <c r="B1146" s="22" t="s">
        <v>135</v>
      </c>
      <c r="C1146" s="15"/>
      <c r="D1146" s="23" t="n">
        <v>14.2</v>
      </c>
      <c r="E1146" s="24" t="n">
        <f aca="false">D1146/100</f>
        <v>0.142</v>
      </c>
      <c r="F1146" s="25"/>
      <c r="G1146" s="25"/>
      <c r="H1146" s="26" t="n">
        <f aca="false">D1146*H1097/100</f>
        <v>0</v>
      </c>
      <c r="I1146" s="25"/>
      <c r="J1146" s="25"/>
      <c r="K1146" s="23" t="n">
        <v>30</v>
      </c>
      <c r="L1146" s="23" t="n">
        <f aca="false">D1146*K1146</f>
        <v>426</v>
      </c>
    </row>
    <row r="1147" customFormat="false" ht="16.5" hidden="false" customHeight="false" outlineLevel="0" collapsed="false">
      <c r="A1147" s="7"/>
      <c r="B1147" s="22" t="s">
        <v>31</v>
      </c>
      <c r="C1147" s="15"/>
      <c r="D1147" s="23" t="n">
        <v>0.45</v>
      </c>
      <c r="E1147" s="24" t="n">
        <f aca="false">D1147/100</f>
        <v>0.0045</v>
      </c>
      <c r="F1147" s="25"/>
      <c r="G1147" s="25"/>
      <c r="H1147" s="26" t="n">
        <f aca="false">H1097*D1147/100</f>
        <v>0</v>
      </c>
      <c r="I1147" s="25"/>
      <c r="J1147" s="25"/>
      <c r="K1147" s="23" t="n">
        <v>390</v>
      </c>
      <c r="L1147" s="23" t="n">
        <f aca="false">D1147*K1147</f>
        <v>175.5</v>
      </c>
    </row>
    <row r="1148" customFormat="false" ht="16.5" hidden="false" customHeight="false" outlineLevel="0" collapsed="false">
      <c r="A1148" s="7"/>
      <c r="B1148" s="22" t="s">
        <v>26</v>
      </c>
      <c r="C1148" s="15"/>
      <c r="D1148" s="23" t="n">
        <v>0.13</v>
      </c>
      <c r="E1148" s="24" t="n">
        <f aca="false">D1148/100</f>
        <v>0.0013</v>
      </c>
      <c r="F1148" s="25"/>
      <c r="G1148" s="25"/>
      <c r="H1148" s="26" t="n">
        <f aca="false">H1097*D1148/100</f>
        <v>0</v>
      </c>
      <c r="I1148" s="25"/>
      <c r="J1148" s="25"/>
      <c r="K1148" s="23" t="n">
        <v>14</v>
      </c>
      <c r="L1148" s="23" t="n">
        <f aca="false">D1148*K1148</f>
        <v>1.82</v>
      </c>
    </row>
    <row r="1149" customFormat="false" ht="16.5" hidden="false" customHeight="false" outlineLevel="0" collapsed="false">
      <c r="A1149" s="7"/>
      <c r="B1149" s="22" t="s">
        <v>30</v>
      </c>
      <c r="C1149" s="15"/>
      <c r="D1149" s="23" t="n">
        <v>0.45</v>
      </c>
      <c r="E1149" s="24" t="n">
        <f aca="false">D1149/100</f>
        <v>0.0045</v>
      </c>
      <c r="F1149" s="25"/>
      <c r="G1149" s="25"/>
      <c r="H1149" s="26" t="n">
        <f aca="false">H1097*D1149/100</f>
        <v>0</v>
      </c>
      <c r="I1149" s="25"/>
      <c r="J1149" s="25"/>
      <c r="K1149" s="23" t="n">
        <v>30</v>
      </c>
      <c r="L1149" s="23" t="n">
        <f aca="false">D1149*K1149</f>
        <v>13.5</v>
      </c>
    </row>
    <row r="1150" customFormat="false" ht="16.5" hidden="false" customHeight="false" outlineLevel="0" collapsed="false">
      <c r="A1150" s="7"/>
      <c r="B1150" s="22" t="s">
        <v>25</v>
      </c>
      <c r="C1150" s="15"/>
      <c r="D1150" s="23" t="n">
        <v>1.37</v>
      </c>
      <c r="E1150" s="24" t="n">
        <f aca="false">D1150/100</f>
        <v>0.0137</v>
      </c>
      <c r="F1150" s="25"/>
      <c r="G1150" s="25"/>
      <c r="H1150" s="26" t="n">
        <f aca="false">H1097*D1150/100</f>
        <v>0</v>
      </c>
      <c r="I1150" s="25"/>
      <c r="J1150" s="25"/>
      <c r="K1150" s="23" t="n">
        <v>175</v>
      </c>
      <c r="L1150" s="23" t="n">
        <f aca="false">D1150*K1150</f>
        <v>239.75</v>
      </c>
    </row>
    <row r="1151" customFormat="false" ht="21.95" hidden="false" customHeight="true" outlineLevel="0" collapsed="false">
      <c r="A1151" s="7"/>
      <c r="B1151" s="22"/>
      <c r="C1151" s="15"/>
      <c r="D1151" s="23"/>
      <c r="E1151" s="24"/>
      <c r="F1151" s="25"/>
      <c r="G1151" s="25"/>
      <c r="H1151" s="26"/>
      <c r="I1151" s="25"/>
      <c r="J1151" s="25"/>
      <c r="K1151" s="23"/>
      <c r="L1151" s="23" t="n">
        <f aca="false">SUM(L1145:L1150)</f>
        <v>856.57</v>
      </c>
    </row>
    <row r="1152" customFormat="false" ht="16.5" hidden="false" customHeight="false" outlineLevel="0" collapsed="false">
      <c r="A1152" s="35"/>
      <c r="B1152" s="36" t="s">
        <v>33</v>
      </c>
      <c r="C1152" s="37"/>
      <c r="D1152" s="38"/>
      <c r="E1152" s="39"/>
      <c r="F1152" s="40" t="n">
        <v>2.34</v>
      </c>
      <c r="G1152" s="38" t="n">
        <v>5.59</v>
      </c>
      <c r="H1152" s="40" t="n">
        <v>18.5</v>
      </c>
      <c r="I1152" s="40" t="n">
        <v>13.13</v>
      </c>
      <c r="J1152" s="40" t="n">
        <v>0</v>
      </c>
      <c r="K1152" s="38"/>
      <c r="L1152" s="38" t="n">
        <f aca="false">L1151/100</f>
        <v>8.5657</v>
      </c>
    </row>
    <row r="1153" customFormat="false" ht="33" hidden="false" customHeight="false" outlineLevel="0" collapsed="false">
      <c r="A1153" s="7" t="s">
        <v>164</v>
      </c>
      <c r="B1153" s="41" t="s">
        <v>165</v>
      </c>
      <c r="C1153" s="15" t="n">
        <v>180</v>
      </c>
      <c r="D1153" s="23"/>
      <c r="E1153" s="24"/>
      <c r="F1153" s="25"/>
      <c r="G1153" s="25"/>
      <c r="H1153" s="26"/>
      <c r="I1153" s="25"/>
      <c r="J1153" s="25"/>
      <c r="K1153" s="23"/>
      <c r="L1153" s="43" t="n">
        <v>4.14</v>
      </c>
    </row>
    <row r="1154" customFormat="false" ht="16.5" hidden="false" customHeight="false" outlineLevel="0" collapsed="false">
      <c r="A1154" s="7"/>
      <c r="B1154" s="60" t="s">
        <v>166</v>
      </c>
      <c r="C1154" s="15"/>
      <c r="D1154" s="23" t="n">
        <v>4.077</v>
      </c>
      <c r="E1154" s="24" t="n">
        <f aca="false">D1154/100</f>
        <v>0.04077</v>
      </c>
      <c r="F1154" s="25"/>
      <c r="G1154" s="25"/>
      <c r="H1154" s="26" t="n">
        <f aca="false">H1082*D1154/100</f>
        <v>0</v>
      </c>
      <c r="I1154" s="25"/>
      <c r="J1154" s="25"/>
      <c r="K1154" s="23" t="n">
        <v>75</v>
      </c>
      <c r="L1154" s="23" t="n">
        <f aca="false">D1154*K1154</f>
        <v>305.775</v>
      </c>
    </row>
    <row r="1155" customFormat="false" ht="16.5" hidden="false" customHeight="false" outlineLevel="0" collapsed="false">
      <c r="A1155" s="7"/>
      <c r="B1155" s="60" t="s">
        <v>32</v>
      </c>
      <c r="C1155" s="15"/>
      <c r="D1155" s="23" t="n">
        <v>15.48</v>
      </c>
      <c r="E1155" s="24" t="n">
        <f aca="false">D1155/100</f>
        <v>0.1548</v>
      </c>
      <c r="F1155" s="25"/>
      <c r="G1155" s="25"/>
      <c r="H1155" s="26" t="n">
        <f aca="false">H1082*D1155/100</f>
        <v>0</v>
      </c>
      <c r="I1155" s="25"/>
      <c r="J1155" s="25"/>
      <c r="K1155" s="23" t="n">
        <v>0</v>
      </c>
      <c r="L1155" s="23" t="n">
        <f aca="false">D1155*K1155</f>
        <v>0</v>
      </c>
    </row>
    <row r="1156" customFormat="false" ht="16.5" hidden="false" customHeight="false" outlineLevel="0" collapsed="false">
      <c r="A1156" s="7"/>
      <c r="B1156" s="60" t="s">
        <v>21</v>
      </c>
      <c r="C1156" s="15"/>
      <c r="D1156" s="23" t="n">
        <v>2.2</v>
      </c>
      <c r="E1156" s="24" t="n">
        <f aca="false">D1156/100</f>
        <v>0.022</v>
      </c>
      <c r="F1156" s="25"/>
      <c r="G1156" s="25"/>
      <c r="H1156" s="26" t="n">
        <f aca="false">H1082*D1156/100</f>
        <v>0</v>
      </c>
      <c r="I1156" s="25"/>
      <c r="J1156" s="25"/>
      <c r="K1156" s="23" t="n">
        <v>46</v>
      </c>
      <c r="L1156" s="23" t="n">
        <f aca="false">D1156*K1156</f>
        <v>101.2</v>
      </c>
    </row>
    <row r="1157" customFormat="false" ht="19.9" hidden="false" customHeight="true" outlineLevel="0" collapsed="false">
      <c r="A1157" s="7"/>
      <c r="B1157" s="60" t="s">
        <v>73</v>
      </c>
      <c r="C1157" s="15"/>
      <c r="D1157" s="23" t="n">
        <v>0.02</v>
      </c>
      <c r="E1157" s="24" t="n">
        <f aca="false">D1157/100</f>
        <v>0.0002</v>
      </c>
      <c r="F1157" s="25"/>
      <c r="G1157" s="25"/>
      <c r="H1157" s="26" t="n">
        <f aca="false">H1082*D1157/100</f>
        <v>0</v>
      </c>
      <c r="I1157" s="25"/>
      <c r="J1157" s="25"/>
      <c r="K1157" s="23" t="n">
        <v>350</v>
      </c>
      <c r="L1157" s="23" t="n">
        <f aca="false">D1157*K1157</f>
        <v>7</v>
      </c>
    </row>
    <row r="1158" customFormat="false" ht="16.5" hidden="false" customHeight="false" outlineLevel="0" collapsed="false">
      <c r="A1158" s="7"/>
      <c r="B1158" s="60"/>
      <c r="C1158" s="15"/>
      <c r="D1158" s="23"/>
      <c r="E1158" s="24"/>
      <c r="F1158" s="25"/>
      <c r="G1158" s="25"/>
      <c r="H1158" s="26"/>
      <c r="I1158" s="25"/>
      <c r="J1158" s="25"/>
      <c r="K1158" s="23"/>
      <c r="L1158" s="23" t="n">
        <f aca="false">L1154+L1155+L1156+L1157</f>
        <v>413.975</v>
      </c>
    </row>
    <row r="1159" customFormat="false" ht="16.5" hidden="false" customHeight="false" outlineLevel="0" collapsed="false">
      <c r="A1159" s="35"/>
      <c r="B1159" s="36" t="s">
        <v>33</v>
      </c>
      <c r="C1159" s="37"/>
      <c r="D1159" s="38"/>
      <c r="E1159" s="39"/>
      <c r="F1159" s="38" t="n">
        <v>0.14</v>
      </c>
      <c r="G1159" s="40" t="n">
        <v>0</v>
      </c>
      <c r="H1159" s="40" t="n">
        <v>26.1</v>
      </c>
      <c r="I1159" s="40" t="n">
        <v>104.9</v>
      </c>
      <c r="J1159" s="40" t="n">
        <v>0.2</v>
      </c>
      <c r="K1159" s="38"/>
      <c r="L1159" s="38" t="n">
        <f aca="false">L1158/100</f>
        <v>4.13975</v>
      </c>
    </row>
    <row r="1160" customFormat="false" ht="16.5" hidden="false" customHeight="false" outlineLevel="0" collapsed="false">
      <c r="A1160" s="7" t="s">
        <v>37</v>
      </c>
      <c r="B1160" s="14" t="s">
        <v>74</v>
      </c>
      <c r="C1160" s="15" t="s">
        <v>75</v>
      </c>
      <c r="D1160" s="23"/>
      <c r="E1160" s="24"/>
      <c r="F1160" s="25"/>
      <c r="G1160" s="25"/>
      <c r="H1160" s="26"/>
      <c r="I1160" s="25"/>
      <c r="J1160" s="25"/>
      <c r="K1160" s="23"/>
      <c r="L1160" s="16" t="n">
        <v>2.46</v>
      </c>
    </row>
    <row r="1161" customFormat="false" ht="16.5" hidden="false" customHeight="false" outlineLevel="0" collapsed="false">
      <c r="A1161" s="7"/>
      <c r="B1161" s="22" t="s">
        <v>38</v>
      </c>
      <c r="C1161" s="15"/>
      <c r="D1161" s="23" t="n">
        <v>3</v>
      </c>
      <c r="E1161" s="24" t="n">
        <f aca="false">D1161/100</f>
        <v>0.03</v>
      </c>
      <c r="F1161" s="25"/>
      <c r="G1161" s="25"/>
      <c r="H1161" s="26" t="n">
        <f aca="false">H1082*D1161/100</f>
        <v>0</v>
      </c>
      <c r="I1161" s="25"/>
      <c r="J1161" s="25"/>
      <c r="K1161" s="23" t="n">
        <v>41</v>
      </c>
      <c r="L1161" s="23" t="n">
        <f aca="false">D1161*K1161</f>
        <v>123</v>
      </c>
    </row>
    <row r="1162" customFormat="false" ht="16.5" hidden="false" customHeight="false" outlineLevel="0" collapsed="false">
      <c r="A1162" s="7"/>
      <c r="B1162" s="60" t="s">
        <v>76</v>
      </c>
      <c r="C1162" s="15"/>
      <c r="D1162" s="23" t="n">
        <v>3</v>
      </c>
      <c r="E1162" s="24" t="n">
        <f aca="false">D1162/100</f>
        <v>0.03</v>
      </c>
      <c r="F1162" s="25"/>
      <c r="G1162" s="25"/>
      <c r="H1162" s="26" t="n">
        <f aca="false">H1082*D1162/100</f>
        <v>0</v>
      </c>
      <c r="I1162" s="25"/>
      <c r="J1162" s="25"/>
      <c r="K1162" s="23" t="n">
        <v>41</v>
      </c>
      <c r="L1162" s="23" t="n">
        <f aca="false">D1162*K1162</f>
        <v>123</v>
      </c>
    </row>
    <row r="1163" customFormat="false" ht="16.5" hidden="false" customHeight="false" outlineLevel="0" collapsed="false">
      <c r="A1163" s="7"/>
      <c r="B1163" s="60"/>
      <c r="C1163" s="15"/>
      <c r="D1163" s="23"/>
      <c r="E1163" s="24"/>
      <c r="F1163" s="25"/>
      <c r="G1163" s="25"/>
      <c r="H1163" s="26"/>
      <c r="I1163" s="25"/>
      <c r="J1163" s="25"/>
      <c r="K1163" s="23"/>
      <c r="L1163" s="23" t="n">
        <f aca="false">L1161+L1162</f>
        <v>246</v>
      </c>
    </row>
    <row r="1164" customFormat="false" ht="16.5" hidden="false" customHeight="false" outlineLevel="0" collapsed="false">
      <c r="A1164" s="35"/>
      <c r="B1164" s="36" t="s">
        <v>33</v>
      </c>
      <c r="C1164" s="37"/>
      <c r="D1164" s="38"/>
      <c r="E1164" s="39"/>
      <c r="F1164" s="38" t="n">
        <v>4.8</v>
      </c>
      <c r="G1164" s="38" t="n">
        <v>0.735</v>
      </c>
      <c r="H1164" s="38" t="n">
        <v>24.4</v>
      </c>
      <c r="I1164" s="40" t="n">
        <v>123</v>
      </c>
      <c r="J1164" s="40" t="n">
        <v>0</v>
      </c>
      <c r="K1164" s="38"/>
      <c r="L1164" s="38" t="n">
        <f aca="false">L1163/100</f>
        <v>2.46</v>
      </c>
    </row>
    <row r="1165" customFormat="false" ht="16.5" hidden="false" customHeight="false" outlineLevel="0" collapsed="false">
      <c r="A1165" s="46"/>
      <c r="B1165" s="47" t="s">
        <v>167</v>
      </c>
      <c r="C1165" s="48"/>
      <c r="D1165" s="49"/>
      <c r="E1165" s="50"/>
      <c r="F1165" s="53" t="n">
        <f aca="false">F1133+F1143+F1152+F1159+F1164</f>
        <v>20.63</v>
      </c>
      <c r="G1165" s="53" t="n">
        <f aca="false">G1133+G1143+G1152+G1159+G1164</f>
        <v>25.625</v>
      </c>
      <c r="H1165" s="53" t="n">
        <f aca="false">H1133+H1143+H1152+H1159+H1164</f>
        <v>96.2</v>
      </c>
      <c r="I1165" s="53" t="n">
        <f aca="false">I1133+I1143+I1152+I1159+I1164</f>
        <v>586.73</v>
      </c>
      <c r="J1165" s="53" t="n">
        <f aca="false">J1133+J1143+J1152+J1159+J1164</f>
        <v>12.2</v>
      </c>
      <c r="K1165" s="49"/>
      <c r="L1165" s="53" t="n">
        <f aca="false">L1133+L1143+L1152+L1159+L1164</f>
        <v>40.17985</v>
      </c>
    </row>
    <row r="1166" customFormat="false" ht="28.7" hidden="false" customHeight="true" outlineLevel="0" collapsed="false">
      <c r="A1166" s="9" t="s">
        <v>78</v>
      </c>
      <c r="B1166" s="9"/>
      <c r="C1166" s="9"/>
      <c r="D1166" s="9"/>
      <c r="E1166" s="9"/>
      <c r="F1166" s="9"/>
      <c r="G1166" s="9"/>
      <c r="H1166" s="9"/>
      <c r="I1166" s="9"/>
      <c r="J1166" s="9"/>
      <c r="K1166" s="9"/>
      <c r="L1166" s="9"/>
    </row>
    <row r="1167" customFormat="false" ht="25.7" hidden="false" customHeight="true" outlineLevel="0" collapsed="false">
      <c r="A1167" s="7" t="s">
        <v>190</v>
      </c>
      <c r="B1167" s="41" t="s">
        <v>191</v>
      </c>
      <c r="C1167" s="15" t="n">
        <v>130</v>
      </c>
      <c r="D1167" s="23"/>
      <c r="E1167" s="24"/>
      <c r="F1167" s="25"/>
      <c r="G1167" s="25"/>
      <c r="H1167" s="26"/>
      <c r="I1167" s="25"/>
      <c r="J1167" s="25"/>
      <c r="K1167" s="23"/>
      <c r="L1167" s="43" t="n">
        <v>6.81</v>
      </c>
    </row>
    <row r="1168" customFormat="false" ht="16.5" hidden="false" customHeight="false" outlineLevel="0" collapsed="false">
      <c r="A1168" s="7"/>
      <c r="B1168" s="22" t="s">
        <v>51</v>
      </c>
      <c r="C1168" s="15"/>
      <c r="D1168" s="23" t="n">
        <v>14.82</v>
      </c>
      <c r="E1168" s="24" t="n">
        <f aca="false">D1168/100</f>
        <v>0.1482</v>
      </c>
      <c r="F1168" s="25"/>
      <c r="G1168" s="25"/>
      <c r="H1168" s="26" t="n">
        <f aca="false">H1089*D1168/100</f>
        <v>0</v>
      </c>
      <c r="I1168" s="25"/>
      <c r="J1168" s="25"/>
      <c r="K1168" s="23" t="n">
        <v>27</v>
      </c>
      <c r="L1168" s="23" t="n">
        <f aca="false">D1168*K1168</f>
        <v>400.14</v>
      </c>
    </row>
    <row r="1169" customFormat="false" ht="16.5" hidden="false" customHeight="false" outlineLevel="0" collapsed="false">
      <c r="A1169" s="7"/>
      <c r="B1169" s="22" t="s">
        <v>52</v>
      </c>
      <c r="C1169" s="15"/>
      <c r="D1169" s="23" t="n">
        <v>15.86</v>
      </c>
      <c r="E1169" s="24" t="n">
        <f aca="false">D1169/100</f>
        <v>0.1586</v>
      </c>
      <c r="F1169" s="25"/>
      <c r="G1169" s="25"/>
      <c r="H1169" s="26" t="n">
        <f aca="false">H1090*D1169/100</f>
        <v>0</v>
      </c>
      <c r="I1169" s="25"/>
      <c r="J1169" s="25"/>
      <c r="K1169" s="23" t="n">
        <v>0</v>
      </c>
      <c r="L1169" s="23" t="n">
        <f aca="false">D1169*K1169</f>
        <v>0</v>
      </c>
    </row>
    <row r="1170" customFormat="false" ht="16.5" hidden="false" customHeight="false" outlineLevel="0" collapsed="false">
      <c r="A1170" s="7"/>
      <c r="B1170" s="22" t="s">
        <v>53</v>
      </c>
      <c r="C1170" s="15"/>
      <c r="D1170" s="23" t="n">
        <v>17.01</v>
      </c>
      <c r="E1170" s="24" t="n">
        <f aca="false">D1170/100</f>
        <v>0.1701</v>
      </c>
      <c r="F1170" s="25"/>
      <c r="G1170" s="25"/>
      <c r="H1170" s="26" t="n">
        <f aca="false">H1091*D1170/100</f>
        <v>0.6804</v>
      </c>
      <c r="I1170" s="25"/>
      <c r="J1170" s="25"/>
      <c r="K1170" s="23" t="n">
        <v>0</v>
      </c>
      <c r="L1170" s="23" t="n">
        <f aca="false">D1170*K1170</f>
        <v>0</v>
      </c>
    </row>
    <row r="1171" customFormat="false" ht="16.5" hidden="false" customHeight="false" outlineLevel="0" collapsed="false">
      <c r="A1171" s="7"/>
      <c r="B1171" s="22" t="s">
        <v>54</v>
      </c>
      <c r="C1171" s="15"/>
      <c r="D1171" s="23" t="n">
        <v>18.4</v>
      </c>
      <c r="E1171" s="24" t="n">
        <f aca="false">D1171/100</f>
        <v>0.184</v>
      </c>
      <c r="F1171" s="25"/>
      <c r="G1171" s="25"/>
      <c r="H1171" s="26" t="n">
        <f aca="false">H1092*D1171/100</f>
        <v>0</v>
      </c>
      <c r="I1171" s="25"/>
      <c r="J1171" s="25"/>
      <c r="K1171" s="23" t="n">
        <v>0</v>
      </c>
      <c r="L1171" s="23" t="n">
        <f aca="false">D1171*K1171</f>
        <v>0</v>
      </c>
    </row>
    <row r="1172" customFormat="false" ht="16.5" hidden="false" customHeight="false" outlineLevel="0" collapsed="false">
      <c r="A1172" s="7"/>
      <c r="B1172" s="22" t="s">
        <v>29</v>
      </c>
      <c r="C1172" s="15"/>
      <c r="D1172" s="23" t="n">
        <v>2.05</v>
      </c>
      <c r="E1172" s="24" t="n">
        <f aca="false">D1172/100</f>
        <v>0.0205</v>
      </c>
      <c r="F1172" s="25"/>
      <c r="G1172" s="25"/>
      <c r="H1172" s="26" t="n">
        <f aca="false">H1093*D1172/100</f>
        <v>0</v>
      </c>
      <c r="I1172" s="25"/>
      <c r="J1172" s="25"/>
      <c r="K1172" s="23" t="n">
        <v>50</v>
      </c>
      <c r="L1172" s="23" t="n">
        <f aca="false">D1172*K1172</f>
        <v>102.5</v>
      </c>
    </row>
    <row r="1173" customFormat="false" ht="16.5" hidden="false" customHeight="false" outlineLevel="0" collapsed="false">
      <c r="A1173" s="7"/>
      <c r="B1173" s="22" t="s">
        <v>31</v>
      </c>
      <c r="C1173" s="15"/>
      <c r="D1173" s="26" t="n">
        <v>0.455</v>
      </c>
      <c r="E1173" s="24" t="n">
        <f aca="false">D1173/100</f>
        <v>0.00455</v>
      </c>
      <c r="F1173" s="25"/>
      <c r="G1173" s="25"/>
      <c r="H1173" s="26" t="n">
        <f aca="false">H1094*D1173/100</f>
        <v>0</v>
      </c>
      <c r="I1173" s="25"/>
      <c r="J1173" s="25"/>
      <c r="K1173" s="23" t="n">
        <v>390</v>
      </c>
      <c r="L1173" s="23" t="n">
        <f aca="false">D1173*K1173</f>
        <v>177.45</v>
      </c>
    </row>
    <row r="1174" customFormat="false" ht="16.5" hidden="false" customHeight="false" outlineLevel="0" collapsed="false">
      <c r="A1174" s="7"/>
      <c r="B1174" s="22" t="s">
        <v>69</v>
      </c>
      <c r="C1174" s="15"/>
      <c r="D1174" s="25" t="n">
        <v>0.1</v>
      </c>
      <c r="E1174" s="24" t="n">
        <f aca="false">D1174/100</f>
        <v>0.001</v>
      </c>
      <c r="F1174" s="25"/>
      <c r="G1174" s="25"/>
      <c r="H1174" s="26" t="n">
        <f aca="false">H1095*D1174/100</f>
        <v>0</v>
      </c>
      <c r="I1174" s="25"/>
      <c r="J1174" s="25"/>
      <c r="K1174" s="23" t="n">
        <v>14</v>
      </c>
      <c r="L1174" s="23" t="n">
        <f aca="false">D1174*K1174</f>
        <v>1.4</v>
      </c>
    </row>
    <row r="1175" customFormat="false" ht="16.5" hidden="false" customHeight="false" outlineLevel="0" collapsed="false">
      <c r="A1175" s="7"/>
      <c r="B1175" s="22"/>
      <c r="C1175" s="15"/>
      <c r="D1175" s="23"/>
      <c r="E1175" s="24"/>
      <c r="F1175" s="25"/>
      <c r="G1175" s="25"/>
      <c r="H1175" s="26"/>
      <c r="I1175" s="25"/>
      <c r="J1175" s="25"/>
      <c r="K1175" s="23"/>
      <c r="L1175" s="23" t="n">
        <f aca="false">SUM(L1168:L1174)</f>
        <v>681.49</v>
      </c>
    </row>
    <row r="1176" customFormat="false" ht="16.5" hidden="false" customHeight="false" outlineLevel="0" collapsed="false">
      <c r="A1176" s="35"/>
      <c r="B1176" s="36" t="s">
        <v>33</v>
      </c>
      <c r="C1176" s="37"/>
      <c r="D1176" s="38"/>
      <c r="E1176" s="39"/>
      <c r="F1176" s="40" t="n">
        <v>2.7</v>
      </c>
      <c r="G1176" s="40" t="n">
        <v>4.42</v>
      </c>
      <c r="H1176" s="38" t="n">
        <v>16.09</v>
      </c>
      <c r="I1176" s="40" t="n">
        <v>114.9</v>
      </c>
      <c r="J1176" s="40" t="n">
        <v>0</v>
      </c>
      <c r="K1176" s="38"/>
      <c r="L1176" s="38" t="n">
        <f aca="false">L1175/100</f>
        <v>6.8149</v>
      </c>
    </row>
    <row r="1177" customFormat="false" ht="39" hidden="false" customHeight="true" outlineLevel="0" collapsed="false">
      <c r="A1177" s="7" t="s">
        <v>305</v>
      </c>
      <c r="B1177" s="127" t="s">
        <v>306</v>
      </c>
      <c r="C1177" s="15" t="s">
        <v>160</v>
      </c>
      <c r="D1177" s="26"/>
      <c r="E1177" s="34"/>
      <c r="F1177" s="25"/>
      <c r="G1177" s="25"/>
      <c r="H1177" s="26"/>
      <c r="I1177" s="25"/>
      <c r="J1177" s="25"/>
      <c r="K1177" s="23"/>
      <c r="L1177" s="16" t="n">
        <v>19.82</v>
      </c>
      <c r="M1177" s="128"/>
      <c r="N1177" s="128"/>
      <c r="O1177" s="129"/>
    </row>
    <row r="1178" customFormat="false" ht="19.9" hidden="false" customHeight="true" outlineLevel="0" collapsed="false">
      <c r="A1178" s="7"/>
      <c r="B1178" s="98" t="s">
        <v>188</v>
      </c>
      <c r="C1178" s="55"/>
      <c r="D1178" s="23" t="n">
        <v>12.04</v>
      </c>
      <c r="E1178" s="24" t="n">
        <f aca="false">D1178/100</f>
        <v>0.1204</v>
      </c>
      <c r="F1178" s="25"/>
      <c r="G1178" s="25"/>
      <c r="H1178" s="26" t="n">
        <f aca="false">H1081*D1178/100</f>
        <v>0</v>
      </c>
      <c r="I1178" s="25"/>
      <c r="J1178" s="25"/>
      <c r="K1178" s="23" t="n">
        <v>150</v>
      </c>
      <c r="L1178" s="23" t="n">
        <f aca="false">D1178*K1178</f>
        <v>1806</v>
      </c>
      <c r="M1178" s="130"/>
      <c r="N1178" s="130"/>
      <c r="O1178" s="129"/>
    </row>
    <row r="1179" customFormat="false" ht="21" hidden="false" customHeight="true" outlineLevel="0" collapsed="false">
      <c r="A1179" s="7"/>
      <c r="B1179" s="98" t="s">
        <v>63</v>
      </c>
      <c r="C1179" s="55"/>
      <c r="D1179" s="23" t="n">
        <v>2.33</v>
      </c>
      <c r="E1179" s="24" t="n">
        <f aca="false">D1179/100</f>
        <v>0.0233</v>
      </c>
      <c r="F1179" s="25"/>
      <c r="G1179" s="25"/>
      <c r="H1179" s="26" t="n">
        <f aca="false">H1081*D1179/100</f>
        <v>0</v>
      </c>
      <c r="I1179" s="25"/>
      <c r="J1179" s="25"/>
      <c r="K1179" s="23" t="n">
        <v>0</v>
      </c>
      <c r="L1179" s="23" t="n">
        <f aca="false">D1179*K1179</f>
        <v>0</v>
      </c>
      <c r="M1179" s="130"/>
      <c r="N1179" s="130"/>
      <c r="O1179" s="129"/>
    </row>
    <row r="1180" customFormat="false" ht="18" hidden="false" customHeight="true" outlineLevel="0" collapsed="false">
      <c r="A1180" s="7"/>
      <c r="B1180" s="98" t="s">
        <v>55</v>
      </c>
      <c r="C1180" s="55"/>
      <c r="D1180" s="23" t="n">
        <v>0.37</v>
      </c>
      <c r="E1180" s="24" t="n">
        <f aca="false">D1180/100</f>
        <v>0.0037</v>
      </c>
      <c r="F1180" s="25"/>
      <c r="G1180" s="25"/>
      <c r="H1180" s="26" t="n">
        <f aca="false">H1081*D1180/100</f>
        <v>0</v>
      </c>
      <c r="I1180" s="25"/>
      <c r="J1180" s="25"/>
      <c r="K1180" s="23" t="n">
        <v>0</v>
      </c>
      <c r="L1180" s="23" t="n">
        <f aca="false">D1180*K1180</f>
        <v>0</v>
      </c>
      <c r="M1180" s="130"/>
      <c r="N1180" s="130"/>
      <c r="O1180" s="129"/>
    </row>
    <row r="1181" customFormat="false" ht="18.95" hidden="false" customHeight="true" outlineLevel="0" collapsed="false">
      <c r="A1181" s="7"/>
      <c r="B1181" s="98" t="s">
        <v>56</v>
      </c>
      <c r="C1181" s="55"/>
      <c r="D1181" s="23" t="n">
        <v>0.39</v>
      </c>
      <c r="E1181" s="24" t="n">
        <f aca="false">D1181/100</f>
        <v>0.0039</v>
      </c>
      <c r="F1181" s="25"/>
      <c r="G1181" s="25"/>
      <c r="H1181" s="26" t="n">
        <f aca="false">H1081*D1181/100</f>
        <v>0</v>
      </c>
      <c r="I1181" s="25"/>
      <c r="J1181" s="25"/>
      <c r="K1181" s="23" t="n">
        <v>30</v>
      </c>
      <c r="L1181" s="23" t="n">
        <f aca="false">D1181*K1181</f>
        <v>11.7</v>
      </c>
      <c r="M1181" s="130"/>
      <c r="N1181" s="130"/>
      <c r="O1181" s="129"/>
    </row>
    <row r="1182" customFormat="false" ht="19.9" hidden="false" customHeight="true" outlineLevel="0" collapsed="false">
      <c r="A1182" s="7"/>
      <c r="B1182" s="98" t="s">
        <v>118</v>
      </c>
      <c r="C1182" s="55"/>
      <c r="D1182" s="23" t="n">
        <v>1.5</v>
      </c>
      <c r="E1182" s="24" t="n">
        <f aca="false">D1182/100</f>
        <v>0.015</v>
      </c>
      <c r="F1182" s="25"/>
      <c r="G1182" s="25"/>
      <c r="H1182" s="26" t="n">
        <f aca="false">H1081*D1182/100</f>
        <v>0</v>
      </c>
      <c r="I1182" s="25"/>
      <c r="J1182" s="25"/>
      <c r="K1182" s="23" t="n">
        <v>30</v>
      </c>
      <c r="L1182" s="23" t="n">
        <f aca="false">D1182*K1182</f>
        <v>45</v>
      </c>
      <c r="M1182" s="130"/>
      <c r="N1182" s="130"/>
      <c r="O1182" s="129"/>
    </row>
    <row r="1183" customFormat="false" ht="21" hidden="false" customHeight="true" outlineLevel="0" collapsed="false">
      <c r="A1183" s="7"/>
      <c r="B1183" s="98" t="s">
        <v>58</v>
      </c>
      <c r="C1183" s="55"/>
      <c r="D1183" s="23" t="n">
        <v>0.7</v>
      </c>
      <c r="E1183" s="24" t="n">
        <f aca="false">D1183/100</f>
        <v>0.007</v>
      </c>
      <c r="F1183" s="25"/>
      <c r="G1183" s="25"/>
      <c r="H1183" s="26" t="n">
        <f aca="false">H1081*D1183/100</f>
        <v>0</v>
      </c>
      <c r="I1183" s="25"/>
      <c r="J1183" s="25"/>
      <c r="K1183" s="23" t="n">
        <v>84</v>
      </c>
      <c r="L1183" s="23" t="n">
        <f aca="false">D1183*K1183</f>
        <v>58.8</v>
      </c>
      <c r="M1183" s="130"/>
      <c r="N1183" s="130"/>
      <c r="O1183" s="129"/>
    </row>
    <row r="1184" customFormat="false" ht="18" hidden="false" customHeight="true" outlineLevel="0" collapsed="false">
      <c r="A1184" s="7"/>
      <c r="B1184" s="98" t="s">
        <v>21</v>
      </c>
      <c r="C1184" s="55"/>
      <c r="D1184" s="23" t="n">
        <v>0.12</v>
      </c>
      <c r="E1184" s="26" t="n">
        <f aca="false">D1184*0.04/100</f>
        <v>4.8E-005</v>
      </c>
      <c r="F1184" s="25"/>
      <c r="G1184" s="25"/>
      <c r="H1184" s="26" t="n">
        <f aca="false">H1081*D1184/100</f>
        <v>0</v>
      </c>
      <c r="I1184" s="25"/>
      <c r="J1184" s="25"/>
      <c r="K1184" s="23" t="n">
        <v>46</v>
      </c>
      <c r="L1184" s="23" t="n">
        <f aca="false">D1184*K1184</f>
        <v>5.52</v>
      </c>
      <c r="M1184" s="130"/>
      <c r="N1184" s="130"/>
      <c r="O1184" s="129"/>
    </row>
    <row r="1185" customFormat="false" ht="16.15" hidden="false" customHeight="true" outlineLevel="0" collapsed="false">
      <c r="A1185" s="7"/>
      <c r="B1185" s="60" t="s">
        <v>128</v>
      </c>
      <c r="C1185" s="55"/>
      <c r="D1185" s="23" t="n">
        <v>0.6</v>
      </c>
      <c r="E1185" s="26" t="n">
        <f aca="false">D1185*0.04/100</f>
        <v>0.00024</v>
      </c>
      <c r="F1185" s="25"/>
      <c r="G1185" s="25"/>
      <c r="H1185" s="26" t="n">
        <f aca="false">H1082*D1185/100</f>
        <v>0</v>
      </c>
      <c r="I1185" s="25"/>
      <c r="J1185" s="25"/>
      <c r="K1185" s="23" t="n">
        <v>89</v>
      </c>
      <c r="L1185" s="23" t="n">
        <f aca="false">D1185*K1185</f>
        <v>53.4</v>
      </c>
      <c r="M1185" s="131"/>
      <c r="N1185" s="131"/>
      <c r="O1185" s="129"/>
    </row>
    <row r="1186" customFormat="false" ht="18.6" hidden="false" customHeight="true" outlineLevel="0" collapsed="false">
      <c r="A1186" s="66"/>
      <c r="B1186" s="22" t="s">
        <v>218</v>
      </c>
      <c r="C1186" s="15"/>
      <c r="D1186" s="26" t="n">
        <v>0.001</v>
      </c>
      <c r="E1186" s="26" t="n">
        <f aca="false">D1186*0.04/100</f>
        <v>4E-007</v>
      </c>
      <c r="F1186" s="23"/>
      <c r="G1186" s="25"/>
      <c r="H1186" s="26" t="n">
        <f aca="false">H1164*D1186/100</f>
        <v>0.000244</v>
      </c>
      <c r="I1186" s="25"/>
      <c r="J1186" s="25"/>
      <c r="K1186" s="23" t="n">
        <v>350</v>
      </c>
      <c r="L1186" s="23" t="n">
        <f aca="false">D1186*K1186</f>
        <v>0.35</v>
      </c>
      <c r="M1186" s="130"/>
      <c r="N1186" s="130"/>
      <c r="O1186" s="129"/>
    </row>
    <row r="1187" customFormat="false" ht="16.5" hidden="false" customHeight="false" outlineLevel="0" collapsed="false">
      <c r="A1187" s="66"/>
      <c r="B1187" s="22" t="s">
        <v>26</v>
      </c>
      <c r="C1187" s="15"/>
      <c r="D1187" s="23" t="n">
        <v>0.12</v>
      </c>
      <c r="E1187" s="26" t="n">
        <f aca="false">D1187*0.04/100</f>
        <v>4.8E-005</v>
      </c>
      <c r="F1187" s="23"/>
      <c r="G1187" s="25"/>
      <c r="H1187" s="26" t="n">
        <f aca="false">H1084*D1187/100</f>
        <v>0</v>
      </c>
      <c r="I1187" s="25"/>
      <c r="J1187" s="25"/>
      <c r="K1187" s="23" t="n">
        <v>14</v>
      </c>
      <c r="L1187" s="23" t="n">
        <f aca="false">D1187*K1187</f>
        <v>1.68</v>
      </c>
      <c r="M1187" s="130"/>
      <c r="N1187" s="130"/>
      <c r="O1187" s="129"/>
    </row>
    <row r="1188" customFormat="false" ht="16.5" hidden="false" customHeight="false" outlineLevel="0" collapsed="false">
      <c r="A1188" s="66"/>
      <c r="B1188" s="22"/>
      <c r="C1188" s="15"/>
      <c r="D1188" s="23"/>
      <c r="E1188" s="24"/>
      <c r="F1188" s="23"/>
      <c r="G1188" s="25"/>
      <c r="H1188" s="23"/>
      <c r="I1188" s="25"/>
      <c r="J1188" s="25"/>
      <c r="K1188" s="23"/>
      <c r="L1188" s="23" t="n">
        <f aca="false">SUM(L1178:L1187)</f>
        <v>1982.45</v>
      </c>
      <c r="M1188" s="130"/>
      <c r="N1188" s="130"/>
      <c r="O1188" s="129"/>
    </row>
    <row r="1189" customFormat="false" ht="16.5" hidden="false" customHeight="false" outlineLevel="0" collapsed="false">
      <c r="A1189" s="35"/>
      <c r="B1189" s="36" t="s">
        <v>33</v>
      </c>
      <c r="C1189" s="37"/>
      <c r="D1189" s="38"/>
      <c r="E1189" s="39"/>
      <c r="F1189" s="38" t="n">
        <v>9.24</v>
      </c>
      <c r="G1189" s="40" t="n">
        <v>13.02</v>
      </c>
      <c r="H1189" s="38" t="n">
        <v>8.12</v>
      </c>
      <c r="I1189" s="40" t="n">
        <v>186.2</v>
      </c>
      <c r="J1189" s="40" t="n">
        <v>0</v>
      </c>
      <c r="K1189" s="38"/>
      <c r="L1189" s="38" t="n">
        <f aca="false">L1188/100</f>
        <v>19.8245</v>
      </c>
      <c r="M1189" s="130"/>
      <c r="N1189" s="130"/>
      <c r="O1189" s="129"/>
    </row>
    <row r="1190" customFormat="false" ht="26.45" hidden="false" customHeight="false" outlineLevel="0" collapsed="false">
      <c r="A1190" s="7" t="s">
        <v>85</v>
      </c>
      <c r="B1190" s="41" t="s">
        <v>291</v>
      </c>
      <c r="C1190" s="15" t="s">
        <v>142</v>
      </c>
      <c r="D1190" s="23"/>
      <c r="E1190" s="24"/>
      <c r="F1190" s="25"/>
      <c r="G1190" s="25"/>
      <c r="H1190" s="26"/>
      <c r="I1190" s="25"/>
      <c r="J1190" s="25"/>
      <c r="K1190" s="23"/>
      <c r="L1190" s="43" t="n">
        <v>0.82</v>
      </c>
    </row>
    <row r="1191" customFormat="false" ht="16.15" hidden="false" customHeight="false" outlineLevel="0" collapsed="false">
      <c r="A1191" s="7"/>
      <c r="B1191" s="60" t="s">
        <v>87</v>
      </c>
      <c r="C1191" s="64"/>
      <c r="D1191" s="55" t="n">
        <v>0.045</v>
      </c>
      <c r="E1191" s="24" t="n">
        <f aca="false">D1191/100</f>
        <v>0.00045</v>
      </c>
      <c r="F1191" s="25"/>
      <c r="G1191" s="25"/>
      <c r="H1191" s="26" t="n">
        <f aca="false">H1117*D1191/100</f>
        <v>0</v>
      </c>
      <c r="I1191" s="25"/>
      <c r="J1191" s="25"/>
      <c r="K1191" s="23" t="n">
        <v>450</v>
      </c>
      <c r="L1191" s="23" t="n">
        <f aca="false">D1191*K1191</f>
        <v>20.25</v>
      </c>
    </row>
    <row r="1192" customFormat="false" ht="16.15" hidden="false" customHeight="false" outlineLevel="0" collapsed="false">
      <c r="A1192" s="7"/>
      <c r="B1192" s="60" t="s">
        <v>21</v>
      </c>
      <c r="C1192" s="64"/>
      <c r="D1192" s="55" t="n">
        <v>1.35</v>
      </c>
      <c r="E1192" s="24" t="n">
        <f aca="false">D1192/100</f>
        <v>0.0135</v>
      </c>
      <c r="F1192" s="25"/>
      <c r="G1192" s="25"/>
      <c r="H1192" s="26" t="n">
        <f aca="false">H1117*D1192/100</f>
        <v>0</v>
      </c>
      <c r="I1192" s="25"/>
      <c r="J1192" s="25"/>
      <c r="K1192" s="23" t="n">
        <v>46</v>
      </c>
      <c r="L1192" s="23" t="n">
        <f aca="false">D1192*K1192</f>
        <v>62.1</v>
      </c>
    </row>
    <row r="1193" customFormat="false" ht="16.15" hidden="false" customHeight="false" outlineLevel="0" collapsed="false">
      <c r="A1193" s="7"/>
      <c r="B1193" s="60"/>
      <c r="C1193" s="33"/>
      <c r="D1193" s="23"/>
      <c r="E1193" s="24"/>
      <c r="F1193" s="25"/>
      <c r="G1193" s="25"/>
      <c r="H1193" s="26"/>
      <c r="I1193" s="25"/>
      <c r="J1193" s="25"/>
      <c r="K1193" s="23"/>
      <c r="L1193" s="23" t="n">
        <f aca="false">L1191+L1192</f>
        <v>82.35</v>
      </c>
    </row>
    <row r="1194" customFormat="false" ht="16.75" hidden="false" customHeight="false" outlineLevel="0" collapsed="false">
      <c r="A1194" s="35"/>
      <c r="B1194" s="36" t="s">
        <v>33</v>
      </c>
      <c r="C1194" s="37"/>
      <c r="D1194" s="38"/>
      <c r="E1194" s="39"/>
      <c r="F1194" s="78" t="n">
        <v>0.1</v>
      </c>
      <c r="G1194" s="80" t="n">
        <v>0</v>
      </c>
      <c r="H1194" s="80" t="n">
        <v>15</v>
      </c>
      <c r="I1194" s="80" t="n">
        <v>60</v>
      </c>
      <c r="J1194" s="80" t="n">
        <v>0</v>
      </c>
      <c r="K1194" s="38"/>
      <c r="L1194" s="38" t="n">
        <f aca="false">L1193/100</f>
        <v>0.8235</v>
      </c>
    </row>
    <row r="1195" customFormat="false" ht="16.5" hidden="false" customHeight="false" outlineLevel="0" collapsed="false">
      <c r="A1195" s="7" t="s">
        <v>37</v>
      </c>
      <c r="B1195" s="14" t="s">
        <v>38</v>
      </c>
      <c r="C1195" s="15" t="n">
        <v>30</v>
      </c>
      <c r="D1195" s="23"/>
      <c r="E1195" s="24"/>
      <c r="F1195" s="25"/>
      <c r="G1195" s="25"/>
      <c r="H1195" s="26"/>
      <c r="I1195" s="25"/>
      <c r="J1195" s="25"/>
      <c r="K1195" s="23"/>
      <c r="L1195" s="16" t="n">
        <v>1.11</v>
      </c>
    </row>
    <row r="1196" customFormat="false" ht="16.5" hidden="false" customHeight="false" outlineLevel="0" collapsed="false">
      <c r="A1196" s="7"/>
      <c r="B1196" s="14"/>
      <c r="C1196" s="15"/>
      <c r="D1196" s="23" t="n">
        <v>3</v>
      </c>
      <c r="E1196" s="24" t="n">
        <f aca="false">D1196/100</f>
        <v>0.03</v>
      </c>
      <c r="F1196" s="25"/>
      <c r="G1196" s="25"/>
      <c r="H1196" s="26" t="n">
        <v>0</v>
      </c>
      <c r="I1196" s="25"/>
      <c r="J1196" s="25"/>
      <c r="K1196" s="23" t="n">
        <v>41</v>
      </c>
      <c r="L1196" s="23" t="n">
        <f aca="false">D1196*K1196</f>
        <v>123</v>
      </c>
    </row>
    <row r="1197" customFormat="false" ht="16.5" hidden="false" customHeight="false" outlineLevel="0" collapsed="false">
      <c r="A1197" s="42"/>
      <c r="B1197" s="36" t="s">
        <v>33</v>
      </c>
      <c r="C1197" s="37"/>
      <c r="D1197" s="38"/>
      <c r="E1197" s="39"/>
      <c r="F1197" s="40" t="n">
        <v>2.4</v>
      </c>
      <c r="G1197" s="40" t="n">
        <v>0.4</v>
      </c>
      <c r="H1197" s="40" t="n">
        <v>12.2</v>
      </c>
      <c r="I1197" s="40" t="n">
        <v>63.6</v>
      </c>
      <c r="J1197" s="40" t="n">
        <v>0</v>
      </c>
      <c r="K1197" s="38"/>
      <c r="L1197" s="38" t="n">
        <f aca="false">L1196/100</f>
        <v>1.23</v>
      </c>
    </row>
    <row r="1198" customFormat="false" ht="16.15" hidden="false" customHeight="false" outlineLevel="0" collapsed="false">
      <c r="A1198" s="46"/>
      <c r="B1198" s="63" t="s">
        <v>89</v>
      </c>
      <c r="C1198" s="48"/>
      <c r="D1198" s="49"/>
      <c r="E1198" s="50"/>
      <c r="F1198" s="49" t="n">
        <f aca="false">F1176+F1189+F1194+F1197</f>
        <v>14.44</v>
      </c>
      <c r="G1198" s="49" t="n">
        <f aca="false">G1176+G1189+G1194+G1197</f>
        <v>17.84</v>
      </c>
      <c r="H1198" s="49" t="n">
        <f aca="false">H1176+H1189+H1194+H1197</f>
        <v>51.41</v>
      </c>
      <c r="I1198" s="49" t="n">
        <f aca="false">I1176+I1189+I1194+I1197</f>
        <v>424.7</v>
      </c>
      <c r="J1198" s="49" t="n">
        <f aca="false">J1176+J1189+J1194+J1197</f>
        <v>0</v>
      </c>
      <c r="K1198" s="49"/>
      <c r="L1198" s="49" t="n">
        <f aca="false">L1176+L1189+L1194+L1197</f>
        <v>28.6929</v>
      </c>
    </row>
    <row r="1199" customFormat="false" ht="16.35" hidden="false" customHeight="true" outlineLevel="0" collapsed="false">
      <c r="A1199" s="9" t="s">
        <v>90</v>
      </c>
      <c r="B1199" s="9"/>
      <c r="C1199" s="9"/>
      <c r="D1199" s="9"/>
      <c r="E1199" s="9"/>
      <c r="F1199" s="9"/>
      <c r="G1199" s="9"/>
      <c r="H1199" s="9"/>
      <c r="I1199" s="9"/>
      <c r="J1199" s="9"/>
      <c r="K1199" s="9"/>
      <c r="L1199" s="9"/>
    </row>
    <row r="1200" customFormat="false" ht="16.5" hidden="false" customHeight="false" outlineLevel="0" collapsed="false">
      <c r="A1200" s="7" t="s">
        <v>93</v>
      </c>
      <c r="B1200" s="41" t="s">
        <v>94</v>
      </c>
      <c r="C1200" s="15" t="n">
        <v>20</v>
      </c>
      <c r="D1200" s="23"/>
      <c r="E1200" s="24"/>
      <c r="F1200" s="25"/>
      <c r="G1200" s="25"/>
      <c r="H1200" s="26"/>
      <c r="I1200" s="25"/>
      <c r="J1200" s="25"/>
      <c r="K1200" s="23"/>
      <c r="L1200" s="16" t="n">
        <v>1.7</v>
      </c>
    </row>
    <row r="1201" customFormat="false" ht="16.5" hidden="false" customHeight="false" outlineLevel="0" collapsed="false">
      <c r="A1201" s="7"/>
      <c r="B1201" s="60" t="s">
        <v>94</v>
      </c>
      <c r="C1201" s="15"/>
      <c r="D1201" s="23" t="n">
        <v>2</v>
      </c>
      <c r="E1201" s="24" t="n">
        <f aca="false">D1201/100</f>
        <v>0.02</v>
      </c>
      <c r="F1201" s="25"/>
      <c r="G1201" s="25"/>
      <c r="H1201" s="26" t="n">
        <v>0</v>
      </c>
      <c r="I1201" s="25"/>
      <c r="J1201" s="25"/>
      <c r="K1201" s="23" t="n">
        <v>85</v>
      </c>
      <c r="L1201" s="23" t="n">
        <f aca="false">D1201*K1201</f>
        <v>170</v>
      </c>
    </row>
    <row r="1202" customFormat="false" ht="16.5" hidden="false" customHeight="false" outlineLevel="0" collapsed="false">
      <c r="A1202" s="35"/>
      <c r="B1202" s="36" t="s">
        <v>33</v>
      </c>
      <c r="C1202" s="37"/>
      <c r="D1202" s="38"/>
      <c r="E1202" s="39"/>
      <c r="F1202" s="40" t="n">
        <v>3.2</v>
      </c>
      <c r="G1202" s="40" t="n">
        <v>2.8</v>
      </c>
      <c r="H1202" s="40" t="n">
        <v>27.4</v>
      </c>
      <c r="I1202" s="40" t="n">
        <v>74</v>
      </c>
      <c r="J1202" s="40" t="n">
        <v>0</v>
      </c>
      <c r="K1202" s="38"/>
      <c r="L1202" s="38" t="n">
        <f aca="false">L1201/100</f>
        <v>1.7</v>
      </c>
    </row>
    <row r="1203" customFormat="false" ht="25.35" hidden="false" customHeight="false" outlineLevel="0" collapsed="false">
      <c r="A1203" s="7" t="s">
        <v>85</v>
      </c>
      <c r="B1203" s="41" t="s">
        <v>141</v>
      </c>
      <c r="C1203" s="15" t="s">
        <v>92</v>
      </c>
      <c r="D1203" s="23"/>
      <c r="E1203" s="24"/>
      <c r="F1203" s="25"/>
      <c r="G1203" s="25"/>
      <c r="H1203" s="26"/>
      <c r="I1203" s="25"/>
      <c r="J1203" s="25"/>
      <c r="K1203" s="23"/>
      <c r="L1203" s="43" t="n">
        <v>0.82</v>
      </c>
    </row>
    <row r="1204" customFormat="false" ht="16.5" hidden="false" customHeight="false" outlineLevel="0" collapsed="false">
      <c r="A1204" s="7"/>
      <c r="B1204" s="60" t="s">
        <v>87</v>
      </c>
      <c r="C1204" s="64"/>
      <c r="D1204" s="55" t="n">
        <v>0.045</v>
      </c>
      <c r="E1204" s="24" t="n">
        <f aca="false">D1204/100</f>
        <v>0.00045</v>
      </c>
      <c r="F1204" s="25"/>
      <c r="G1204" s="25"/>
      <c r="H1204" s="26" t="n">
        <f aca="false">H1107*D1204/100</f>
        <v>0</v>
      </c>
      <c r="I1204" s="25"/>
      <c r="J1204" s="25"/>
      <c r="K1204" s="23" t="n">
        <v>450</v>
      </c>
      <c r="L1204" s="23" t="n">
        <f aca="false">D1204*K1204</f>
        <v>20.25</v>
      </c>
    </row>
    <row r="1205" customFormat="false" ht="16.15" hidden="false" customHeight="false" outlineLevel="0" collapsed="false">
      <c r="A1205" s="7"/>
      <c r="B1205" s="60" t="s">
        <v>21</v>
      </c>
      <c r="C1205" s="64"/>
      <c r="D1205" s="44" t="n">
        <v>1.35</v>
      </c>
      <c r="E1205" s="24" t="n">
        <f aca="false">D1205/100</f>
        <v>0.0135</v>
      </c>
      <c r="F1205" s="25"/>
      <c r="G1205" s="25"/>
      <c r="H1205" s="26" t="n">
        <f aca="false">H1107*D1205/100</f>
        <v>0</v>
      </c>
      <c r="I1205" s="25"/>
      <c r="J1205" s="25"/>
      <c r="K1205" s="23" t="n">
        <v>46</v>
      </c>
      <c r="L1205" s="23" t="n">
        <f aca="false">D1205*K1205</f>
        <v>62.1</v>
      </c>
    </row>
    <row r="1206" customFormat="false" ht="16.5" hidden="false" customHeight="false" outlineLevel="0" collapsed="false">
      <c r="A1206" s="35"/>
      <c r="B1206" s="36" t="s">
        <v>33</v>
      </c>
      <c r="C1206" s="37"/>
      <c r="D1206" s="38"/>
      <c r="E1206" s="39"/>
      <c r="F1206" s="78" t="n">
        <v>0.1</v>
      </c>
      <c r="G1206" s="80" t="n">
        <v>0</v>
      </c>
      <c r="H1206" s="80" t="n">
        <v>15</v>
      </c>
      <c r="I1206" s="80" t="n">
        <v>60</v>
      </c>
      <c r="J1206" s="40" t="n">
        <v>0</v>
      </c>
      <c r="K1206" s="38"/>
      <c r="L1206" s="38" t="n">
        <f aca="false">L1204+L1205</f>
        <v>82.35</v>
      </c>
    </row>
    <row r="1207" customFormat="false" ht="16.5" hidden="false" customHeight="false" outlineLevel="0" collapsed="false">
      <c r="A1207" s="46"/>
      <c r="B1207" s="63" t="s">
        <v>96</v>
      </c>
      <c r="C1207" s="48"/>
      <c r="D1207" s="49"/>
      <c r="E1207" s="50"/>
      <c r="F1207" s="49" t="n">
        <f aca="false">F1202+F1206</f>
        <v>3.3</v>
      </c>
      <c r="G1207" s="49" t="n">
        <f aca="false">G1202+G1206</f>
        <v>2.8</v>
      </c>
      <c r="H1207" s="49" t="n">
        <f aca="false">H1202+H1206</f>
        <v>42.4</v>
      </c>
      <c r="I1207" s="49" t="n">
        <f aca="false">I1202+I1206</f>
        <v>134</v>
      </c>
      <c r="J1207" s="49" t="n">
        <f aca="false">J1202+J1206</f>
        <v>0</v>
      </c>
      <c r="K1207" s="49"/>
      <c r="L1207" s="49" t="n">
        <f aca="false">L1206/100</f>
        <v>0.8235</v>
      </c>
    </row>
    <row r="1208" customFormat="false" ht="16.5" hidden="false" customHeight="false" outlineLevel="0" collapsed="false">
      <c r="A1208" s="67"/>
      <c r="B1208" s="68" t="s">
        <v>97</v>
      </c>
      <c r="C1208" s="69"/>
      <c r="D1208" s="70"/>
      <c r="E1208" s="71"/>
      <c r="F1208" s="70" t="n">
        <f aca="false">F1109+F1113+F1165+F1198+F1207</f>
        <v>72.22</v>
      </c>
      <c r="G1208" s="70" t="n">
        <f aca="false">G1109+G1113+G1165+G1198+G1207</f>
        <v>61.305</v>
      </c>
      <c r="H1208" s="70" t="n">
        <f aca="false">H1109+H1113+H1165+H1198+H1207</f>
        <v>294.73</v>
      </c>
      <c r="I1208" s="70" t="n">
        <f aca="false">I1109+I1113+I1165+I1198+I1207</f>
        <v>1834.63</v>
      </c>
      <c r="J1208" s="70" t="n">
        <f aca="false">J1109+J1113+J1165+J1198+J1207</f>
        <v>22.2</v>
      </c>
      <c r="K1208" s="70"/>
      <c r="L1208" s="70" t="n">
        <f aca="false">L1109+L1113+L1165+L1198+L1207</f>
        <v>104.43845</v>
      </c>
    </row>
    <row r="1209" customFormat="false" ht="16.15" hidden="false" customHeight="false" outlineLevel="0" collapsed="false">
      <c r="A1209" s="132"/>
      <c r="B1209" s="133" t="s">
        <v>307</v>
      </c>
      <c r="C1209" s="134"/>
      <c r="D1209" s="135"/>
      <c r="E1209" s="136"/>
      <c r="F1209" s="137" t="n">
        <f aca="false">F130++F255+F375+F499+F611+F734+F861+F973+F1079+F1208</f>
        <v>615.202</v>
      </c>
      <c r="G1209" s="137" t="n">
        <f aca="false">G130++G255+G375+G499+G611+G734+G861+G973+G1079+G1208</f>
        <v>562.88</v>
      </c>
      <c r="H1209" s="137" t="n">
        <f aca="false">H130++H255+H375+H499+H611+H734+H861+H973+H1079+H1208</f>
        <v>2821.4</v>
      </c>
      <c r="I1209" s="137" t="n">
        <f aca="false">I130++I255+I375+I499+I611+I734+I861+I973+I1079+I1208</f>
        <v>18257.82</v>
      </c>
      <c r="J1209" s="137" t="n">
        <f aca="false">J130++J255+J375+J499+J611+J734+J861+J973+J1079+J1208</f>
        <v>233.76</v>
      </c>
      <c r="K1209" s="138"/>
      <c r="L1209" s="138" t="n">
        <f aca="false">L130+L255+L375+L499+L611+L734+L861+L973+L1079+L1208</f>
        <v>1035.84036</v>
      </c>
      <c r="N1209" s="103"/>
    </row>
    <row r="1210" customFormat="false" ht="16.15" hidden="false" customHeight="false" outlineLevel="0" collapsed="false">
      <c r="A1210" s="139"/>
      <c r="B1210" s="140"/>
      <c r="C1210" s="141"/>
      <c r="D1210" s="142"/>
      <c r="E1210" s="142"/>
      <c r="F1210" s="142"/>
      <c r="G1210" s="142"/>
      <c r="H1210" s="143"/>
      <c r="I1210" s="142"/>
      <c r="J1210" s="142"/>
      <c r="K1210" s="142"/>
      <c r="L1210" s="144" t="n">
        <f aca="false">L1209/10</f>
        <v>103.584036</v>
      </c>
      <c r="N1210" s="103"/>
    </row>
    <row r="1211" customFormat="false" ht="16.5" hidden="false" customHeight="false" outlineLevel="0" collapsed="false">
      <c r="A1211" s="145"/>
      <c r="B1211" s="146" t="s">
        <v>308</v>
      </c>
      <c r="C1211" s="147"/>
      <c r="D1211" s="147"/>
      <c r="E1211" s="147"/>
      <c r="F1211" s="147"/>
      <c r="G1211" s="147"/>
      <c r="H1211" s="148"/>
      <c r="I1211" s="147"/>
      <c r="J1211" s="147"/>
      <c r="K1211" s="149"/>
      <c r="L1211" s="150"/>
    </row>
    <row r="1212" customFormat="false" ht="16.5" hidden="true" customHeight="false" outlineLevel="0" collapsed="false">
      <c r="A1212" s="145"/>
      <c r="B1212" s="146"/>
      <c r="C1212" s="147"/>
      <c r="D1212" s="147"/>
      <c r="E1212" s="147"/>
      <c r="F1212" s="147"/>
      <c r="G1212" s="147"/>
      <c r="H1212" s="148"/>
      <c r="I1212" s="147"/>
      <c r="J1212" s="147"/>
      <c r="K1212" s="149"/>
      <c r="L1212" s="150"/>
    </row>
    <row r="1213" customFormat="false" ht="16.5" hidden="true" customHeight="false" outlineLevel="0" collapsed="false">
      <c r="A1213" s="145"/>
      <c r="B1213" s="146"/>
      <c r="C1213" s="147"/>
      <c r="D1213" s="147"/>
      <c r="E1213" s="147"/>
      <c r="F1213" s="147"/>
      <c r="G1213" s="147"/>
      <c r="H1213" s="148"/>
      <c r="I1213" s="147"/>
      <c r="J1213" s="147"/>
      <c r="K1213" s="149"/>
      <c r="L1213" s="150"/>
    </row>
    <row r="1214" customFormat="false" ht="16.5" hidden="true" customHeight="false" outlineLevel="0" collapsed="false">
      <c r="A1214" s="145"/>
      <c r="B1214" s="146"/>
      <c r="C1214" s="147"/>
      <c r="D1214" s="147"/>
      <c r="E1214" s="147"/>
      <c r="F1214" s="147"/>
      <c r="G1214" s="147"/>
      <c r="H1214" s="148"/>
      <c r="I1214" s="147"/>
      <c r="J1214" s="147"/>
      <c r="K1214" s="149"/>
      <c r="L1214" s="150"/>
    </row>
    <row r="1215" customFormat="false" ht="16.5" hidden="true" customHeight="false" outlineLevel="0" collapsed="false">
      <c r="A1215" s="145"/>
      <c r="B1215" s="146"/>
      <c r="C1215" s="147"/>
      <c r="D1215" s="147"/>
      <c r="E1215" s="147"/>
      <c r="F1215" s="147"/>
      <c r="G1215" s="147"/>
      <c r="H1215" s="148"/>
      <c r="I1215" s="147"/>
      <c r="J1215" s="147"/>
      <c r="K1215" s="149"/>
      <c r="L1215" s="150"/>
    </row>
    <row r="1216" customFormat="false" ht="16.5" hidden="true" customHeight="false" outlineLevel="0" collapsed="false">
      <c r="A1216" s="145"/>
      <c r="B1216" s="146"/>
      <c r="C1216" s="147"/>
      <c r="D1216" s="147"/>
      <c r="E1216" s="147"/>
      <c r="F1216" s="147"/>
      <c r="G1216" s="147"/>
      <c r="H1216" s="148"/>
      <c r="I1216" s="147"/>
      <c r="J1216" s="147"/>
      <c r="K1216" s="149"/>
      <c r="L1216" s="150"/>
    </row>
    <row r="1217" customFormat="false" ht="16.15" hidden="true" customHeight="true" outlineLevel="0" collapsed="false">
      <c r="A1217" s="145"/>
      <c r="B1217" s="146"/>
      <c r="C1217" s="147"/>
      <c r="D1217" s="147"/>
      <c r="E1217" s="147"/>
      <c r="F1217" s="147"/>
      <c r="G1217" s="147"/>
      <c r="H1217" s="148"/>
      <c r="I1217" s="147"/>
      <c r="J1217" s="147"/>
      <c r="K1217" s="149"/>
      <c r="L1217" s="150"/>
    </row>
    <row r="1218" customFormat="false" ht="16.5" hidden="true" customHeight="false" outlineLevel="0" collapsed="false">
      <c r="A1218" s="145"/>
      <c r="B1218" s="146"/>
      <c r="C1218" s="147"/>
      <c r="D1218" s="147"/>
      <c r="E1218" s="147"/>
      <c r="F1218" s="147"/>
      <c r="G1218" s="147"/>
      <c r="H1218" s="148"/>
      <c r="I1218" s="147"/>
      <c r="J1218" s="147"/>
      <c r="K1218" s="149"/>
      <c r="L1218" s="150"/>
    </row>
    <row r="1219" customFormat="false" ht="16.5" hidden="true" customHeight="false" outlineLevel="0" collapsed="false">
      <c r="A1219" s="145"/>
      <c r="B1219" s="146"/>
      <c r="C1219" s="147"/>
      <c r="D1219" s="147"/>
      <c r="E1219" s="147"/>
      <c r="F1219" s="147"/>
      <c r="G1219" s="147"/>
      <c r="H1219" s="148"/>
      <c r="I1219" s="147"/>
      <c r="J1219" s="147"/>
      <c r="K1219" s="149"/>
      <c r="L1219" s="150"/>
    </row>
    <row r="1220" customFormat="false" ht="16.5" hidden="true" customHeight="false" outlineLevel="0" collapsed="false">
      <c r="A1220" s="145"/>
      <c r="B1220" s="146"/>
      <c r="C1220" s="147"/>
      <c r="D1220" s="147"/>
      <c r="E1220" s="147"/>
      <c r="F1220" s="147"/>
      <c r="G1220" s="147"/>
      <c r="H1220" s="148"/>
      <c r="I1220" s="147"/>
      <c r="J1220" s="147"/>
      <c r="K1220" s="149"/>
      <c r="L1220" s="150"/>
    </row>
    <row r="1221" customFormat="false" ht="16.5" hidden="false" customHeight="false" outlineLevel="0" collapsed="false">
      <c r="A1221" s="151"/>
      <c r="B1221" s="152" t="s">
        <v>309</v>
      </c>
      <c r="C1221" s="153"/>
      <c r="D1221" s="153"/>
      <c r="E1221" s="153"/>
      <c r="F1221" s="153"/>
      <c r="G1221" s="153"/>
      <c r="H1221" s="154"/>
      <c r="I1221" s="153"/>
      <c r="J1221" s="153"/>
      <c r="K1221" s="150"/>
      <c r="L1221" s="150"/>
    </row>
    <row r="1222" customFormat="false" ht="16.5" hidden="false" customHeight="false" outlineLevel="0" collapsed="false">
      <c r="A1222" s="151"/>
      <c r="B1222" s="155"/>
      <c r="C1222" s="156"/>
      <c r="D1222" s="157"/>
      <c r="E1222" s="157"/>
      <c r="F1222" s="157"/>
      <c r="G1222" s="157"/>
      <c r="H1222" s="158"/>
      <c r="I1222" s="157"/>
      <c r="J1222" s="157"/>
      <c r="K1222" s="157"/>
      <c r="L1222" s="157"/>
    </row>
    <row r="1223" customFormat="false" ht="16.5" hidden="false" customHeight="false" outlineLevel="0" collapsed="false">
      <c r="A1223" s="151"/>
      <c r="B1223" s="155"/>
      <c r="C1223" s="156"/>
      <c r="D1223" s="157"/>
      <c r="E1223" s="157"/>
      <c r="F1223" s="157"/>
      <c r="G1223" s="157"/>
      <c r="H1223" s="158"/>
      <c r="I1223" s="157"/>
      <c r="J1223" s="157"/>
      <c r="K1223" s="157"/>
      <c r="L1223" s="157"/>
    </row>
    <row r="1224" customFormat="false" ht="15" hidden="false" customHeight="false" outlineLevel="0" collapsed="false">
      <c r="A1224" s="159"/>
      <c r="B1224" s="160" t="s">
        <v>310</v>
      </c>
      <c r="C1224" s="161"/>
      <c r="D1224" s="159"/>
      <c r="E1224" s="159"/>
      <c r="F1224" s="159"/>
      <c r="G1224" s="159"/>
      <c r="H1224" s="162"/>
      <c r="I1224" s="159"/>
      <c r="J1224" s="159"/>
      <c r="K1224" s="159"/>
      <c r="L1224" s="159"/>
    </row>
    <row r="1225" customFormat="false" ht="15" hidden="false" customHeight="false" outlineLevel="0" collapsed="false">
      <c r="A1225" s="160"/>
      <c r="B1225" s="160" t="s">
        <v>311</v>
      </c>
      <c r="C1225" s="161"/>
      <c r="D1225" s="159"/>
      <c r="E1225" s="159"/>
      <c r="F1225" s="159"/>
      <c r="G1225" s="159"/>
      <c r="H1225" s="162"/>
      <c r="I1225" s="159"/>
      <c r="J1225" s="159"/>
      <c r="K1225" s="159"/>
      <c r="L1225" s="159"/>
    </row>
    <row r="1226" customFormat="false" ht="15" hidden="false" customHeight="false" outlineLevel="0" collapsed="false">
      <c r="A1226" s="163"/>
      <c r="B1226" s="164" t="s">
        <v>312</v>
      </c>
      <c r="C1226" s="165"/>
      <c r="D1226" s="163"/>
      <c r="E1226" s="163"/>
      <c r="F1226" s="163"/>
      <c r="G1226" s="163"/>
      <c r="H1226" s="166"/>
      <c r="I1226" s="163"/>
      <c r="J1226" s="163"/>
      <c r="K1226" s="163"/>
      <c r="L1226" s="163"/>
    </row>
    <row r="1227" customFormat="false" ht="15" hidden="false" customHeight="false" outlineLevel="0" collapsed="false">
      <c r="A1227" s="163"/>
      <c r="B1227" s="164" t="s">
        <v>313</v>
      </c>
      <c r="C1227" s="165"/>
      <c r="D1227" s="163"/>
      <c r="E1227" s="163"/>
      <c r="F1227" s="163"/>
      <c r="G1227" s="163"/>
      <c r="H1227" s="166"/>
      <c r="I1227" s="163"/>
      <c r="J1227" s="163"/>
      <c r="K1227" s="163"/>
      <c r="L1227" s="163"/>
    </row>
    <row r="1228" customFormat="false" ht="15" hidden="false" customHeight="false" outlineLevel="0" collapsed="false">
      <c r="A1228" s="163"/>
      <c r="B1228" s="164" t="s">
        <v>314</v>
      </c>
      <c r="C1228" s="165"/>
      <c r="D1228" s="163"/>
      <c r="E1228" s="163"/>
      <c r="F1228" s="163"/>
      <c r="G1228" s="163"/>
      <c r="H1228" s="166"/>
      <c r="I1228" s="163"/>
      <c r="J1228" s="163"/>
      <c r="K1228" s="163"/>
      <c r="L1228" s="163"/>
    </row>
    <row r="1229" customFormat="false" ht="16.5" hidden="false" customHeight="false" outlineLevel="0" collapsed="false">
      <c r="B1229" s="167"/>
      <c r="C1229" s="168"/>
      <c r="D1229" s="149"/>
      <c r="E1229" s="149"/>
      <c r="F1229" s="149"/>
      <c r="G1229" s="149"/>
      <c r="H1229" s="169"/>
      <c r="I1229" s="149"/>
      <c r="J1229" s="149"/>
      <c r="K1229" s="149"/>
      <c r="L1229" s="149"/>
    </row>
    <row r="1230" customFormat="false" ht="16.5" hidden="false" customHeight="false" outlineLevel="0" collapsed="false">
      <c r="B1230" s="170" t="s">
        <v>315</v>
      </c>
      <c r="C1230" s="171"/>
      <c r="D1230" s="172"/>
      <c r="E1230" s="172"/>
      <c r="F1230" s="172"/>
      <c r="G1230" s="171"/>
      <c r="H1230" s="173"/>
      <c r="I1230" s="149"/>
      <c r="J1230" s="149"/>
      <c r="K1230" s="149"/>
      <c r="L1230" s="149"/>
    </row>
  </sheetData>
  <mergeCells count="71">
    <mergeCell ref="A1:L1"/>
    <mergeCell ref="A3:L3"/>
    <mergeCell ref="A4:L4"/>
    <mergeCell ref="A37:L37"/>
    <mergeCell ref="A41:L41"/>
    <mergeCell ref="A98:L98"/>
    <mergeCell ref="A120:L120"/>
    <mergeCell ref="A131:L131"/>
    <mergeCell ref="A132:L132"/>
    <mergeCell ref="A162:L162"/>
    <mergeCell ref="A166:L166"/>
    <mergeCell ref="A217:L217"/>
    <mergeCell ref="A244:L244"/>
    <mergeCell ref="A256:L256"/>
    <mergeCell ref="A257:L257"/>
    <mergeCell ref="A287:L287"/>
    <mergeCell ref="A291:L291"/>
    <mergeCell ref="A343:L343"/>
    <mergeCell ref="A362:L362"/>
    <mergeCell ref="A376:L376"/>
    <mergeCell ref="A377:L377"/>
    <mergeCell ref="A406:L406"/>
    <mergeCell ref="A410:L410"/>
    <mergeCell ref="A462:L462"/>
    <mergeCell ref="A491:L491"/>
    <mergeCell ref="A500:L500"/>
    <mergeCell ref="A501:L501"/>
    <mergeCell ref="A523:L523"/>
    <mergeCell ref="A527:L527"/>
    <mergeCell ref="A578:L578"/>
    <mergeCell ref="A600:L600"/>
    <mergeCell ref="A612:L612"/>
    <mergeCell ref="A613:L613"/>
    <mergeCell ref="A640:L640"/>
    <mergeCell ref="A644:L644"/>
    <mergeCell ref="A701:L701"/>
    <mergeCell ref="A723:L723"/>
    <mergeCell ref="A735:L735"/>
    <mergeCell ref="A736:L736"/>
    <mergeCell ref="A765:L765"/>
    <mergeCell ref="A772:L772"/>
    <mergeCell ref="A822:L822"/>
    <mergeCell ref="A851:L851"/>
    <mergeCell ref="A862:L862"/>
    <mergeCell ref="A863:L863"/>
    <mergeCell ref="A892:L892"/>
    <mergeCell ref="A896:L896"/>
    <mergeCell ref="A940:L940"/>
    <mergeCell ref="A962:L962"/>
    <mergeCell ref="A974:L974"/>
    <mergeCell ref="A975:L975"/>
    <mergeCell ref="A1001:L1001"/>
    <mergeCell ref="A1005:L1005"/>
    <mergeCell ref="A1045:L1045"/>
    <mergeCell ref="A1066:L1066"/>
    <mergeCell ref="A1080:L1080"/>
    <mergeCell ref="A1081:L1081"/>
    <mergeCell ref="A1110:L1110"/>
    <mergeCell ref="A1114:L1114"/>
    <mergeCell ref="A1166:L1166"/>
    <mergeCell ref="M1177:N1177"/>
    <mergeCell ref="M1178:N1178"/>
    <mergeCell ref="M1179:N1179"/>
    <mergeCell ref="M1180:N1180"/>
    <mergeCell ref="M1181:N1181"/>
    <mergeCell ref="M1182:N1182"/>
    <mergeCell ref="M1183:N1183"/>
    <mergeCell ref="M1184:N1184"/>
    <mergeCell ref="M1185:N1185"/>
    <mergeCell ref="M1186:N1186"/>
    <mergeCell ref="A1199:L1199"/>
  </mergeCells>
  <printOptions headings="false" gridLines="false" gridLinesSet="true" horizontalCentered="true" verticalCentered="true"/>
  <pageMargins left="0.551388888888889" right="0.590277777777778" top="0.629861111111111" bottom="1.02361111111111" header="0.39375" footer="0.7875"/>
  <pageSetup paperSize="9" scale="100" firstPageNumber="1" fitToWidth="1" fitToHeight="15" pageOrder="downThenOver" orientation="portrait" usePrinterDefaults="false" blackAndWhite="false" draft="false" cellComments="none" useFirstPageNumber="true" horizontalDpi="300" verticalDpi="300" copies="1"/>
  <headerFooter differentFirst="false" differentOddEven="false">
    <oddHeader>&amp;C&amp;A</oddHeader>
    <oddFooter>&amp;CPage &amp;P</oddFooter>
  </headerFooter>
  <drawing r:id="rId1"/>
</worksheet>
</file>

<file path=xl/worksheets/sheet10.xml><?xml version="1.0" encoding="utf-8"?>
<worksheet xmlns="http://schemas.openxmlformats.org/spreadsheetml/2006/main" xmlns:r="http://schemas.openxmlformats.org/officeDocument/2006/relationships">
  <sheetPr filterMode="false">
    <pageSetUpPr fitToPage="false"/>
  </sheetPr>
  <dimension ref="A1:K195"/>
  <sheetViews>
    <sheetView windowProtection="false" showFormulas="false" showGridLines="true" showRowColHeaders="true" showZeros="true" rightToLeft="false" tabSelected="false" showOutlineSymbols="true" defaultGridColor="true" view="normal" topLeftCell="A178" colorId="64" zoomScale="85" zoomScaleNormal="85" zoomScalePageLayoutView="100" workbookViewId="0">
      <selection pane="topLeft" activeCell="C64" activeCellId="0" sqref="C64"/>
    </sheetView>
  </sheetViews>
  <sheetFormatPr defaultRowHeight="16.5"/>
  <cols>
    <col collapsed="false" hidden="false" max="1" min="1" style="2" width="6.0765306122449"/>
    <col collapsed="false" hidden="false" max="2" min="2" style="2" width="17.280612244898"/>
    <col collapsed="false" hidden="false" max="3" min="3" style="2" width="7.56122448979592"/>
    <col collapsed="false" hidden="false" max="4" min="4" style="2" width="6.75"/>
    <col collapsed="false" hidden="false" max="7" min="5" style="2" width="6.0765306122449"/>
    <col collapsed="false" hidden="false" max="8" min="8" style="2" width="6.88265306122449"/>
    <col collapsed="false" hidden="false" max="257" min="9" style="2" width="6.0765306122449"/>
    <col collapsed="false" hidden="false" max="1025" min="258" style="0" width="8.50510204081633"/>
  </cols>
  <sheetData>
    <row r="1" customFormat="false" ht="18.4" hidden="false" customHeight="true" outlineLevel="0" collapsed="false">
      <c r="A1" s="293" t="s">
        <v>441</v>
      </c>
      <c r="B1" s="293"/>
      <c r="C1" s="346" t="s">
        <v>832</v>
      </c>
      <c r="D1" s="346"/>
      <c r="E1" s="346"/>
      <c r="F1" s="346"/>
      <c r="G1" s="346"/>
      <c r="H1" s="346"/>
      <c r="I1" s="346"/>
      <c r="J1" s="212"/>
      <c r="K1" s="0"/>
    </row>
    <row r="2" customFormat="false" ht="18.4" hidden="false" customHeight="true" outlineLevel="0" collapsed="false">
      <c r="A2" s="293" t="s">
        <v>443</v>
      </c>
      <c r="B2" s="293"/>
      <c r="C2" s="347" t="s">
        <v>833</v>
      </c>
      <c r="D2" s="347"/>
      <c r="E2" s="347"/>
      <c r="F2" s="347"/>
      <c r="G2" s="347"/>
      <c r="H2" s="347"/>
      <c r="I2" s="347"/>
      <c r="J2" s="212"/>
      <c r="K2" s="0"/>
    </row>
    <row r="3" customFormat="false" ht="18.4" hidden="false" customHeight="true" outlineLevel="0" collapsed="false">
      <c r="A3" s="130" t="s">
        <v>445</v>
      </c>
      <c r="B3" s="130"/>
      <c r="C3" s="128" t="s">
        <v>499</v>
      </c>
      <c r="D3" s="128"/>
      <c r="E3" s="128"/>
      <c r="F3" s="128"/>
      <c r="G3" s="128"/>
      <c r="H3" s="128"/>
      <c r="I3" s="128"/>
      <c r="J3" s="212"/>
      <c r="K3" s="0"/>
    </row>
    <row r="4" customFormat="false" ht="18.2" hidden="false" customHeight="true" outlineLevel="0" collapsed="false">
      <c r="A4" s="128"/>
      <c r="B4" s="128"/>
      <c r="C4" s="217"/>
      <c r="D4" s="217"/>
      <c r="E4" s="217"/>
      <c r="F4" s="217"/>
      <c r="G4" s="217"/>
      <c r="H4" s="217"/>
      <c r="I4" s="212"/>
      <c r="J4" s="212"/>
      <c r="K4" s="0"/>
    </row>
    <row r="5" customFormat="false" ht="18.4" hidden="false" customHeight="true" outlineLevel="0" collapsed="false">
      <c r="A5" s="294" t="s">
        <v>448</v>
      </c>
      <c r="B5" s="294"/>
      <c r="C5" s="248" t="s">
        <v>449</v>
      </c>
      <c r="D5" s="248"/>
      <c r="E5" s="248"/>
      <c r="F5" s="248"/>
      <c r="G5" s="248"/>
      <c r="H5" s="248"/>
      <c r="I5" s="220"/>
      <c r="J5" s="220"/>
      <c r="K5" s="0"/>
    </row>
    <row r="6" customFormat="false" ht="16.5" hidden="false" customHeight="false" outlineLevel="0" collapsed="false">
      <c r="A6" s="294"/>
      <c r="B6" s="294"/>
      <c r="C6" s="218" t="s">
        <v>450</v>
      </c>
      <c r="D6" s="218"/>
      <c r="E6" s="218" t="s">
        <v>450</v>
      </c>
      <c r="F6" s="218"/>
      <c r="G6" s="218" t="s">
        <v>450</v>
      </c>
      <c r="H6" s="218"/>
      <c r="I6" s="220"/>
      <c r="J6" s="220"/>
      <c r="K6" s="0"/>
    </row>
    <row r="7" customFormat="false" ht="49.5" hidden="false" customHeight="false" outlineLevel="0" collapsed="false">
      <c r="A7" s="294"/>
      <c r="B7" s="294"/>
      <c r="C7" s="219" t="s">
        <v>451</v>
      </c>
      <c r="D7" s="219" t="s">
        <v>452</v>
      </c>
      <c r="E7" s="219" t="s">
        <v>451</v>
      </c>
      <c r="F7" s="219" t="s">
        <v>452</v>
      </c>
      <c r="G7" s="219" t="s">
        <v>451</v>
      </c>
      <c r="H7" s="219" t="s">
        <v>452</v>
      </c>
      <c r="I7" s="220"/>
      <c r="J7" s="220"/>
      <c r="K7" s="0"/>
    </row>
    <row r="8" customFormat="false" ht="18.4" hidden="false" customHeight="true" outlineLevel="0" collapsed="false">
      <c r="A8" s="348" t="s">
        <v>38</v>
      </c>
      <c r="B8" s="348"/>
      <c r="C8" s="250" t="n">
        <v>30</v>
      </c>
      <c r="D8" s="250" t="n">
        <v>30</v>
      </c>
      <c r="E8" s="225" t="n">
        <v>20</v>
      </c>
      <c r="F8" s="225" t="n">
        <v>20</v>
      </c>
      <c r="G8" s="250"/>
      <c r="H8" s="250"/>
      <c r="I8" s="349"/>
      <c r="J8" s="349"/>
      <c r="K8" s="0"/>
    </row>
    <row r="9" customFormat="false" ht="18.4" hidden="false" customHeight="true" outlineLevel="0" collapsed="false">
      <c r="A9" s="348" t="s">
        <v>834</v>
      </c>
      <c r="B9" s="348"/>
      <c r="C9" s="250" t="n">
        <v>30</v>
      </c>
      <c r="D9" s="250" t="n">
        <v>30</v>
      </c>
      <c r="E9" s="225" t="n">
        <v>20</v>
      </c>
      <c r="F9" s="225" t="n">
        <v>20</v>
      </c>
      <c r="G9" s="250"/>
      <c r="H9" s="250"/>
      <c r="I9" s="349"/>
      <c r="J9" s="349"/>
      <c r="K9" s="0"/>
    </row>
    <row r="10" customFormat="false" ht="18.4" hidden="false" customHeight="true" outlineLevel="0" collapsed="false">
      <c r="A10" s="365" t="s">
        <v>458</v>
      </c>
      <c r="B10" s="365"/>
      <c r="C10" s="366" t="n">
        <v>30</v>
      </c>
      <c r="D10" s="366"/>
      <c r="E10" s="367" t="n">
        <v>20</v>
      </c>
      <c r="F10" s="367"/>
      <c r="G10" s="366"/>
      <c r="H10" s="366"/>
      <c r="I10" s="212"/>
      <c r="J10" s="212"/>
      <c r="K10" s="0"/>
    </row>
    <row r="11" customFormat="false" ht="18.2" hidden="false" customHeight="true" outlineLevel="0" collapsed="false">
      <c r="A11" s="211"/>
      <c r="B11" s="211"/>
      <c r="C11" s="212"/>
      <c r="D11" s="212"/>
      <c r="E11" s="212"/>
      <c r="F11" s="212"/>
      <c r="G11" s="212"/>
      <c r="H11" s="212"/>
      <c r="I11" s="212"/>
      <c r="J11" s="212"/>
      <c r="K11" s="0"/>
    </row>
    <row r="12" customFormat="false" ht="18.2" hidden="false" customHeight="true" outlineLevel="0" collapsed="false">
      <c r="A12" s="211" t="s">
        <v>459</v>
      </c>
      <c r="B12" s="211"/>
      <c r="C12" s="211"/>
      <c r="D12" s="211"/>
      <c r="E12" s="211"/>
      <c r="F12" s="211"/>
      <c r="G12" s="211"/>
      <c r="H12" s="211"/>
      <c r="I12" s="211"/>
      <c r="J12" s="212"/>
      <c r="K12" s="0"/>
    </row>
    <row r="13" customFormat="false" ht="34.9" hidden="false" customHeight="true" outlineLevel="0" collapsed="false">
      <c r="A13" s="284" t="s">
        <v>460</v>
      </c>
      <c r="B13" s="284"/>
      <c r="C13" s="284"/>
      <c r="D13" s="284"/>
      <c r="E13" s="237" t="s">
        <v>461</v>
      </c>
      <c r="F13" s="237"/>
      <c r="G13" s="237" t="s">
        <v>462</v>
      </c>
      <c r="H13" s="237"/>
      <c r="I13" s="237"/>
      <c r="J13" s="219" t="s">
        <v>640</v>
      </c>
      <c r="K13" s="0"/>
    </row>
    <row r="14" customFormat="false" ht="82.5" hidden="false" customHeight="false" outlineLevel="0" collapsed="false">
      <c r="A14" s="284" t="s">
        <v>464</v>
      </c>
      <c r="B14" s="284" t="s">
        <v>465</v>
      </c>
      <c r="C14" s="237" t="s">
        <v>466</v>
      </c>
      <c r="D14" s="237" t="s">
        <v>467</v>
      </c>
      <c r="E14" s="284" t="s">
        <v>468</v>
      </c>
      <c r="F14" s="284" t="s">
        <v>469</v>
      </c>
      <c r="G14" s="284" t="s">
        <v>470</v>
      </c>
      <c r="H14" s="284" t="s">
        <v>471</v>
      </c>
      <c r="I14" s="284" t="s">
        <v>472</v>
      </c>
      <c r="J14" s="219"/>
      <c r="K14" s="0"/>
    </row>
    <row r="15" customFormat="false" ht="16.5" hidden="false" customHeight="false" outlineLevel="0" collapsed="false">
      <c r="A15" s="218" t="n">
        <v>2.4</v>
      </c>
      <c r="B15" s="218" t="n">
        <v>0.4</v>
      </c>
      <c r="C15" s="218" t="n">
        <v>12.2</v>
      </c>
      <c r="D15" s="218" t="n">
        <v>63.6</v>
      </c>
      <c r="E15" s="218"/>
      <c r="F15" s="218"/>
      <c r="G15" s="218"/>
      <c r="H15" s="218"/>
      <c r="I15" s="218"/>
      <c r="J15" s="218" t="n">
        <v>30</v>
      </c>
      <c r="K15" s="0"/>
    </row>
    <row r="16" customFormat="false" ht="16.5" hidden="false" customHeight="false" outlineLevel="0" collapsed="false">
      <c r="A16" s="218" t="n">
        <v>1.6</v>
      </c>
      <c r="B16" s="218" t="n">
        <v>0.266</v>
      </c>
      <c r="C16" s="218" t="n">
        <v>8.12</v>
      </c>
      <c r="D16" s="218" t="n">
        <v>42.4</v>
      </c>
      <c r="E16" s="218"/>
      <c r="F16" s="218"/>
      <c r="G16" s="218"/>
      <c r="H16" s="218"/>
      <c r="I16" s="218"/>
      <c r="J16" s="258" t="n">
        <v>20</v>
      </c>
      <c r="K16" s="0"/>
    </row>
    <row r="17" customFormat="false" ht="18.2" hidden="false" customHeight="true" outlineLevel="0" collapsed="false">
      <c r="A17" s="369"/>
      <c r="B17" s="369"/>
      <c r="C17" s="369"/>
      <c r="D17" s="369"/>
      <c r="E17" s="369"/>
      <c r="F17" s="369"/>
      <c r="G17" s="369"/>
      <c r="H17" s="369"/>
      <c r="I17" s="369"/>
      <c r="J17" s="212"/>
      <c r="K17" s="0"/>
    </row>
    <row r="18" customFormat="false" ht="18.4" hidden="false" customHeight="true" outlineLevel="0" collapsed="false">
      <c r="A18" s="245" t="s">
        <v>835</v>
      </c>
      <c r="B18" s="245"/>
      <c r="C18" s="245"/>
      <c r="D18" s="245"/>
      <c r="E18" s="245"/>
      <c r="F18" s="245"/>
      <c r="G18" s="245"/>
      <c r="H18" s="245"/>
      <c r="I18" s="245"/>
      <c r="J18" s="245"/>
      <c r="K18" s="0"/>
    </row>
    <row r="19" customFormat="false" ht="18.2" hidden="false" customHeight="true" outlineLevel="0" collapsed="false">
      <c r="A19" s="369" t="s">
        <v>740</v>
      </c>
      <c r="B19" s="369"/>
      <c r="C19" s="369"/>
      <c r="D19" s="369"/>
      <c r="E19" s="369"/>
      <c r="F19" s="369"/>
      <c r="G19" s="369"/>
      <c r="H19" s="369"/>
      <c r="I19" s="369"/>
      <c r="J19" s="369"/>
      <c r="K19" s="0"/>
    </row>
    <row r="20" customFormat="false" ht="16.5" hidden="false" customHeight="false" outlineLevel="0" collapsed="false">
      <c r="A20" s="210" t="s">
        <v>643</v>
      </c>
      <c r="B20" s="210"/>
      <c r="C20" s="210" t="s">
        <v>836</v>
      </c>
      <c r="D20" s="210"/>
      <c r="E20" s="210"/>
      <c r="F20" s="210"/>
      <c r="G20" s="210"/>
      <c r="H20" s="210"/>
      <c r="I20" s="210"/>
      <c r="J20" s="210"/>
      <c r="K20" s="0"/>
    </row>
    <row r="21" customFormat="false" ht="18.4" hidden="false" customHeight="true" outlineLevel="0" collapsed="false">
      <c r="A21" s="216" t="s">
        <v>645</v>
      </c>
      <c r="B21" s="216"/>
      <c r="C21" s="128" t="s">
        <v>837</v>
      </c>
      <c r="D21" s="128"/>
      <c r="E21" s="128"/>
      <c r="F21" s="128"/>
      <c r="G21" s="128"/>
      <c r="H21" s="128"/>
      <c r="I21" s="128"/>
      <c r="J21" s="128"/>
      <c r="K21" s="0"/>
    </row>
    <row r="22" customFormat="false" ht="18.4" hidden="false" customHeight="true" outlineLevel="0" collapsed="false">
      <c r="A22" s="212" t="s">
        <v>647</v>
      </c>
      <c r="B22" s="212"/>
      <c r="C22" s="128" t="s">
        <v>838</v>
      </c>
      <c r="D22" s="128"/>
      <c r="E22" s="128"/>
      <c r="F22" s="128"/>
      <c r="G22" s="128"/>
      <c r="H22" s="128"/>
      <c r="I22" s="128"/>
      <c r="J22" s="128"/>
      <c r="K22" s="0"/>
    </row>
    <row r="23" customFormat="false" ht="18.4" hidden="false" customHeight="true" outlineLevel="0" collapsed="false">
      <c r="A23" s="315" t="s">
        <v>650</v>
      </c>
      <c r="B23" s="212"/>
      <c r="C23" s="128" t="s">
        <v>839</v>
      </c>
      <c r="D23" s="128"/>
      <c r="E23" s="128"/>
      <c r="F23" s="128"/>
      <c r="G23" s="128"/>
      <c r="H23" s="128"/>
      <c r="I23" s="128"/>
      <c r="J23" s="128"/>
      <c r="K23" s="0"/>
    </row>
    <row r="24" customFormat="false" ht="18.4" hidden="false" customHeight="true" outlineLevel="0" collapsed="false">
      <c r="A24" s="212" t="s">
        <v>492</v>
      </c>
      <c r="B24" s="212"/>
      <c r="C24" s="128" t="s">
        <v>840</v>
      </c>
      <c r="D24" s="128"/>
      <c r="E24" s="128"/>
      <c r="F24" s="128"/>
      <c r="G24" s="128"/>
      <c r="H24" s="128"/>
      <c r="I24" s="128"/>
      <c r="J24" s="128"/>
      <c r="K24" s="0"/>
    </row>
    <row r="25" customFormat="false" ht="16.5" hidden="false" customHeight="false" outlineLevel="0" collapsed="false">
      <c r="A25" s="0"/>
      <c r="B25" s="0"/>
      <c r="C25" s="0"/>
      <c r="D25" s="0"/>
      <c r="E25" s="0"/>
      <c r="F25" s="0"/>
      <c r="G25" s="0"/>
      <c r="H25" s="0"/>
      <c r="I25" s="0"/>
      <c r="J25" s="0"/>
      <c r="K25" s="0"/>
    </row>
    <row r="26" customFormat="false" ht="16.5" hidden="false" customHeight="false" outlineLevel="0" collapsed="false">
      <c r="A26" s="2" t="s">
        <v>496</v>
      </c>
      <c r="B26" s="0"/>
      <c r="C26" s="2" t="s">
        <v>497</v>
      </c>
      <c r="D26" s="0"/>
      <c r="E26" s="0"/>
      <c r="F26" s="0"/>
      <c r="G26" s="0"/>
      <c r="H26" s="0"/>
      <c r="I26" s="0"/>
      <c r="J26" s="0"/>
      <c r="K26" s="0"/>
    </row>
    <row r="27" customFormat="false" ht="16.5" hidden="false" customHeight="false" outlineLevel="0" collapsed="false">
      <c r="A27" s="0"/>
      <c r="B27" s="0"/>
      <c r="C27" s="0"/>
      <c r="D27" s="0"/>
      <c r="E27" s="0"/>
      <c r="F27" s="0"/>
      <c r="G27" s="0"/>
      <c r="H27" s="0"/>
      <c r="I27" s="0"/>
      <c r="J27" s="0"/>
      <c r="K27" s="0"/>
    </row>
    <row r="28" customFormat="false" ht="16.5" hidden="false" customHeight="false" outlineLevel="0" collapsed="false">
      <c r="A28" s="0"/>
      <c r="B28" s="0"/>
      <c r="C28" s="0"/>
      <c r="D28" s="0"/>
      <c r="E28" s="0"/>
      <c r="F28" s="0"/>
      <c r="G28" s="0"/>
      <c r="H28" s="0"/>
      <c r="I28" s="0"/>
      <c r="J28" s="0"/>
      <c r="K28" s="0"/>
    </row>
    <row r="29" customFormat="false" ht="18.4" hidden="false" customHeight="true" outlineLevel="0" collapsed="false">
      <c r="A29" s="293" t="s">
        <v>441</v>
      </c>
      <c r="B29" s="293"/>
      <c r="C29" s="346" t="s">
        <v>841</v>
      </c>
      <c r="D29" s="346"/>
      <c r="E29" s="346"/>
      <c r="F29" s="346"/>
      <c r="G29" s="346"/>
      <c r="H29" s="346"/>
      <c r="I29" s="346"/>
      <c r="J29" s="212"/>
      <c r="K29" s="0"/>
    </row>
    <row r="30" customFormat="false" ht="18.4" hidden="false" customHeight="true" outlineLevel="0" collapsed="false">
      <c r="A30" s="293" t="s">
        <v>443</v>
      </c>
      <c r="B30" s="293"/>
      <c r="C30" s="347" t="s">
        <v>842</v>
      </c>
      <c r="D30" s="347"/>
      <c r="E30" s="347"/>
      <c r="F30" s="347"/>
      <c r="G30" s="347"/>
      <c r="H30" s="347"/>
      <c r="I30" s="347"/>
      <c r="J30" s="212"/>
      <c r="K30" s="0"/>
    </row>
    <row r="31" customFormat="false" ht="18.4" hidden="false" customHeight="true" outlineLevel="0" collapsed="false">
      <c r="A31" s="130" t="s">
        <v>445</v>
      </c>
      <c r="B31" s="130"/>
      <c r="C31" s="128" t="s">
        <v>499</v>
      </c>
      <c r="D31" s="128"/>
      <c r="E31" s="128"/>
      <c r="F31" s="128"/>
      <c r="G31" s="128"/>
      <c r="H31" s="128"/>
      <c r="I31" s="128"/>
      <c r="J31" s="212"/>
      <c r="K31" s="0"/>
    </row>
    <row r="32" customFormat="false" ht="18.2" hidden="false" customHeight="true" outlineLevel="0" collapsed="false">
      <c r="A32" s="128"/>
      <c r="B32" s="128"/>
      <c r="C32" s="217"/>
      <c r="D32" s="217"/>
      <c r="E32" s="217"/>
      <c r="F32" s="217"/>
      <c r="G32" s="217"/>
      <c r="H32" s="217"/>
      <c r="I32" s="212"/>
      <c r="J32" s="212"/>
      <c r="K32" s="0"/>
    </row>
    <row r="33" customFormat="false" ht="18.4" hidden="false" customHeight="true" outlineLevel="0" collapsed="false">
      <c r="A33" s="294" t="s">
        <v>448</v>
      </c>
      <c r="B33" s="294"/>
      <c r="C33" s="248" t="s">
        <v>449</v>
      </c>
      <c r="D33" s="248"/>
      <c r="E33" s="248"/>
      <c r="F33" s="248"/>
      <c r="G33" s="248"/>
      <c r="H33" s="248"/>
      <c r="I33" s="220"/>
      <c r="J33" s="220"/>
      <c r="K33" s="0"/>
    </row>
    <row r="34" customFormat="false" ht="16.5" hidden="false" customHeight="false" outlineLevel="0" collapsed="false">
      <c r="A34" s="294"/>
      <c r="B34" s="294"/>
      <c r="C34" s="218" t="s">
        <v>450</v>
      </c>
      <c r="D34" s="218"/>
      <c r="E34" s="218" t="s">
        <v>450</v>
      </c>
      <c r="F34" s="218"/>
      <c r="G34" s="218" t="s">
        <v>450</v>
      </c>
      <c r="H34" s="218"/>
      <c r="I34" s="220"/>
      <c r="J34" s="220"/>
      <c r="K34" s="0"/>
    </row>
    <row r="35" customFormat="false" ht="49.5" hidden="false" customHeight="false" outlineLevel="0" collapsed="false">
      <c r="A35" s="294"/>
      <c r="B35" s="294"/>
      <c r="C35" s="219" t="s">
        <v>451</v>
      </c>
      <c r="D35" s="219" t="s">
        <v>452</v>
      </c>
      <c r="E35" s="219" t="s">
        <v>451</v>
      </c>
      <c r="F35" s="219" t="s">
        <v>452</v>
      </c>
      <c r="G35" s="219" t="s">
        <v>451</v>
      </c>
      <c r="H35" s="219" t="s">
        <v>452</v>
      </c>
      <c r="I35" s="220"/>
      <c r="J35" s="220"/>
      <c r="K35" s="0"/>
    </row>
    <row r="36" customFormat="false" ht="18.4" hidden="false" customHeight="true" outlineLevel="0" collapsed="false">
      <c r="A36" s="348" t="s">
        <v>843</v>
      </c>
      <c r="B36" s="348"/>
      <c r="C36" s="250" t="n">
        <v>33</v>
      </c>
      <c r="D36" s="250" t="n">
        <v>30</v>
      </c>
      <c r="E36" s="225" t="n">
        <v>55</v>
      </c>
      <c r="F36" s="225" t="n">
        <v>50</v>
      </c>
      <c r="G36" s="250" t="n">
        <v>22</v>
      </c>
      <c r="H36" s="250" t="n">
        <v>20</v>
      </c>
      <c r="I36" s="349"/>
      <c r="J36" s="349"/>
      <c r="K36" s="0"/>
    </row>
    <row r="37" customFormat="false" ht="18.4" hidden="false" customHeight="true" outlineLevel="0" collapsed="false">
      <c r="A37" s="365" t="s">
        <v>458</v>
      </c>
      <c r="B37" s="365"/>
      <c r="C37" s="366" t="n">
        <v>30</v>
      </c>
      <c r="D37" s="366"/>
      <c r="E37" s="367" t="n">
        <v>50</v>
      </c>
      <c r="F37" s="367"/>
      <c r="G37" s="366" t="n">
        <v>20</v>
      </c>
      <c r="H37" s="366"/>
      <c r="I37" s="212"/>
      <c r="J37" s="212"/>
      <c r="K37" s="0"/>
    </row>
    <row r="38" customFormat="false" ht="18.2" hidden="false" customHeight="true" outlineLevel="0" collapsed="false">
      <c r="A38" s="211"/>
      <c r="B38" s="211"/>
      <c r="C38" s="212"/>
      <c r="D38" s="212"/>
      <c r="E38" s="212"/>
      <c r="F38" s="212"/>
      <c r="G38" s="212"/>
      <c r="H38" s="212"/>
      <c r="I38" s="212"/>
      <c r="J38" s="212"/>
      <c r="K38" s="0"/>
    </row>
    <row r="39" customFormat="false" ht="18.2" hidden="false" customHeight="true" outlineLevel="0" collapsed="false">
      <c r="A39" s="211" t="s">
        <v>459</v>
      </c>
      <c r="B39" s="211"/>
      <c r="C39" s="211"/>
      <c r="D39" s="211"/>
      <c r="E39" s="211"/>
      <c r="F39" s="211"/>
      <c r="G39" s="211"/>
      <c r="H39" s="211"/>
      <c r="I39" s="211"/>
      <c r="J39" s="212"/>
      <c r="K39" s="0"/>
    </row>
    <row r="40" customFormat="false" ht="34.9" hidden="false" customHeight="true" outlineLevel="0" collapsed="false">
      <c r="A40" s="284" t="s">
        <v>460</v>
      </c>
      <c r="B40" s="284"/>
      <c r="C40" s="284"/>
      <c r="D40" s="284"/>
      <c r="E40" s="237" t="s">
        <v>461</v>
      </c>
      <c r="F40" s="237"/>
      <c r="G40" s="237" t="s">
        <v>462</v>
      </c>
      <c r="H40" s="237"/>
      <c r="I40" s="237"/>
      <c r="J40" s="219" t="s">
        <v>640</v>
      </c>
      <c r="K40" s="0"/>
    </row>
    <row r="41" customFormat="false" ht="82.5" hidden="false" customHeight="false" outlineLevel="0" collapsed="false">
      <c r="A41" s="284" t="s">
        <v>464</v>
      </c>
      <c r="B41" s="284" t="s">
        <v>465</v>
      </c>
      <c r="C41" s="237" t="s">
        <v>466</v>
      </c>
      <c r="D41" s="237" t="s">
        <v>467</v>
      </c>
      <c r="E41" s="284" t="s">
        <v>468</v>
      </c>
      <c r="F41" s="284" t="s">
        <v>469</v>
      </c>
      <c r="G41" s="284" t="s">
        <v>470</v>
      </c>
      <c r="H41" s="284" t="s">
        <v>471</v>
      </c>
      <c r="I41" s="284" t="s">
        <v>472</v>
      </c>
      <c r="J41" s="219"/>
      <c r="K41" s="0"/>
    </row>
    <row r="42" customFormat="false" ht="16.5" hidden="false" customHeight="false" outlineLevel="0" collapsed="false">
      <c r="A42" s="218" t="n">
        <v>2.4</v>
      </c>
      <c r="B42" s="218" t="n">
        <v>0.4</v>
      </c>
      <c r="C42" s="218" t="n">
        <v>12.2</v>
      </c>
      <c r="D42" s="218" t="n">
        <v>63.6</v>
      </c>
      <c r="E42" s="218" t="n">
        <v>4.09</v>
      </c>
      <c r="F42" s="218" t="n">
        <v>0.21</v>
      </c>
      <c r="G42" s="218" t="n">
        <v>0.01</v>
      </c>
      <c r="H42" s="218" t="n">
        <v>0.02</v>
      </c>
      <c r="I42" s="218" t="n">
        <v>0.9</v>
      </c>
      <c r="J42" s="218" t="n">
        <v>40</v>
      </c>
      <c r="K42" s="2" t="s">
        <v>844</v>
      </c>
    </row>
    <row r="43" customFormat="false" ht="16.5" hidden="false" customHeight="false" outlineLevel="0" collapsed="false">
      <c r="A43" s="218" t="n">
        <v>2.4</v>
      </c>
      <c r="B43" s="218" t="n">
        <v>0.4</v>
      </c>
      <c r="C43" s="218" t="n">
        <v>12.2</v>
      </c>
      <c r="D43" s="218" t="n">
        <v>63.6</v>
      </c>
      <c r="E43" s="218"/>
      <c r="F43" s="218"/>
      <c r="G43" s="218"/>
      <c r="H43" s="218"/>
      <c r="I43" s="218" t="n">
        <v>0.9</v>
      </c>
      <c r="J43" s="258" t="n">
        <v>40</v>
      </c>
      <c r="K43" s="2" t="s">
        <v>845</v>
      </c>
    </row>
    <row r="44" customFormat="false" ht="18.2" hidden="false" customHeight="true" outlineLevel="0" collapsed="false">
      <c r="A44" s="369" t="s">
        <v>482</v>
      </c>
      <c r="B44" s="369"/>
      <c r="C44" s="369"/>
      <c r="D44" s="369"/>
      <c r="E44" s="369"/>
      <c r="F44" s="369"/>
      <c r="G44" s="369"/>
      <c r="H44" s="369"/>
      <c r="I44" s="369"/>
      <c r="J44" s="212"/>
    </row>
    <row r="45" customFormat="false" ht="34.9" hidden="false" customHeight="true" outlineLevel="0" collapsed="false">
      <c r="A45" s="245" t="s">
        <v>846</v>
      </c>
      <c r="B45" s="245"/>
      <c r="C45" s="245"/>
      <c r="D45" s="245"/>
      <c r="E45" s="245"/>
      <c r="F45" s="245"/>
      <c r="G45" s="245"/>
      <c r="H45" s="245"/>
      <c r="I45" s="245"/>
      <c r="J45" s="245"/>
    </row>
    <row r="46" customFormat="false" ht="18.2" hidden="false" customHeight="true" outlineLevel="0" collapsed="false">
      <c r="A46" s="369" t="s">
        <v>740</v>
      </c>
      <c r="B46" s="369"/>
      <c r="C46" s="369"/>
      <c r="D46" s="369"/>
      <c r="E46" s="369"/>
      <c r="F46" s="369"/>
      <c r="G46" s="369"/>
      <c r="H46" s="369"/>
      <c r="I46" s="369"/>
      <c r="J46" s="369"/>
    </row>
    <row r="47" customFormat="false" ht="16.5" hidden="false" customHeight="false" outlineLevel="0" collapsed="false">
      <c r="A47" s="210" t="s">
        <v>643</v>
      </c>
      <c r="B47" s="210"/>
      <c r="C47" s="210" t="s">
        <v>847</v>
      </c>
      <c r="D47" s="210"/>
      <c r="E47" s="210"/>
      <c r="F47" s="210"/>
      <c r="G47" s="210"/>
      <c r="H47" s="210"/>
      <c r="I47" s="210"/>
      <c r="J47" s="210"/>
    </row>
    <row r="48" customFormat="false" ht="18.4" hidden="false" customHeight="true" outlineLevel="0" collapsed="false">
      <c r="A48" s="216" t="s">
        <v>645</v>
      </c>
      <c r="B48" s="216"/>
      <c r="C48" s="128" t="s">
        <v>848</v>
      </c>
      <c r="D48" s="128"/>
      <c r="E48" s="128"/>
      <c r="F48" s="128"/>
      <c r="G48" s="128"/>
      <c r="H48" s="128"/>
      <c r="I48" s="128"/>
      <c r="J48" s="128"/>
    </row>
    <row r="49" customFormat="false" ht="18.4" hidden="false" customHeight="true" outlineLevel="0" collapsed="false">
      <c r="A49" s="212" t="s">
        <v>647</v>
      </c>
      <c r="B49" s="212"/>
      <c r="C49" s="128" t="s">
        <v>849</v>
      </c>
      <c r="D49" s="128"/>
      <c r="E49" s="128"/>
      <c r="F49" s="128"/>
      <c r="G49" s="128"/>
      <c r="H49" s="128"/>
      <c r="I49" s="128"/>
      <c r="J49" s="128"/>
    </row>
    <row r="50" customFormat="false" ht="18.4" hidden="false" customHeight="true" outlineLevel="0" collapsed="false">
      <c r="A50" s="315" t="s">
        <v>650</v>
      </c>
      <c r="B50" s="212"/>
      <c r="C50" s="128" t="s">
        <v>850</v>
      </c>
      <c r="D50" s="128"/>
      <c r="E50" s="128"/>
      <c r="F50" s="128"/>
      <c r="G50" s="128"/>
      <c r="H50" s="128"/>
      <c r="I50" s="128"/>
      <c r="J50" s="128"/>
    </row>
    <row r="51" customFormat="false" ht="18.4" hidden="false" customHeight="true" outlineLevel="0" collapsed="false">
      <c r="A51" s="212" t="s">
        <v>492</v>
      </c>
      <c r="B51" s="212"/>
      <c r="C51" s="128" t="s">
        <v>851</v>
      </c>
      <c r="D51" s="128"/>
      <c r="E51" s="128"/>
      <c r="F51" s="128"/>
      <c r="G51" s="128"/>
      <c r="H51" s="128"/>
      <c r="I51" s="128"/>
      <c r="J51" s="128"/>
    </row>
    <row r="52" customFormat="false" ht="16.5" hidden="false" customHeight="false" outlineLevel="0" collapsed="false">
      <c r="A52" s="0"/>
      <c r="B52" s="0"/>
      <c r="C52" s="0"/>
      <c r="D52" s="0"/>
      <c r="E52" s="0"/>
      <c r="F52" s="0"/>
      <c r="G52" s="0"/>
      <c r="H52" s="0"/>
      <c r="I52" s="0"/>
      <c r="J52" s="0"/>
    </row>
    <row r="53" customFormat="false" ht="16.5" hidden="false" customHeight="false" outlineLevel="0" collapsed="false">
      <c r="A53" s="2" t="s">
        <v>496</v>
      </c>
      <c r="B53" s="0"/>
      <c r="C53" s="2" t="s">
        <v>497</v>
      </c>
      <c r="D53" s="0"/>
      <c r="E53" s="0"/>
      <c r="F53" s="0"/>
      <c r="G53" s="0"/>
      <c r="H53" s="0"/>
      <c r="I53" s="0"/>
      <c r="J53" s="0"/>
    </row>
    <row r="54" customFormat="false" ht="16.5" hidden="false" customHeight="false" outlineLevel="0" collapsed="false">
      <c r="A54" s="0"/>
      <c r="B54" s="0"/>
      <c r="C54" s="0"/>
      <c r="D54" s="0"/>
      <c r="E54" s="0"/>
      <c r="F54" s="0"/>
      <c r="G54" s="0"/>
      <c r="H54" s="0"/>
      <c r="I54" s="0"/>
      <c r="J54" s="0"/>
    </row>
    <row r="55" customFormat="false" ht="16.5" hidden="false" customHeight="false" outlineLevel="0" collapsed="false">
      <c r="A55" s="0"/>
      <c r="B55" s="0"/>
      <c r="C55" s="0"/>
      <c r="D55" s="0"/>
      <c r="E55" s="0"/>
      <c r="F55" s="0"/>
      <c r="G55" s="0"/>
      <c r="H55" s="0"/>
      <c r="I55" s="0"/>
      <c r="J55" s="0"/>
    </row>
    <row r="56" customFormat="false" ht="16.5" hidden="false" customHeight="false" outlineLevel="0" collapsed="false">
      <c r="A56" s="0"/>
      <c r="B56" s="0"/>
      <c r="C56" s="0"/>
      <c r="D56" s="0"/>
      <c r="E56" s="0"/>
      <c r="F56" s="0"/>
      <c r="G56" s="0"/>
      <c r="H56" s="0"/>
      <c r="I56" s="0"/>
      <c r="J56" s="0"/>
    </row>
    <row r="57" customFormat="false" ht="18.4" hidden="false" customHeight="true" outlineLevel="0" collapsed="false">
      <c r="A57" s="293" t="s">
        <v>441</v>
      </c>
      <c r="B57" s="293"/>
      <c r="C57" s="346" t="s">
        <v>852</v>
      </c>
      <c r="D57" s="346"/>
      <c r="E57" s="346"/>
      <c r="F57" s="346"/>
      <c r="G57" s="346"/>
      <c r="H57" s="346"/>
      <c r="I57" s="346"/>
      <c r="J57" s="212"/>
    </row>
    <row r="58" customFormat="false" ht="18.4" hidden="false" customHeight="true" outlineLevel="0" collapsed="false">
      <c r="A58" s="293" t="s">
        <v>443</v>
      </c>
      <c r="B58" s="293"/>
      <c r="C58" s="347" t="s">
        <v>31</v>
      </c>
      <c r="D58" s="347"/>
      <c r="E58" s="347"/>
      <c r="F58" s="347"/>
      <c r="G58" s="347"/>
      <c r="H58" s="347"/>
      <c r="I58" s="347"/>
      <c r="J58" s="212"/>
    </row>
    <row r="59" customFormat="false" ht="18.4" hidden="false" customHeight="true" outlineLevel="0" collapsed="false">
      <c r="A59" s="130" t="s">
        <v>445</v>
      </c>
      <c r="B59" s="130"/>
      <c r="C59" s="128" t="s">
        <v>499</v>
      </c>
      <c r="D59" s="128"/>
      <c r="E59" s="128"/>
      <c r="F59" s="128"/>
      <c r="G59" s="128"/>
      <c r="H59" s="128"/>
      <c r="I59" s="128"/>
      <c r="J59" s="212"/>
    </row>
    <row r="60" customFormat="false" ht="18.2" hidden="false" customHeight="true" outlineLevel="0" collapsed="false">
      <c r="A60" s="128"/>
      <c r="B60" s="128"/>
      <c r="C60" s="217"/>
      <c r="D60" s="217"/>
      <c r="E60" s="217"/>
      <c r="F60" s="217"/>
      <c r="G60" s="217"/>
      <c r="H60" s="217"/>
      <c r="I60" s="212"/>
      <c r="J60" s="212"/>
    </row>
    <row r="61" customFormat="false" ht="18.4" hidden="false" customHeight="true" outlineLevel="0" collapsed="false">
      <c r="A61" s="294" t="s">
        <v>448</v>
      </c>
      <c r="B61" s="294"/>
      <c r="C61" s="248" t="s">
        <v>449</v>
      </c>
      <c r="D61" s="248"/>
      <c r="E61" s="248"/>
      <c r="F61" s="248"/>
      <c r="G61" s="248"/>
      <c r="H61" s="248"/>
      <c r="I61" s="220"/>
      <c r="J61" s="220"/>
    </row>
    <row r="62" customFormat="false" ht="16.5" hidden="false" customHeight="false" outlineLevel="0" collapsed="false">
      <c r="A62" s="294"/>
      <c r="B62" s="294"/>
      <c r="C62" s="218" t="s">
        <v>450</v>
      </c>
      <c r="D62" s="218"/>
      <c r="E62" s="218" t="s">
        <v>450</v>
      </c>
      <c r="F62" s="218"/>
      <c r="G62" s="218" t="s">
        <v>450</v>
      </c>
      <c r="H62" s="218"/>
      <c r="I62" s="220"/>
      <c r="J62" s="220"/>
    </row>
    <row r="63" customFormat="false" ht="49.5" hidden="false" customHeight="false" outlineLevel="0" collapsed="false">
      <c r="A63" s="294"/>
      <c r="B63" s="294"/>
      <c r="C63" s="219" t="s">
        <v>451</v>
      </c>
      <c r="D63" s="219" t="s">
        <v>452</v>
      </c>
      <c r="E63" s="219" t="s">
        <v>451</v>
      </c>
      <c r="F63" s="219" t="s">
        <v>452</v>
      </c>
      <c r="G63" s="219" t="s">
        <v>451</v>
      </c>
      <c r="H63" s="219" t="s">
        <v>452</v>
      </c>
      <c r="I63" s="220"/>
      <c r="J63" s="220"/>
    </row>
    <row r="64" customFormat="false" ht="18.4" hidden="false" customHeight="true" outlineLevel="0" collapsed="false">
      <c r="A64" s="348" t="s">
        <v>23</v>
      </c>
      <c r="B64" s="348"/>
      <c r="C64" s="250" t="n">
        <v>10</v>
      </c>
      <c r="D64" s="250" t="n">
        <v>10</v>
      </c>
      <c r="E64" s="225" t="n">
        <v>8</v>
      </c>
      <c r="F64" s="225" t="n">
        <v>8</v>
      </c>
      <c r="G64" s="250"/>
      <c r="H64" s="250"/>
      <c r="I64" s="349"/>
      <c r="J64" s="349"/>
    </row>
    <row r="65" customFormat="false" ht="18.4" hidden="false" customHeight="true" outlineLevel="0" collapsed="false">
      <c r="A65" s="365" t="s">
        <v>458</v>
      </c>
      <c r="B65" s="365"/>
      <c r="C65" s="366" t="n">
        <v>10</v>
      </c>
      <c r="D65" s="366"/>
      <c r="E65" s="367" t="n">
        <v>8</v>
      </c>
      <c r="F65" s="367"/>
      <c r="G65" s="366"/>
      <c r="H65" s="366"/>
      <c r="I65" s="212"/>
      <c r="J65" s="212"/>
    </row>
    <row r="66" customFormat="false" ht="18.2" hidden="false" customHeight="true" outlineLevel="0" collapsed="false">
      <c r="A66" s="211"/>
      <c r="B66" s="211"/>
      <c r="C66" s="212"/>
      <c r="D66" s="212"/>
      <c r="E66" s="212"/>
      <c r="F66" s="212"/>
      <c r="G66" s="212"/>
      <c r="H66" s="212"/>
      <c r="I66" s="212"/>
      <c r="J66" s="212"/>
    </row>
    <row r="67" customFormat="false" ht="18.2" hidden="false" customHeight="true" outlineLevel="0" collapsed="false">
      <c r="A67" s="211" t="s">
        <v>459</v>
      </c>
      <c r="B67" s="211"/>
      <c r="C67" s="211"/>
      <c r="D67" s="211"/>
      <c r="E67" s="211"/>
      <c r="F67" s="211"/>
      <c r="G67" s="211"/>
      <c r="H67" s="211"/>
      <c r="I67" s="211"/>
      <c r="J67" s="212"/>
    </row>
    <row r="68" customFormat="false" ht="34.9" hidden="false" customHeight="true" outlineLevel="0" collapsed="false">
      <c r="A68" s="284" t="s">
        <v>460</v>
      </c>
      <c r="B68" s="284"/>
      <c r="C68" s="284"/>
      <c r="D68" s="284"/>
      <c r="E68" s="237" t="s">
        <v>461</v>
      </c>
      <c r="F68" s="237"/>
      <c r="G68" s="237" t="s">
        <v>462</v>
      </c>
      <c r="H68" s="237"/>
      <c r="I68" s="237"/>
      <c r="J68" s="219" t="s">
        <v>640</v>
      </c>
    </row>
    <row r="69" customFormat="false" ht="82.5" hidden="false" customHeight="false" outlineLevel="0" collapsed="false">
      <c r="A69" s="284" t="s">
        <v>464</v>
      </c>
      <c r="B69" s="284" t="s">
        <v>465</v>
      </c>
      <c r="C69" s="237" t="s">
        <v>466</v>
      </c>
      <c r="D69" s="237" t="s">
        <v>467</v>
      </c>
      <c r="E69" s="284" t="s">
        <v>468</v>
      </c>
      <c r="F69" s="284" t="s">
        <v>469</v>
      </c>
      <c r="G69" s="284" t="s">
        <v>470</v>
      </c>
      <c r="H69" s="284" t="s">
        <v>471</v>
      </c>
      <c r="I69" s="284" t="s">
        <v>472</v>
      </c>
      <c r="J69" s="219"/>
    </row>
    <row r="70" customFormat="false" ht="16.5" hidden="false" customHeight="false" outlineLevel="0" collapsed="false">
      <c r="A70" s="218" t="n">
        <v>0.1</v>
      </c>
      <c r="B70" s="218" t="n">
        <v>4.1</v>
      </c>
      <c r="C70" s="218" t="n">
        <v>0.1</v>
      </c>
      <c r="D70" s="218" t="n">
        <v>37.5</v>
      </c>
      <c r="E70" s="218"/>
      <c r="F70" s="218"/>
      <c r="G70" s="218"/>
      <c r="H70" s="218"/>
      <c r="I70" s="218"/>
      <c r="J70" s="218" t="n">
        <v>10</v>
      </c>
    </row>
    <row r="71" customFormat="false" ht="16.5" hidden="false" customHeight="false" outlineLevel="0" collapsed="false">
      <c r="A71" s="218"/>
      <c r="B71" s="218"/>
      <c r="C71" s="218"/>
      <c r="D71" s="218"/>
      <c r="E71" s="218"/>
      <c r="F71" s="218"/>
      <c r="G71" s="218"/>
      <c r="H71" s="218"/>
      <c r="I71" s="218"/>
      <c r="J71" s="243"/>
    </row>
    <row r="72" customFormat="false" ht="18.2" hidden="false" customHeight="true" outlineLevel="0" collapsed="false">
      <c r="A72" s="369" t="s">
        <v>482</v>
      </c>
      <c r="B72" s="369"/>
      <c r="C72" s="369"/>
      <c r="D72" s="369"/>
      <c r="E72" s="369"/>
      <c r="F72" s="369"/>
      <c r="G72" s="369"/>
      <c r="H72" s="369"/>
      <c r="I72" s="369"/>
      <c r="J72" s="212"/>
    </row>
    <row r="73" customFormat="false" ht="18.4" hidden="false" customHeight="true" outlineLevel="0" collapsed="false">
      <c r="A73" s="245" t="s">
        <v>853</v>
      </c>
      <c r="B73" s="245"/>
      <c r="C73" s="245"/>
      <c r="D73" s="245"/>
      <c r="E73" s="245"/>
      <c r="F73" s="245"/>
      <c r="G73" s="245"/>
      <c r="H73" s="245"/>
      <c r="I73" s="245"/>
      <c r="J73" s="245"/>
    </row>
    <row r="74" customFormat="false" ht="18.2" hidden="false" customHeight="true" outlineLevel="0" collapsed="false">
      <c r="A74" s="369" t="s">
        <v>740</v>
      </c>
      <c r="B74" s="369"/>
      <c r="C74" s="369"/>
      <c r="D74" s="369"/>
      <c r="E74" s="369"/>
      <c r="F74" s="369"/>
      <c r="G74" s="369"/>
      <c r="H74" s="369"/>
      <c r="I74" s="369"/>
      <c r="J74" s="369"/>
    </row>
    <row r="75" customFormat="false" ht="16.5" hidden="false" customHeight="false" outlineLevel="0" collapsed="false">
      <c r="A75" s="210" t="s">
        <v>643</v>
      </c>
      <c r="B75" s="210"/>
      <c r="C75" s="210" t="s">
        <v>854</v>
      </c>
      <c r="D75" s="210"/>
      <c r="E75" s="210"/>
      <c r="F75" s="210"/>
      <c r="G75" s="210"/>
      <c r="H75" s="210"/>
      <c r="I75" s="210"/>
      <c r="J75" s="210"/>
    </row>
    <row r="76" customFormat="false" ht="18.4" hidden="false" customHeight="true" outlineLevel="0" collapsed="false">
      <c r="A76" s="216" t="s">
        <v>645</v>
      </c>
      <c r="B76" s="216"/>
      <c r="C76" s="128" t="s">
        <v>855</v>
      </c>
      <c r="D76" s="128"/>
      <c r="E76" s="128"/>
      <c r="F76" s="128"/>
      <c r="G76" s="128"/>
      <c r="H76" s="128"/>
      <c r="I76" s="128"/>
      <c r="J76" s="128"/>
    </row>
    <row r="77" customFormat="false" ht="18.4" hidden="false" customHeight="true" outlineLevel="0" collapsed="false">
      <c r="A77" s="212" t="s">
        <v>647</v>
      </c>
      <c r="B77" s="212"/>
      <c r="C77" s="128" t="s">
        <v>856</v>
      </c>
      <c r="D77" s="128"/>
      <c r="E77" s="128"/>
      <c r="F77" s="128"/>
      <c r="G77" s="128"/>
      <c r="H77" s="128"/>
      <c r="I77" s="128"/>
      <c r="J77" s="128"/>
    </row>
    <row r="78" customFormat="false" ht="18.4" hidden="false" customHeight="true" outlineLevel="0" collapsed="false">
      <c r="A78" s="315" t="s">
        <v>650</v>
      </c>
      <c r="B78" s="212"/>
      <c r="C78" s="128" t="s">
        <v>855</v>
      </c>
      <c r="D78" s="128"/>
      <c r="E78" s="128"/>
      <c r="F78" s="128"/>
      <c r="G78" s="128"/>
      <c r="H78" s="128"/>
      <c r="I78" s="128"/>
      <c r="J78" s="128"/>
    </row>
    <row r="79" customFormat="false" ht="18.4" hidden="false" customHeight="true" outlineLevel="0" collapsed="false">
      <c r="A79" s="212" t="s">
        <v>492</v>
      </c>
      <c r="B79" s="212"/>
      <c r="C79" s="128" t="s">
        <v>855</v>
      </c>
      <c r="D79" s="128"/>
      <c r="E79" s="128"/>
      <c r="F79" s="128"/>
      <c r="G79" s="128"/>
      <c r="H79" s="128"/>
      <c r="I79" s="128"/>
      <c r="J79" s="128"/>
    </row>
    <row r="80" customFormat="false" ht="16.5" hidden="false" customHeight="false" outlineLevel="0" collapsed="false">
      <c r="A80" s="0"/>
      <c r="B80" s="0"/>
      <c r="C80" s="0"/>
      <c r="D80" s="0"/>
      <c r="E80" s="0"/>
      <c r="F80" s="0"/>
      <c r="G80" s="0"/>
      <c r="H80" s="0"/>
      <c r="I80" s="0"/>
      <c r="J80" s="0"/>
    </row>
    <row r="81" customFormat="false" ht="16.5" hidden="false" customHeight="false" outlineLevel="0" collapsed="false">
      <c r="A81" s="2" t="s">
        <v>496</v>
      </c>
      <c r="B81" s="0"/>
      <c r="C81" s="2" t="s">
        <v>497</v>
      </c>
      <c r="D81" s="0"/>
      <c r="E81" s="0"/>
      <c r="F81" s="0"/>
      <c r="G81" s="0"/>
      <c r="H81" s="0"/>
      <c r="I81" s="0"/>
      <c r="J81" s="0"/>
    </row>
    <row r="82" customFormat="false" ht="16.5" hidden="false" customHeight="false" outlineLevel="0" collapsed="false">
      <c r="A82" s="0"/>
      <c r="B82" s="0"/>
      <c r="C82" s="0"/>
      <c r="D82" s="0"/>
      <c r="E82" s="0"/>
      <c r="F82" s="0"/>
      <c r="G82" s="0"/>
      <c r="H82" s="0"/>
      <c r="I82" s="0"/>
      <c r="J82" s="0"/>
    </row>
    <row r="83" customFormat="false" ht="16.5" hidden="false" customHeight="false" outlineLevel="0" collapsed="false">
      <c r="A83" s="0"/>
      <c r="B83" s="0"/>
      <c r="C83" s="0"/>
      <c r="D83" s="0"/>
      <c r="E83" s="0"/>
      <c r="F83" s="0"/>
      <c r="G83" s="0"/>
      <c r="H83" s="0"/>
      <c r="I83" s="0"/>
      <c r="J83" s="0"/>
    </row>
    <row r="84" customFormat="false" ht="16.5" hidden="false" customHeight="false" outlineLevel="0" collapsed="false">
      <c r="A84" s="0"/>
      <c r="B84" s="0"/>
      <c r="C84" s="0"/>
      <c r="D84" s="0"/>
      <c r="E84" s="0"/>
      <c r="F84" s="0"/>
      <c r="G84" s="0"/>
      <c r="H84" s="0"/>
      <c r="I84" s="0"/>
      <c r="J84" s="0"/>
    </row>
    <row r="85" customFormat="false" ht="18.4" hidden="false" customHeight="true" outlineLevel="0" collapsed="false">
      <c r="A85" s="293" t="s">
        <v>441</v>
      </c>
      <c r="B85" s="293"/>
      <c r="C85" s="346" t="s">
        <v>857</v>
      </c>
      <c r="D85" s="346"/>
      <c r="E85" s="346"/>
      <c r="F85" s="346"/>
      <c r="G85" s="346"/>
      <c r="H85" s="346"/>
      <c r="I85" s="346"/>
      <c r="J85" s="212"/>
    </row>
    <row r="86" customFormat="false" ht="18.4" hidden="false" customHeight="true" outlineLevel="0" collapsed="false">
      <c r="A86" s="293" t="s">
        <v>443</v>
      </c>
      <c r="B86" s="293"/>
      <c r="C86" s="347" t="s">
        <v>858</v>
      </c>
      <c r="D86" s="347"/>
      <c r="E86" s="347"/>
      <c r="F86" s="347"/>
      <c r="G86" s="347"/>
      <c r="H86" s="347"/>
      <c r="I86" s="347"/>
      <c r="J86" s="212"/>
    </row>
    <row r="87" customFormat="false" ht="18.4" hidden="false" customHeight="true" outlineLevel="0" collapsed="false">
      <c r="A87" s="130" t="s">
        <v>445</v>
      </c>
      <c r="B87" s="130"/>
      <c r="C87" s="128" t="s">
        <v>499</v>
      </c>
      <c r="D87" s="128"/>
      <c r="E87" s="128"/>
      <c r="F87" s="128"/>
      <c r="G87" s="128"/>
      <c r="H87" s="128"/>
      <c r="I87" s="128"/>
      <c r="J87" s="212"/>
    </row>
    <row r="88" customFormat="false" ht="18.2" hidden="false" customHeight="true" outlineLevel="0" collapsed="false">
      <c r="A88" s="128"/>
      <c r="B88" s="128"/>
      <c r="C88" s="217"/>
      <c r="D88" s="217"/>
      <c r="E88" s="217"/>
      <c r="F88" s="217"/>
      <c r="G88" s="217"/>
      <c r="H88" s="217"/>
      <c r="I88" s="212"/>
      <c r="J88" s="212"/>
    </row>
    <row r="89" customFormat="false" ht="18.4" hidden="false" customHeight="true" outlineLevel="0" collapsed="false">
      <c r="A89" s="294" t="s">
        <v>448</v>
      </c>
      <c r="B89" s="294"/>
      <c r="C89" s="248" t="s">
        <v>449</v>
      </c>
      <c r="D89" s="248"/>
      <c r="E89" s="248"/>
      <c r="F89" s="248"/>
      <c r="G89" s="248"/>
      <c r="H89" s="248"/>
      <c r="I89" s="220"/>
      <c r="J89" s="220"/>
    </row>
    <row r="90" customFormat="false" ht="16.5" hidden="false" customHeight="false" outlineLevel="0" collapsed="false">
      <c r="A90" s="294"/>
      <c r="B90" s="294"/>
      <c r="C90" s="218" t="s">
        <v>450</v>
      </c>
      <c r="D90" s="218"/>
      <c r="E90" s="218" t="s">
        <v>450</v>
      </c>
      <c r="F90" s="218"/>
      <c r="G90" s="218" t="s">
        <v>450</v>
      </c>
      <c r="H90" s="218"/>
      <c r="I90" s="220"/>
      <c r="J90" s="220"/>
    </row>
    <row r="91" customFormat="false" ht="49.5" hidden="false" customHeight="false" outlineLevel="0" collapsed="false">
      <c r="A91" s="294"/>
      <c r="B91" s="294"/>
      <c r="C91" s="219" t="s">
        <v>451</v>
      </c>
      <c r="D91" s="219" t="s">
        <v>452</v>
      </c>
      <c r="E91" s="219" t="s">
        <v>451</v>
      </c>
      <c r="F91" s="219" t="s">
        <v>452</v>
      </c>
      <c r="G91" s="219" t="s">
        <v>451</v>
      </c>
      <c r="H91" s="219" t="s">
        <v>452</v>
      </c>
      <c r="I91" s="220"/>
      <c r="J91" s="220"/>
    </row>
    <row r="92" customFormat="false" ht="18.4" hidden="false" customHeight="true" outlineLevel="0" collapsed="false">
      <c r="A92" s="348" t="s">
        <v>859</v>
      </c>
      <c r="B92" s="348"/>
      <c r="C92" s="270" t="n">
        <v>10.6</v>
      </c>
      <c r="D92" s="250" t="n">
        <v>10</v>
      </c>
      <c r="E92" s="225"/>
      <c r="F92" s="225"/>
      <c r="G92" s="250"/>
      <c r="H92" s="250"/>
      <c r="I92" s="349"/>
      <c r="J92" s="349"/>
    </row>
    <row r="93" customFormat="false" ht="18.2" hidden="false" customHeight="true" outlineLevel="0" collapsed="false">
      <c r="A93" s="365" t="s">
        <v>458</v>
      </c>
      <c r="B93" s="365"/>
      <c r="C93" s="366" t="n">
        <v>10</v>
      </c>
      <c r="D93" s="366"/>
      <c r="E93" s="367"/>
      <c r="F93" s="367"/>
      <c r="G93" s="366"/>
      <c r="H93" s="366"/>
      <c r="I93" s="212"/>
      <c r="J93" s="212"/>
    </row>
    <row r="94" customFormat="false" ht="18.2" hidden="false" customHeight="true" outlineLevel="0" collapsed="false">
      <c r="A94" s="211"/>
      <c r="B94" s="211"/>
      <c r="C94" s="212"/>
      <c r="D94" s="212"/>
      <c r="E94" s="212"/>
      <c r="F94" s="212"/>
      <c r="G94" s="212"/>
      <c r="H94" s="212"/>
      <c r="I94" s="212"/>
      <c r="J94" s="212"/>
    </row>
    <row r="95" customFormat="false" ht="18.2" hidden="false" customHeight="true" outlineLevel="0" collapsed="false">
      <c r="A95" s="211" t="s">
        <v>459</v>
      </c>
      <c r="B95" s="211"/>
      <c r="C95" s="211"/>
      <c r="D95" s="211"/>
      <c r="E95" s="211"/>
      <c r="F95" s="211"/>
      <c r="G95" s="211"/>
      <c r="H95" s="211"/>
      <c r="I95" s="211"/>
      <c r="J95" s="212"/>
    </row>
    <row r="96" customFormat="false" ht="34.9" hidden="false" customHeight="true" outlineLevel="0" collapsed="false">
      <c r="A96" s="284" t="s">
        <v>460</v>
      </c>
      <c r="B96" s="284"/>
      <c r="C96" s="284"/>
      <c r="D96" s="284"/>
      <c r="E96" s="237" t="s">
        <v>461</v>
      </c>
      <c r="F96" s="237"/>
      <c r="G96" s="237" t="s">
        <v>462</v>
      </c>
      <c r="H96" s="237"/>
      <c r="I96" s="237"/>
      <c r="J96" s="219" t="s">
        <v>640</v>
      </c>
    </row>
    <row r="97" customFormat="false" ht="82.5" hidden="false" customHeight="false" outlineLevel="0" collapsed="false">
      <c r="A97" s="284" t="s">
        <v>464</v>
      </c>
      <c r="B97" s="284" t="s">
        <v>465</v>
      </c>
      <c r="C97" s="237" t="s">
        <v>466</v>
      </c>
      <c r="D97" s="237" t="s">
        <v>467</v>
      </c>
      <c r="E97" s="284" t="s">
        <v>468</v>
      </c>
      <c r="F97" s="284" t="s">
        <v>469</v>
      </c>
      <c r="G97" s="284" t="s">
        <v>470</v>
      </c>
      <c r="H97" s="284" t="s">
        <v>471</v>
      </c>
      <c r="I97" s="284" t="s">
        <v>472</v>
      </c>
      <c r="J97" s="219"/>
    </row>
    <row r="98" customFormat="false" ht="16.5" hidden="false" customHeight="false" outlineLevel="0" collapsed="false">
      <c r="A98" s="218" t="n">
        <v>3.9</v>
      </c>
      <c r="B98" s="218" t="n">
        <v>4</v>
      </c>
      <c r="C98" s="218" t="n">
        <v>0</v>
      </c>
      <c r="D98" s="218" t="n">
        <v>52.9</v>
      </c>
      <c r="E98" s="218" t="n">
        <v>1.01</v>
      </c>
      <c r="F98" s="218" t="n">
        <v>0.2</v>
      </c>
      <c r="G98" s="218" t="n">
        <v>0.01</v>
      </c>
      <c r="H98" s="218" t="n">
        <v>0.01</v>
      </c>
      <c r="I98" s="218" t="n">
        <v>0.1</v>
      </c>
      <c r="J98" s="218" t="n">
        <v>10</v>
      </c>
    </row>
    <row r="99" customFormat="false" ht="16.5" hidden="false" customHeight="false" outlineLevel="0" collapsed="false">
      <c r="A99" s="218"/>
      <c r="B99" s="218"/>
      <c r="C99" s="218"/>
      <c r="D99" s="218"/>
      <c r="E99" s="218"/>
      <c r="F99" s="218"/>
      <c r="G99" s="218"/>
      <c r="H99" s="218"/>
      <c r="I99" s="218"/>
      <c r="J99" s="243"/>
    </row>
    <row r="100" customFormat="false" ht="18.2" hidden="false" customHeight="true" outlineLevel="0" collapsed="false">
      <c r="A100" s="369" t="s">
        <v>482</v>
      </c>
      <c r="B100" s="369"/>
      <c r="C100" s="369"/>
      <c r="D100" s="369"/>
      <c r="E100" s="369"/>
      <c r="F100" s="369"/>
      <c r="G100" s="369"/>
      <c r="H100" s="369"/>
      <c r="I100" s="369"/>
      <c r="J100" s="212"/>
    </row>
    <row r="101" customFormat="false" ht="18.4" hidden="false" customHeight="true" outlineLevel="0" collapsed="false">
      <c r="A101" s="245" t="s">
        <v>860</v>
      </c>
      <c r="B101" s="245"/>
      <c r="C101" s="245"/>
      <c r="D101" s="245"/>
      <c r="E101" s="245"/>
      <c r="F101" s="245"/>
      <c r="G101" s="245"/>
      <c r="H101" s="245"/>
      <c r="I101" s="245"/>
      <c r="J101" s="245"/>
    </row>
    <row r="102" customFormat="false" ht="18.2" hidden="false" customHeight="true" outlineLevel="0" collapsed="false">
      <c r="A102" s="369" t="s">
        <v>740</v>
      </c>
      <c r="B102" s="369"/>
      <c r="C102" s="369"/>
      <c r="D102" s="369"/>
      <c r="E102" s="369"/>
      <c r="F102" s="369"/>
      <c r="G102" s="369"/>
      <c r="H102" s="369"/>
      <c r="I102" s="369"/>
      <c r="J102" s="369"/>
    </row>
    <row r="103" customFormat="false" ht="16.5" hidden="false" customHeight="false" outlineLevel="0" collapsed="false">
      <c r="A103" s="210" t="s">
        <v>643</v>
      </c>
      <c r="B103" s="210"/>
      <c r="C103" s="210" t="s">
        <v>861</v>
      </c>
      <c r="D103" s="210"/>
      <c r="E103" s="210"/>
      <c r="F103" s="210"/>
      <c r="G103" s="210"/>
      <c r="H103" s="210"/>
      <c r="I103" s="210"/>
      <c r="J103" s="210"/>
    </row>
    <row r="104" customFormat="false" ht="18.4" hidden="false" customHeight="true" outlineLevel="0" collapsed="false">
      <c r="A104" s="216" t="s">
        <v>645</v>
      </c>
      <c r="B104" s="216"/>
      <c r="C104" s="128" t="s">
        <v>862</v>
      </c>
      <c r="D104" s="128"/>
      <c r="E104" s="128"/>
      <c r="F104" s="128"/>
      <c r="G104" s="128"/>
      <c r="H104" s="128"/>
      <c r="I104" s="128"/>
      <c r="J104" s="128"/>
    </row>
    <row r="105" customFormat="false" ht="18.4" hidden="false" customHeight="true" outlineLevel="0" collapsed="false">
      <c r="A105" s="212" t="s">
        <v>647</v>
      </c>
      <c r="B105" s="212"/>
      <c r="C105" s="128" t="s">
        <v>863</v>
      </c>
      <c r="D105" s="128"/>
      <c r="E105" s="128"/>
      <c r="F105" s="128"/>
      <c r="G105" s="128"/>
      <c r="H105" s="128"/>
      <c r="I105" s="128"/>
      <c r="J105" s="128"/>
    </row>
    <row r="106" customFormat="false" ht="18.4" hidden="false" customHeight="true" outlineLevel="0" collapsed="false">
      <c r="A106" s="315" t="s">
        <v>650</v>
      </c>
      <c r="B106" s="212"/>
      <c r="C106" s="128" t="s">
        <v>862</v>
      </c>
      <c r="D106" s="128"/>
      <c r="E106" s="128"/>
      <c r="F106" s="128"/>
      <c r="G106" s="128"/>
      <c r="H106" s="128"/>
      <c r="I106" s="128"/>
      <c r="J106" s="128"/>
    </row>
    <row r="107" customFormat="false" ht="18.4" hidden="false" customHeight="true" outlineLevel="0" collapsed="false">
      <c r="A107" s="212" t="s">
        <v>492</v>
      </c>
      <c r="B107" s="212"/>
      <c r="C107" s="128" t="s">
        <v>862</v>
      </c>
      <c r="D107" s="128"/>
      <c r="E107" s="128"/>
      <c r="F107" s="128"/>
      <c r="G107" s="128"/>
      <c r="H107" s="128"/>
      <c r="I107" s="128"/>
      <c r="J107" s="128"/>
    </row>
    <row r="108" customFormat="false" ht="16.5" hidden="false" customHeight="false" outlineLevel="0" collapsed="false">
      <c r="A108" s="0"/>
      <c r="B108" s="0"/>
      <c r="C108" s="0"/>
      <c r="D108" s="0"/>
      <c r="E108" s="0"/>
      <c r="F108" s="0"/>
      <c r="G108" s="0"/>
      <c r="H108" s="0"/>
      <c r="I108" s="0"/>
      <c r="J108" s="0"/>
    </row>
    <row r="109" customFormat="false" ht="16.5" hidden="false" customHeight="false" outlineLevel="0" collapsed="false">
      <c r="A109" s="2" t="s">
        <v>496</v>
      </c>
      <c r="B109" s="0"/>
      <c r="C109" s="2" t="s">
        <v>497</v>
      </c>
      <c r="D109" s="0"/>
      <c r="E109" s="0"/>
      <c r="F109" s="0"/>
      <c r="G109" s="0"/>
      <c r="H109" s="0"/>
      <c r="I109" s="0"/>
      <c r="J109" s="0"/>
    </row>
    <row r="110" customFormat="false" ht="16.5" hidden="false" customHeight="false" outlineLevel="0" collapsed="false">
      <c r="A110" s="0"/>
      <c r="B110" s="0"/>
      <c r="C110" s="0"/>
      <c r="D110" s="0"/>
      <c r="E110" s="0"/>
      <c r="F110" s="0"/>
      <c r="G110" s="0"/>
      <c r="H110" s="0"/>
      <c r="I110" s="0"/>
      <c r="J110" s="0"/>
    </row>
    <row r="111" customFormat="false" ht="16.5" hidden="false" customHeight="false" outlineLevel="0" collapsed="false">
      <c r="A111" s="0"/>
      <c r="B111" s="0"/>
      <c r="C111" s="0"/>
      <c r="D111" s="0"/>
      <c r="E111" s="0"/>
      <c r="F111" s="0"/>
      <c r="G111" s="0"/>
      <c r="H111" s="0"/>
      <c r="I111" s="0"/>
      <c r="J111" s="0"/>
    </row>
    <row r="112" customFormat="false" ht="18.4" hidden="false" customHeight="true" outlineLevel="0" collapsed="false">
      <c r="A112" s="293" t="s">
        <v>441</v>
      </c>
      <c r="B112" s="293"/>
      <c r="C112" s="346"/>
      <c r="D112" s="346"/>
      <c r="E112" s="346"/>
      <c r="F112" s="346"/>
      <c r="G112" s="346"/>
      <c r="H112" s="346"/>
      <c r="I112" s="346"/>
      <c r="J112" s="212"/>
    </row>
    <row r="113" customFormat="false" ht="18.4" hidden="false" customHeight="true" outlineLevel="0" collapsed="false">
      <c r="A113" s="293" t="s">
        <v>443</v>
      </c>
      <c r="B113" s="293"/>
      <c r="C113" s="347" t="s">
        <v>864</v>
      </c>
      <c r="D113" s="347"/>
      <c r="E113" s="347"/>
      <c r="F113" s="347"/>
      <c r="G113" s="347"/>
      <c r="H113" s="347"/>
      <c r="I113" s="347"/>
      <c r="J113" s="212"/>
    </row>
    <row r="114" customFormat="false" ht="18.4" hidden="false" customHeight="true" outlineLevel="0" collapsed="false">
      <c r="A114" s="130" t="s">
        <v>445</v>
      </c>
      <c r="B114" s="130"/>
      <c r="C114" s="128"/>
      <c r="D114" s="128"/>
      <c r="E114" s="128"/>
      <c r="F114" s="128"/>
      <c r="G114" s="128"/>
      <c r="H114" s="128"/>
      <c r="I114" s="128"/>
      <c r="J114" s="212"/>
    </row>
    <row r="115" customFormat="false" ht="18.2" hidden="false" customHeight="true" outlineLevel="0" collapsed="false">
      <c r="A115" s="128"/>
      <c r="B115" s="128"/>
      <c r="C115" s="217"/>
      <c r="D115" s="217"/>
      <c r="E115" s="217"/>
      <c r="F115" s="217"/>
      <c r="G115" s="217"/>
      <c r="H115" s="217"/>
      <c r="I115" s="212"/>
      <c r="J115" s="212"/>
    </row>
    <row r="116" customFormat="false" ht="18.4" hidden="false" customHeight="true" outlineLevel="0" collapsed="false">
      <c r="A116" s="294" t="s">
        <v>448</v>
      </c>
      <c r="B116" s="294"/>
      <c r="C116" s="248" t="s">
        <v>449</v>
      </c>
      <c r="D116" s="248"/>
      <c r="E116" s="248"/>
      <c r="F116" s="248"/>
      <c r="G116" s="248"/>
      <c r="H116" s="248"/>
      <c r="I116" s="220"/>
      <c r="J116" s="220"/>
    </row>
    <row r="117" customFormat="false" ht="16.5" hidden="false" customHeight="false" outlineLevel="0" collapsed="false">
      <c r="A117" s="294"/>
      <c r="B117" s="294"/>
      <c r="C117" s="218" t="s">
        <v>450</v>
      </c>
      <c r="D117" s="218"/>
      <c r="E117" s="218" t="s">
        <v>450</v>
      </c>
      <c r="F117" s="218"/>
      <c r="G117" s="218" t="s">
        <v>450</v>
      </c>
      <c r="H117" s="218"/>
      <c r="I117" s="220"/>
      <c r="J117" s="220"/>
    </row>
    <row r="118" customFormat="false" ht="49.5" hidden="false" customHeight="false" outlineLevel="0" collapsed="false">
      <c r="A118" s="294"/>
      <c r="B118" s="294"/>
      <c r="C118" s="219" t="s">
        <v>451</v>
      </c>
      <c r="D118" s="219" t="s">
        <v>452</v>
      </c>
      <c r="E118" s="219" t="s">
        <v>451</v>
      </c>
      <c r="F118" s="219" t="s">
        <v>452</v>
      </c>
      <c r="G118" s="219" t="s">
        <v>451</v>
      </c>
      <c r="H118" s="219" t="s">
        <v>452</v>
      </c>
      <c r="I118" s="220"/>
      <c r="J118" s="220"/>
    </row>
    <row r="119" customFormat="false" ht="18.4" hidden="false" customHeight="true" outlineLevel="0" collapsed="false">
      <c r="A119" s="396" t="s">
        <v>198</v>
      </c>
      <c r="B119" s="396"/>
      <c r="C119" s="225" t="n">
        <v>20</v>
      </c>
      <c r="D119" s="225" t="n">
        <v>20</v>
      </c>
      <c r="E119" s="219"/>
      <c r="F119" s="219"/>
      <c r="G119" s="219"/>
      <c r="H119" s="219"/>
      <c r="I119" s="220"/>
      <c r="J119" s="220"/>
    </row>
    <row r="120" customFormat="false" ht="18.4" hidden="false" customHeight="true" outlineLevel="0" collapsed="false">
      <c r="A120" s="348" t="s">
        <v>94</v>
      </c>
      <c r="B120" s="348"/>
      <c r="C120" s="250" t="n">
        <v>20</v>
      </c>
      <c r="D120" s="250" t="n">
        <v>20</v>
      </c>
      <c r="E120" s="225"/>
      <c r="F120" s="225"/>
      <c r="G120" s="250"/>
      <c r="H120" s="250"/>
      <c r="I120" s="349"/>
      <c r="J120" s="349"/>
    </row>
    <row r="121" customFormat="false" ht="18.2" hidden="false" customHeight="true" outlineLevel="0" collapsed="false">
      <c r="A121" s="365" t="s">
        <v>458</v>
      </c>
      <c r="B121" s="365"/>
      <c r="C121" s="366" t="n">
        <v>20</v>
      </c>
      <c r="D121" s="366"/>
      <c r="E121" s="367"/>
      <c r="F121" s="367"/>
      <c r="G121" s="366"/>
      <c r="H121" s="366"/>
      <c r="I121" s="212"/>
      <c r="J121" s="212"/>
    </row>
    <row r="122" customFormat="false" ht="18.2" hidden="false" customHeight="true" outlineLevel="0" collapsed="false">
      <c r="A122" s="211"/>
      <c r="B122" s="211"/>
      <c r="C122" s="212"/>
      <c r="D122" s="212"/>
      <c r="E122" s="212"/>
      <c r="F122" s="212"/>
      <c r="G122" s="212"/>
      <c r="H122" s="212"/>
      <c r="I122" s="212"/>
      <c r="J122" s="212"/>
    </row>
    <row r="123" customFormat="false" ht="18.2" hidden="false" customHeight="true" outlineLevel="0" collapsed="false">
      <c r="A123" s="211" t="s">
        <v>459</v>
      </c>
      <c r="B123" s="211"/>
      <c r="C123" s="211"/>
      <c r="D123" s="211"/>
      <c r="E123" s="211"/>
      <c r="F123" s="211"/>
      <c r="G123" s="211"/>
      <c r="H123" s="211"/>
      <c r="I123" s="211"/>
      <c r="J123" s="212"/>
    </row>
    <row r="124" customFormat="false" ht="34.9" hidden="false" customHeight="true" outlineLevel="0" collapsed="false">
      <c r="A124" s="284" t="s">
        <v>460</v>
      </c>
      <c r="B124" s="284"/>
      <c r="C124" s="284"/>
      <c r="D124" s="284"/>
      <c r="E124" s="237" t="s">
        <v>461</v>
      </c>
      <c r="F124" s="237"/>
      <c r="G124" s="237" t="s">
        <v>462</v>
      </c>
      <c r="H124" s="237"/>
      <c r="I124" s="237"/>
      <c r="J124" s="219" t="s">
        <v>640</v>
      </c>
    </row>
    <row r="125" customFormat="false" ht="82.5" hidden="false" customHeight="false" outlineLevel="0" collapsed="false">
      <c r="A125" s="284" t="s">
        <v>464</v>
      </c>
      <c r="B125" s="284" t="s">
        <v>465</v>
      </c>
      <c r="C125" s="237" t="s">
        <v>466</v>
      </c>
      <c r="D125" s="237" t="s">
        <v>467</v>
      </c>
      <c r="E125" s="284" t="s">
        <v>468</v>
      </c>
      <c r="F125" s="284" t="s">
        <v>469</v>
      </c>
      <c r="G125" s="284" t="s">
        <v>470</v>
      </c>
      <c r="H125" s="284" t="s">
        <v>471</v>
      </c>
      <c r="I125" s="284" t="s">
        <v>472</v>
      </c>
      <c r="J125" s="219"/>
    </row>
    <row r="126" customFormat="false" ht="16.5" hidden="false" customHeight="false" outlineLevel="0" collapsed="false">
      <c r="A126" s="218"/>
      <c r="B126" s="218"/>
      <c r="C126" s="218"/>
      <c r="D126" s="218"/>
      <c r="E126" s="218"/>
      <c r="F126" s="218"/>
      <c r="G126" s="218"/>
      <c r="H126" s="218"/>
      <c r="I126" s="218"/>
      <c r="J126" s="218"/>
    </row>
    <row r="127" customFormat="false" ht="16.5" hidden="false" customHeight="false" outlineLevel="0" collapsed="false">
      <c r="A127" s="218"/>
      <c r="B127" s="218"/>
      <c r="C127" s="218"/>
      <c r="D127" s="218"/>
      <c r="E127" s="218"/>
      <c r="F127" s="218"/>
      <c r="G127" s="218"/>
      <c r="H127" s="218"/>
      <c r="I127" s="218"/>
      <c r="J127" s="243"/>
    </row>
    <row r="128" customFormat="false" ht="18.2" hidden="false" customHeight="true" outlineLevel="0" collapsed="false">
      <c r="A128" s="369" t="s">
        <v>482</v>
      </c>
      <c r="B128" s="369"/>
      <c r="C128" s="369"/>
      <c r="D128" s="369"/>
      <c r="E128" s="369"/>
      <c r="F128" s="369"/>
      <c r="G128" s="369"/>
      <c r="H128" s="369"/>
      <c r="I128" s="369"/>
      <c r="J128" s="212"/>
    </row>
    <row r="129" customFormat="false" ht="18.4" hidden="false" customHeight="true" outlineLevel="0" collapsed="false">
      <c r="A129" s="245" t="s">
        <v>865</v>
      </c>
      <c r="B129" s="245"/>
      <c r="C129" s="245"/>
      <c r="D129" s="245"/>
      <c r="E129" s="245"/>
      <c r="F129" s="245"/>
      <c r="G129" s="245"/>
      <c r="H129" s="245"/>
      <c r="I129" s="245"/>
      <c r="J129" s="245"/>
    </row>
    <row r="130" customFormat="false" ht="18.2" hidden="false" customHeight="true" outlineLevel="0" collapsed="false">
      <c r="A130" s="369" t="s">
        <v>740</v>
      </c>
      <c r="B130" s="369"/>
      <c r="C130" s="369"/>
      <c r="D130" s="369"/>
      <c r="E130" s="369"/>
      <c r="F130" s="369"/>
      <c r="G130" s="369"/>
      <c r="H130" s="369"/>
      <c r="I130" s="369"/>
      <c r="J130" s="369"/>
    </row>
    <row r="131" customFormat="false" ht="16.5" hidden="false" customHeight="false" outlineLevel="0" collapsed="false">
      <c r="A131" s="210" t="s">
        <v>643</v>
      </c>
      <c r="B131" s="210"/>
      <c r="C131" s="210" t="s">
        <v>866</v>
      </c>
      <c r="D131" s="210"/>
      <c r="E131" s="210"/>
      <c r="F131" s="210"/>
      <c r="G131" s="210"/>
      <c r="H131" s="210"/>
      <c r="I131" s="210"/>
      <c r="J131" s="210"/>
    </row>
    <row r="132" customFormat="false" ht="16.5" hidden="false" customHeight="false" outlineLevel="0" collapsed="false">
      <c r="A132" s="216" t="s">
        <v>645</v>
      </c>
      <c r="B132" s="216"/>
      <c r="C132" s="210" t="s">
        <v>866</v>
      </c>
      <c r="D132" s="210"/>
      <c r="E132" s="210"/>
      <c r="F132" s="217"/>
      <c r="G132" s="217"/>
      <c r="H132" s="217"/>
      <c r="I132" s="217"/>
      <c r="J132" s="217"/>
    </row>
    <row r="133" customFormat="false" ht="16.5" hidden="false" customHeight="false" outlineLevel="0" collapsed="false">
      <c r="A133" s="212" t="s">
        <v>647</v>
      </c>
      <c r="B133" s="212"/>
      <c r="C133" s="210" t="s">
        <v>866</v>
      </c>
      <c r="D133" s="210"/>
      <c r="E133" s="210"/>
      <c r="F133" s="217"/>
      <c r="G133" s="217"/>
      <c r="H133" s="217"/>
      <c r="I133" s="217"/>
      <c r="J133" s="217"/>
    </row>
    <row r="134" customFormat="false" ht="16.5" hidden="false" customHeight="false" outlineLevel="0" collapsed="false">
      <c r="A134" s="315" t="s">
        <v>650</v>
      </c>
      <c r="B134" s="212"/>
      <c r="C134" s="210" t="s">
        <v>866</v>
      </c>
      <c r="D134" s="210"/>
      <c r="E134" s="210"/>
      <c r="F134" s="397"/>
      <c r="G134" s="397"/>
      <c r="H134" s="397"/>
      <c r="I134" s="397"/>
      <c r="J134" s="397"/>
    </row>
    <row r="135" customFormat="false" ht="16.5" hidden="false" customHeight="false" outlineLevel="0" collapsed="false">
      <c r="A135" s="212" t="s">
        <v>492</v>
      </c>
      <c r="B135" s="212"/>
      <c r="C135" s="210" t="s">
        <v>866</v>
      </c>
      <c r="D135" s="210"/>
      <c r="E135" s="210"/>
      <c r="F135" s="212"/>
      <c r="G135" s="212"/>
      <c r="H135" s="212"/>
      <c r="I135" s="212"/>
      <c r="J135" s="212"/>
    </row>
    <row r="136" customFormat="false" ht="16.5" hidden="false" customHeight="false" outlineLevel="0" collapsed="false">
      <c r="A136" s="0"/>
      <c r="B136" s="0"/>
      <c r="C136" s="0"/>
      <c r="D136" s="0"/>
      <c r="E136" s="0"/>
      <c r="F136" s="0"/>
      <c r="G136" s="0"/>
      <c r="H136" s="0"/>
      <c r="I136" s="0"/>
      <c r="J136" s="0"/>
    </row>
    <row r="137" customFormat="false" ht="16.5" hidden="false" customHeight="false" outlineLevel="0" collapsed="false">
      <c r="A137" s="2" t="s">
        <v>496</v>
      </c>
      <c r="B137" s="0"/>
      <c r="C137" s="2" t="s">
        <v>497</v>
      </c>
      <c r="D137" s="0"/>
      <c r="E137" s="0"/>
      <c r="F137" s="0"/>
      <c r="G137" s="0"/>
      <c r="H137" s="0"/>
      <c r="I137" s="0"/>
      <c r="J137" s="0"/>
    </row>
    <row r="138" customFormat="false" ht="16.5" hidden="false" customHeight="false" outlineLevel="0" collapsed="false">
      <c r="A138" s="0"/>
      <c r="B138" s="0"/>
      <c r="C138" s="0"/>
      <c r="D138" s="0"/>
      <c r="E138" s="0"/>
      <c r="F138" s="0"/>
      <c r="G138" s="0"/>
      <c r="H138" s="0"/>
      <c r="I138" s="0"/>
      <c r="J138" s="0"/>
    </row>
    <row r="139" customFormat="false" ht="16.5" hidden="false" customHeight="false" outlineLevel="0" collapsed="false">
      <c r="A139" s="0"/>
      <c r="B139" s="0"/>
      <c r="C139" s="0"/>
      <c r="D139" s="0"/>
      <c r="E139" s="0"/>
      <c r="F139" s="0"/>
      <c r="G139" s="0"/>
      <c r="H139" s="0"/>
      <c r="I139" s="0"/>
      <c r="J139" s="0"/>
    </row>
    <row r="140" customFormat="false" ht="16.5" hidden="false" customHeight="false" outlineLevel="0" collapsed="false">
      <c r="A140" s="0"/>
      <c r="B140" s="0"/>
      <c r="C140" s="0"/>
      <c r="D140" s="0"/>
      <c r="E140" s="0"/>
      <c r="F140" s="0"/>
      <c r="G140" s="0"/>
      <c r="H140" s="0"/>
      <c r="I140" s="0"/>
      <c r="J140" s="0"/>
    </row>
    <row r="141" customFormat="false" ht="16.5" hidden="false" customHeight="false" outlineLevel="0" collapsed="false">
      <c r="A141" s="0"/>
      <c r="B141" s="0"/>
      <c r="C141" s="0"/>
      <c r="D141" s="0"/>
      <c r="E141" s="0"/>
      <c r="F141" s="0"/>
      <c r="G141" s="0"/>
      <c r="H141" s="0"/>
      <c r="I141" s="0"/>
      <c r="J141" s="0"/>
    </row>
    <row r="142" customFormat="false" ht="18.4" hidden="false" customHeight="true" outlineLevel="0" collapsed="false">
      <c r="A142" s="293" t="s">
        <v>441</v>
      </c>
      <c r="B142" s="293"/>
      <c r="C142" s="346" t="s">
        <v>867</v>
      </c>
      <c r="D142" s="346"/>
      <c r="E142" s="346"/>
      <c r="F142" s="346"/>
      <c r="G142" s="346"/>
      <c r="H142" s="346"/>
      <c r="I142" s="346"/>
      <c r="J142" s="212"/>
    </row>
    <row r="143" customFormat="false" ht="18.4" hidden="false" customHeight="true" outlineLevel="0" collapsed="false">
      <c r="A143" s="293" t="s">
        <v>443</v>
      </c>
      <c r="B143" s="293"/>
      <c r="C143" s="347" t="s">
        <v>868</v>
      </c>
      <c r="D143" s="347"/>
      <c r="E143" s="347"/>
      <c r="F143" s="347"/>
      <c r="G143" s="347"/>
      <c r="H143" s="347"/>
      <c r="I143" s="347"/>
      <c r="J143" s="212"/>
    </row>
    <row r="144" customFormat="false" ht="18.4" hidden="false" customHeight="true" outlineLevel="0" collapsed="false">
      <c r="A144" s="130" t="s">
        <v>445</v>
      </c>
      <c r="B144" s="130"/>
      <c r="C144" s="128" t="s">
        <v>499</v>
      </c>
      <c r="D144" s="128"/>
      <c r="E144" s="128"/>
      <c r="F144" s="128"/>
      <c r="G144" s="128"/>
      <c r="H144" s="128"/>
      <c r="I144" s="128"/>
      <c r="J144" s="212"/>
    </row>
    <row r="145" customFormat="false" ht="18.2" hidden="false" customHeight="true" outlineLevel="0" collapsed="false">
      <c r="A145" s="128"/>
      <c r="B145" s="128"/>
      <c r="C145" s="217"/>
      <c r="D145" s="217"/>
      <c r="E145" s="217"/>
      <c r="F145" s="217"/>
      <c r="G145" s="217"/>
      <c r="H145" s="217"/>
      <c r="I145" s="212"/>
      <c r="J145" s="212"/>
    </row>
    <row r="146" customFormat="false" ht="18.4" hidden="false" customHeight="true" outlineLevel="0" collapsed="false">
      <c r="A146" s="294" t="s">
        <v>448</v>
      </c>
      <c r="B146" s="294"/>
      <c r="C146" s="248" t="s">
        <v>449</v>
      </c>
      <c r="D146" s="248"/>
      <c r="E146" s="248"/>
      <c r="F146" s="248"/>
      <c r="G146" s="248"/>
      <c r="H146" s="248"/>
      <c r="I146" s="220"/>
      <c r="J146" s="220"/>
    </row>
    <row r="147" customFormat="false" ht="16.5" hidden="false" customHeight="false" outlineLevel="0" collapsed="false">
      <c r="A147" s="294"/>
      <c r="B147" s="294"/>
      <c r="C147" s="218" t="s">
        <v>450</v>
      </c>
      <c r="D147" s="218"/>
      <c r="E147" s="218" t="s">
        <v>450</v>
      </c>
      <c r="F147" s="218"/>
      <c r="G147" s="218" t="s">
        <v>450</v>
      </c>
      <c r="H147" s="218"/>
      <c r="I147" s="220"/>
      <c r="J147" s="220"/>
    </row>
    <row r="148" customFormat="false" ht="49.5" hidden="false" customHeight="false" outlineLevel="0" collapsed="false">
      <c r="A148" s="294"/>
      <c r="B148" s="294"/>
      <c r="C148" s="219" t="s">
        <v>451</v>
      </c>
      <c r="D148" s="219" t="s">
        <v>452</v>
      </c>
      <c r="E148" s="219" t="s">
        <v>451</v>
      </c>
      <c r="F148" s="219" t="s">
        <v>452</v>
      </c>
      <c r="G148" s="219" t="s">
        <v>451</v>
      </c>
      <c r="H148" s="219" t="s">
        <v>452</v>
      </c>
      <c r="I148" s="220"/>
      <c r="J148" s="220"/>
    </row>
    <row r="149" customFormat="false" ht="18.4" hidden="false" customHeight="true" outlineLevel="0" collapsed="false">
      <c r="A149" s="348" t="s">
        <v>869</v>
      </c>
      <c r="B149" s="348"/>
      <c r="C149" s="250" t="n">
        <v>100</v>
      </c>
      <c r="D149" s="250" t="n">
        <v>100</v>
      </c>
      <c r="E149" s="225" t="n">
        <v>80</v>
      </c>
      <c r="F149" s="225" t="n">
        <v>80</v>
      </c>
      <c r="G149" s="250" t="n">
        <v>75</v>
      </c>
      <c r="H149" s="250" t="n">
        <v>75</v>
      </c>
      <c r="I149" s="349"/>
      <c r="J149" s="349"/>
    </row>
    <row r="150" customFormat="false" ht="18.4" hidden="false" customHeight="true" outlineLevel="0" collapsed="false">
      <c r="A150" s="348" t="s">
        <v>870</v>
      </c>
      <c r="B150" s="348"/>
      <c r="C150" s="250" t="n">
        <v>100</v>
      </c>
      <c r="D150" s="250" t="n">
        <v>100</v>
      </c>
      <c r="E150" s="225" t="n">
        <v>80</v>
      </c>
      <c r="F150" s="225" t="n">
        <v>80</v>
      </c>
      <c r="G150" s="250" t="n">
        <v>75</v>
      </c>
      <c r="H150" s="250" t="n">
        <v>75</v>
      </c>
      <c r="I150" s="349"/>
      <c r="J150" s="349"/>
    </row>
    <row r="151" customFormat="false" ht="18.4" hidden="false" customHeight="true" outlineLevel="0" collapsed="false">
      <c r="A151" s="365" t="s">
        <v>458</v>
      </c>
      <c r="B151" s="365"/>
      <c r="C151" s="366" t="n">
        <v>100</v>
      </c>
      <c r="D151" s="366"/>
      <c r="E151" s="367" t="n">
        <v>80</v>
      </c>
      <c r="F151" s="367"/>
      <c r="G151" s="366" t="n">
        <v>75</v>
      </c>
      <c r="H151" s="366"/>
      <c r="I151" s="212"/>
      <c r="J151" s="212"/>
    </row>
    <row r="152" customFormat="false" ht="18.2" hidden="false" customHeight="true" outlineLevel="0" collapsed="false">
      <c r="A152" s="211"/>
      <c r="B152" s="211"/>
      <c r="C152" s="212"/>
      <c r="D152" s="212"/>
      <c r="E152" s="212"/>
      <c r="F152" s="212"/>
      <c r="G152" s="212"/>
      <c r="H152" s="212"/>
      <c r="I152" s="212"/>
      <c r="J152" s="212"/>
    </row>
    <row r="153" customFormat="false" ht="18.2" hidden="false" customHeight="true" outlineLevel="0" collapsed="false">
      <c r="A153" s="211" t="s">
        <v>459</v>
      </c>
      <c r="B153" s="211"/>
      <c r="C153" s="211"/>
      <c r="D153" s="211"/>
      <c r="E153" s="211"/>
      <c r="F153" s="211"/>
      <c r="G153" s="211"/>
      <c r="H153" s="211"/>
      <c r="I153" s="211"/>
      <c r="J153" s="212"/>
    </row>
    <row r="154" customFormat="false" ht="34.9" hidden="false" customHeight="true" outlineLevel="0" collapsed="false">
      <c r="A154" s="284" t="s">
        <v>460</v>
      </c>
      <c r="B154" s="284"/>
      <c r="C154" s="284"/>
      <c r="D154" s="284"/>
      <c r="E154" s="237" t="s">
        <v>461</v>
      </c>
      <c r="F154" s="237"/>
      <c r="G154" s="237" t="s">
        <v>462</v>
      </c>
      <c r="H154" s="237"/>
      <c r="I154" s="237"/>
      <c r="J154" s="219" t="s">
        <v>640</v>
      </c>
    </row>
    <row r="155" customFormat="false" ht="82.5" hidden="false" customHeight="false" outlineLevel="0" collapsed="false">
      <c r="A155" s="284" t="s">
        <v>464</v>
      </c>
      <c r="B155" s="284" t="s">
        <v>465</v>
      </c>
      <c r="C155" s="237" t="s">
        <v>466</v>
      </c>
      <c r="D155" s="237" t="s">
        <v>467</v>
      </c>
      <c r="E155" s="284" t="s">
        <v>468</v>
      </c>
      <c r="F155" s="284" t="s">
        <v>469</v>
      </c>
      <c r="G155" s="284" t="s">
        <v>470</v>
      </c>
      <c r="H155" s="284" t="s">
        <v>471</v>
      </c>
      <c r="I155" s="284" t="s">
        <v>472</v>
      </c>
      <c r="J155" s="219"/>
    </row>
    <row r="156" customFormat="false" ht="16.5" hidden="false" customHeight="false" outlineLevel="0" collapsed="false">
      <c r="A156" s="218" t="n">
        <v>0.4</v>
      </c>
      <c r="B156" s="218" t="n">
        <v>0</v>
      </c>
      <c r="C156" s="218" t="n">
        <v>14</v>
      </c>
      <c r="D156" s="218" t="n">
        <v>52</v>
      </c>
      <c r="E156" s="218" t="n">
        <v>0</v>
      </c>
      <c r="F156" s="218" t="n">
        <v>0</v>
      </c>
      <c r="G156" s="218" t="n">
        <v>0</v>
      </c>
      <c r="H156" s="218" t="n">
        <v>0</v>
      </c>
      <c r="I156" s="218" t="n">
        <v>10</v>
      </c>
      <c r="J156" s="218" t="n">
        <v>200</v>
      </c>
    </row>
    <row r="157" customFormat="false" ht="16.5" hidden="false" customHeight="false" outlineLevel="0" collapsed="false">
      <c r="A157" s="218"/>
      <c r="B157" s="218"/>
      <c r="C157" s="218"/>
      <c r="D157" s="218"/>
      <c r="E157" s="218"/>
      <c r="F157" s="218"/>
      <c r="G157" s="218"/>
      <c r="H157" s="218"/>
      <c r="I157" s="218"/>
      <c r="J157" s="243"/>
    </row>
    <row r="158" customFormat="false" ht="18.2" hidden="false" customHeight="true" outlineLevel="0" collapsed="false">
      <c r="A158" s="369" t="s">
        <v>482</v>
      </c>
      <c r="B158" s="369"/>
      <c r="C158" s="369"/>
      <c r="D158" s="369"/>
      <c r="E158" s="369"/>
      <c r="F158" s="369"/>
      <c r="G158" s="369"/>
      <c r="H158" s="369"/>
      <c r="I158" s="369"/>
      <c r="J158" s="212"/>
    </row>
    <row r="159" customFormat="false" ht="34.9" hidden="false" customHeight="true" outlineLevel="0" collapsed="false">
      <c r="A159" s="245" t="s">
        <v>871</v>
      </c>
      <c r="B159" s="245"/>
      <c r="C159" s="245"/>
      <c r="D159" s="245"/>
      <c r="E159" s="245"/>
      <c r="F159" s="245"/>
      <c r="G159" s="245"/>
      <c r="H159" s="245"/>
      <c r="I159" s="245"/>
      <c r="J159" s="245"/>
    </row>
    <row r="160" customFormat="false" ht="18.2" hidden="false" customHeight="true" outlineLevel="0" collapsed="false">
      <c r="A160" s="369" t="s">
        <v>740</v>
      </c>
      <c r="B160" s="369"/>
      <c r="C160" s="369"/>
      <c r="D160" s="369"/>
      <c r="E160" s="369"/>
      <c r="F160" s="369"/>
      <c r="G160" s="369"/>
      <c r="H160" s="369"/>
      <c r="I160" s="369"/>
      <c r="J160" s="369"/>
    </row>
    <row r="161" customFormat="false" ht="16.5" hidden="false" customHeight="false" outlineLevel="0" collapsed="false">
      <c r="A161" s="210" t="s">
        <v>643</v>
      </c>
      <c r="B161" s="210"/>
      <c r="C161" s="210" t="s">
        <v>872</v>
      </c>
      <c r="D161" s="210"/>
      <c r="E161" s="210"/>
      <c r="F161" s="210"/>
      <c r="G161" s="210"/>
      <c r="H161" s="210"/>
      <c r="I161" s="210"/>
      <c r="J161" s="210"/>
    </row>
    <row r="162" customFormat="false" ht="18.4" hidden="false" customHeight="true" outlineLevel="0" collapsed="false">
      <c r="A162" s="216" t="s">
        <v>645</v>
      </c>
      <c r="B162" s="216"/>
      <c r="C162" s="128" t="s">
        <v>873</v>
      </c>
      <c r="D162" s="128"/>
      <c r="E162" s="128"/>
      <c r="F162" s="128"/>
      <c r="G162" s="128"/>
      <c r="H162" s="128"/>
      <c r="I162" s="128"/>
      <c r="J162" s="128"/>
    </row>
    <row r="163" customFormat="false" ht="18.4" hidden="false" customHeight="true" outlineLevel="0" collapsed="false">
      <c r="A163" s="212" t="s">
        <v>647</v>
      </c>
      <c r="B163" s="212"/>
      <c r="C163" s="128" t="s">
        <v>873</v>
      </c>
      <c r="D163" s="128"/>
      <c r="E163" s="128"/>
      <c r="F163" s="128"/>
      <c r="G163" s="128"/>
      <c r="H163" s="128"/>
      <c r="I163" s="128"/>
      <c r="J163" s="128"/>
    </row>
    <row r="164" customFormat="false" ht="18.4" hidden="false" customHeight="true" outlineLevel="0" collapsed="false">
      <c r="A164" s="315" t="s">
        <v>650</v>
      </c>
      <c r="B164" s="212"/>
      <c r="C164" s="128" t="s">
        <v>873</v>
      </c>
      <c r="D164" s="128"/>
      <c r="E164" s="128"/>
      <c r="F164" s="128"/>
      <c r="G164" s="128"/>
      <c r="H164" s="128"/>
      <c r="I164" s="128"/>
      <c r="J164" s="128"/>
    </row>
    <row r="165" customFormat="false" ht="18.4" hidden="false" customHeight="true" outlineLevel="0" collapsed="false">
      <c r="A165" s="212" t="s">
        <v>492</v>
      </c>
      <c r="B165" s="212"/>
      <c r="C165" s="128" t="s">
        <v>873</v>
      </c>
      <c r="D165" s="128"/>
      <c r="E165" s="128"/>
      <c r="F165" s="128"/>
      <c r="G165" s="128"/>
      <c r="H165" s="128"/>
      <c r="I165" s="128"/>
      <c r="J165" s="128"/>
    </row>
    <row r="166" customFormat="false" ht="16.5" hidden="false" customHeight="false" outlineLevel="0" collapsed="false">
      <c r="A166" s="0"/>
      <c r="B166" s="0"/>
      <c r="C166" s="0"/>
      <c r="D166" s="0"/>
      <c r="E166" s="0"/>
      <c r="F166" s="0"/>
      <c r="G166" s="0"/>
      <c r="H166" s="0"/>
      <c r="I166" s="0"/>
      <c r="J166" s="0"/>
    </row>
    <row r="167" customFormat="false" ht="16.5" hidden="false" customHeight="false" outlineLevel="0" collapsed="false">
      <c r="A167" s="2" t="s">
        <v>496</v>
      </c>
      <c r="B167" s="0"/>
      <c r="C167" s="2" t="s">
        <v>497</v>
      </c>
      <c r="D167" s="0"/>
      <c r="E167" s="0"/>
      <c r="F167" s="0"/>
      <c r="G167" s="0"/>
      <c r="H167" s="0"/>
      <c r="I167" s="0"/>
      <c r="J167" s="0"/>
    </row>
    <row r="168" customFormat="false" ht="16.5" hidden="false" customHeight="false" outlineLevel="0" collapsed="false">
      <c r="A168" s="0"/>
      <c r="B168" s="0"/>
      <c r="C168" s="0"/>
      <c r="D168" s="0"/>
      <c r="E168" s="0"/>
      <c r="F168" s="0"/>
      <c r="G168" s="0"/>
      <c r="H168" s="0"/>
      <c r="I168" s="0"/>
      <c r="J168" s="0"/>
    </row>
    <row r="169" customFormat="false" ht="16.5" hidden="false" customHeight="false" outlineLevel="0" collapsed="false">
      <c r="A169" s="0"/>
      <c r="B169" s="0"/>
      <c r="C169" s="0"/>
      <c r="D169" s="0"/>
      <c r="E169" s="0"/>
      <c r="F169" s="0"/>
      <c r="G169" s="0"/>
      <c r="H169" s="0"/>
      <c r="I169" s="0"/>
      <c r="J169" s="0"/>
    </row>
    <row r="170" customFormat="false" ht="16.5" hidden="false" customHeight="false" outlineLevel="0" collapsed="false">
      <c r="A170" s="0"/>
      <c r="B170" s="0"/>
      <c r="C170" s="0"/>
      <c r="D170" s="0"/>
      <c r="E170" s="0"/>
      <c r="F170" s="0"/>
      <c r="G170" s="0"/>
      <c r="H170" s="0"/>
      <c r="I170" s="0"/>
      <c r="J170" s="0"/>
    </row>
    <row r="171" customFormat="false" ht="18.4" hidden="false" customHeight="true" outlineLevel="0" collapsed="false">
      <c r="A171" s="293" t="s">
        <v>441</v>
      </c>
      <c r="B171" s="293"/>
      <c r="C171" s="346" t="s">
        <v>874</v>
      </c>
      <c r="D171" s="346"/>
      <c r="E171" s="346"/>
      <c r="F171" s="346"/>
      <c r="G171" s="346"/>
      <c r="H171" s="346"/>
      <c r="I171" s="346"/>
      <c r="J171" s="212"/>
    </row>
    <row r="172" customFormat="false" ht="18.4" hidden="false" customHeight="true" outlineLevel="0" collapsed="false">
      <c r="A172" s="293" t="s">
        <v>443</v>
      </c>
      <c r="B172" s="293"/>
      <c r="C172" s="347" t="s">
        <v>875</v>
      </c>
      <c r="D172" s="347"/>
      <c r="E172" s="347"/>
      <c r="F172" s="347"/>
      <c r="G172" s="347"/>
      <c r="H172" s="347"/>
      <c r="I172" s="347"/>
      <c r="J172" s="212"/>
    </row>
    <row r="173" customFormat="false" ht="18.4" hidden="false" customHeight="true" outlineLevel="0" collapsed="false">
      <c r="A173" s="130" t="s">
        <v>445</v>
      </c>
      <c r="B173" s="130"/>
      <c r="C173" s="128" t="s">
        <v>499</v>
      </c>
      <c r="D173" s="128"/>
      <c r="E173" s="128"/>
      <c r="F173" s="128"/>
      <c r="G173" s="128"/>
      <c r="H173" s="128"/>
      <c r="I173" s="128"/>
      <c r="J173" s="212"/>
    </row>
    <row r="174" customFormat="false" ht="18.2" hidden="false" customHeight="true" outlineLevel="0" collapsed="false">
      <c r="A174" s="128"/>
      <c r="B174" s="128"/>
      <c r="C174" s="217"/>
      <c r="D174" s="217"/>
      <c r="E174" s="217"/>
      <c r="F174" s="217"/>
      <c r="G174" s="217"/>
      <c r="H174" s="217"/>
      <c r="I174" s="212"/>
      <c r="J174" s="212"/>
    </row>
    <row r="175" customFormat="false" ht="18.4" hidden="false" customHeight="true" outlineLevel="0" collapsed="false">
      <c r="A175" s="294" t="s">
        <v>448</v>
      </c>
      <c r="B175" s="294"/>
      <c r="C175" s="248" t="s">
        <v>449</v>
      </c>
      <c r="D175" s="248"/>
      <c r="E175" s="248"/>
      <c r="F175" s="248"/>
      <c r="G175" s="248"/>
      <c r="H175" s="248"/>
      <c r="I175" s="220"/>
      <c r="J175" s="220"/>
    </row>
    <row r="176" customFormat="false" ht="16.5" hidden="false" customHeight="false" outlineLevel="0" collapsed="false">
      <c r="A176" s="294"/>
      <c r="B176" s="294"/>
      <c r="C176" s="218" t="s">
        <v>450</v>
      </c>
      <c r="D176" s="218"/>
      <c r="E176" s="218" t="s">
        <v>450</v>
      </c>
      <c r="F176" s="218"/>
      <c r="G176" s="218" t="s">
        <v>450</v>
      </c>
      <c r="H176" s="218"/>
      <c r="I176" s="220"/>
      <c r="J176" s="220"/>
    </row>
    <row r="177" customFormat="false" ht="49.5" hidden="false" customHeight="false" outlineLevel="0" collapsed="false">
      <c r="A177" s="294"/>
      <c r="B177" s="294"/>
      <c r="C177" s="219" t="s">
        <v>451</v>
      </c>
      <c r="D177" s="219" t="s">
        <v>452</v>
      </c>
      <c r="E177" s="219" t="s">
        <v>451</v>
      </c>
      <c r="F177" s="219" t="s">
        <v>452</v>
      </c>
      <c r="G177" s="219" t="s">
        <v>451</v>
      </c>
      <c r="H177" s="219" t="s">
        <v>452</v>
      </c>
      <c r="I177" s="220"/>
      <c r="J177" s="220"/>
    </row>
    <row r="178" customFormat="false" ht="18.2" hidden="false" customHeight="true" outlineLevel="0" collapsed="false">
      <c r="A178" s="348" t="s">
        <v>876</v>
      </c>
      <c r="B178" s="348"/>
      <c r="C178" s="250" t="n">
        <v>76.9</v>
      </c>
      <c r="D178" s="250" t="n">
        <v>50</v>
      </c>
      <c r="E178" s="225" t="n">
        <v>153.8</v>
      </c>
      <c r="F178" s="225" t="n">
        <v>153.8</v>
      </c>
      <c r="G178" s="250"/>
      <c r="H178" s="250"/>
      <c r="I178" s="349"/>
      <c r="J178" s="349"/>
    </row>
    <row r="179" customFormat="false" ht="18.2" hidden="false" customHeight="true" outlineLevel="0" collapsed="false">
      <c r="A179" s="365" t="s">
        <v>458</v>
      </c>
      <c r="B179" s="365"/>
      <c r="C179" s="366" t="n">
        <v>50</v>
      </c>
      <c r="D179" s="366"/>
      <c r="E179" s="367" t="n">
        <v>100</v>
      </c>
      <c r="F179" s="367"/>
      <c r="G179" s="366"/>
      <c r="H179" s="366"/>
      <c r="I179" s="212"/>
      <c r="J179" s="212"/>
    </row>
    <row r="180" customFormat="false" ht="18.2" hidden="false" customHeight="true" outlineLevel="0" collapsed="false">
      <c r="A180" s="211"/>
      <c r="B180" s="211"/>
      <c r="C180" s="212"/>
      <c r="D180" s="212"/>
      <c r="E180" s="212"/>
      <c r="F180" s="212"/>
      <c r="G180" s="212"/>
      <c r="H180" s="212"/>
      <c r="I180" s="212"/>
      <c r="J180" s="212"/>
    </row>
    <row r="181" customFormat="false" ht="18.2" hidden="false" customHeight="true" outlineLevel="0" collapsed="false">
      <c r="A181" s="211" t="s">
        <v>459</v>
      </c>
      <c r="B181" s="211"/>
      <c r="C181" s="211"/>
      <c r="D181" s="211"/>
      <c r="E181" s="211"/>
      <c r="F181" s="211"/>
      <c r="G181" s="211"/>
      <c r="H181" s="211"/>
      <c r="I181" s="211"/>
      <c r="J181" s="212"/>
    </row>
    <row r="182" customFormat="false" ht="34.9" hidden="false" customHeight="true" outlineLevel="0" collapsed="false">
      <c r="A182" s="284" t="s">
        <v>460</v>
      </c>
      <c r="B182" s="284"/>
      <c r="C182" s="284"/>
      <c r="D182" s="284"/>
      <c r="E182" s="237" t="s">
        <v>461</v>
      </c>
      <c r="F182" s="237"/>
      <c r="G182" s="237" t="s">
        <v>462</v>
      </c>
      <c r="H182" s="237"/>
      <c r="I182" s="237"/>
      <c r="J182" s="219" t="s">
        <v>640</v>
      </c>
    </row>
    <row r="183" customFormat="false" ht="82.5" hidden="false" customHeight="false" outlineLevel="0" collapsed="false">
      <c r="A183" s="284" t="s">
        <v>464</v>
      </c>
      <c r="B183" s="284" t="s">
        <v>465</v>
      </c>
      <c r="C183" s="237" t="s">
        <v>466</v>
      </c>
      <c r="D183" s="237" t="s">
        <v>467</v>
      </c>
      <c r="E183" s="284" t="s">
        <v>468</v>
      </c>
      <c r="F183" s="284" t="s">
        <v>469</v>
      </c>
      <c r="G183" s="284" t="s">
        <v>470</v>
      </c>
      <c r="H183" s="284" t="s">
        <v>471</v>
      </c>
      <c r="I183" s="284" t="s">
        <v>472</v>
      </c>
      <c r="J183" s="219"/>
    </row>
    <row r="184" customFormat="false" ht="16.5" hidden="false" customHeight="false" outlineLevel="0" collapsed="false">
      <c r="A184" s="218" t="n">
        <v>0.1</v>
      </c>
      <c r="B184" s="218" t="n">
        <v>4.1</v>
      </c>
      <c r="C184" s="218" t="n">
        <v>0.1</v>
      </c>
      <c r="D184" s="218" t="n">
        <v>37.5</v>
      </c>
      <c r="E184" s="218"/>
      <c r="F184" s="218"/>
      <c r="G184" s="218"/>
      <c r="H184" s="218"/>
      <c r="I184" s="218"/>
      <c r="J184" s="218" t="n">
        <v>10</v>
      </c>
    </row>
    <row r="185" customFormat="false" ht="16.5" hidden="false" customHeight="false" outlineLevel="0" collapsed="false">
      <c r="A185" s="218"/>
      <c r="B185" s="218"/>
      <c r="C185" s="218"/>
      <c r="D185" s="218"/>
      <c r="E185" s="218"/>
      <c r="F185" s="218"/>
      <c r="G185" s="218"/>
      <c r="H185" s="218"/>
      <c r="I185" s="218"/>
      <c r="J185" s="243"/>
    </row>
    <row r="186" customFormat="false" ht="18.2" hidden="false" customHeight="true" outlineLevel="0" collapsed="false">
      <c r="A186" s="369" t="s">
        <v>482</v>
      </c>
      <c r="B186" s="369"/>
      <c r="C186" s="369"/>
      <c r="D186" s="369"/>
      <c r="E186" s="369"/>
      <c r="F186" s="369"/>
      <c r="G186" s="369"/>
      <c r="H186" s="369"/>
      <c r="I186" s="369"/>
      <c r="J186" s="212"/>
    </row>
    <row r="187" customFormat="false" ht="18.4" hidden="false" customHeight="true" outlineLevel="0" collapsed="false">
      <c r="A187" s="348" t="s">
        <v>876</v>
      </c>
      <c r="B187" s="348"/>
      <c r="C187" s="316" t="s">
        <v>877</v>
      </c>
      <c r="D187" s="398"/>
      <c r="E187" s="398"/>
      <c r="F187" s="398"/>
      <c r="G187" s="398"/>
      <c r="H187" s="398"/>
      <c r="I187" s="398"/>
      <c r="J187" s="398"/>
    </row>
    <row r="188" customFormat="false" ht="18.2" hidden="false" customHeight="true" outlineLevel="0" collapsed="false">
      <c r="A188" s="369" t="s">
        <v>740</v>
      </c>
      <c r="B188" s="369"/>
      <c r="C188" s="369"/>
      <c r="D188" s="369"/>
      <c r="E188" s="369"/>
      <c r="F188" s="369"/>
      <c r="G188" s="369"/>
      <c r="H188" s="369"/>
      <c r="I188" s="369"/>
      <c r="J188" s="369"/>
    </row>
    <row r="189" customFormat="false" ht="18.4" hidden="false" customHeight="true" outlineLevel="0" collapsed="false">
      <c r="A189" s="210" t="s">
        <v>643</v>
      </c>
      <c r="B189" s="210"/>
      <c r="C189" s="128" t="s">
        <v>878</v>
      </c>
      <c r="D189" s="128"/>
      <c r="E189" s="128"/>
      <c r="F189" s="128"/>
      <c r="G189" s="128"/>
      <c r="H189" s="128"/>
      <c r="I189" s="128"/>
      <c r="J189" s="128"/>
    </row>
    <row r="190" customFormat="false" ht="18.2" hidden="false" customHeight="true" outlineLevel="0" collapsed="false">
      <c r="A190" s="216" t="s">
        <v>645</v>
      </c>
      <c r="B190" s="216"/>
      <c r="C190" s="128" t="s">
        <v>878</v>
      </c>
      <c r="D190" s="128"/>
      <c r="E190" s="128"/>
      <c r="F190" s="128"/>
      <c r="G190" s="128"/>
      <c r="H190" s="128"/>
      <c r="I190" s="128"/>
      <c r="J190" s="128"/>
    </row>
    <row r="191" customFormat="false" ht="18.4" hidden="false" customHeight="true" outlineLevel="0" collapsed="false">
      <c r="A191" s="212" t="s">
        <v>647</v>
      </c>
      <c r="B191" s="212"/>
      <c r="C191" s="128" t="s">
        <v>856</v>
      </c>
      <c r="D191" s="128"/>
      <c r="E191" s="128"/>
      <c r="F191" s="128"/>
      <c r="G191" s="128"/>
      <c r="H191" s="128"/>
      <c r="I191" s="128"/>
      <c r="J191" s="128"/>
    </row>
    <row r="192" customFormat="false" ht="18.4" hidden="false" customHeight="true" outlineLevel="0" collapsed="false">
      <c r="A192" s="315" t="s">
        <v>650</v>
      </c>
      <c r="B192" s="212"/>
      <c r="C192" s="128" t="s">
        <v>878</v>
      </c>
      <c r="D192" s="128"/>
      <c r="E192" s="128"/>
      <c r="F192" s="128"/>
      <c r="G192" s="128"/>
      <c r="H192" s="128"/>
      <c r="I192" s="128"/>
      <c r="J192" s="128"/>
    </row>
    <row r="193" customFormat="false" ht="18.4" hidden="false" customHeight="true" outlineLevel="0" collapsed="false">
      <c r="A193" s="212" t="s">
        <v>492</v>
      </c>
      <c r="B193" s="212"/>
      <c r="C193" s="128" t="s">
        <v>878</v>
      </c>
      <c r="D193" s="128"/>
      <c r="E193" s="128"/>
      <c r="F193" s="128"/>
      <c r="G193" s="128"/>
      <c r="H193" s="128"/>
      <c r="I193" s="128"/>
      <c r="J193" s="128"/>
    </row>
    <row r="194" customFormat="false" ht="16.5" hidden="false" customHeight="false" outlineLevel="0" collapsed="false">
      <c r="A194" s="0"/>
      <c r="C194" s="0"/>
    </row>
    <row r="195" customFormat="false" ht="16.5" hidden="false" customHeight="false" outlineLevel="0" collapsed="false">
      <c r="A195" s="2" t="s">
        <v>496</v>
      </c>
      <c r="C195" s="2" t="s">
        <v>497</v>
      </c>
    </row>
  </sheetData>
  <mergeCells count="210">
    <mergeCell ref="A1:B1"/>
    <mergeCell ref="C1:I1"/>
    <mergeCell ref="A2:B2"/>
    <mergeCell ref="C2:I2"/>
    <mergeCell ref="A3:B3"/>
    <mergeCell ref="C3:I3"/>
    <mergeCell ref="A4:B4"/>
    <mergeCell ref="A5:B7"/>
    <mergeCell ref="C5:H5"/>
    <mergeCell ref="C6:D6"/>
    <mergeCell ref="E6:F6"/>
    <mergeCell ref="G6:H6"/>
    <mergeCell ref="A8:B8"/>
    <mergeCell ref="A9:B9"/>
    <mergeCell ref="A10:B10"/>
    <mergeCell ref="C10:D10"/>
    <mergeCell ref="E10:F10"/>
    <mergeCell ref="G10:H10"/>
    <mergeCell ref="A11:B11"/>
    <mergeCell ref="A12:I12"/>
    <mergeCell ref="A13:D13"/>
    <mergeCell ref="E13:F13"/>
    <mergeCell ref="G13:I13"/>
    <mergeCell ref="J13:J14"/>
    <mergeCell ref="A17:I17"/>
    <mergeCell ref="A18:J18"/>
    <mergeCell ref="A19:J19"/>
    <mergeCell ref="C21:J21"/>
    <mergeCell ref="C22:J22"/>
    <mergeCell ref="C23:J23"/>
    <mergeCell ref="C24:J24"/>
    <mergeCell ref="A29:B29"/>
    <mergeCell ref="C29:I29"/>
    <mergeCell ref="A30:B30"/>
    <mergeCell ref="C30:I30"/>
    <mergeCell ref="A31:B31"/>
    <mergeCell ref="C31:I31"/>
    <mergeCell ref="A32:B32"/>
    <mergeCell ref="A33:B35"/>
    <mergeCell ref="C33:H33"/>
    <mergeCell ref="C34:D34"/>
    <mergeCell ref="E34:F34"/>
    <mergeCell ref="G34:H34"/>
    <mergeCell ref="A36:B36"/>
    <mergeCell ref="A37:B37"/>
    <mergeCell ref="C37:D37"/>
    <mergeCell ref="E37:F37"/>
    <mergeCell ref="G37:H37"/>
    <mergeCell ref="A38:B38"/>
    <mergeCell ref="A39:I39"/>
    <mergeCell ref="A40:D40"/>
    <mergeCell ref="E40:F40"/>
    <mergeCell ref="G40:I40"/>
    <mergeCell ref="J40:J41"/>
    <mergeCell ref="A44:I44"/>
    <mergeCell ref="A45:J45"/>
    <mergeCell ref="A46:J46"/>
    <mergeCell ref="C48:J48"/>
    <mergeCell ref="C49:J49"/>
    <mergeCell ref="C50:J50"/>
    <mergeCell ref="C51:J51"/>
    <mergeCell ref="A57:B57"/>
    <mergeCell ref="C57:I57"/>
    <mergeCell ref="A58:B58"/>
    <mergeCell ref="C58:I58"/>
    <mergeCell ref="A59:B59"/>
    <mergeCell ref="C59:I59"/>
    <mergeCell ref="A60:B60"/>
    <mergeCell ref="A61:B63"/>
    <mergeCell ref="C61:H61"/>
    <mergeCell ref="C62:D62"/>
    <mergeCell ref="E62:F62"/>
    <mergeCell ref="G62:H62"/>
    <mergeCell ref="A64:B64"/>
    <mergeCell ref="A65:B65"/>
    <mergeCell ref="C65:D65"/>
    <mergeCell ref="E65:F65"/>
    <mergeCell ref="G65:H65"/>
    <mergeCell ref="A66:B66"/>
    <mergeCell ref="A67:I67"/>
    <mergeCell ref="A68:D68"/>
    <mergeCell ref="E68:F68"/>
    <mergeCell ref="G68:I68"/>
    <mergeCell ref="J68:J69"/>
    <mergeCell ref="A72:I72"/>
    <mergeCell ref="A73:J73"/>
    <mergeCell ref="A74:J74"/>
    <mergeCell ref="C76:J76"/>
    <mergeCell ref="C77:J77"/>
    <mergeCell ref="C78:J78"/>
    <mergeCell ref="C79:J79"/>
    <mergeCell ref="A85:B85"/>
    <mergeCell ref="C85:I85"/>
    <mergeCell ref="A86:B86"/>
    <mergeCell ref="C86:I86"/>
    <mergeCell ref="A87:B87"/>
    <mergeCell ref="C87:I87"/>
    <mergeCell ref="A88:B88"/>
    <mergeCell ref="A89:B91"/>
    <mergeCell ref="C89:H89"/>
    <mergeCell ref="C90:D90"/>
    <mergeCell ref="E90:F90"/>
    <mergeCell ref="G90:H90"/>
    <mergeCell ref="A92:B92"/>
    <mergeCell ref="A93:B93"/>
    <mergeCell ref="C93:D93"/>
    <mergeCell ref="E93:F93"/>
    <mergeCell ref="G93:H93"/>
    <mergeCell ref="A94:B94"/>
    <mergeCell ref="A95:I95"/>
    <mergeCell ref="A96:D96"/>
    <mergeCell ref="E96:F96"/>
    <mergeCell ref="G96:I96"/>
    <mergeCell ref="J96:J97"/>
    <mergeCell ref="A100:I100"/>
    <mergeCell ref="A101:J101"/>
    <mergeCell ref="A102:J102"/>
    <mergeCell ref="C104:J104"/>
    <mergeCell ref="C105:J105"/>
    <mergeCell ref="C106:J106"/>
    <mergeCell ref="C107:J107"/>
    <mergeCell ref="A112:B112"/>
    <mergeCell ref="C112:I112"/>
    <mergeCell ref="A113:B113"/>
    <mergeCell ref="C113:I113"/>
    <mergeCell ref="A114:B114"/>
    <mergeCell ref="C114:I114"/>
    <mergeCell ref="A115:B115"/>
    <mergeCell ref="A116:B118"/>
    <mergeCell ref="C116:H116"/>
    <mergeCell ref="C117:D117"/>
    <mergeCell ref="E117:F117"/>
    <mergeCell ref="G117:H117"/>
    <mergeCell ref="A119:B119"/>
    <mergeCell ref="A120:B120"/>
    <mergeCell ref="A121:B121"/>
    <mergeCell ref="C121:D121"/>
    <mergeCell ref="E121:F121"/>
    <mergeCell ref="G121:H121"/>
    <mergeCell ref="A122:B122"/>
    <mergeCell ref="A123:I123"/>
    <mergeCell ref="A124:D124"/>
    <mergeCell ref="E124:F124"/>
    <mergeCell ref="G124:I124"/>
    <mergeCell ref="J124:J125"/>
    <mergeCell ref="A128:I128"/>
    <mergeCell ref="A129:J129"/>
    <mergeCell ref="A130:J130"/>
    <mergeCell ref="A142:B142"/>
    <mergeCell ref="C142:I142"/>
    <mergeCell ref="A143:B143"/>
    <mergeCell ref="C143:I143"/>
    <mergeCell ref="A144:B144"/>
    <mergeCell ref="C144:I144"/>
    <mergeCell ref="A145:B145"/>
    <mergeCell ref="A146:B148"/>
    <mergeCell ref="C146:H146"/>
    <mergeCell ref="C147:D147"/>
    <mergeCell ref="E147:F147"/>
    <mergeCell ref="G147:H147"/>
    <mergeCell ref="A149:B149"/>
    <mergeCell ref="A150:B150"/>
    <mergeCell ref="A151:B151"/>
    <mergeCell ref="C151:D151"/>
    <mergeCell ref="E151:F151"/>
    <mergeCell ref="G151:H151"/>
    <mergeCell ref="A152:B152"/>
    <mergeCell ref="A153:I153"/>
    <mergeCell ref="A154:D154"/>
    <mergeCell ref="E154:F154"/>
    <mergeCell ref="G154:I154"/>
    <mergeCell ref="J154:J155"/>
    <mergeCell ref="A158:I158"/>
    <mergeCell ref="A159:J159"/>
    <mergeCell ref="A160:J160"/>
    <mergeCell ref="C162:J162"/>
    <mergeCell ref="C163:J163"/>
    <mergeCell ref="C164:J164"/>
    <mergeCell ref="C165:J165"/>
    <mergeCell ref="A171:B171"/>
    <mergeCell ref="C171:I171"/>
    <mergeCell ref="A172:B172"/>
    <mergeCell ref="C172:I172"/>
    <mergeCell ref="A173:B173"/>
    <mergeCell ref="C173:I173"/>
    <mergeCell ref="A174:B174"/>
    <mergeCell ref="A175:B177"/>
    <mergeCell ref="C175:H175"/>
    <mergeCell ref="C176:D176"/>
    <mergeCell ref="E176:F176"/>
    <mergeCell ref="G176:H176"/>
    <mergeCell ref="A178:B178"/>
    <mergeCell ref="A179:B179"/>
    <mergeCell ref="C179:D179"/>
    <mergeCell ref="E179:F179"/>
    <mergeCell ref="G179:H179"/>
    <mergeCell ref="A180:B180"/>
    <mergeCell ref="A181:I181"/>
    <mergeCell ref="A182:D182"/>
    <mergeCell ref="E182:F182"/>
    <mergeCell ref="G182:I182"/>
    <mergeCell ref="J182:J183"/>
    <mergeCell ref="A186:I186"/>
    <mergeCell ref="A187:B187"/>
    <mergeCell ref="A188:J188"/>
    <mergeCell ref="C189:J189"/>
    <mergeCell ref="C190:J190"/>
    <mergeCell ref="C191:J191"/>
    <mergeCell ref="C192:J192"/>
    <mergeCell ref="C193:J193"/>
  </mergeCell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&amp;C&amp;A</oddHeader>
    <oddFooter>&amp;CСтраница &amp;P</oddFooter>
  </headerFooter>
  <drawing r:id="rId1"/>
</worksheet>
</file>

<file path=xl/worksheets/sheet11.xml><?xml version="1.0" encoding="utf-8"?>
<worksheet xmlns="http://schemas.openxmlformats.org/spreadsheetml/2006/main" xmlns:r="http://schemas.openxmlformats.org/officeDocument/2006/relationships">
  <sheetPr filterMode="false">
    <pageSetUpPr fitToPage="false"/>
  </sheetPr>
  <dimension ref="A1:J383"/>
  <sheetViews>
    <sheetView windowProtection="false" showFormulas="false" showGridLines="true" showRowColHeaders="true" showZeros="true" rightToLeft="false" tabSelected="false" showOutlineSymbols="true" defaultGridColor="true" view="normal" topLeftCell="A343" colorId="64" zoomScale="85" zoomScaleNormal="85" zoomScalePageLayoutView="100" workbookViewId="0">
      <selection pane="topLeft" activeCell="I334" activeCellId="0" sqref="I334"/>
    </sheetView>
  </sheetViews>
  <sheetFormatPr defaultRowHeight="16.5"/>
  <cols>
    <col collapsed="false" hidden="false" max="1" min="1" style="2" width="16.469387755102"/>
    <col collapsed="false" hidden="false" max="2" min="2" style="2" width="8.23469387755102"/>
    <col collapsed="false" hidden="false" max="3" min="3" style="2" width="7.4234693877551"/>
    <col collapsed="false" hidden="false" max="4" min="4" style="2" width="6.88265306122449"/>
    <col collapsed="false" hidden="false" max="5" min="5" style="2" width="6.0765306122449"/>
    <col collapsed="false" hidden="false" max="6" min="6" style="2" width="6.3469387755102"/>
    <col collapsed="false" hidden="false" max="7" min="7" style="2" width="6.75"/>
    <col collapsed="false" hidden="false" max="8" min="8" style="2" width="7.02040816326531"/>
    <col collapsed="false" hidden="false" max="257" min="9" style="2" width="6.0765306122449"/>
    <col collapsed="false" hidden="false" max="1025" min="258" style="0" width="8.50510204081633"/>
  </cols>
  <sheetData>
    <row r="1" customFormat="false" ht="18.4" hidden="false" customHeight="true" outlineLevel="0" collapsed="false">
      <c r="A1" s="293" t="s">
        <v>441</v>
      </c>
      <c r="B1" s="293"/>
      <c r="C1" s="346" t="s">
        <v>879</v>
      </c>
      <c r="D1" s="346"/>
      <c r="E1" s="346"/>
      <c r="F1" s="346"/>
      <c r="G1" s="346"/>
      <c r="H1" s="346"/>
      <c r="I1" s="346"/>
      <c r="J1" s="212"/>
    </row>
    <row r="2" customFormat="false" ht="18.4" hidden="false" customHeight="true" outlineLevel="0" collapsed="false">
      <c r="A2" s="293" t="s">
        <v>443</v>
      </c>
      <c r="B2" s="293"/>
      <c r="C2" s="347" t="s">
        <v>91</v>
      </c>
      <c r="D2" s="347"/>
      <c r="E2" s="347"/>
      <c r="F2" s="347"/>
      <c r="G2" s="347"/>
      <c r="H2" s="347"/>
      <c r="I2" s="347"/>
      <c r="J2" s="212"/>
    </row>
    <row r="3" customFormat="false" ht="18.4" hidden="false" customHeight="true" outlineLevel="0" collapsed="false">
      <c r="A3" s="130" t="s">
        <v>445</v>
      </c>
      <c r="B3" s="130"/>
      <c r="C3" s="128" t="s">
        <v>656</v>
      </c>
      <c r="D3" s="128"/>
      <c r="E3" s="128"/>
      <c r="F3" s="128"/>
      <c r="G3" s="128"/>
      <c r="H3" s="128"/>
      <c r="I3" s="128"/>
      <c r="J3" s="212"/>
    </row>
    <row r="4" customFormat="false" ht="18.2" hidden="false" customHeight="true" outlineLevel="0" collapsed="false">
      <c r="A4" s="128"/>
      <c r="B4" s="128"/>
      <c r="C4" s="217"/>
      <c r="D4" s="217"/>
      <c r="E4" s="217"/>
      <c r="F4" s="217"/>
      <c r="G4" s="217"/>
      <c r="H4" s="217"/>
      <c r="I4" s="212"/>
      <c r="J4" s="212"/>
    </row>
    <row r="5" customFormat="false" ht="18.4" hidden="false" customHeight="true" outlineLevel="0" collapsed="false">
      <c r="A5" s="294" t="s">
        <v>448</v>
      </c>
      <c r="B5" s="294"/>
      <c r="C5" s="248" t="s">
        <v>449</v>
      </c>
      <c r="D5" s="248"/>
      <c r="E5" s="248"/>
      <c r="F5" s="248"/>
      <c r="G5" s="248"/>
      <c r="H5" s="248"/>
      <c r="I5" s="220"/>
      <c r="J5" s="220"/>
    </row>
    <row r="6" customFormat="false" ht="16.5" hidden="false" customHeight="false" outlineLevel="0" collapsed="false">
      <c r="A6" s="294"/>
      <c r="B6" s="294"/>
      <c r="C6" s="218" t="s">
        <v>450</v>
      </c>
      <c r="D6" s="218"/>
      <c r="E6" s="218" t="s">
        <v>450</v>
      </c>
      <c r="F6" s="218"/>
      <c r="G6" s="218" t="s">
        <v>450</v>
      </c>
      <c r="H6" s="218"/>
      <c r="I6" s="220"/>
      <c r="J6" s="220"/>
    </row>
    <row r="7" customFormat="false" ht="49.5" hidden="false" customHeight="false" outlineLevel="0" collapsed="false">
      <c r="A7" s="294"/>
      <c r="B7" s="294"/>
      <c r="C7" s="219" t="s">
        <v>451</v>
      </c>
      <c r="D7" s="219" t="s">
        <v>452</v>
      </c>
      <c r="E7" s="219" t="s">
        <v>451</v>
      </c>
      <c r="F7" s="219" t="s">
        <v>452</v>
      </c>
      <c r="G7" s="219" t="s">
        <v>451</v>
      </c>
      <c r="H7" s="219" t="s">
        <v>452</v>
      </c>
      <c r="I7" s="220"/>
      <c r="J7" s="220"/>
    </row>
    <row r="8" customFormat="false" ht="18.4" hidden="false" customHeight="true" outlineLevel="0" collapsed="false">
      <c r="A8" s="348" t="s">
        <v>880</v>
      </c>
      <c r="B8" s="348"/>
      <c r="C8" s="270" t="n">
        <v>0.5</v>
      </c>
      <c r="D8" s="270" t="n">
        <v>0.5</v>
      </c>
      <c r="E8" s="354" t="n">
        <v>0.45</v>
      </c>
      <c r="F8" s="354" t="n">
        <v>0.45</v>
      </c>
      <c r="G8" s="270" t="n">
        <v>0.37</v>
      </c>
      <c r="H8" s="270" t="n">
        <v>0.37</v>
      </c>
      <c r="I8" s="349"/>
      <c r="J8" s="349"/>
    </row>
    <row r="9" customFormat="false" ht="18.4" hidden="false" customHeight="true" outlineLevel="0" collapsed="false">
      <c r="A9" s="348" t="s">
        <v>615</v>
      </c>
      <c r="B9" s="348"/>
      <c r="C9" s="250" t="n">
        <v>15</v>
      </c>
      <c r="D9" s="250" t="n">
        <v>15</v>
      </c>
      <c r="E9" s="225" t="n">
        <v>13.5</v>
      </c>
      <c r="F9" s="225" t="n">
        <v>13.5</v>
      </c>
      <c r="G9" s="270" t="n">
        <v>11.25</v>
      </c>
      <c r="H9" s="270" t="n">
        <v>11.25</v>
      </c>
      <c r="I9" s="349"/>
      <c r="J9" s="349"/>
    </row>
    <row r="10" customFormat="false" ht="18.4" hidden="false" customHeight="true" outlineLevel="0" collapsed="false">
      <c r="A10" s="348" t="s">
        <v>724</v>
      </c>
      <c r="B10" s="348"/>
      <c r="C10" s="250" t="n">
        <v>204</v>
      </c>
      <c r="D10" s="250" t="n">
        <v>204</v>
      </c>
      <c r="E10" s="225" t="n">
        <v>183.6</v>
      </c>
      <c r="F10" s="225" t="n">
        <v>183.6</v>
      </c>
      <c r="G10" s="250" t="n">
        <v>153</v>
      </c>
      <c r="H10" s="250" t="n">
        <v>153</v>
      </c>
      <c r="I10" s="349"/>
      <c r="J10" s="349"/>
    </row>
    <row r="11" customFormat="false" ht="18.4" hidden="false" customHeight="true" outlineLevel="0" collapsed="false">
      <c r="A11" s="348" t="s">
        <v>881</v>
      </c>
      <c r="B11" s="348"/>
      <c r="C11" s="250" t="n">
        <v>8</v>
      </c>
      <c r="D11" s="250" t="n">
        <v>7</v>
      </c>
      <c r="E11" s="225" t="n">
        <v>6</v>
      </c>
      <c r="F11" s="225" t="n">
        <v>5</v>
      </c>
      <c r="G11" s="250" t="n">
        <v>6</v>
      </c>
      <c r="H11" s="250" t="n">
        <v>5</v>
      </c>
      <c r="I11" s="349"/>
      <c r="J11" s="349"/>
    </row>
    <row r="12" customFormat="false" ht="18.4" hidden="false" customHeight="true" outlineLevel="0" collapsed="false">
      <c r="A12" s="365" t="s">
        <v>458</v>
      </c>
      <c r="B12" s="365"/>
      <c r="C12" s="366" t="s">
        <v>882</v>
      </c>
      <c r="D12" s="366"/>
      <c r="E12" s="367" t="s">
        <v>142</v>
      </c>
      <c r="F12" s="367"/>
      <c r="G12" s="366" t="s">
        <v>333</v>
      </c>
      <c r="H12" s="366"/>
      <c r="I12" s="212"/>
      <c r="J12" s="212"/>
    </row>
    <row r="13" customFormat="false" ht="18.2" hidden="false" customHeight="true" outlineLevel="0" collapsed="false">
      <c r="A13" s="211"/>
      <c r="B13" s="211"/>
      <c r="C13" s="212"/>
      <c r="D13" s="212"/>
      <c r="E13" s="212"/>
      <c r="F13" s="212"/>
      <c r="G13" s="212"/>
      <c r="H13" s="212"/>
      <c r="I13" s="212"/>
      <c r="J13" s="212"/>
    </row>
    <row r="14" customFormat="false" ht="18.2" hidden="false" customHeight="true" outlineLevel="0" collapsed="false">
      <c r="A14" s="368" t="s">
        <v>459</v>
      </c>
      <c r="B14" s="368"/>
      <c r="C14" s="368"/>
      <c r="D14" s="368"/>
      <c r="E14" s="368"/>
      <c r="F14" s="368"/>
      <c r="G14" s="368"/>
      <c r="H14" s="368"/>
      <c r="I14" s="368"/>
      <c r="J14" s="212"/>
    </row>
    <row r="15" customFormat="false" ht="34.9" hidden="false" customHeight="true" outlineLevel="0" collapsed="false">
      <c r="A15" s="284" t="s">
        <v>460</v>
      </c>
      <c r="B15" s="284"/>
      <c r="C15" s="284"/>
      <c r="D15" s="284"/>
      <c r="E15" s="237" t="s">
        <v>461</v>
      </c>
      <c r="F15" s="237"/>
      <c r="G15" s="237" t="s">
        <v>462</v>
      </c>
      <c r="H15" s="237"/>
      <c r="I15" s="237"/>
      <c r="J15" s="219" t="s">
        <v>640</v>
      </c>
    </row>
    <row r="16" customFormat="false" ht="82.5" hidden="false" customHeight="false" outlineLevel="0" collapsed="false">
      <c r="A16" s="284" t="s">
        <v>464</v>
      </c>
      <c r="B16" s="284" t="s">
        <v>465</v>
      </c>
      <c r="C16" s="237" t="s">
        <v>466</v>
      </c>
      <c r="D16" s="237" t="s">
        <v>467</v>
      </c>
      <c r="E16" s="284" t="s">
        <v>468</v>
      </c>
      <c r="F16" s="284" t="s">
        <v>469</v>
      </c>
      <c r="G16" s="284" t="s">
        <v>470</v>
      </c>
      <c r="H16" s="284" t="s">
        <v>471</v>
      </c>
      <c r="I16" s="284" t="s">
        <v>472</v>
      </c>
      <c r="J16" s="219"/>
    </row>
    <row r="17" customFormat="false" ht="16.5" hidden="false" customHeight="false" outlineLevel="0" collapsed="false">
      <c r="A17" s="218" t="n">
        <v>0.05</v>
      </c>
      <c r="B17" s="218" t="n">
        <v>4.1</v>
      </c>
      <c r="C17" s="218" t="n">
        <v>0.05</v>
      </c>
      <c r="D17" s="218" t="n">
        <v>37.5</v>
      </c>
      <c r="E17" s="218" t="n">
        <v>2.02</v>
      </c>
      <c r="F17" s="218" t="n">
        <v>0.05</v>
      </c>
      <c r="G17" s="218" t="n">
        <v>0</v>
      </c>
      <c r="H17" s="218" t="n">
        <v>0</v>
      </c>
      <c r="I17" s="218" t="n">
        <v>0.8</v>
      </c>
      <c r="J17" s="218" t="n">
        <v>180</v>
      </c>
    </row>
    <row r="18" customFormat="false" ht="16.5" hidden="false" customHeight="false" outlineLevel="0" collapsed="false">
      <c r="A18" s="218"/>
      <c r="B18" s="218"/>
      <c r="C18" s="218"/>
      <c r="D18" s="218"/>
      <c r="E18" s="218"/>
      <c r="F18" s="218"/>
      <c r="G18" s="218"/>
      <c r="H18" s="218"/>
      <c r="I18" s="218"/>
      <c r="J18" s="243"/>
    </row>
    <row r="19" customFormat="false" ht="16.5" hidden="false" customHeight="false" outlineLevel="0" collapsed="false">
      <c r="A19" s="218"/>
      <c r="B19" s="218"/>
      <c r="C19" s="218"/>
      <c r="D19" s="218"/>
      <c r="E19" s="218"/>
      <c r="F19" s="218"/>
      <c r="G19" s="218"/>
      <c r="H19" s="218"/>
      <c r="I19" s="218"/>
      <c r="J19" s="243"/>
    </row>
    <row r="20" customFormat="false" ht="16.5" hidden="false" customHeight="false" outlineLevel="0" collapsed="false">
      <c r="A20" s="263" t="n">
        <v>1.2</v>
      </c>
      <c r="B20" s="263" t="n">
        <v>1.2</v>
      </c>
      <c r="C20" s="263" t="n">
        <v>1.2</v>
      </c>
      <c r="D20" s="263" t="n">
        <v>1.2</v>
      </c>
      <c r="E20" s="263" t="n">
        <v>1.2</v>
      </c>
      <c r="F20" s="263" t="n">
        <v>1.2</v>
      </c>
      <c r="G20" s="263" t="n">
        <v>1.2</v>
      </c>
      <c r="H20" s="263" t="n">
        <v>1.2</v>
      </c>
      <c r="I20" s="263" t="n">
        <v>1.2</v>
      </c>
      <c r="J20" s="212"/>
    </row>
    <row r="21" customFormat="false" ht="16.5" hidden="false" customHeight="false" outlineLevel="0" collapsed="false">
      <c r="A21" s="263" t="n">
        <v>1.4</v>
      </c>
      <c r="B21" s="263" t="n">
        <v>1.4</v>
      </c>
      <c r="C21" s="263" t="n">
        <v>1.4</v>
      </c>
      <c r="D21" s="263" t="n">
        <v>1.4</v>
      </c>
      <c r="E21" s="263" t="n">
        <v>1.4</v>
      </c>
      <c r="F21" s="263" t="n">
        <v>1.4</v>
      </c>
      <c r="G21" s="263" t="n">
        <v>1.4</v>
      </c>
      <c r="H21" s="263" t="n">
        <v>1.4</v>
      </c>
      <c r="I21" s="263" t="n">
        <v>1.4</v>
      </c>
      <c r="J21" s="212"/>
    </row>
    <row r="22" customFormat="false" ht="18.2" hidden="false" customHeight="true" outlineLevel="0" collapsed="false">
      <c r="A22" s="369" t="s">
        <v>482</v>
      </c>
      <c r="B22" s="369"/>
      <c r="C22" s="369"/>
      <c r="D22" s="369"/>
      <c r="E22" s="369"/>
      <c r="F22" s="369"/>
      <c r="G22" s="369"/>
      <c r="H22" s="369"/>
      <c r="I22" s="369"/>
      <c r="J22" s="212"/>
    </row>
    <row r="23" customFormat="false" ht="49.35" hidden="false" customHeight="true" outlineLevel="0" collapsed="false">
      <c r="A23" s="245" t="s">
        <v>883</v>
      </c>
      <c r="B23" s="245"/>
      <c r="C23" s="245"/>
      <c r="D23" s="245"/>
      <c r="E23" s="245"/>
      <c r="F23" s="245"/>
      <c r="G23" s="245"/>
      <c r="H23" s="245"/>
      <c r="I23" s="245"/>
      <c r="J23" s="245"/>
    </row>
    <row r="24" customFormat="false" ht="18.2" hidden="false" customHeight="true" outlineLevel="0" collapsed="false">
      <c r="A24" s="369" t="s">
        <v>740</v>
      </c>
      <c r="B24" s="369"/>
      <c r="C24" s="369"/>
      <c r="D24" s="369"/>
      <c r="E24" s="369"/>
      <c r="F24" s="369"/>
      <c r="G24" s="369"/>
      <c r="H24" s="369"/>
      <c r="I24" s="369"/>
      <c r="J24" s="369"/>
    </row>
    <row r="25" customFormat="false" ht="16.5" hidden="false" customHeight="false" outlineLevel="0" collapsed="false">
      <c r="A25" s="210" t="s">
        <v>727</v>
      </c>
      <c r="B25" s="210"/>
      <c r="C25" s="210" t="s">
        <v>884</v>
      </c>
      <c r="D25" s="210"/>
      <c r="E25" s="210"/>
      <c r="F25" s="210"/>
      <c r="G25" s="210"/>
      <c r="H25" s="210"/>
      <c r="I25" s="210"/>
      <c r="J25" s="210"/>
    </row>
    <row r="26" customFormat="false" ht="18.4" hidden="false" customHeight="true" outlineLevel="0" collapsed="false">
      <c r="A26" s="216" t="s">
        <v>645</v>
      </c>
      <c r="B26" s="216"/>
      <c r="C26" s="128" t="s">
        <v>885</v>
      </c>
      <c r="D26" s="128"/>
      <c r="E26" s="128"/>
      <c r="F26" s="128"/>
      <c r="G26" s="128"/>
      <c r="H26" s="128"/>
      <c r="I26" s="128"/>
      <c r="J26" s="128"/>
    </row>
    <row r="27" customFormat="false" ht="18.4" hidden="false" customHeight="true" outlineLevel="0" collapsed="false">
      <c r="A27" s="212" t="s">
        <v>647</v>
      </c>
      <c r="B27" s="212"/>
      <c r="C27" s="128" t="s">
        <v>886</v>
      </c>
      <c r="D27" s="128"/>
      <c r="E27" s="128"/>
      <c r="F27" s="128"/>
      <c r="G27" s="128"/>
      <c r="H27" s="128"/>
      <c r="I27" s="128"/>
      <c r="J27" s="128"/>
    </row>
    <row r="28" customFormat="false" ht="18.4" hidden="false" customHeight="true" outlineLevel="0" collapsed="false">
      <c r="A28" s="315" t="s">
        <v>650</v>
      </c>
      <c r="B28" s="212"/>
      <c r="C28" s="259" t="s">
        <v>887</v>
      </c>
      <c r="D28" s="259"/>
      <c r="E28" s="259"/>
      <c r="F28" s="259"/>
      <c r="G28" s="259"/>
      <c r="H28" s="259"/>
      <c r="I28" s="259"/>
      <c r="J28" s="259"/>
    </row>
    <row r="29" customFormat="false" ht="16.5" hidden="false" customHeight="false" outlineLevel="0" collapsed="false">
      <c r="A29" s="212" t="s">
        <v>492</v>
      </c>
      <c r="B29" s="212"/>
      <c r="C29" s="212" t="s">
        <v>888</v>
      </c>
      <c r="D29" s="212"/>
      <c r="E29" s="212"/>
      <c r="F29" s="212"/>
      <c r="G29" s="212"/>
      <c r="H29" s="212"/>
      <c r="I29" s="212"/>
      <c r="J29" s="212"/>
    </row>
    <row r="30" customFormat="false" ht="16.5" hidden="false" customHeight="false" outlineLevel="0" collapsed="false">
      <c r="A30" s="212"/>
      <c r="B30" s="212"/>
      <c r="C30" s="212"/>
      <c r="D30" s="212"/>
      <c r="E30" s="212"/>
      <c r="F30" s="212"/>
      <c r="G30" s="212"/>
      <c r="H30" s="212"/>
      <c r="I30" s="212"/>
      <c r="J30" s="212"/>
    </row>
    <row r="31" customFormat="false" ht="16.5" hidden="false" customHeight="false" outlineLevel="0" collapsed="false">
      <c r="A31" s="2" t="s">
        <v>496</v>
      </c>
      <c r="B31" s="0"/>
      <c r="C31" s="2" t="s">
        <v>497</v>
      </c>
      <c r="D31" s="0"/>
      <c r="E31" s="0"/>
      <c r="F31" s="0"/>
      <c r="G31" s="0"/>
      <c r="H31" s="0"/>
      <c r="I31" s="0"/>
      <c r="J31" s="0"/>
    </row>
    <row r="32" customFormat="false" ht="16.5" hidden="false" customHeight="false" outlineLevel="0" collapsed="false">
      <c r="A32" s="0"/>
      <c r="B32" s="0"/>
      <c r="C32" s="0"/>
      <c r="D32" s="0"/>
      <c r="E32" s="0"/>
      <c r="F32" s="0"/>
      <c r="G32" s="0"/>
      <c r="H32" s="0"/>
      <c r="I32" s="0"/>
      <c r="J32" s="0"/>
    </row>
    <row r="33" customFormat="false" ht="16.5" hidden="false" customHeight="false" outlineLevel="0" collapsed="false">
      <c r="A33" s="0"/>
      <c r="B33" s="0"/>
      <c r="C33" s="0"/>
      <c r="D33" s="0"/>
      <c r="E33" s="0"/>
      <c r="F33" s="0"/>
      <c r="G33" s="0"/>
      <c r="H33" s="0"/>
      <c r="I33" s="0"/>
      <c r="J33" s="0"/>
    </row>
    <row r="34" customFormat="false" ht="18.4" hidden="false" customHeight="true" outlineLevel="0" collapsed="false">
      <c r="A34" s="293" t="s">
        <v>441</v>
      </c>
      <c r="B34" s="293"/>
      <c r="C34" s="346" t="s">
        <v>889</v>
      </c>
      <c r="D34" s="346"/>
      <c r="E34" s="346"/>
      <c r="F34" s="346"/>
      <c r="G34" s="346"/>
      <c r="H34" s="346"/>
      <c r="I34" s="346"/>
      <c r="J34" s="212"/>
    </row>
    <row r="35" customFormat="false" ht="18.4" hidden="false" customHeight="true" outlineLevel="0" collapsed="false">
      <c r="A35" s="293" t="s">
        <v>443</v>
      </c>
      <c r="B35" s="293"/>
      <c r="C35" s="347" t="s">
        <v>247</v>
      </c>
      <c r="D35" s="347"/>
      <c r="E35" s="347"/>
      <c r="F35" s="347"/>
      <c r="G35" s="347"/>
      <c r="H35" s="347"/>
      <c r="I35" s="347"/>
      <c r="J35" s="212"/>
    </row>
    <row r="36" customFormat="false" ht="18.4" hidden="false" customHeight="true" outlineLevel="0" collapsed="false">
      <c r="A36" s="130" t="s">
        <v>445</v>
      </c>
      <c r="B36" s="130"/>
      <c r="C36" s="128" t="s">
        <v>499</v>
      </c>
      <c r="D36" s="128"/>
      <c r="E36" s="128"/>
      <c r="F36" s="128"/>
      <c r="G36" s="128"/>
      <c r="H36" s="128"/>
      <c r="I36" s="128"/>
      <c r="J36" s="212"/>
    </row>
    <row r="37" customFormat="false" ht="18.2" hidden="false" customHeight="true" outlineLevel="0" collapsed="false">
      <c r="A37" s="128"/>
      <c r="B37" s="128"/>
      <c r="C37" s="217"/>
      <c r="D37" s="217"/>
      <c r="E37" s="217"/>
      <c r="F37" s="217"/>
      <c r="G37" s="217"/>
      <c r="H37" s="217"/>
      <c r="I37" s="212"/>
      <c r="J37" s="212"/>
    </row>
    <row r="38" customFormat="false" ht="18.4" hidden="false" customHeight="true" outlineLevel="0" collapsed="false">
      <c r="A38" s="294" t="s">
        <v>448</v>
      </c>
      <c r="B38" s="294"/>
      <c r="C38" s="248" t="s">
        <v>449</v>
      </c>
      <c r="D38" s="248"/>
      <c r="E38" s="248"/>
      <c r="F38" s="248"/>
      <c r="G38" s="248"/>
      <c r="H38" s="248"/>
      <c r="I38" s="220"/>
      <c r="J38" s="220"/>
    </row>
    <row r="39" customFormat="false" ht="16.5" hidden="false" customHeight="false" outlineLevel="0" collapsed="false">
      <c r="A39" s="294"/>
      <c r="B39" s="294"/>
      <c r="C39" s="218" t="s">
        <v>450</v>
      </c>
      <c r="D39" s="218"/>
      <c r="E39" s="218" t="s">
        <v>450</v>
      </c>
      <c r="F39" s="218"/>
      <c r="G39" s="218" t="s">
        <v>450</v>
      </c>
      <c r="H39" s="218"/>
      <c r="I39" s="220"/>
      <c r="J39" s="220"/>
    </row>
    <row r="40" customFormat="false" ht="49.5" hidden="false" customHeight="false" outlineLevel="0" collapsed="false">
      <c r="A40" s="294"/>
      <c r="B40" s="294"/>
      <c r="C40" s="219" t="s">
        <v>451</v>
      </c>
      <c r="D40" s="219" t="s">
        <v>452</v>
      </c>
      <c r="E40" s="219" t="s">
        <v>451</v>
      </c>
      <c r="F40" s="219" t="s">
        <v>452</v>
      </c>
      <c r="G40" s="219" t="s">
        <v>451</v>
      </c>
      <c r="H40" s="219" t="s">
        <v>452</v>
      </c>
      <c r="I40" s="220"/>
      <c r="J40" s="220"/>
    </row>
    <row r="41" customFormat="false" ht="18.4" hidden="false" customHeight="true" outlineLevel="0" collapsed="false">
      <c r="A41" s="348" t="s">
        <v>890</v>
      </c>
      <c r="B41" s="348"/>
      <c r="C41" s="250" t="n">
        <v>20</v>
      </c>
      <c r="D41" s="250" t="n">
        <v>20</v>
      </c>
      <c r="E41" s="225" t="n">
        <v>18</v>
      </c>
      <c r="F41" s="225" t="n">
        <v>18</v>
      </c>
      <c r="G41" s="250" t="n">
        <v>15</v>
      </c>
      <c r="H41" s="250" t="n">
        <v>15</v>
      </c>
      <c r="I41" s="349"/>
      <c r="J41" s="349"/>
    </row>
    <row r="42" customFormat="false" ht="18.4" hidden="false" customHeight="true" outlineLevel="0" collapsed="false">
      <c r="A42" s="348" t="s">
        <v>615</v>
      </c>
      <c r="B42" s="348"/>
      <c r="C42" s="250" t="n">
        <v>20</v>
      </c>
      <c r="D42" s="250" t="n">
        <v>20</v>
      </c>
      <c r="E42" s="225" t="n">
        <v>18</v>
      </c>
      <c r="F42" s="225" t="n">
        <v>18</v>
      </c>
      <c r="G42" s="250" t="n">
        <v>15</v>
      </c>
      <c r="H42" s="250" t="n">
        <v>15</v>
      </c>
      <c r="I42" s="349"/>
      <c r="J42" s="349"/>
    </row>
    <row r="43" customFormat="false" ht="18.4" hidden="false" customHeight="true" outlineLevel="0" collapsed="false">
      <c r="A43" s="348" t="s">
        <v>724</v>
      </c>
      <c r="B43" s="348"/>
      <c r="C43" s="250" t="n">
        <v>200</v>
      </c>
      <c r="D43" s="250" t="n">
        <v>200</v>
      </c>
      <c r="E43" s="225" t="n">
        <v>180</v>
      </c>
      <c r="F43" s="225" t="n">
        <v>180</v>
      </c>
      <c r="G43" s="250" t="n">
        <v>150</v>
      </c>
      <c r="H43" s="250" t="n">
        <v>150</v>
      </c>
      <c r="I43" s="349"/>
      <c r="J43" s="349"/>
    </row>
    <row r="44" customFormat="false" ht="18.4" hidden="false" customHeight="true" outlineLevel="0" collapsed="false">
      <c r="A44" s="373" t="s">
        <v>891</v>
      </c>
      <c r="B44" s="373"/>
      <c r="C44" s="250"/>
      <c r="D44" s="366" t="n">
        <v>200</v>
      </c>
      <c r="E44" s="367"/>
      <c r="F44" s="367" t="n">
        <v>180</v>
      </c>
      <c r="G44" s="366"/>
      <c r="H44" s="366" t="n">
        <v>150</v>
      </c>
      <c r="I44" s="349"/>
      <c r="J44" s="349"/>
    </row>
    <row r="45" customFormat="false" ht="18.4" hidden="false" customHeight="true" outlineLevel="0" collapsed="false">
      <c r="A45" s="348" t="s">
        <v>10</v>
      </c>
      <c r="B45" s="348"/>
      <c r="C45" s="250" t="n">
        <v>0.1</v>
      </c>
      <c r="D45" s="250" t="n">
        <v>0.1</v>
      </c>
      <c r="E45" s="225" t="n">
        <v>0.1</v>
      </c>
      <c r="F45" s="225" t="n">
        <v>0.1</v>
      </c>
      <c r="G45" s="250" t="n">
        <v>0.1</v>
      </c>
      <c r="H45" s="250" t="n">
        <v>0.1</v>
      </c>
      <c r="I45" s="349"/>
      <c r="J45" s="349"/>
    </row>
    <row r="46" customFormat="false" ht="18.2" hidden="false" customHeight="true" outlineLevel="0" collapsed="false">
      <c r="A46" s="348"/>
      <c r="B46" s="348"/>
      <c r="C46" s="250"/>
      <c r="D46" s="250"/>
      <c r="E46" s="225"/>
      <c r="F46" s="225"/>
      <c r="G46" s="250"/>
      <c r="H46" s="250"/>
      <c r="I46" s="352" t="n">
        <v>50</v>
      </c>
      <c r="J46" s="352" t="n">
        <v>60</v>
      </c>
    </row>
    <row r="47" customFormat="false" ht="18.2" hidden="false" customHeight="true" outlineLevel="0" collapsed="false">
      <c r="A47" s="370"/>
      <c r="B47" s="370"/>
      <c r="C47" s="296"/>
      <c r="D47" s="296"/>
      <c r="E47" s="225"/>
      <c r="F47" s="225"/>
      <c r="G47" s="250"/>
      <c r="H47" s="250"/>
      <c r="I47" s="352" t="n">
        <v>50</v>
      </c>
      <c r="J47" s="352" t="n">
        <v>60</v>
      </c>
    </row>
    <row r="48" customFormat="false" ht="18.4" hidden="false" customHeight="true" outlineLevel="0" collapsed="false">
      <c r="A48" s="365" t="s">
        <v>458</v>
      </c>
      <c r="B48" s="365"/>
      <c r="C48" s="366" t="n">
        <v>200</v>
      </c>
      <c r="D48" s="366"/>
      <c r="E48" s="367" t="n">
        <v>180</v>
      </c>
      <c r="F48" s="367"/>
      <c r="G48" s="366" t="n">
        <v>150</v>
      </c>
      <c r="H48" s="366"/>
      <c r="I48" s="212"/>
      <c r="J48" s="212"/>
    </row>
    <row r="49" customFormat="false" ht="18.2" hidden="false" customHeight="true" outlineLevel="0" collapsed="false">
      <c r="A49" s="211"/>
      <c r="B49" s="211"/>
      <c r="C49" s="212"/>
      <c r="D49" s="212"/>
      <c r="E49" s="212"/>
      <c r="F49" s="212"/>
      <c r="G49" s="212"/>
      <c r="H49" s="212"/>
      <c r="I49" s="212"/>
      <c r="J49" s="212"/>
    </row>
    <row r="50" customFormat="false" ht="18.2" hidden="false" customHeight="true" outlineLevel="0" collapsed="false">
      <c r="A50" s="211" t="s">
        <v>459</v>
      </c>
      <c r="B50" s="211"/>
      <c r="C50" s="211"/>
      <c r="D50" s="211"/>
      <c r="E50" s="211"/>
      <c r="F50" s="211"/>
      <c r="G50" s="211"/>
      <c r="H50" s="211"/>
      <c r="I50" s="211"/>
      <c r="J50" s="212"/>
    </row>
    <row r="51" customFormat="false" ht="34.9" hidden="false" customHeight="true" outlineLevel="0" collapsed="false">
      <c r="A51" s="284" t="s">
        <v>460</v>
      </c>
      <c r="B51" s="284"/>
      <c r="C51" s="284"/>
      <c r="D51" s="284"/>
      <c r="E51" s="237" t="s">
        <v>461</v>
      </c>
      <c r="F51" s="237"/>
      <c r="G51" s="237" t="s">
        <v>462</v>
      </c>
      <c r="H51" s="237"/>
      <c r="I51" s="237"/>
      <c r="J51" s="219" t="s">
        <v>640</v>
      </c>
    </row>
    <row r="52" customFormat="false" ht="82.5" hidden="false" customHeight="false" outlineLevel="0" collapsed="false">
      <c r="A52" s="284" t="s">
        <v>464</v>
      </c>
      <c r="B52" s="284" t="s">
        <v>465</v>
      </c>
      <c r="C52" s="237" t="s">
        <v>466</v>
      </c>
      <c r="D52" s="237" t="s">
        <v>467</v>
      </c>
      <c r="E52" s="284" t="s">
        <v>468</v>
      </c>
      <c r="F52" s="284" t="s">
        <v>469</v>
      </c>
      <c r="G52" s="284" t="s">
        <v>470</v>
      </c>
      <c r="H52" s="284" t="s">
        <v>471</v>
      </c>
      <c r="I52" s="284" t="s">
        <v>472</v>
      </c>
      <c r="J52" s="219"/>
    </row>
    <row r="53" customFormat="false" ht="16.5" hidden="false" customHeight="false" outlineLevel="0" collapsed="false">
      <c r="A53" s="218" t="n">
        <v>0.2</v>
      </c>
      <c r="B53" s="218" t="n">
        <v>0.1</v>
      </c>
      <c r="C53" s="218" t="n">
        <v>16.7</v>
      </c>
      <c r="D53" s="218" t="n">
        <v>65</v>
      </c>
      <c r="E53" s="218" t="n">
        <v>4.09</v>
      </c>
      <c r="F53" s="218" t="n">
        <v>0.21</v>
      </c>
      <c r="G53" s="218" t="n">
        <v>0.01</v>
      </c>
      <c r="H53" s="218" t="n">
        <v>0.02</v>
      </c>
      <c r="I53" s="218" t="n">
        <v>89</v>
      </c>
      <c r="J53" s="218" t="n">
        <v>200</v>
      </c>
    </row>
    <row r="54" customFormat="false" ht="16.5" hidden="false" customHeight="false" outlineLevel="0" collapsed="false">
      <c r="A54" s="218"/>
      <c r="B54" s="218"/>
      <c r="C54" s="218"/>
      <c r="D54" s="218"/>
      <c r="E54" s="218"/>
      <c r="F54" s="218"/>
      <c r="G54" s="218"/>
      <c r="H54" s="218"/>
      <c r="I54" s="218"/>
      <c r="J54" s="243"/>
    </row>
    <row r="55" customFormat="false" ht="16.5" hidden="false" customHeight="false" outlineLevel="0" collapsed="false">
      <c r="A55" s="218"/>
      <c r="B55" s="218"/>
      <c r="C55" s="218"/>
      <c r="D55" s="218"/>
      <c r="E55" s="218"/>
      <c r="F55" s="218"/>
      <c r="G55" s="218"/>
      <c r="H55" s="218"/>
      <c r="I55" s="218"/>
      <c r="J55" s="243"/>
    </row>
    <row r="56" customFormat="false" ht="18.2" hidden="false" customHeight="true" outlineLevel="0" collapsed="false">
      <c r="A56" s="369" t="s">
        <v>482</v>
      </c>
      <c r="B56" s="369"/>
      <c r="C56" s="369"/>
      <c r="D56" s="369"/>
      <c r="E56" s="369"/>
      <c r="F56" s="369"/>
      <c r="G56" s="369"/>
      <c r="H56" s="369"/>
      <c r="I56" s="369"/>
      <c r="J56" s="212"/>
    </row>
    <row r="57" customFormat="false" ht="34.9" hidden="false" customHeight="true" outlineLevel="0" collapsed="false">
      <c r="A57" s="245" t="s">
        <v>892</v>
      </c>
      <c r="B57" s="245"/>
      <c r="C57" s="245"/>
      <c r="D57" s="245"/>
      <c r="E57" s="245"/>
      <c r="F57" s="245"/>
      <c r="G57" s="245"/>
      <c r="H57" s="245"/>
      <c r="I57" s="245"/>
      <c r="J57" s="245"/>
    </row>
    <row r="58" customFormat="false" ht="18.2" hidden="false" customHeight="true" outlineLevel="0" collapsed="false">
      <c r="A58" s="369" t="s">
        <v>740</v>
      </c>
      <c r="B58" s="369"/>
      <c r="C58" s="369"/>
      <c r="D58" s="369"/>
      <c r="E58" s="369"/>
      <c r="F58" s="369"/>
      <c r="G58" s="369"/>
      <c r="H58" s="369"/>
      <c r="I58" s="369"/>
      <c r="J58" s="369"/>
    </row>
    <row r="59" customFormat="false" ht="16.5" hidden="false" customHeight="false" outlineLevel="0" collapsed="false">
      <c r="A59" s="210" t="s">
        <v>727</v>
      </c>
      <c r="B59" s="210"/>
      <c r="C59" s="210" t="s">
        <v>893</v>
      </c>
      <c r="D59" s="210"/>
      <c r="E59" s="210"/>
      <c r="F59" s="210"/>
      <c r="G59" s="210"/>
      <c r="H59" s="210"/>
      <c r="I59" s="210"/>
      <c r="J59" s="210"/>
    </row>
    <row r="60" customFormat="false" ht="18.4" hidden="false" customHeight="true" outlineLevel="0" collapsed="false">
      <c r="A60" s="216" t="s">
        <v>645</v>
      </c>
      <c r="B60" s="216"/>
      <c r="C60" s="128" t="s">
        <v>894</v>
      </c>
      <c r="D60" s="128"/>
      <c r="E60" s="128"/>
      <c r="F60" s="128"/>
      <c r="G60" s="128"/>
      <c r="H60" s="128"/>
      <c r="I60" s="128"/>
      <c r="J60" s="128"/>
    </row>
    <row r="61" customFormat="false" ht="18.4" hidden="false" customHeight="true" outlineLevel="0" collapsed="false">
      <c r="A61" s="212" t="s">
        <v>647</v>
      </c>
      <c r="B61" s="212"/>
      <c r="C61" s="128" t="s">
        <v>895</v>
      </c>
      <c r="D61" s="128"/>
      <c r="E61" s="128"/>
      <c r="F61" s="128"/>
      <c r="G61" s="128"/>
      <c r="H61" s="128"/>
      <c r="I61" s="128"/>
      <c r="J61" s="128"/>
    </row>
    <row r="62" customFormat="false" ht="18.4" hidden="false" customHeight="true" outlineLevel="0" collapsed="false">
      <c r="A62" s="315" t="s">
        <v>650</v>
      </c>
      <c r="B62" s="212"/>
      <c r="C62" s="259" t="s">
        <v>896</v>
      </c>
      <c r="D62" s="259"/>
      <c r="E62" s="259"/>
      <c r="F62" s="259"/>
      <c r="G62" s="259"/>
      <c r="H62" s="259"/>
      <c r="I62" s="259"/>
      <c r="J62" s="259"/>
    </row>
    <row r="63" customFormat="false" ht="16.5" hidden="false" customHeight="false" outlineLevel="0" collapsed="false">
      <c r="A63" s="212" t="s">
        <v>492</v>
      </c>
      <c r="B63" s="212"/>
      <c r="C63" s="212" t="s">
        <v>897</v>
      </c>
      <c r="D63" s="212"/>
      <c r="E63" s="212"/>
      <c r="F63" s="212"/>
      <c r="G63" s="212"/>
      <c r="H63" s="212"/>
      <c r="I63" s="212"/>
      <c r="J63" s="212"/>
    </row>
    <row r="64" customFormat="false" ht="16.5" hidden="false" customHeight="false" outlineLevel="0" collapsed="false">
      <c r="A64" s="0"/>
      <c r="B64" s="0"/>
      <c r="C64" s="0"/>
      <c r="D64" s="0"/>
      <c r="E64" s="0"/>
      <c r="F64" s="0"/>
      <c r="G64" s="0"/>
      <c r="H64" s="0"/>
      <c r="I64" s="0"/>
      <c r="J64" s="0"/>
    </row>
    <row r="65" customFormat="false" ht="16.5" hidden="false" customHeight="false" outlineLevel="0" collapsed="false">
      <c r="A65" s="2" t="s">
        <v>496</v>
      </c>
      <c r="B65" s="0"/>
      <c r="C65" s="2" t="s">
        <v>497</v>
      </c>
      <c r="D65" s="0"/>
      <c r="E65" s="0"/>
      <c r="F65" s="0"/>
      <c r="G65" s="0"/>
      <c r="H65" s="0"/>
      <c r="I65" s="0"/>
      <c r="J65" s="0"/>
    </row>
    <row r="66" customFormat="false" ht="16.5" hidden="false" customHeight="false" outlineLevel="0" collapsed="false">
      <c r="A66" s="0"/>
      <c r="B66" s="0"/>
      <c r="C66" s="0"/>
      <c r="D66" s="0"/>
      <c r="E66" s="0"/>
      <c r="F66" s="0"/>
      <c r="G66" s="0"/>
      <c r="H66" s="0"/>
      <c r="I66" s="0"/>
      <c r="J66" s="0"/>
    </row>
    <row r="67" customFormat="false" ht="18.2" hidden="false" customHeight="true" outlineLevel="0" collapsed="false">
      <c r="A67" s="211"/>
      <c r="B67" s="211"/>
      <c r="C67" s="212"/>
      <c r="D67" s="212"/>
      <c r="E67" s="212"/>
      <c r="F67" s="212"/>
      <c r="G67" s="212"/>
      <c r="H67" s="212"/>
      <c r="I67" s="212"/>
      <c r="J67" s="212"/>
    </row>
    <row r="68" customFormat="false" ht="18.4" hidden="false" customHeight="true" outlineLevel="0" collapsed="false">
      <c r="A68" s="293" t="s">
        <v>441</v>
      </c>
      <c r="B68" s="293"/>
      <c r="C68" s="346" t="s">
        <v>898</v>
      </c>
      <c r="D68" s="346"/>
      <c r="E68" s="346"/>
      <c r="F68" s="346"/>
      <c r="G68" s="346"/>
      <c r="H68" s="346"/>
      <c r="I68" s="346"/>
      <c r="J68" s="212"/>
    </row>
    <row r="69" customFormat="false" ht="18.4" hidden="false" customHeight="true" outlineLevel="0" collapsed="false">
      <c r="A69" s="293" t="s">
        <v>443</v>
      </c>
      <c r="B69" s="293"/>
      <c r="C69" s="347" t="s">
        <v>899</v>
      </c>
      <c r="D69" s="347"/>
      <c r="E69" s="347"/>
      <c r="F69" s="347"/>
      <c r="G69" s="347"/>
      <c r="H69" s="347"/>
      <c r="I69" s="347"/>
      <c r="J69" s="212"/>
    </row>
    <row r="70" customFormat="false" ht="18.4" hidden="false" customHeight="true" outlineLevel="0" collapsed="false">
      <c r="A70" s="130" t="s">
        <v>445</v>
      </c>
      <c r="B70" s="130"/>
      <c r="C70" s="128" t="s">
        <v>499</v>
      </c>
      <c r="D70" s="128"/>
      <c r="E70" s="128"/>
      <c r="F70" s="128"/>
      <c r="G70" s="128"/>
      <c r="H70" s="128"/>
      <c r="I70" s="128"/>
      <c r="J70" s="212"/>
    </row>
    <row r="71" customFormat="false" ht="18.2" hidden="false" customHeight="true" outlineLevel="0" collapsed="false">
      <c r="A71" s="128"/>
      <c r="B71" s="128"/>
      <c r="C71" s="217"/>
      <c r="D71" s="217"/>
      <c r="E71" s="217"/>
      <c r="F71" s="217"/>
      <c r="G71" s="217"/>
      <c r="H71" s="217"/>
      <c r="I71" s="212"/>
      <c r="J71" s="212"/>
    </row>
    <row r="72" customFormat="false" ht="18.4" hidden="false" customHeight="true" outlineLevel="0" collapsed="false">
      <c r="A72" s="294" t="s">
        <v>448</v>
      </c>
      <c r="B72" s="294"/>
      <c r="C72" s="248" t="s">
        <v>449</v>
      </c>
      <c r="D72" s="248"/>
      <c r="E72" s="248"/>
      <c r="F72" s="248"/>
      <c r="G72" s="248"/>
      <c r="H72" s="248"/>
      <c r="I72" s="220"/>
      <c r="J72" s="220"/>
    </row>
    <row r="73" customFormat="false" ht="16.5" hidden="false" customHeight="false" outlineLevel="0" collapsed="false">
      <c r="A73" s="294"/>
      <c r="B73" s="294"/>
      <c r="C73" s="218" t="s">
        <v>450</v>
      </c>
      <c r="D73" s="218"/>
      <c r="E73" s="218" t="s">
        <v>450</v>
      </c>
      <c r="F73" s="218"/>
      <c r="G73" s="218" t="s">
        <v>450</v>
      </c>
      <c r="H73" s="218"/>
      <c r="I73" s="220"/>
      <c r="J73" s="220"/>
    </row>
    <row r="74" customFormat="false" ht="49.5" hidden="false" customHeight="false" outlineLevel="0" collapsed="false">
      <c r="A74" s="294"/>
      <c r="B74" s="294"/>
      <c r="C74" s="219" t="s">
        <v>451</v>
      </c>
      <c r="D74" s="219" t="s">
        <v>452</v>
      </c>
      <c r="E74" s="219" t="s">
        <v>451</v>
      </c>
      <c r="F74" s="219" t="s">
        <v>452</v>
      </c>
      <c r="G74" s="219" t="s">
        <v>451</v>
      </c>
      <c r="H74" s="219" t="s">
        <v>452</v>
      </c>
      <c r="I74" s="220"/>
      <c r="J74" s="220"/>
    </row>
    <row r="75" customFormat="false" ht="18.4" hidden="false" customHeight="true" outlineLevel="0" collapsed="false">
      <c r="A75" s="348" t="s">
        <v>900</v>
      </c>
      <c r="B75" s="348"/>
      <c r="C75" s="250" t="n">
        <v>12</v>
      </c>
      <c r="D75" s="250" t="n">
        <v>12</v>
      </c>
      <c r="E75" s="225" t="n">
        <v>10.8</v>
      </c>
      <c r="F75" s="225" t="n">
        <v>10.8</v>
      </c>
      <c r="G75" s="250" t="n">
        <v>9</v>
      </c>
      <c r="H75" s="250" t="n">
        <v>9</v>
      </c>
      <c r="I75" s="349"/>
      <c r="J75" s="349"/>
    </row>
    <row r="76" customFormat="false" ht="18.4" hidden="false" customHeight="true" outlineLevel="0" collapsed="false">
      <c r="A76" s="348" t="s">
        <v>615</v>
      </c>
      <c r="B76" s="348"/>
      <c r="C76" s="250" t="n">
        <v>24</v>
      </c>
      <c r="D76" s="250" t="n">
        <v>24</v>
      </c>
      <c r="E76" s="225" t="n">
        <v>21.6</v>
      </c>
      <c r="F76" s="225" t="n">
        <v>21.6</v>
      </c>
      <c r="G76" s="250" t="n">
        <v>18</v>
      </c>
      <c r="H76" s="250" t="n">
        <v>18</v>
      </c>
      <c r="I76" s="349"/>
      <c r="J76" s="349"/>
    </row>
    <row r="77" customFormat="false" ht="18.4" hidden="false" customHeight="true" outlineLevel="0" collapsed="false">
      <c r="A77" s="348" t="s">
        <v>901</v>
      </c>
      <c r="B77" s="348"/>
      <c r="C77" s="250" t="n">
        <v>8</v>
      </c>
      <c r="D77" s="250" t="n">
        <v>8</v>
      </c>
      <c r="E77" s="225" t="n">
        <v>7.2</v>
      </c>
      <c r="F77" s="225" t="n">
        <v>7.2</v>
      </c>
      <c r="G77" s="250" t="n">
        <v>6</v>
      </c>
      <c r="H77" s="250" t="n">
        <v>6</v>
      </c>
      <c r="I77" s="349"/>
      <c r="J77" s="349"/>
    </row>
    <row r="78" customFormat="false" ht="18.4" hidden="false" customHeight="true" outlineLevel="0" collapsed="false">
      <c r="A78" s="348" t="s">
        <v>724</v>
      </c>
      <c r="B78" s="348"/>
      <c r="C78" s="250" t="n">
        <v>216</v>
      </c>
      <c r="D78" s="250" t="n">
        <v>216</v>
      </c>
      <c r="E78" s="225" t="n">
        <v>194.4</v>
      </c>
      <c r="F78" s="225" t="n">
        <v>194.4</v>
      </c>
      <c r="G78" s="250" t="n">
        <v>162</v>
      </c>
      <c r="H78" s="250" t="n">
        <v>162</v>
      </c>
      <c r="I78" s="349"/>
      <c r="J78" s="349"/>
    </row>
    <row r="79" customFormat="false" ht="18.4" hidden="false" customHeight="true" outlineLevel="0" collapsed="false">
      <c r="A79" s="373" t="s">
        <v>71</v>
      </c>
      <c r="B79" s="373"/>
      <c r="C79" s="250"/>
      <c r="D79" s="366" t="n">
        <v>200</v>
      </c>
      <c r="E79" s="367"/>
      <c r="F79" s="367" t="n">
        <v>180</v>
      </c>
      <c r="G79" s="366"/>
      <c r="H79" s="366" t="n">
        <v>150</v>
      </c>
      <c r="I79" s="349"/>
      <c r="J79" s="349"/>
    </row>
    <row r="80" customFormat="false" ht="18.4" hidden="false" customHeight="true" outlineLevel="0" collapsed="false">
      <c r="A80" s="348" t="s">
        <v>10</v>
      </c>
      <c r="B80" s="348"/>
      <c r="C80" s="250" t="n">
        <v>0.1</v>
      </c>
      <c r="D80" s="250" t="n">
        <v>0.1</v>
      </c>
      <c r="E80" s="225" t="n">
        <v>0.1</v>
      </c>
      <c r="F80" s="225" t="n">
        <v>0.1</v>
      </c>
      <c r="G80" s="250" t="n">
        <v>0.1</v>
      </c>
      <c r="H80" s="250" t="n">
        <v>0.1</v>
      </c>
      <c r="I80" s="349"/>
      <c r="J80" s="349"/>
    </row>
    <row r="81" customFormat="false" ht="18.2" hidden="false" customHeight="true" outlineLevel="0" collapsed="false">
      <c r="A81" s="348"/>
      <c r="B81" s="348"/>
      <c r="C81" s="250"/>
      <c r="D81" s="250"/>
      <c r="E81" s="225"/>
      <c r="F81" s="225"/>
      <c r="G81" s="250"/>
      <c r="H81" s="250"/>
      <c r="I81" s="352" t="n">
        <v>50</v>
      </c>
      <c r="J81" s="352" t="n">
        <v>60</v>
      </c>
    </row>
    <row r="82" customFormat="false" ht="18.2" hidden="false" customHeight="true" outlineLevel="0" collapsed="false">
      <c r="A82" s="370"/>
      <c r="B82" s="370"/>
      <c r="C82" s="296"/>
      <c r="D82" s="296"/>
      <c r="E82" s="225"/>
      <c r="F82" s="225"/>
      <c r="G82" s="250"/>
      <c r="H82" s="250"/>
      <c r="I82" s="352" t="n">
        <v>50</v>
      </c>
      <c r="J82" s="352" t="n">
        <v>60</v>
      </c>
    </row>
    <row r="83" customFormat="false" ht="18.4" hidden="false" customHeight="true" outlineLevel="0" collapsed="false">
      <c r="A83" s="365" t="s">
        <v>458</v>
      </c>
      <c r="B83" s="365"/>
      <c r="C83" s="366" t="n">
        <v>200</v>
      </c>
      <c r="D83" s="366"/>
      <c r="E83" s="367" t="n">
        <v>180</v>
      </c>
      <c r="F83" s="367"/>
      <c r="G83" s="366" t="n">
        <v>150</v>
      </c>
      <c r="H83" s="366"/>
      <c r="I83" s="212"/>
      <c r="J83" s="212"/>
    </row>
    <row r="84" customFormat="false" ht="18.2" hidden="false" customHeight="true" outlineLevel="0" collapsed="false">
      <c r="A84" s="211"/>
      <c r="B84" s="211"/>
      <c r="C84" s="212"/>
      <c r="D84" s="212"/>
      <c r="E84" s="212"/>
      <c r="F84" s="212"/>
      <c r="G84" s="212"/>
      <c r="H84" s="212"/>
      <c r="I84" s="212"/>
      <c r="J84" s="212"/>
    </row>
    <row r="85" customFormat="false" ht="18.2" hidden="false" customHeight="true" outlineLevel="0" collapsed="false">
      <c r="A85" s="211" t="s">
        <v>459</v>
      </c>
      <c r="B85" s="211"/>
      <c r="C85" s="211"/>
      <c r="D85" s="211"/>
      <c r="E85" s="211"/>
      <c r="F85" s="211"/>
      <c r="G85" s="211"/>
      <c r="H85" s="211"/>
      <c r="I85" s="211"/>
      <c r="J85" s="212"/>
    </row>
    <row r="86" customFormat="false" ht="34.9" hidden="false" customHeight="true" outlineLevel="0" collapsed="false">
      <c r="A86" s="284" t="s">
        <v>460</v>
      </c>
      <c r="B86" s="284"/>
      <c r="C86" s="284"/>
      <c r="D86" s="284"/>
      <c r="E86" s="237" t="s">
        <v>461</v>
      </c>
      <c r="F86" s="237"/>
      <c r="G86" s="237" t="s">
        <v>462</v>
      </c>
      <c r="H86" s="237"/>
      <c r="I86" s="237"/>
      <c r="J86" s="219" t="s">
        <v>640</v>
      </c>
    </row>
    <row r="87" customFormat="false" ht="82.5" hidden="false" customHeight="false" outlineLevel="0" collapsed="false">
      <c r="A87" s="284" t="s">
        <v>464</v>
      </c>
      <c r="B87" s="284" t="s">
        <v>465</v>
      </c>
      <c r="C87" s="237" t="s">
        <v>466</v>
      </c>
      <c r="D87" s="237" t="s">
        <v>467</v>
      </c>
      <c r="E87" s="284" t="s">
        <v>468</v>
      </c>
      <c r="F87" s="284" t="s">
        <v>469</v>
      </c>
      <c r="G87" s="284" t="s">
        <v>470</v>
      </c>
      <c r="H87" s="284" t="s">
        <v>471</v>
      </c>
      <c r="I87" s="284" t="s">
        <v>472</v>
      </c>
      <c r="J87" s="219"/>
    </row>
    <row r="88" customFormat="false" ht="16.5" hidden="false" customHeight="false" outlineLevel="0" collapsed="false">
      <c r="A88" s="218" t="n">
        <v>1</v>
      </c>
      <c r="B88" s="218" t="n">
        <v>0.1</v>
      </c>
      <c r="C88" s="218" t="n">
        <v>28.6</v>
      </c>
      <c r="D88" s="218" t="n">
        <v>115</v>
      </c>
      <c r="E88" s="218" t="n">
        <v>31.37</v>
      </c>
      <c r="F88" s="218" t="n">
        <v>0.6</v>
      </c>
      <c r="G88" s="218" t="n">
        <v>0.01</v>
      </c>
      <c r="H88" s="218" t="n">
        <v>0.03</v>
      </c>
      <c r="I88" s="218" t="n">
        <v>50.32</v>
      </c>
      <c r="J88" s="218" t="n">
        <v>200</v>
      </c>
    </row>
    <row r="89" customFormat="false" ht="16.5" hidden="false" customHeight="false" outlineLevel="0" collapsed="false">
      <c r="A89" s="218"/>
      <c r="B89" s="218"/>
      <c r="C89" s="218"/>
      <c r="D89" s="218"/>
      <c r="E89" s="218"/>
      <c r="F89" s="218"/>
      <c r="G89" s="218"/>
      <c r="H89" s="218"/>
      <c r="I89" s="218"/>
      <c r="J89" s="243"/>
    </row>
    <row r="90" customFormat="false" ht="16.5" hidden="false" customHeight="false" outlineLevel="0" collapsed="false">
      <c r="A90" s="218"/>
      <c r="B90" s="218"/>
      <c r="C90" s="218"/>
      <c r="D90" s="218"/>
      <c r="E90" s="218"/>
      <c r="F90" s="218"/>
      <c r="G90" s="218"/>
      <c r="H90" s="218"/>
      <c r="I90" s="218"/>
      <c r="J90" s="243"/>
    </row>
    <row r="91" customFormat="false" ht="18.2" hidden="false" customHeight="true" outlineLevel="0" collapsed="false">
      <c r="A91" s="369" t="s">
        <v>482</v>
      </c>
      <c r="B91" s="369"/>
      <c r="C91" s="369"/>
      <c r="D91" s="369"/>
      <c r="E91" s="369"/>
      <c r="F91" s="369"/>
      <c r="G91" s="369"/>
      <c r="H91" s="369"/>
      <c r="I91" s="369"/>
      <c r="J91" s="212"/>
    </row>
    <row r="92" customFormat="false" ht="51.4" hidden="false" customHeight="true" outlineLevel="0" collapsed="false">
      <c r="A92" s="245" t="s">
        <v>902</v>
      </c>
      <c r="B92" s="245"/>
      <c r="C92" s="245"/>
      <c r="D92" s="245"/>
      <c r="E92" s="245"/>
      <c r="F92" s="245"/>
      <c r="G92" s="245"/>
      <c r="H92" s="245"/>
      <c r="I92" s="245"/>
      <c r="J92" s="245"/>
    </row>
    <row r="93" customFormat="false" ht="18.2" hidden="false" customHeight="true" outlineLevel="0" collapsed="false">
      <c r="A93" s="369" t="s">
        <v>740</v>
      </c>
      <c r="B93" s="369"/>
      <c r="C93" s="369"/>
      <c r="D93" s="369"/>
      <c r="E93" s="369"/>
      <c r="F93" s="369"/>
      <c r="G93" s="369"/>
      <c r="H93" s="369"/>
      <c r="I93" s="369"/>
      <c r="J93" s="369"/>
    </row>
    <row r="94" customFormat="false" ht="16.5" hidden="false" customHeight="false" outlineLevel="0" collapsed="false">
      <c r="A94" s="210" t="s">
        <v>727</v>
      </c>
      <c r="B94" s="210"/>
      <c r="C94" s="210" t="s">
        <v>903</v>
      </c>
      <c r="D94" s="210"/>
      <c r="E94" s="210"/>
      <c r="F94" s="210"/>
      <c r="G94" s="210"/>
      <c r="H94" s="210"/>
      <c r="I94" s="210"/>
      <c r="J94" s="210"/>
    </row>
    <row r="95" customFormat="false" ht="18.4" hidden="false" customHeight="true" outlineLevel="0" collapsed="false">
      <c r="A95" s="216" t="s">
        <v>645</v>
      </c>
      <c r="B95" s="216"/>
      <c r="C95" s="128" t="s">
        <v>904</v>
      </c>
      <c r="D95" s="128"/>
      <c r="E95" s="128"/>
      <c r="F95" s="128"/>
      <c r="G95" s="128"/>
      <c r="H95" s="128"/>
      <c r="I95" s="128"/>
      <c r="J95" s="128"/>
    </row>
    <row r="96" customFormat="false" ht="16.5" hidden="false" customHeight="false" outlineLevel="0" collapsed="false">
      <c r="A96" s="212" t="s">
        <v>647</v>
      </c>
      <c r="B96" s="212"/>
      <c r="C96" s="212" t="s">
        <v>905</v>
      </c>
      <c r="D96" s="212"/>
      <c r="E96" s="212"/>
      <c r="F96" s="212"/>
      <c r="G96" s="212"/>
      <c r="H96" s="212"/>
      <c r="I96" s="212"/>
      <c r="J96" s="212"/>
    </row>
    <row r="97" customFormat="false" ht="18.4" hidden="false" customHeight="true" outlineLevel="0" collapsed="false">
      <c r="A97" s="315" t="s">
        <v>650</v>
      </c>
      <c r="B97" s="212"/>
      <c r="C97" s="259" t="s">
        <v>906</v>
      </c>
      <c r="D97" s="259"/>
      <c r="E97" s="259"/>
      <c r="F97" s="259"/>
      <c r="G97" s="259"/>
      <c r="H97" s="259"/>
      <c r="I97" s="259"/>
      <c r="J97" s="259"/>
    </row>
    <row r="98" customFormat="false" ht="16.5" hidden="false" customHeight="false" outlineLevel="0" collapsed="false">
      <c r="A98" s="212" t="s">
        <v>492</v>
      </c>
      <c r="B98" s="212"/>
      <c r="C98" s="212" t="s">
        <v>907</v>
      </c>
      <c r="D98" s="212"/>
      <c r="E98" s="212"/>
      <c r="F98" s="212"/>
      <c r="G98" s="212"/>
      <c r="H98" s="212"/>
      <c r="I98" s="212"/>
      <c r="J98" s="212"/>
    </row>
    <row r="99" customFormat="false" ht="16.5" hidden="false" customHeight="false" outlineLevel="0" collapsed="false">
      <c r="A99" s="212"/>
      <c r="B99" s="212"/>
      <c r="C99" s="212"/>
      <c r="D99" s="212"/>
      <c r="E99" s="212"/>
      <c r="F99" s="212"/>
      <c r="G99" s="212"/>
      <c r="H99" s="212"/>
      <c r="I99" s="212"/>
      <c r="J99" s="212"/>
    </row>
    <row r="100" customFormat="false" ht="16.5" hidden="false" customHeight="false" outlineLevel="0" collapsed="false">
      <c r="A100" s="212" t="s">
        <v>496</v>
      </c>
      <c r="B100" s="212"/>
      <c r="C100" s="212" t="s">
        <v>497</v>
      </c>
      <c r="D100" s="212"/>
      <c r="E100" s="212"/>
      <c r="F100" s="212"/>
      <c r="G100" s="212"/>
      <c r="H100" s="212"/>
      <c r="I100" s="212"/>
      <c r="J100" s="212"/>
    </row>
    <row r="101" customFormat="false" ht="16.5" hidden="false" customHeight="false" outlineLevel="0" collapsed="false">
      <c r="A101" s="0"/>
      <c r="B101" s="0"/>
      <c r="C101" s="0"/>
      <c r="D101" s="0"/>
      <c r="E101" s="0"/>
      <c r="F101" s="0"/>
      <c r="G101" s="0"/>
      <c r="H101" s="0"/>
      <c r="I101" s="0"/>
      <c r="J101" s="0"/>
    </row>
    <row r="102" customFormat="false" ht="16.5" hidden="false" customHeight="false" outlineLevel="0" collapsed="false">
      <c r="A102" s="0"/>
      <c r="B102" s="0"/>
      <c r="C102" s="0"/>
      <c r="D102" s="0"/>
      <c r="E102" s="0"/>
      <c r="F102" s="0"/>
      <c r="G102" s="0"/>
      <c r="H102" s="0"/>
      <c r="I102" s="0"/>
      <c r="J102" s="0"/>
    </row>
    <row r="103" customFormat="false" ht="18.2" hidden="false" customHeight="true" outlineLevel="0" collapsed="false">
      <c r="A103" s="211"/>
      <c r="B103" s="211"/>
      <c r="C103" s="212"/>
      <c r="D103" s="212"/>
      <c r="E103" s="212"/>
      <c r="F103" s="212"/>
      <c r="G103" s="212"/>
      <c r="H103" s="212"/>
      <c r="I103" s="212"/>
      <c r="J103" s="212"/>
    </row>
    <row r="104" customFormat="false" ht="18.4" hidden="false" customHeight="true" outlineLevel="0" collapsed="false">
      <c r="A104" s="293" t="s">
        <v>441</v>
      </c>
      <c r="B104" s="293"/>
      <c r="C104" s="346" t="s">
        <v>908</v>
      </c>
      <c r="D104" s="346"/>
      <c r="E104" s="346"/>
      <c r="F104" s="346"/>
      <c r="G104" s="346"/>
      <c r="H104" s="346"/>
      <c r="I104" s="346"/>
      <c r="J104" s="212"/>
    </row>
    <row r="105" customFormat="false" ht="18.4" hidden="false" customHeight="true" outlineLevel="0" collapsed="false">
      <c r="A105" s="293" t="s">
        <v>443</v>
      </c>
      <c r="B105" s="293"/>
      <c r="C105" s="347" t="s">
        <v>35</v>
      </c>
      <c r="D105" s="347"/>
      <c r="E105" s="347"/>
      <c r="F105" s="347"/>
      <c r="G105" s="347"/>
      <c r="H105" s="347"/>
      <c r="I105" s="347"/>
      <c r="J105" s="212"/>
    </row>
    <row r="106" customFormat="false" ht="18.4" hidden="false" customHeight="true" outlineLevel="0" collapsed="false">
      <c r="A106" s="130" t="s">
        <v>445</v>
      </c>
      <c r="B106" s="130"/>
      <c r="C106" s="128" t="s">
        <v>499</v>
      </c>
      <c r="D106" s="128"/>
      <c r="E106" s="128"/>
      <c r="F106" s="128"/>
      <c r="G106" s="128"/>
      <c r="H106" s="128"/>
      <c r="I106" s="128"/>
      <c r="J106" s="212"/>
    </row>
    <row r="107" customFormat="false" ht="18.2" hidden="false" customHeight="true" outlineLevel="0" collapsed="false">
      <c r="A107" s="128"/>
      <c r="B107" s="128"/>
      <c r="C107" s="217"/>
      <c r="D107" s="217"/>
      <c r="E107" s="217"/>
      <c r="F107" s="217"/>
      <c r="G107" s="217"/>
      <c r="H107" s="217"/>
      <c r="I107" s="212"/>
      <c r="J107" s="212"/>
    </row>
    <row r="108" customFormat="false" ht="18.4" hidden="false" customHeight="true" outlineLevel="0" collapsed="false">
      <c r="A108" s="294" t="s">
        <v>448</v>
      </c>
      <c r="B108" s="294"/>
      <c r="C108" s="248" t="s">
        <v>449</v>
      </c>
      <c r="D108" s="248"/>
      <c r="E108" s="248"/>
      <c r="F108" s="248"/>
      <c r="G108" s="248"/>
      <c r="H108" s="248"/>
      <c r="I108" s="220"/>
      <c r="J108" s="220"/>
    </row>
    <row r="109" customFormat="false" ht="16.5" hidden="false" customHeight="false" outlineLevel="0" collapsed="false">
      <c r="A109" s="294"/>
      <c r="B109" s="294"/>
      <c r="C109" s="218" t="s">
        <v>450</v>
      </c>
      <c r="D109" s="218"/>
      <c r="E109" s="218" t="s">
        <v>450</v>
      </c>
      <c r="F109" s="218"/>
      <c r="G109" s="218" t="s">
        <v>450</v>
      </c>
      <c r="H109" s="218"/>
      <c r="I109" s="220"/>
      <c r="J109" s="220"/>
    </row>
    <row r="110" customFormat="false" ht="49.5" hidden="false" customHeight="false" outlineLevel="0" collapsed="false">
      <c r="A110" s="294"/>
      <c r="B110" s="294"/>
      <c r="C110" s="219" t="s">
        <v>451</v>
      </c>
      <c r="D110" s="219" t="s">
        <v>452</v>
      </c>
      <c r="E110" s="219" t="s">
        <v>451</v>
      </c>
      <c r="F110" s="219" t="s">
        <v>452</v>
      </c>
      <c r="G110" s="219" t="s">
        <v>451</v>
      </c>
      <c r="H110" s="219" t="s">
        <v>452</v>
      </c>
      <c r="I110" s="220"/>
      <c r="J110" s="220"/>
    </row>
    <row r="111" customFormat="false" ht="18.4" hidden="false" customHeight="true" outlineLevel="0" collapsed="false">
      <c r="A111" s="348" t="s">
        <v>909</v>
      </c>
      <c r="B111" s="348"/>
      <c r="C111" s="250" t="n">
        <v>5</v>
      </c>
      <c r="D111" s="250" t="n">
        <v>5</v>
      </c>
      <c r="E111" s="225" t="n">
        <v>4</v>
      </c>
      <c r="F111" s="225" t="n">
        <v>4</v>
      </c>
      <c r="G111" s="270" t="n">
        <v>3.3</v>
      </c>
      <c r="H111" s="270" t="n">
        <v>3.3</v>
      </c>
      <c r="I111" s="349"/>
      <c r="J111" s="349"/>
    </row>
    <row r="112" customFormat="false" ht="18.4" hidden="false" customHeight="true" outlineLevel="0" collapsed="false">
      <c r="A112" s="348" t="s">
        <v>530</v>
      </c>
      <c r="B112" s="348"/>
      <c r="C112" s="250" t="n">
        <v>100</v>
      </c>
      <c r="D112" s="250" t="n">
        <v>100</v>
      </c>
      <c r="E112" s="225" t="n">
        <v>90</v>
      </c>
      <c r="F112" s="225" t="n">
        <v>90</v>
      </c>
      <c r="G112" s="250" t="n">
        <v>75</v>
      </c>
      <c r="H112" s="250" t="n">
        <v>75</v>
      </c>
      <c r="I112" s="349"/>
      <c r="J112" s="349"/>
    </row>
    <row r="113" customFormat="false" ht="18.4" hidden="false" customHeight="true" outlineLevel="0" collapsed="false">
      <c r="A113" s="348" t="s">
        <v>615</v>
      </c>
      <c r="B113" s="348"/>
      <c r="C113" s="250" t="n">
        <v>20</v>
      </c>
      <c r="D113" s="250" t="n">
        <v>20</v>
      </c>
      <c r="E113" s="225" t="n">
        <v>18</v>
      </c>
      <c r="F113" s="225" t="n">
        <v>18</v>
      </c>
      <c r="G113" s="250" t="n">
        <v>15</v>
      </c>
      <c r="H113" s="250" t="n">
        <v>15</v>
      </c>
      <c r="I113" s="349"/>
      <c r="J113" s="349"/>
    </row>
    <row r="114" customFormat="false" ht="18.4" hidden="false" customHeight="true" outlineLevel="0" collapsed="false">
      <c r="A114" s="348" t="s">
        <v>724</v>
      </c>
      <c r="B114" s="348"/>
      <c r="C114" s="250" t="n">
        <v>120</v>
      </c>
      <c r="D114" s="250" t="n">
        <v>120</v>
      </c>
      <c r="E114" s="225" t="n">
        <v>108</v>
      </c>
      <c r="F114" s="225" t="n">
        <v>108</v>
      </c>
      <c r="G114" s="250" t="n">
        <v>90</v>
      </c>
      <c r="H114" s="250" t="n">
        <v>90</v>
      </c>
      <c r="I114" s="349"/>
      <c r="J114" s="349"/>
    </row>
    <row r="115" customFormat="false" ht="18.2" hidden="false" customHeight="true" outlineLevel="0" collapsed="false">
      <c r="A115" s="348"/>
      <c r="B115" s="348"/>
      <c r="C115" s="250"/>
      <c r="D115" s="250"/>
      <c r="E115" s="225"/>
      <c r="F115" s="225"/>
      <c r="G115" s="250"/>
      <c r="H115" s="250"/>
      <c r="I115" s="352" t="n">
        <v>50</v>
      </c>
      <c r="J115" s="352" t="n">
        <v>60</v>
      </c>
    </row>
    <row r="116" customFormat="false" ht="18.2" hidden="false" customHeight="true" outlineLevel="0" collapsed="false">
      <c r="A116" s="370"/>
      <c r="B116" s="370"/>
      <c r="C116" s="296"/>
      <c r="D116" s="296"/>
      <c r="E116" s="225"/>
      <c r="F116" s="225"/>
      <c r="G116" s="250"/>
      <c r="H116" s="250"/>
      <c r="I116" s="352" t="n">
        <v>50</v>
      </c>
      <c r="J116" s="352" t="n">
        <v>60</v>
      </c>
    </row>
    <row r="117" customFormat="false" ht="18.4" hidden="false" customHeight="true" outlineLevel="0" collapsed="false">
      <c r="A117" s="365" t="s">
        <v>458</v>
      </c>
      <c r="B117" s="365"/>
      <c r="C117" s="366" t="n">
        <v>200</v>
      </c>
      <c r="D117" s="366"/>
      <c r="E117" s="367" t="n">
        <v>180</v>
      </c>
      <c r="F117" s="367"/>
      <c r="G117" s="366" t="n">
        <v>150</v>
      </c>
      <c r="H117" s="366"/>
      <c r="I117" s="212"/>
      <c r="J117" s="212"/>
    </row>
    <row r="118" customFormat="false" ht="18.2" hidden="false" customHeight="true" outlineLevel="0" collapsed="false">
      <c r="A118" s="211"/>
      <c r="B118" s="211"/>
      <c r="C118" s="212"/>
      <c r="D118" s="212"/>
      <c r="E118" s="212"/>
      <c r="F118" s="212"/>
      <c r="G118" s="212"/>
      <c r="H118" s="212"/>
      <c r="I118" s="212"/>
      <c r="J118" s="212"/>
    </row>
    <row r="119" customFormat="false" ht="18.2" hidden="false" customHeight="true" outlineLevel="0" collapsed="false">
      <c r="A119" s="211" t="s">
        <v>459</v>
      </c>
      <c r="B119" s="211"/>
      <c r="C119" s="211"/>
      <c r="D119" s="211"/>
      <c r="E119" s="211"/>
      <c r="F119" s="211"/>
      <c r="G119" s="211"/>
      <c r="H119" s="211"/>
      <c r="I119" s="211"/>
      <c r="J119" s="212"/>
    </row>
    <row r="120" customFormat="false" ht="34.9" hidden="false" customHeight="true" outlineLevel="0" collapsed="false">
      <c r="A120" s="284" t="s">
        <v>460</v>
      </c>
      <c r="B120" s="284"/>
      <c r="C120" s="284"/>
      <c r="D120" s="284"/>
      <c r="E120" s="237" t="s">
        <v>461</v>
      </c>
      <c r="F120" s="237"/>
      <c r="G120" s="237" t="s">
        <v>462</v>
      </c>
      <c r="H120" s="237"/>
      <c r="I120" s="237"/>
      <c r="J120" s="219" t="s">
        <v>640</v>
      </c>
    </row>
    <row r="121" customFormat="false" ht="82.5" hidden="false" customHeight="false" outlineLevel="0" collapsed="false">
      <c r="A121" s="284" t="s">
        <v>464</v>
      </c>
      <c r="B121" s="284" t="s">
        <v>465</v>
      </c>
      <c r="C121" s="237" t="s">
        <v>466</v>
      </c>
      <c r="D121" s="237" t="s">
        <v>467</v>
      </c>
      <c r="E121" s="284" t="s">
        <v>468</v>
      </c>
      <c r="F121" s="284" t="s">
        <v>469</v>
      </c>
      <c r="G121" s="284" t="s">
        <v>470</v>
      </c>
      <c r="H121" s="284" t="s">
        <v>471</v>
      </c>
      <c r="I121" s="284" t="s">
        <v>472</v>
      </c>
      <c r="J121" s="219"/>
    </row>
    <row r="122" customFormat="false" ht="16.5" hidden="false" customHeight="false" outlineLevel="0" collapsed="false">
      <c r="A122" s="218" t="n">
        <v>3</v>
      </c>
      <c r="B122" s="218" t="n">
        <v>2.9</v>
      </c>
      <c r="C122" s="218" t="n">
        <v>13.4</v>
      </c>
      <c r="D122" s="218" t="n">
        <v>89</v>
      </c>
      <c r="E122" s="218" t="n">
        <v>105.86</v>
      </c>
      <c r="F122" s="218" t="n">
        <v>0.11</v>
      </c>
      <c r="G122" s="218" t="n">
        <v>0.03</v>
      </c>
      <c r="H122" s="218" t="n">
        <v>0.12</v>
      </c>
      <c r="I122" s="218" t="n">
        <v>0.52</v>
      </c>
      <c r="J122" s="218" t="n">
        <v>200</v>
      </c>
    </row>
    <row r="123" customFormat="false" ht="16.5" hidden="false" customHeight="false" outlineLevel="0" collapsed="false">
      <c r="A123" s="218"/>
      <c r="B123" s="218"/>
      <c r="C123" s="218"/>
      <c r="D123" s="218"/>
      <c r="E123" s="218"/>
      <c r="F123" s="218"/>
      <c r="G123" s="218"/>
      <c r="H123" s="218"/>
      <c r="I123" s="218"/>
      <c r="J123" s="243"/>
    </row>
    <row r="124" customFormat="false" ht="16.5" hidden="false" customHeight="false" outlineLevel="0" collapsed="false">
      <c r="A124" s="218"/>
      <c r="B124" s="218"/>
      <c r="C124" s="218"/>
      <c r="D124" s="218"/>
      <c r="E124" s="218"/>
      <c r="F124" s="218"/>
      <c r="G124" s="218"/>
      <c r="H124" s="218"/>
      <c r="I124" s="218"/>
      <c r="J124" s="243"/>
    </row>
    <row r="125" customFormat="false" ht="18.2" hidden="false" customHeight="true" outlineLevel="0" collapsed="false">
      <c r="A125" s="369" t="s">
        <v>482</v>
      </c>
      <c r="B125" s="369"/>
      <c r="C125" s="369"/>
      <c r="D125" s="369"/>
      <c r="E125" s="369"/>
      <c r="F125" s="369"/>
      <c r="G125" s="369"/>
      <c r="H125" s="369"/>
      <c r="I125" s="369"/>
      <c r="J125" s="212"/>
    </row>
    <row r="126" customFormat="false" ht="34.9" hidden="false" customHeight="true" outlineLevel="0" collapsed="false">
      <c r="A126" s="245" t="s">
        <v>910</v>
      </c>
      <c r="B126" s="245"/>
      <c r="C126" s="245"/>
      <c r="D126" s="245"/>
      <c r="E126" s="245"/>
      <c r="F126" s="245"/>
      <c r="G126" s="245"/>
      <c r="H126" s="245"/>
      <c r="I126" s="245"/>
      <c r="J126" s="245"/>
    </row>
    <row r="127" customFormat="false" ht="18.2" hidden="false" customHeight="true" outlineLevel="0" collapsed="false">
      <c r="A127" s="369" t="s">
        <v>740</v>
      </c>
      <c r="B127" s="369"/>
      <c r="C127" s="369"/>
      <c r="D127" s="369"/>
      <c r="E127" s="369"/>
      <c r="F127" s="369"/>
      <c r="G127" s="369"/>
      <c r="H127" s="369"/>
      <c r="I127" s="369"/>
      <c r="J127" s="369"/>
    </row>
    <row r="128" customFormat="false" ht="16.5" hidden="false" customHeight="false" outlineLevel="0" collapsed="false">
      <c r="A128" s="210" t="s">
        <v>727</v>
      </c>
      <c r="B128" s="210"/>
      <c r="C128" s="210" t="s">
        <v>911</v>
      </c>
      <c r="D128" s="210"/>
      <c r="E128" s="210"/>
      <c r="F128" s="210"/>
      <c r="G128" s="210"/>
      <c r="H128" s="210"/>
      <c r="I128" s="210"/>
      <c r="J128" s="210"/>
    </row>
    <row r="129" customFormat="false" ht="18.4" hidden="false" customHeight="true" outlineLevel="0" collapsed="false">
      <c r="A129" s="216" t="s">
        <v>645</v>
      </c>
      <c r="B129" s="216"/>
      <c r="C129" s="128" t="s">
        <v>894</v>
      </c>
      <c r="D129" s="128"/>
      <c r="E129" s="128"/>
      <c r="F129" s="128"/>
      <c r="G129" s="128"/>
      <c r="H129" s="128"/>
      <c r="I129" s="128"/>
      <c r="J129" s="128"/>
    </row>
    <row r="130" customFormat="false" ht="18.4" hidden="false" customHeight="true" outlineLevel="0" collapsed="false">
      <c r="A130" s="212" t="s">
        <v>647</v>
      </c>
      <c r="B130" s="212"/>
      <c r="C130" s="128" t="s">
        <v>886</v>
      </c>
      <c r="D130" s="128"/>
      <c r="E130" s="128"/>
      <c r="F130" s="128"/>
      <c r="G130" s="128"/>
      <c r="H130" s="128"/>
      <c r="I130" s="128"/>
      <c r="J130" s="128"/>
    </row>
    <row r="131" customFormat="false" ht="18.4" hidden="false" customHeight="true" outlineLevel="0" collapsed="false">
      <c r="A131" s="315" t="s">
        <v>650</v>
      </c>
      <c r="B131" s="212"/>
      <c r="C131" s="259" t="s">
        <v>912</v>
      </c>
      <c r="D131" s="259"/>
      <c r="E131" s="259"/>
      <c r="F131" s="259"/>
      <c r="G131" s="259"/>
      <c r="H131" s="259"/>
      <c r="I131" s="259"/>
      <c r="J131" s="259"/>
    </row>
    <row r="132" customFormat="false" ht="16.5" hidden="false" customHeight="false" outlineLevel="0" collapsed="false">
      <c r="A132" s="212" t="s">
        <v>492</v>
      </c>
      <c r="B132" s="212"/>
      <c r="C132" s="212" t="s">
        <v>913</v>
      </c>
      <c r="D132" s="212"/>
      <c r="E132" s="212"/>
      <c r="F132" s="212"/>
      <c r="G132" s="212"/>
      <c r="H132" s="212"/>
      <c r="I132" s="212"/>
      <c r="J132" s="212"/>
    </row>
    <row r="133" customFormat="false" ht="16.5" hidden="false" customHeight="false" outlineLevel="0" collapsed="false">
      <c r="A133" s="212"/>
      <c r="B133" s="212"/>
      <c r="C133" s="212"/>
      <c r="D133" s="212"/>
      <c r="E133" s="212"/>
      <c r="F133" s="212"/>
      <c r="G133" s="212"/>
      <c r="H133" s="212"/>
      <c r="I133" s="212"/>
      <c r="J133" s="212"/>
    </row>
    <row r="134" customFormat="false" ht="16.5" hidden="false" customHeight="false" outlineLevel="0" collapsed="false">
      <c r="A134" s="212" t="s">
        <v>496</v>
      </c>
      <c r="B134" s="212"/>
      <c r="C134" s="212" t="s">
        <v>497</v>
      </c>
      <c r="D134" s="212"/>
      <c r="E134" s="212"/>
      <c r="F134" s="212"/>
      <c r="G134" s="212"/>
      <c r="H134" s="212"/>
      <c r="I134" s="212"/>
      <c r="J134" s="212"/>
    </row>
    <row r="135" customFormat="false" ht="16.5" hidden="false" customHeight="false" outlineLevel="0" collapsed="false">
      <c r="A135" s="212"/>
      <c r="B135" s="212"/>
      <c r="C135" s="212"/>
      <c r="D135" s="212"/>
      <c r="E135" s="212"/>
      <c r="F135" s="212"/>
      <c r="G135" s="212"/>
      <c r="H135" s="212"/>
      <c r="I135" s="212"/>
      <c r="J135" s="212"/>
    </row>
    <row r="136" customFormat="false" ht="18.2" hidden="false" customHeight="true" outlineLevel="0" collapsed="false">
      <c r="A136" s="211"/>
      <c r="B136" s="211"/>
      <c r="C136" s="212"/>
      <c r="D136" s="212"/>
      <c r="E136" s="212"/>
      <c r="F136" s="212"/>
      <c r="G136" s="212"/>
      <c r="H136" s="212"/>
      <c r="I136" s="212"/>
      <c r="J136" s="212"/>
    </row>
    <row r="137" customFormat="false" ht="18.4" hidden="false" customHeight="true" outlineLevel="0" collapsed="false">
      <c r="A137" s="293" t="s">
        <v>441</v>
      </c>
      <c r="B137" s="293"/>
      <c r="C137" s="346" t="s">
        <v>914</v>
      </c>
      <c r="D137" s="346"/>
      <c r="E137" s="346"/>
      <c r="F137" s="346"/>
      <c r="G137" s="346"/>
      <c r="H137" s="346"/>
      <c r="I137" s="346"/>
      <c r="J137" s="212"/>
    </row>
    <row r="138" customFormat="false" ht="18.4" hidden="false" customHeight="true" outlineLevel="0" collapsed="false">
      <c r="A138" s="293" t="s">
        <v>443</v>
      </c>
      <c r="B138" s="293"/>
      <c r="C138" s="347" t="s">
        <v>915</v>
      </c>
      <c r="D138" s="347"/>
      <c r="E138" s="347"/>
      <c r="F138" s="347"/>
      <c r="G138" s="347"/>
      <c r="H138" s="347"/>
      <c r="I138" s="347"/>
      <c r="J138" s="212"/>
    </row>
    <row r="139" customFormat="false" ht="18.4" hidden="false" customHeight="true" outlineLevel="0" collapsed="false">
      <c r="A139" s="130" t="s">
        <v>445</v>
      </c>
      <c r="B139" s="130"/>
      <c r="C139" s="128" t="s">
        <v>499</v>
      </c>
      <c r="D139" s="128"/>
      <c r="E139" s="128"/>
      <c r="F139" s="128"/>
      <c r="G139" s="128"/>
      <c r="H139" s="128"/>
      <c r="I139" s="128"/>
      <c r="J139" s="212"/>
    </row>
    <row r="140" customFormat="false" ht="18.2" hidden="false" customHeight="true" outlineLevel="0" collapsed="false">
      <c r="A140" s="128"/>
      <c r="B140" s="128"/>
      <c r="C140" s="217"/>
      <c r="D140" s="217"/>
      <c r="E140" s="217"/>
      <c r="F140" s="217"/>
      <c r="G140" s="217"/>
      <c r="H140" s="217"/>
      <c r="I140" s="212"/>
      <c r="J140" s="212"/>
    </row>
    <row r="141" customFormat="false" ht="18.4" hidden="false" customHeight="true" outlineLevel="0" collapsed="false">
      <c r="A141" s="294" t="s">
        <v>448</v>
      </c>
      <c r="B141" s="294"/>
      <c r="C141" s="248" t="s">
        <v>449</v>
      </c>
      <c r="D141" s="248"/>
      <c r="E141" s="248"/>
      <c r="F141" s="248"/>
      <c r="G141" s="248"/>
      <c r="H141" s="248"/>
      <c r="I141" s="220"/>
      <c r="J141" s="220"/>
    </row>
    <row r="142" customFormat="false" ht="16.5" hidden="false" customHeight="false" outlineLevel="0" collapsed="false">
      <c r="A142" s="294"/>
      <c r="B142" s="294"/>
      <c r="C142" s="218" t="s">
        <v>450</v>
      </c>
      <c r="D142" s="218"/>
      <c r="E142" s="218" t="s">
        <v>450</v>
      </c>
      <c r="F142" s="218"/>
      <c r="G142" s="218" t="s">
        <v>450</v>
      </c>
      <c r="H142" s="218"/>
      <c r="I142" s="220"/>
      <c r="J142" s="220"/>
    </row>
    <row r="143" customFormat="false" ht="49.5" hidden="false" customHeight="false" outlineLevel="0" collapsed="false">
      <c r="A143" s="294"/>
      <c r="B143" s="294"/>
      <c r="C143" s="219" t="s">
        <v>451</v>
      </c>
      <c r="D143" s="219" t="s">
        <v>452</v>
      </c>
      <c r="E143" s="219" t="s">
        <v>451</v>
      </c>
      <c r="F143" s="219" t="s">
        <v>452</v>
      </c>
      <c r="G143" s="219" t="s">
        <v>451</v>
      </c>
      <c r="H143" s="219" t="s">
        <v>452</v>
      </c>
      <c r="I143" s="220"/>
      <c r="J143" s="220"/>
    </row>
    <row r="144" customFormat="false" ht="18.4" hidden="false" customHeight="true" outlineLevel="0" collapsed="false">
      <c r="A144" s="348" t="s">
        <v>916</v>
      </c>
      <c r="B144" s="348"/>
      <c r="C144" s="250" t="n">
        <v>4</v>
      </c>
      <c r="D144" s="250" t="n">
        <v>4</v>
      </c>
      <c r="E144" s="225" t="n">
        <v>2.5</v>
      </c>
      <c r="F144" s="225" t="n">
        <v>2.5</v>
      </c>
      <c r="G144" s="250" t="n">
        <v>2</v>
      </c>
      <c r="H144" s="250" t="n">
        <v>2</v>
      </c>
      <c r="I144" s="349"/>
      <c r="J144" s="349"/>
    </row>
    <row r="145" customFormat="false" ht="18.4" hidden="false" customHeight="true" outlineLevel="0" collapsed="false">
      <c r="A145" s="348" t="s">
        <v>530</v>
      </c>
      <c r="B145" s="348"/>
      <c r="C145" s="250" t="n">
        <v>100</v>
      </c>
      <c r="D145" s="250" t="n">
        <v>100</v>
      </c>
      <c r="E145" s="225" t="n">
        <v>90</v>
      </c>
      <c r="F145" s="225" t="n">
        <v>90</v>
      </c>
      <c r="G145" s="250" t="n">
        <v>75</v>
      </c>
      <c r="H145" s="250" t="n">
        <v>75</v>
      </c>
      <c r="I145" s="349"/>
      <c r="J145" s="349"/>
    </row>
    <row r="146" customFormat="false" ht="18.4" hidden="false" customHeight="true" outlineLevel="0" collapsed="false">
      <c r="A146" s="348" t="s">
        <v>615</v>
      </c>
      <c r="B146" s="348"/>
      <c r="C146" s="250" t="n">
        <v>20</v>
      </c>
      <c r="D146" s="250" t="n">
        <v>20</v>
      </c>
      <c r="E146" s="225" t="n">
        <v>18</v>
      </c>
      <c r="F146" s="225" t="n">
        <v>18</v>
      </c>
      <c r="G146" s="250" t="n">
        <v>15</v>
      </c>
      <c r="H146" s="250" t="n">
        <v>15</v>
      </c>
      <c r="I146" s="349"/>
      <c r="J146" s="349"/>
    </row>
    <row r="147" customFormat="false" ht="18.4" hidden="false" customHeight="true" outlineLevel="0" collapsed="false">
      <c r="A147" s="348" t="s">
        <v>724</v>
      </c>
      <c r="B147" s="348"/>
      <c r="C147" s="250" t="n">
        <v>110</v>
      </c>
      <c r="D147" s="250" t="n">
        <v>110</v>
      </c>
      <c r="E147" s="225" t="n">
        <v>99</v>
      </c>
      <c r="F147" s="225" t="n">
        <v>99</v>
      </c>
      <c r="G147" s="250" t="n">
        <v>82.5</v>
      </c>
      <c r="H147" s="250" t="n">
        <v>82.5</v>
      </c>
      <c r="I147" s="349"/>
      <c r="J147" s="349"/>
    </row>
    <row r="148" customFormat="false" ht="18.2" hidden="false" customHeight="true" outlineLevel="0" collapsed="false">
      <c r="A148" s="348"/>
      <c r="B148" s="348"/>
      <c r="C148" s="250"/>
      <c r="D148" s="250"/>
      <c r="E148" s="225"/>
      <c r="F148" s="225"/>
      <c r="G148" s="250"/>
      <c r="H148" s="250"/>
      <c r="I148" s="352" t="n">
        <v>50</v>
      </c>
      <c r="J148" s="352" t="n">
        <v>60</v>
      </c>
    </row>
    <row r="149" customFormat="false" ht="18.2" hidden="false" customHeight="true" outlineLevel="0" collapsed="false">
      <c r="A149" s="370"/>
      <c r="B149" s="370"/>
      <c r="C149" s="296"/>
      <c r="D149" s="296"/>
      <c r="E149" s="225"/>
      <c r="F149" s="225"/>
      <c r="G149" s="250"/>
      <c r="H149" s="250"/>
      <c r="I149" s="352" t="n">
        <v>50</v>
      </c>
      <c r="J149" s="352" t="n">
        <v>60</v>
      </c>
    </row>
    <row r="150" customFormat="false" ht="18.4" hidden="false" customHeight="true" outlineLevel="0" collapsed="false">
      <c r="A150" s="365" t="s">
        <v>458</v>
      </c>
      <c r="B150" s="365"/>
      <c r="C150" s="366" t="n">
        <v>200</v>
      </c>
      <c r="D150" s="366"/>
      <c r="E150" s="367" t="n">
        <v>180</v>
      </c>
      <c r="F150" s="367"/>
      <c r="G150" s="366" t="n">
        <v>150</v>
      </c>
      <c r="H150" s="366"/>
      <c r="I150" s="212"/>
      <c r="J150" s="212"/>
    </row>
    <row r="151" customFormat="false" ht="18.2" hidden="false" customHeight="true" outlineLevel="0" collapsed="false">
      <c r="A151" s="211"/>
      <c r="B151" s="211"/>
      <c r="C151" s="212"/>
      <c r="D151" s="212"/>
      <c r="E151" s="212"/>
      <c r="F151" s="212"/>
      <c r="G151" s="212"/>
      <c r="H151" s="212"/>
      <c r="I151" s="212"/>
      <c r="J151" s="212"/>
    </row>
    <row r="152" customFormat="false" ht="18.2" hidden="false" customHeight="true" outlineLevel="0" collapsed="false">
      <c r="A152" s="211" t="s">
        <v>459</v>
      </c>
      <c r="B152" s="211"/>
      <c r="C152" s="211"/>
      <c r="D152" s="211"/>
      <c r="E152" s="211"/>
      <c r="F152" s="211"/>
      <c r="G152" s="211"/>
      <c r="H152" s="211"/>
      <c r="I152" s="211"/>
      <c r="J152" s="212"/>
    </row>
    <row r="153" customFormat="false" ht="34.9" hidden="false" customHeight="true" outlineLevel="0" collapsed="false">
      <c r="A153" s="284" t="s">
        <v>460</v>
      </c>
      <c r="B153" s="284"/>
      <c r="C153" s="284"/>
      <c r="D153" s="284"/>
      <c r="E153" s="237" t="s">
        <v>461</v>
      </c>
      <c r="F153" s="237"/>
      <c r="G153" s="237" t="s">
        <v>462</v>
      </c>
      <c r="H153" s="237"/>
      <c r="I153" s="237"/>
      <c r="J153" s="219" t="s">
        <v>640</v>
      </c>
    </row>
    <row r="154" customFormat="false" ht="82.5" hidden="false" customHeight="false" outlineLevel="0" collapsed="false">
      <c r="A154" s="284" t="s">
        <v>464</v>
      </c>
      <c r="B154" s="284" t="s">
        <v>465</v>
      </c>
      <c r="C154" s="237" t="s">
        <v>466</v>
      </c>
      <c r="D154" s="237" t="s">
        <v>467</v>
      </c>
      <c r="E154" s="284" t="s">
        <v>468</v>
      </c>
      <c r="F154" s="284" t="s">
        <v>469</v>
      </c>
      <c r="G154" s="284" t="s">
        <v>470</v>
      </c>
      <c r="H154" s="284" t="s">
        <v>471</v>
      </c>
      <c r="I154" s="284" t="s">
        <v>472</v>
      </c>
      <c r="J154" s="219"/>
    </row>
    <row r="155" customFormat="false" ht="16.5" hidden="false" customHeight="false" outlineLevel="0" collapsed="false">
      <c r="A155" s="218" t="n">
        <v>3.9</v>
      </c>
      <c r="B155" s="218" t="n">
        <v>3.5</v>
      </c>
      <c r="C155" s="218" t="n">
        <v>22.9</v>
      </c>
      <c r="D155" s="218" t="n">
        <v>135</v>
      </c>
      <c r="E155" s="218" t="n">
        <v>111.76</v>
      </c>
      <c r="F155" s="218" t="n">
        <v>1.1</v>
      </c>
      <c r="G155" s="218" t="n">
        <v>0.03</v>
      </c>
      <c r="H155" s="218" t="n">
        <v>0.13</v>
      </c>
      <c r="I155" s="218" t="n">
        <v>0.52</v>
      </c>
      <c r="J155" s="218" t="n">
        <v>200</v>
      </c>
    </row>
    <row r="156" customFormat="false" ht="16.5" hidden="false" customHeight="false" outlineLevel="0" collapsed="false">
      <c r="A156" s="218"/>
      <c r="B156" s="218"/>
      <c r="C156" s="218"/>
      <c r="D156" s="218"/>
      <c r="E156" s="218"/>
      <c r="F156" s="218"/>
      <c r="G156" s="218"/>
      <c r="H156" s="218"/>
      <c r="I156" s="218"/>
      <c r="J156" s="243"/>
    </row>
    <row r="157" customFormat="false" ht="16.5" hidden="false" customHeight="false" outlineLevel="0" collapsed="false">
      <c r="A157" s="218"/>
      <c r="B157" s="218"/>
      <c r="C157" s="218"/>
      <c r="D157" s="218"/>
      <c r="E157" s="218"/>
      <c r="F157" s="218"/>
      <c r="G157" s="218"/>
      <c r="H157" s="218"/>
      <c r="I157" s="218"/>
      <c r="J157" s="243"/>
    </row>
    <row r="158" customFormat="false" ht="18.2" hidden="false" customHeight="true" outlineLevel="0" collapsed="false">
      <c r="A158" s="369" t="s">
        <v>482</v>
      </c>
      <c r="B158" s="369"/>
      <c r="C158" s="369"/>
      <c r="D158" s="369"/>
      <c r="E158" s="369"/>
      <c r="F158" s="369"/>
      <c r="G158" s="369"/>
      <c r="H158" s="369"/>
      <c r="I158" s="369"/>
      <c r="J158" s="212"/>
    </row>
    <row r="159" customFormat="false" ht="34.9" hidden="false" customHeight="true" outlineLevel="0" collapsed="false">
      <c r="A159" s="245" t="s">
        <v>917</v>
      </c>
      <c r="B159" s="245"/>
      <c r="C159" s="245"/>
      <c r="D159" s="245"/>
      <c r="E159" s="245"/>
      <c r="F159" s="245"/>
      <c r="G159" s="245"/>
      <c r="H159" s="245"/>
      <c r="I159" s="245"/>
      <c r="J159" s="245"/>
    </row>
    <row r="160" customFormat="false" ht="18.2" hidden="false" customHeight="true" outlineLevel="0" collapsed="false">
      <c r="A160" s="369" t="s">
        <v>740</v>
      </c>
      <c r="B160" s="369"/>
      <c r="C160" s="369"/>
      <c r="D160" s="369"/>
      <c r="E160" s="369"/>
      <c r="F160" s="369"/>
      <c r="G160" s="369"/>
      <c r="H160" s="369"/>
      <c r="I160" s="369"/>
      <c r="J160" s="369"/>
    </row>
    <row r="161" customFormat="false" ht="16.5" hidden="false" customHeight="false" outlineLevel="0" collapsed="false">
      <c r="A161" s="210" t="s">
        <v>727</v>
      </c>
      <c r="B161" s="210"/>
      <c r="C161" s="210" t="s">
        <v>918</v>
      </c>
      <c r="D161" s="210"/>
      <c r="E161" s="210"/>
      <c r="F161" s="210"/>
      <c r="G161" s="210"/>
      <c r="H161" s="210"/>
      <c r="I161" s="210"/>
      <c r="J161" s="210"/>
    </row>
    <row r="162" customFormat="false" ht="18.4" hidden="false" customHeight="true" outlineLevel="0" collapsed="false">
      <c r="A162" s="216" t="s">
        <v>645</v>
      </c>
      <c r="B162" s="216"/>
      <c r="C162" s="128" t="s">
        <v>894</v>
      </c>
      <c r="D162" s="128"/>
      <c r="E162" s="128"/>
      <c r="F162" s="128"/>
      <c r="G162" s="128"/>
      <c r="H162" s="128"/>
      <c r="I162" s="128"/>
      <c r="J162" s="128"/>
    </row>
    <row r="163" customFormat="false" ht="18.4" hidden="false" customHeight="true" outlineLevel="0" collapsed="false">
      <c r="A163" s="212" t="s">
        <v>647</v>
      </c>
      <c r="B163" s="212"/>
      <c r="C163" s="128" t="s">
        <v>886</v>
      </c>
      <c r="D163" s="128"/>
      <c r="E163" s="128"/>
      <c r="F163" s="128"/>
      <c r="G163" s="128"/>
      <c r="H163" s="128"/>
      <c r="I163" s="128"/>
      <c r="J163" s="128"/>
    </row>
    <row r="164" customFormat="false" ht="18.4" hidden="false" customHeight="true" outlineLevel="0" collapsed="false">
      <c r="A164" s="315" t="s">
        <v>650</v>
      </c>
      <c r="B164" s="212"/>
      <c r="C164" s="259" t="s">
        <v>919</v>
      </c>
      <c r="D164" s="259"/>
      <c r="E164" s="259"/>
      <c r="F164" s="259"/>
      <c r="G164" s="259"/>
      <c r="H164" s="259"/>
      <c r="I164" s="259"/>
      <c r="J164" s="259"/>
    </row>
    <row r="165" customFormat="false" ht="16.5" hidden="false" customHeight="false" outlineLevel="0" collapsed="false">
      <c r="A165" s="212" t="s">
        <v>492</v>
      </c>
      <c r="B165" s="212"/>
      <c r="C165" s="212" t="s">
        <v>920</v>
      </c>
      <c r="D165" s="212"/>
      <c r="E165" s="212"/>
      <c r="F165" s="212"/>
      <c r="G165" s="212"/>
      <c r="H165" s="212"/>
      <c r="I165" s="212"/>
      <c r="J165" s="212"/>
    </row>
    <row r="166" customFormat="false" ht="16.5" hidden="false" customHeight="false" outlineLevel="0" collapsed="false">
      <c r="A166" s="212"/>
      <c r="B166" s="212"/>
      <c r="C166" s="212"/>
      <c r="D166" s="212"/>
      <c r="E166" s="212"/>
      <c r="F166" s="212"/>
      <c r="G166" s="212"/>
      <c r="H166" s="212"/>
      <c r="I166" s="212"/>
      <c r="J166" s="212"/>
    </row>
    <row r="167" customFormat="false" ht="16.5" hidden="false" customHeight="false" outlineLevel="0" collapsed="false">
      <c r="A167" s="2" t="s">
        <v>496</v>
      </c>
      <c r="B167" s="0"/>
      <c r="C167" s="2" t="s">
        <v>497</v>
      </c>
      <c r="D167" s="0"/>
      <c r="E167" s="0"/>
      <c r="F167" s="0"/>
      <c r="G167" s="0"/>
      <c r="H167" s="0"/>
      <c r="I167" s="0"/>
      <c r="J167" s="0"/>
    </row>
    <row r="168" customFormat="false" ht="16.5" hidden="false" customHeight="false" outlineLevel="0" collapsed="false">
      <c r="A168" s="0"/>
      <c r="B168" s="0"/>
      <c r="C168" s="0"/>
      <c r="D168" s="0"/>
      <c r="E168" s="0"/>
      <c r="F168" s="0"/>
      <c r="G168" s="0"/>
      <c r="H168" s="0"/>
      <c r="I168" s="0"/>
      <c r="J168" s="0"/>
    </row>
    <row r="169" customFormat="false" ht="18.2" hidden="false" customHeight="true" outlineLevel="0" collapsed="false">
      <c r="A169" s="211"/>
      <c r="B169" s="211"/>
      <c r="C169" s="212"/>
      <c r="D169" s="212"/>
      <c r="E169" s="212"/>
      <c r="F169" s="212"/>
      <c r="G169" s="212"/>
      <c r="H169" s="212"/>
      <c r="I169" s="212"/>
      <c r="J169" s="212"/>
    </row>
    <row r="170" customFormat="false" ht="18.4" hidden="false" customHeight="true" outlineLevel="0" collapsed="false">
      <c r="A170" s="293" t="s">
        <v>441</v>
      </c>
      <c r="B170" s="293"/>
      <c r="C170" s="346" t="s">
        <v>921</v>
      </c>
      <c r="D170" s="346"/>
      <c r="E170" s="346"/>
      <c r="F170" s="346"/>
      <c r="G170" s="346"/>
      <c r="H170" s="346"/>
      <c r="I170" s="346"/>
      <c r="J170" s="212"/>
    </row>
    <row r="171" customFormat="false" ht="18.4" hidden="false" customHeight="true" outlineLevel="0" collapsed="false">
      <c r="A171" s="293" t="s">
        <v>443</v>
      </c>
      <c r="B171" s="293"/>
      <c r="C171" s="347" t="s">
        <v>147</v>
      </c>
      <c r="D171" s="347"/>
      <c r="E171" s="347"/>
      <c r="F171" s="347"/>
      <c r="G171" s="347"/>
      <c r="H171" s="347"/>
      <c r="I171" s="347"/>
      <c r="J171" s="212"/>
    </row>
    <row r="172" customFormat="false" ht="18.4" hidden="false" customHeight="true" outlineLevel="0" collapsed="false">
      <c r="A172" s="130" t="s">
        <v>445</v>
      </c>
      <c r="B172" s="130"/>
      <c r="C172" s="128" t="s">
        <v>499</v>
      </c>
      <c r="D172" s="128"/>
      <c r="E172" s="128"/>
      <c r="F172" s="128"/>
      <c r="G172" s="128"/>
      <c r="H172" s="128"/>
      <c r="I172" s="128"/>
      <c r="J172" s="212"/>
    </row>
    <row r="173" customFormat="false" ht="18.2" hidden="false" customHeight="true" outlineLevel="0" collapsed="false">
      <c r="A173" s="128"/>
      <c r="B173" s="128"/>
      <c r="C173" s="217"/>
      <c r="D173" s="217"/>
      <c r="E173" s="217"/>
      <c r="F173" s="217"/>
      <c r="G173" s="217"/>
      <c r="H173" s="217"/>
      <c r="I173" s="212"/>
      <c r="J173" s="212"/>
    </row>
    <row r="174" customFormat="false" ht="18.4" hidden="false" customHeight="true" outlineLevel="0" collapsed="false">
      <c r="A174" s="294" t="s">
        <v>448</v>
      </c>
      <c r="B174" s="294"/>
      <c r="C174" s="248" t="s">
        <v>449</v>
      </c>
      <c r="D174" s="248"/>
      <c r="E174" s="248"/>
      <c r="F174" s="248"/>
      <c r="G174" s="248"/>
      <c r="H174" s="248"/>
      <c r="I174" s="220"/>
      <c r="J174" s="220"/>
    </row>
    <row r="175" customFormat="false" ht="16.5" hidden="false" customHeight="false" outlineLevel="0" collapsed="false">
      <c r="A175" s="294"/>
      <c r="B175" s="294"/>
      <c r="C175" s="218" t="s">
        <v>450</v>
      </c>
      <c r="D175" s="218"/>
      <c r="E175" s="218" t="s">
        <v>450</v>
      </c>
      <c r="F175" s="218"/>
      <c r="G175" s="218" t="s">
        <v>450</v>
      </c>
      <c r="H175" s="218"/>
      <c r="I175" s="220"/>
      <c r="J175" s="220"/>
    </row>
    <row r="176" customFormat="false" ht="49.5" hidden="false" customHeight="false" outlineLevel="0" collapsed="false">
      <c r="A176" s="294"/>
      <c r="B176" s="294"/>
      <c r="C176" s="219" t="s">
        <v>451</v>
      </c>
      <c r="D176" s="219" t="s">
        <v>452</v>
      </c>
      <c r="E176" s="219" t="s">
        <v>451</v>
      </c>
      <c r="F176" s="219" t="s">
        <v>452</v>
      </c>
      <c r="G176" s="219" t="s">
        <v>451</v>
      </c>
      <c r="H176" s="219" t="s">
        <v>452</v>
      </c>
      <c r="I176" s="220"/>
      <c r="J176" s="220"/>
    </row>
    <row r="177" customFormat="false" ht="18.4" hidden="false" customHeight="true" outlineLevel="0" collapsed="false">
      <c r="A177" s="348" t="s">
        <v>880</v>
      </c>
      <c r="B177" s="348"/>
      <c r="C177" s="270" t="n">
        <v>0.5</v>
      </c>
      <c r="D177" s="270" t="n">
        <v>0.5</v>
      </c>
      <c r="E177" s="354" t="n">
        <v>0.45</v>
      </c>
      <c r="F177" s="354" t="n">
        <v>0.45</v>
      </c>
      <c r="G177" s="324" t="n">
        <v>0.375</v>
      </c>
      <c r="H177" s="324" t="n">
        <v>0.375</v>
      </c>
      <c r="I177" s="349"/>
      <c r="J177" s="349"/>
    </row>
    <row r="178" customFormat="false" ht="18.4" hidden="false" customHeight="true" outlineLevel="0" collapsed="false">
      <c r="A178" s="348" t="s">
        <v>530</v>
      </c>
      <c r="B178" s="348"/>
      <c r="C178" s="250" t="n">
        <v>60</v>
      </c>
      <c r="D178" s="250" t="n">
        <v>60</v>
      </c>
      <c r="E178" s="225" t="n">
        <v>45</v>
      </c>
      <c r="F178" s="225" t="n">
        <v>45</v>
      </c>
      <c r="G178" s="250" t="n">
        <v>45</v>
      </c>
      <c r="H178" s="250" t="n">
        <v>45</v>
      </c>
      <c r="I178" s="349"/>
      <c r="J178" s="349"/>
    </row>
    <row r="179" customFormat="false" ht="18.4" hidden="false" customHeight="true" outlineLevel="0" collapsed="false">
      <c r="A179" s="348" t="s">
        <v>615</v>
      </c>
      <c r="B179" s="348"/>
      <c r="C179" s="250" t="n">
        <v>14.6</v>
      </c>
      <c r="D179" s="250" t="n">
        <v>14.6</v>
      </c>
      <c r="E179" s="225" t="n">
        <v>13.2</v>
      </c>
      <c r="F179" s="225" t="n">
        <v>13.2</v>
      </c>
      <c r="G179" s="250" t="n">
        <v>11</v>
      </c>
      <c r="H179" s="250" t="n">
        <v>11</v>
      </c>
      <c r="I179" s="349"/>
      <c r="J179" s="349"/>
    </row>
    <row r="180" customFormat="false" ht="18.4" hidden="false" customHeight="true" outlineLevel="0" collapsed="false">
      <c r="A180" s="348" t="s">
        <v>724</v>
      </c>
      <c r="B180" s="348"/>
      <c r="C180" s="250" t="n">
        <v>150</v>
      </c>
      <c r="D180" s="250" t="n">
        <v>150</v>
      </c>
      <c r="E180" s="225" t="n">
        <v>135</v>
      </c>
      <c r="F180" s="225" t="n">
        <v>135</v>
      </c>
      <c r="G180" s="250" t="n">
        <v>112.5</v>
      </c>
      <c r="H180" s="250" t="n">
        <v>112.5</v>
      </c>
      <c r="I180" s="349"/>
      <c r="J180" s="349"/>
    </row>
    <row r="181" customFormat="false" ht="18.2" hidden="false" customHeight="true" outlineLevel="0" collapsed="false">
      <c r="A181" s="348"/>
      <c r="B181" s="348"/>
      <c r="C181" s="250"/>
      <c r="D181" s="250"/>
      <c r="E181" s="225"/>
      <c r="F181" s="225"/>
      <c r="G181" s="250"/>
      <c r="H181" s="250"/>
      <c r="I181" s="352" t="n">
        <v>50</v>
      </c>
      <c r="J181" s="352" t="n">
        <v>60</v>
      </c>
    </row>
    <row r="182" customFormat="false" ht="18.2" hidden="false" customHeight="true" outlineLevel="0" collapsed="false">
      <c r="A182" s="370"/>
      <c r="B182" s="370"/>
      <c r="C182" s="296"/>
      <c r="D182" s="296"/>
      <c r="E182" s="225"/>
      <c r="F182" s="225"/>
      <c r="G182" s="250"/>
      <c r="H182" s="250"/>
      <c r="I182" s="352" t="n">
        <v>50</v>
      </c>
      <c r="J182" s="352" t="n">
        <v>60</v>
      </c>
    </row>
    <row r="183" customFormat="false" ht="18.4" hidden="false" customHeight="true" outlineLevel="0" collapsed="false">
      <c r="A183" s="365" t="s">
        <v>458</v>
      </c>
      <c r="B183" s="365"/>
      <c r="C183" s="366" t="n">
        <v>200</v>
      </c>
      <c r="D183" s="366"/>
      <c r="E183" s="367" t="n">
        <v>180</v>
      </c>
      <c r="F183" s="367"/>
      <c r="G183" s="366" t="n">
        <v>150</v>
      </c>
      <c r="H183" s="366"/>
      <c r="I183" s="212"/>
      <c r="J183" s="212"/>
    </row>
    <row r="184" customFormat="false" ht="18.2" hidden="false" customHeight="true" outlineLevel="0" collapsed="false">
      <c r="A184" s="211"/>
      <c r="B184" s="211"/>
      <c r="C184" s="212"/>
      <c r="D184" s="212"/>
      <c r="E184" s="212"/>
      <c r="F184" s="212"/>
      <c r="G184" s="212"/>
      <c r="H184" s="212"/>
      <c r="I184" s="212"/>
      <c r="J184" s="212"/>
    </row>
    <row r="185" customFormat="false" ht="18.2" hidden="false" customHeight="true" outlineLevel="0" collapsed="false">
      <c r="A185" s="368" t="s">
        <v>459</v>
      </c>
      <c r="B185" s="368"/>
      <c r="C185" s="368"/>
      <c r="D185" s="368"/>
      <c r="E185" s="368"/>
      <c r="F185" s="368"/>
      <c r="G185" s="368"/>
      <c r="H185" s="368"/>
      <c r="I185" s="368"/>
      <c r="J185" s="212"/>
    </row>
    <row r="186" customFormat="false" ht="34.9" hidden="false" customHeight="true" outlineLevel="0" collapsed="false">
      <c r="A186" s="284" t="s">
        <v>460</v>
      </c>
      <c r="B186" s="284"/>
      <c r="C186" s="284"/>
      <c r="D186" s="284"/>
      <c r="E186" s="237" t="s">
        <v>461</v>
      </c>
      <c r="F186" s="237"/>
      <c r="G186" s="237" t="s">
        <v>462</v>
      </c>
      <c r="H186" s="237"/>
      <c r="I186" s="237"/>
      <c r="J186" s="219" t="s">
        <v>640</v>
      </c>
    </row>
    <row r="187" customFormat="false" ht="82.5" hidden="false" customHeight="false" outlineLevel="0" collapsed="false">
      <c r="A187" s="284" t="s">
        <v>464</v>
      </c>
      <c r="B187" s="284" t="s">
        <v>465</v>
      </c>
      <c r="C187" s="237" t="s">
        <v>466</v>
      </c>
      <c r="D187" s="237" t="s">
        <v>467</v>
      </c>
      <c r="E187" s="284" t="s">
        <v>468</v>
      </c>
      <c r="F187" s="284" t="s">
        <v>469</v>
      </c>
      <c r="G187" s="284" t="s">
        <v>470</v>
      </c>
      <c r="H187" s="284" t="s">
        <v>471</v>
      </c>
      <c r="I187" s="284" t="s">
        <v>472</v>
      </c>
      <c r="J187" s="219"/>
    </row>
    <row r="188" customFormat="false" ht="16.5" hidden="false" customHeight="false" outlineLevel="0" collapsed="false">
      <c r="A188" s="218" t="n">
        <v>1.4</v>
      </c>
      <c r="B188" s="218" t="n">
        <v>1.4</v>
      </c>
      <c r="C188" s="218" t="n">
        <v>11.2</v>
      </c>
      <c r="D188" s="218" t="n">
        <v>61</v>
      </c>
      <c r="E188" s="218" t="n">
        <v>53.06</v>
      </c>
      <c r="F188" s="218" t="n">
        <v>0.07</v>
      </c>
      <c r="G188" s="218" t="n">
        <v>0.01</v>
      </c>
      <c r="H188" s="218" t="n">
        <v>0.06</v>
      </c>
      <c r="I188" s="218" t="n">
        <v>0.26</v>
      </c>
      <c r="J188" s="218" t="n">
        <v>200</v>
      </c>
    </row>
    <row r="189" customFormat="false" ht="16.5" hidden="false" customHeight="false" outlineLevel="0" collapsed="false">
      <c r="A189" s="218"/>
      <c r="B189" s="218"/>
      <c r="C189" s="218"/>
      <c r="D189" s="218"/>
      <c r="E189" s="218"/>
      <c r="F189" s="218"/>
      <c r="G189" s="218"/>
      <c r="H189" s="218"/>
      <c r="I189" s="218"/>
      <c r="J189" s="243"/>
    </row>
    <row r="190" customFormat="false" ht="16.5" hidden="false" customHeight="false" outlineLevel="0" collapsed="false">
      <c r="A190" s="218"/>
      <c r="B190" s="218"/>
      <c r="C190" s="218"/>
      <c r="D190" s="218"/>
      <c r="E190" s="218"/>
      <c r="F190" s="218"/>
      <c r="G190" s="218"/>
      <c r="H190" s="218"/>
      <c r="I190" s="218"/>
      <c r="J190" s="243"/>
    </row>
    <row r="191" customFormat="false" ht="18.2" hidden="false" customHeight="true" outlineLevel="0" collapsed="false">
      <c r="A191" s="369" t="s">
        <v>482</v>
      </c>
      <c r="B191" s="369"/>
      <c r="C191" s="369"/>
      <c r="D191" s="369"/>
      <c r="E191" s="369"/>
      <c r="F191" s="369"/>
      <c r="G191" s="369"/>
      <c r="H191" s="369"/>
      <c r="I191" s="369"/>
      <c r="J191" s="212"/>
    </row>
    <row r="192" customFormat="false" ht="34.9" hidden="false" customHeight="true" outlineLevel="0" collapsed="false">
      <c r="A192" s="245" t="s">
        <v>922</v>
      </c>
      <c r="B192" s="245"/>
      <c r="C192" s="245"/>
      <c r="D192" s="245"/>
      <c r="E192" s="245"/>
      <c r="F192" s="245"/>
      <c r="G192" s="245"/>
      <c r="H192" s="245"/>
      <c r="I192" s="245"/>
      <c r="J192" s="245"/>
    </row>
    <row r="193" customFormat="false" ht="18.2" hidden="false" customHeight="true" outlineLevel="0" collapsed="false">
      <c r="A193" s="369" t="s">
        <v>740</v>
      </c>
      <c r="B193" s="369"/>
      <c r="C193" s="369"/>
      <c r="D193" s="369"/>
      <c r="E193" s="369"/>
      <c r="F193" s="369"/>
      <c r="G193" s="369"/>
      <c r="H193" s="369"/>
      <c r="I193" s="369"/>
      <c r="J193" s="369"/>
    </row>
    <row r="194" customFormat="false" ht="16.5" hidden="false" customHeight="false" outlineLevel="0" collapsed="false">
      <c r="A194" s="210" t="s">
        <v>727</v>
      </c>
      <c r="B194" s="210"/>
      <c r="C194" s="210" t="s">
        <v>884</v>
      </c>
      <c r="D194" s="210"/>
      <c r="E194" s="210"/>
      <c r="F194" s="210"/>
      <c r="G194" s="210"/>
      <c r="H194" s="210"/>
      <c r="I194" s="210"/>
      <c r="J194" s="210"/>
    </row>
    <row r="195" customFormat="false" ht="18.4" hidden="false" customHeight="true" outlineLevel="0" collapsed="false">
      <c r="A195" s="216" t="s">
        <v>645</v>
      </c>
      <c r="B195" s="216"/>
      <c r="C195" s="128" t="s">
        <v>894</v>
      </c>
      <c r="D195" s="128"/>
      <c r="E195" s="128"/>
      <c r="F195" s="128"/>
      <c r="G195" s="128"/>
      <c r="H195" s="128"/>
      <c r="I195" s="128"/>
      <c r="J195" s="128"/>
    </row>
    <row r="196" customFormat="false" ht="18.4" hidden="false" customHeight="true" outlineLevel="0" collapsed="false">
      <c r="A196" s="212" t="s">
        <v>647</v>
      </c>
      <c r="B196" s="212"/>
      <c r="C196" s="128" t="s">
        <v>886</v>
      </c>
      <c r="D196" s="128"/>
      <c r="E196" s="128"/>
      <c r="F196" s="128"/>
      <c r="G196" s="128"/>
      <c r="H196" s="128"/>
      <c r="I196" s="128"/>
      <c r="J196" s="128"/>
    </row>
    <row r="197" customFormat="false" ht="18.4" hidden="false" customHeight="true" outlineLevel="0" collapsed="false">
      <c r="A197" s="315" t="s">
        <v>650</v>
      </c>
      <c r="B197" s="212"/>
      <c r="C197" s="259" t="s">
        <v>923</v>
      </c>
      <c r="D197" s="259"/>
      <c r="E197" s="259"/>
      <c r="F197" s="259"/>
      <c r="G197" s="259"/>
      <c r="H197" s="259"/>
      <c r="I197" s="259"/>
      <c r="J197" s="259"/>
    </row>
    <row r="198" customFormat="false" ht="16.5" hidden="false" customHeight="false" outlineLevel="0" collapsed="false">
      <c r="A198" s="212" t="s">
        <v>492</v>
      </c>
      <c r="B198" s="212"/>
      <c r="C198" s="212" t="s">
        <v>924</v>
      </c>
      <c r="D198" s="212"/>
      <c r="E198" s="212"/>
      <c r="F198" s="212"/>
      <c r="G198" s="212"/>
      <c r="H198" s="212"/>
      <c r="I198" s="212"/>
      <c r="J198" s="212"/>
    </row>
    <row r="199" customFormat="false" ht="16.5" hidden="false" customHeight="false" outlineLevel="0" collapsed="false">
      <c r="A199" s="212"/>
      <c r="B199" s="212"/>
      <c r="C199" s="212"/>
      <c r="D199" s="212"/>
      <c r="E199" s="212"/>
      <c r="F199" s="212"/>
      <c r="G199" s="212"/>
      <c r="H199" s="212"/>
      <c r="I199" s="212"/>
      <c r="J199" s="212"/>
    </row>
    <row r="200" customFormat="false" ht="16.5" hidden="false" customHeight="false" outlineLevel="0" collapsed="false">
      <c r="A200" s="212" t="s">
        <v>496</v>
      </c>
      <c r="B200" s="212"/>
      <c r="C200" s="212" t="s">
        <v>497</v>
      </c>
      <c r="D200" s="212"/>
      <c r="E200" s="212"/>
      <c r="F200" s="212"/>
      <c r="G200" s="212"/>
      <c r="H200" s="212"/>
      <c r="I200" s="212"/>
      <c r="J200" s="212"/>
    </row>
    <row r="201" customFormat="false" ht="16.5" hidden="false" customHeight="false" outlineLevel="0" collapsed="false">
      <c r="A201" s="0"/>
      <c r="B201" s="0"/>
      <c r="C201" s="0"/>
      <c r="D201" s="0"/>
      <c r="E201" s="0"/>
      <c r="F201" s="0"/>
      <c r="G201" s="0"/>
      <c r="H201" s="0"/>
      <c r="I201" s="0"/>
      <c r="J201" s="0"/>
    </row>
    <row r="202" customFormat="false" ht="18.2" hidden="false" customHeight="true" outlineLevel="0" collapsed="false">
      <c r="A202" s="211"/>
      <c r="B202" s="211"/>
      <c r="C202" s="212"/>
      <c r="D202" s="212"/>
      <c r="E202" s="212"/>
      <c r="F202" s="212"/>
      <c r="G202" s="212"/>
      <c r="H202" s="212"/>
      <c r="I202" s="212"/>
      <c r="J202" s="212"/>
    </row>
    <row r="203" customFormat="false" ht="18.4" hidden="false" customHeight="true" outlineLevel="0" collapsed="false">
      <c r="A203" s="293" t="s">
        <v>441</v>
      </c>
      <c r="B203" s="293"/>
      <c r="C203" s="346" t="s">
        <v>925</v>
      </c>
      <c r="D203" s="346"/>
      <c r="E203" s="346"/>
      <c r="F203" s="346"/>
      <c r="G203" s="346"/>
      <c r="H203" s="346"/>
      <c r="I203" s="346"/>
      <c r="J203" s="212"/>
    </row>
    <row r="204" customFormat="false" ht="18.4" hidden="false" customHeight="true" outlineLevel="0" collapsed="false">
      <c r="A204" s="293" t="s">
        <v>443</v>
      </c>
      <c r="B204" s="293"/>
      <c r="C204" s="347" t="s">
        <v>926</v>
      </c>
      <c r="D204" s="347"/>
      <c r="E204" s="347"/>
      <c r="F204" s="347"/>
      <c r="G204" s="347"/>
      <c r="H204" s="347"/>
      <c r="I204" s="347"/>
      <c r="J204" s="212"/>
    </row>
    <row r="205" customFormat="false" ht="18.4" hidden="false" customHeight="true" outlineLevel="0" collapsed="false">
      <c r="A205" s="130" t="s">
        <v>445</v>
      </c>
      <c r="B205" s="130"/>
      <c r="C205" s="128" t="s">
        <v>656</v>
      </c>
      <c r="D205" s="128"/>
      <c r="E205" s="128"/>
      <c r="F205" s="128"/>
      <c r="G205" s="128"/>
      <c r="H205" s="128"/>
      <c r="I205" s="128"/>
      <c r="J205" s="212"/>
    </row>
    <row r="206" customFormat="false" ht="18.2" hidden="false" customHeight="true" outlineLevel="0" collapsed="false">
      <c r="A206" s="128"/>
      <c r="B206" s="128"/>
      <c r="C206" s="217"/>
      <c r="D206" s="217"/>
      <c r="E206" s="217"/>
      <c r="F206" s="217"/>
      <c r="G206" s="217"/>
      <c r="H206" s="217"/>
      <c r="I206" s="212"/>
      <c r="J206" s="212"/>
    </row>
    <row r="207" customFormat="false" ht="18.4" hidden="false" customHeight="true" outlineLevel="0" collapsed="false">
      <c r="A207" s="294" t="s">
        <v>448</v>
      </c>
      <c r="B207" s="294"/>
      <c r="C207" s="248" t="s">
        <v>449</v>
      </c>
      <c r="D207" s="248"/>
      <c r="E207" s="248"/>
      <c r="F207" s="248"/>
      <c r="G207" s="248"/>
      <c r="H207" s="248"/>
      <c r="I207" s="220"/>
      <c r="J207" s="220"/>
    </row>
    <row r="208" customFormat="false" ht="16.5" hidden="false" customHeight="false" outlineLevel="0" collapsed="false">
      <c r="A208" s="294"/>
      <c r="B208" s="294"/>
      <c r="C208" s="218" t="s">
        <v>450</v>
      </c>
      <c r="D208" s="218"/>
      <c r="E208" s="218" t="s">
        <v>450</v>
      </c>
      <c r="F208" s="218"/>
      <c r="G208" s="218" t="s">
        <v>450</v>
      </c>
      <c r="H208" s="218"/>
      <c r="I208" s="220"/>
      <c r="J208" s="220"/>
    </row>
    <row r="209" customFormat="false" ht="49.5" hidden="false" customHeight="false" outlineLevel="0" collapsed="false">
      <c r="A209" s="294"/>
      <c r="B209" s="294"/>
      <c r="C209" s="219" t="s">
        <v>451</v>
      </c>
      <c r="D209" s="219" t="s">
        <v>452</v>
      </c>
      <c r="E209" s="219" t="s">
        <v>451</v>
      </c>
      <c r="F209" s="219" t="s">
        <v>452</v>
      </c>
      <c r="G209" s="219" t="s">
        <v>451</v>
      </c>
      <c r="H209" s="219" t="s">
        <v>452</v>
      </c>
      <c r="I209" s="220"/>
      <c r="J209" s="220"/>
    </row>
    <row r="210" customFormat="false" ht="18.4" hidden="false" customHeight="true" outlineLevel="0" collapsed="false">
      <c r="A210" s="348" t="s">
        <v>880</v>
      </c>
      <c r="B210" s="348"/>
      <c r="C210" s="270" t="n">
        <v>0.5</v>
      </c>
      <c r="D210" s="270" t="n">
        <v>0.5</v>
      </c>
      <c r="E210" s="354" t="n">
        <v>0.45</v>
      </c>
      <c r="F210" s="354" t="n">
        <v>0.45</v>
      </c>
      <c r="G210" s="270" t="n">
        <v>0.37</v>
      </c>
      <c r="H210" s="270" t="n">
        <v>0.37</v>
      </c>
      <c r="I210" s="349"/>
      <c r="J210" s="349"/>
    </row>
    <row r="211" customFormat="false" ht="18.4" hidden="false" customHeight="true" outlineLevel="0" collapsed="false">
      <c r="A211" s="348" t="s">
        <v>615</v>
      </c>
      <c r="B211" s="348"/>
      <c r="C211" s="250" t="n">
        <v>15</v>
      </c>
      <c r="D211" s="250" t="n">
        <v>15</v>
      </c>
      <c r="E211" s="225" t="n">
        <v>13.2</v>
      </c>
      <c r="F211" s="225" t="n">
        <v>13.2</v>
      </c>
      <c r="G211" s="270" t="n">
        <v>11.25</v>
      </c>
      <c r="H211" s="270" t="n">
        <v>11.25</v>
      </c>
      <c r="I211" s="349"/>
      <c r="J211" s="349"/>
    </row>
    <row r="212" customFormat="false" ht="18.4" hidden="false" customHeight="true" outlineLevel="0" collapsed="false">
      <c r="A212" s="348" t="s">
        <v>724</v>
      </c>
      <c r="B212" s="348"/>
      <c r="C212" s="250" t="n">
        <v>204</v>
      </c>
      <c r="D212" s="250" t="n">
        <v>204</v>
      </c>
      <c r="E212" s="225" t="n">
        <v>183.6</v>
      </c>
      <c r="F212" s="225" t="n">
        <v>183.6</v>
      </c>
      <c r="G212" s="250" t="n">
        <v>153</v>
      </c>
      <c r="H212" s="250" t="n">
        <v>153</v>
      </c>
      <c r="I212" s="349"/>
      <c r="J212" s="349"/>
    </row>
    <row r="213" customFormat="false" ht="18.2" hidden="false" customHeight="true" outlineLevel="0" collapsed="false">
      <c r="A213" s="348"/>
      <c r="B213" s="348"/>
      <c r="C213" s="250"/>
      <c r="D213" s="250"/>
      <c r="E213" s="225"/>
      <c r="F213" s="225"/>
      <c r="G213" s="250"/>
      <c r="H213" s="250"/>
      <c r="I213" s="352" t="n">
        <v>50</v>
      </c>
      <c r="J213" s="352" t="n">
        <v>60</v>
      </c>
    </row>
    <row r="214" customFormat="false" ht="18.2" hidden="false" customHeight="true" outlineLevel="0" collapsed="false">
      <c r="A214" s="370"/>
      <c r="B214" s="370"/>
      <c r="C214" s="296"/>
      <c r="D214" s="296"/>
      <c r="E214" s="225"/>
      <c r="F214" s="225"/>
      <c r="G214" s="250"/>
      <c r="H214" s="250"/>
      <c r="I214" s="352" t="n">
        <v>50</v>
      </c>
      <c r="J214" s="352" t="n">
        <v>60</v>
      </c>
    </row>
    <row r="215" customFormat="false" ht="18.4" hidden="false" customHeight="true" outlineLevel="0" collapsed="false">
      <c r="A215" s="365" t="s">
        <v>458</v>
      </c>
      <c r="B215" s="365"/>
      <c r="C215" s="366" t="n">
        <v>200</v>
      </c>
      <c r="D215" s="366"/>
      <c r="E215" s="367" t="n">
        <v>180</v>
      </c>
      <c r="F215" s="367"/>
      <c r="G215" s="366" t="n">
        <v>150</v>
      </c>
      <c r="H215" s="366"/>
      <c r="I215" s="212"/>
      <c r="J215" s="212"/>
    </row>
    <row r="216" customFormat="false" ht="18.2" hidden="false" customHeight="true" outlineLevel="0" collapsed="false">
      <c r="A216" s="211"/>
      <c r="B216" s="211"/>
      <c r="C216" s="212"/>
      <c r="D216" s="212"/>
      <c r="E216" s="212"/>
      <c r="F216" s="212"/>
      <c r="G216" s="212"/>
      <c r="H216" s="212"/>
      <c r="I216" s="212"/>
      <c r="J216" s="212"/>
    </row>
    <row r="217" customFormat="false" ht="18.2" hidden="false" customHeight="true" outlineLevel="0" collapsed="false">
      <c r="A217" s="368" t="s">
        <v>459</v>
      </c>
      <c r="B217" s="368"/>
      <c r="C217" s="368"/>
      <c r="D217" s="368"/>
      <c r="E217" s="368"/>
      <c r="F217" s="368"/>
      <c r="G217" s="368"/>
      <c r="H217" s="368"/>
      <c r="I217" s="368"/>
      <c r="J217" s="212"/>
    </row>
    <row r="218" customFormat="false" ht="34.9" hidden="false" customHeight="true" outlineLevel="0" collapsed="false">
      <c r="A218" s="284" t="s">
        <v>460</v>
      </c>
      <c r="B218" s="284"/>
      <c r="C218" s="284"/>
      <c r="D218" s="284"/>
      <c r="E218" s="237" t="s">
        <v>461</v>
      </c>
      <c r="F218" s="237"/>
      <c r="G218" s="237" t="s">
        <v>462</v>
      </c>
      <c r="H218" s="237"/>
      <c r="I218" s="237"/>
      <c r="J218" s="219" t="s">
        <v>640</v>
      </c>
    </row>
    <row r="219" customFormat="false" ht="82.5" hidden="false" customHeight="false" outlineLevel="0" collapsed="false">
      <c r="A219" s="284" t="s">
        <v>464</v>
      </c>
      <c r="B219" s="284" t="s">
        <v>465</v>
      </c>
      <c r="C219" s="237" t="s">
        <v>466</v>
      </c>
      <c r="D219" s="237" t="s">
        <v>467</v>
      </c>
      <c r="E219" s="284" t="s">
        <v>468</v>
      </c>
      <c r="F219" s="284" t="s">
        <v>469</v>
      </c>
      <c r="G219" s="284" t="s">
        <v>470</v>
      </c>
      <c r="H219" s="284" t="s">
        <v>471</v>
      </c>
      <c r="I219" s="284" t="s">
        <v>472</v>
      </c>
      <c r="J219" s="219"/>
    </row>
    <row r="220" customFormat="false" ht="16.5" hidden="false" customHeight="false" outlineLevel="0" collapsed="false">
      <c r="A220" s="218" t="n">
        <v>0</v>
      </c>
      <c r="B220" s="218" t="n">
        <v>0</v>
      </c>
      <c r="C220" s="218" t="n">
        <v>9.1</v>
      </c>
      <c r="D220" s="218" t="n">
        <v>35</v>
      </c>
      <c r="E220" s="218" t="n">
        <v>0.26</v>
      </c>
      <c r="F220" s="218" t="n">
        <v>0.03</v>
      </c>
      <c r="G220" s="218" t="n">
        <v>0</v>
      </c>
      <c r="H220" s="218" t="n">
        <v>0</v>
      </c>
      <c r="I220" s="218" t="n">
        <v>0</v>
      </c>
      <c r="J220" s="218" t="n">
        <v>200</v>
      </c>
    </row>
    <row r="221" customFormat="false" ht="16.5" hidden="false" customHeight="false" outlineLevel="0" collapsed="false">
      <c r="A221" s="218"/>
      <c r="B221" s="218"/>
      <c r="C221" s="218"/>
      <c r="D221" s="218"/>
      <c r="E221" s="218"/>
      <c r="F221" s="218"/>
      <c r="G221" s="218"/>
      <c r="H221" s="218"/>
      <c r="I221" s="218"/>
      <c r="J221" s="243"/>
    </row>
    <row r="222" customFormat="false" ht="16.5" hidden="false" customHeight="false" outlineLevel="0" collapsed="false">
      <c r="A222" s="218"/>
      <c r="B222" s="218"/>
      <c r="C222" s="218"/>
      <c r="D222" s="218"/>
      <c r="E222" s="218"/>
      <c r="F222" s="218"/>
      <c r="G222" s="218"/>
      <c r="H222" s="218"/>
      <c r="I222" s="218"/>
      <c r="J222" s="243"/>
    </row>
    <row r="223" customFormat="false" ht="18.2" hidden="false" customHeight="true" outlineLevel="0" collapsed="false">
      <c r="A223" s="369" t="s">
        <v>482</v>
      </c>
      <c r="B223" s="369"/>
      <c r="C223" s="369"/>
      <c r="D223" s="369"/>
      <c r="E223" s="369"/>
      <c r="F223" s="369"/>
      <c r="G223" s="369"/>
      <c r="H223" s="369"/>
      <c r="I223" s="369"/>
      <c r="J223" s="212"/>
    </row>
    <row r="224" customFormat="false" ht="34.9" hidden="false" customHeight="true" outlineLevel="0" collapsed="false">
      <c r="A224" s="245" t="s">
        <v>927</v>
      </c>
      <c r="B224" s="245"/>
      <c r="C224" s="245"/>
      <c r="D224" s="245"/>
      <c r="E224" s="245"/>
      <c r="F224" s="245"/>
      <c r="G224" s="245"/>
      <c r="H224" s="245"/>
      <c r="I224" s="245"/>
      <c r="J224" s="245"/>
    </row>
    <row r="225" customFormat="false" ht="18.2" hidden="false" customHeight="true" outlineLevel="0" collapsed="false">
      <c r="A225" s="369" t="s">
        <v>740</v>
      </c>
      <c r="B225" s="369"/>
      <c r="C225" s="369"/>
      <c r="D225" s="369"/>
      <c r="E225" s="369"/>
      <c r="F225" s="369"/>
      <c r="G225" s="369"/>
      <c r="H225" s="369"/>
      <c r="I225" s="369"/>
      <c r="J225" s="369"/>
    </row>
    <row r="226" customFormat="false" ht="16.5" hidden="false" customHeight="false" outlineLevel="0" collapsed="false">
      <c r="A226" s="210" t="s">
        <v>727</v>
      </c>
      <c r="B226" s="210"/>
      <c r="C226" s="210" t="s">
        <v>884</v>
      </c>
      <c r="D226" s="210"/>
      <c r="E226" s="210"/>
      <c r="F226" s="210"/>
      <c r="G226" s="210"/>
      <c r="H226" s="210"/>
      <c r="I226" s="210"/>
      <c r="J226" s="210"/>
    </row>
    <row r="227" customFormat="false" ht="18.4" hidden="false" customHeight="true" outlineLevel="0" collapsed="false">
      <c r="A227" s="216" t="s">
        <v>645</v>
      </c>
      <c r="B227" s="216"/>
      <c r="C227" s="128" t="s">
        <v>928</v>
      </c>
      <c r="D227" s="128"/>
      <c r="E227" s="128"/>
      <c r="F227" s="128"/>
      <c r="G227" s="128"/>
      <c r="H227" s="128"/>
      <c r="I227" s="128"/>
      <c r="J227" s="128"/>
    </row>
    <row r="228" customFormat="false" ht="18.4" hidden="false" customHeight="true" outlineLevel="0" collapsed="false">
      <c r="A228" s="212" t="s">
        <v>647</v>
      </c>
      <c r="B228" s="212"/>
      <c r="C228" s="128" t="s">
        <v>886</v>
      </c>
      <c r="D228" s="128"/>
      <c r="E228" s="128"/>
      <c r="F228" s="128"/>
      <c r="G228" s="128"/>
      <c r="H228" s="128"/>
      <c r="I228" s="128"/>
      <c r="J228" s="128"/>
    </row>
    <row r="229" customFormat="false" ht="18.4" hidden="false" customHeight="true" outlineLevel="0" collapsed="false">
      <c r="A229" s="315" t="s">
        <v>650</v>
      </c>
      <c r="B229" s="212"/>
      <c r="C229" s="259" t="s">
        <v>887</v>
      </c>
      <c r="D229" s="259"/>
      <c r="E229" s="259"/>
      <c r="F229" s="259"/>
      <c r="G229" s="259"/>
      <c r="H229" s="259"/>
      <c r="I229" s="259"/>
      <c r="J229" s="259"/>
    </row>
    <row r="230" customFormat="false" ht="16.5" hidden="false" customHeight="false" outlineLevel="0" collapsed="false">
      <c r="A230" s="212" t="s">
        <v>492</v>
      </c>
      <c r="B230" s="212"/>
      <c r="C230" s="212" t="s">
        <v>888</v>
      </c>
      <c r="D230" s="212"/>
      <c r="E230" s="212"/>
      <c r="F230" s="212"/>
      <c r="G230" s="212"/>
      <c r="H230" s="212"/>
      <c r="I230" s="212"/>
      <c r="J230" s="212"/>
    </row>
    <row r="231" customFormat="false" ht="16.5" hidden="false" customHeight="false" outlineLevel="0" collapsed="false">
      <c r="A231" s="212"/>
      <c r="B231" s="212"/>
      <c r="C231" s="212"/>
      <c r="D231" s="212"/>
      <c r="E231" s="212"/>
      <c r="F231" s="212"/>
      <c r="G231" s="212"/>
      <c r="H231" s="212"/>
      <c r="I231" s="212"/>
      <c r="J231" s="212"/>
    </row>
    <row r="232" customFormat="false" ht="16.5" hidden="false" customHeight="false" outlineLevel="0" collapsed="false">
      <c r="A232" s="2" t="s">
        <v>496</v>
      </c>
      <c r="B232" s="0"/>
      <c r="C232" s="2" t="s">
        <v>497</v>
      </c>
      <c r="D232" s="0"/>
      <c r="E232" s="0"/>
      <c r="F232" s="0"/>
      <c r="G232" s="0"/>
      <c r="H232" s="0"/>
      <c r="I232" s="0"/>
      <c r="J232" s="0"/>
    </row>
    <row r="233" customFormat="false" ht="16.5" hidden="false" customHeight="false" outlineLevel="0" collapsed="false">
      <c r="A233" s="0"/>
      <c r="B233" s="0"/>
      <c r="C233" s="0"/>
      <c r="D233" s="0"/>
      <c r="E233" s="0"/>
      <c r="F233" s="0"/>
      <c r="G233" s="0"/>
      <c r="H233" s="0"/>
      <c r="I233" s="0"/>
      <c r="J233" s="0"/>
    </row>
    <row r="234" customFormat="false" ht="16.5" hidden="false" customHeight="false" outlineLevel="0" collapsed="false">
      <c r="A234" s="0"/>
      <c r="B234" s="0"/>
      <c r="C234" s="0"/>
      <c r="D234" s="0"/>
      <c r="E234" s="0"/>
      <c r="F234" s="0"/>
      <c r="G234" s="0"/>
      <c r="H234" s="0"/>
      <c r="I234" s="0"/>
      <c r="J234" s="0"/>
    </row>
    <row r="235" customFormat="false" ht="18.4" hidden="false" customHeight="true" outlineLevel="0" collapsed="false">
      <c r="A235" s="293" t="s">
        <v>441</v>
      </c>
      <c r="B235" s="293"/>
      <c r="C235" s="346" t="s">
        <v>929</v>
      </c>
      <c r="D235" s="346"/>
      <c r="E235" s="346"/>
      <c r="F235" s="346"/>
      <c r="G235" s="346"/>
      <c r="H235" s="346"/>
      <c r="I235" s="346"/>
      <c r="J235" s="212"/>
    </row>
    <row r="236" customFormat="false" ht="18.4" hidden="false" customHeight="true" outlineLevel="0" collapsed="false">
      <c r="A236" s="293" t="s">
        <v>443</v>
      </c>
      <c r="B236" s="293"/>
      <c r="C236" s="347" t="s">
        <v>930</v>
      </c>
      <c r="D236" s="347"/>
      <c r="E236" s="347"/>
      <c r="F236" s="347"/>
      <c r="G236" s="347"/>
      <c r="H236" s="347"/>
      <c r="I236" s="347"/>
      <c r="J236" s="212"/>
    </row>
    <row r="237" customFormat="false" ht="18.4" hidden="false" customHeight="true" outlineLevel="0" collapsed="false">
      <c r="A237" s="130" t="s">
        <v>445</v>
      </c>
      <c r="B237" s="130"/>
      <c r="C237" s="128" t="s">
        <v>499</v>
      </c>
      <c r="D237" s="128"/>
      <c r="E237" s="128"/>
      <c r="F237" s="128"/>
      <c r="G237" s="128"/>
      <c r="H237" s="128"/>
      <c r="I237" s="128"/>
      <c r="J237" s="212"/>
    </row>
    <row r="238" customFormat="false" ht="18.2" hidden="false" customHeight="true" outlineLevel="0" collapsed="false">
      <c r="A238" s="128"/>
      <c r="B238" s="128"/>
      <c r="C238" s="217"/>
      <c r="D238" s="217"/>
      <c r="E238" s="217"/>
      <c r="F238" s="217"/>
      <c r="G238" s="217"/>
      <c r="H238" s="217"/>
      <c r="I238" s="212"/>
      <c r="J238" s="212"/>
    </row>
    <row r="239" customFormat="false" ht="18.4" hidden="false" customHeight="true" outlineLevel="0" collapsed="false">
      <c r="A239" s="294" t="s">
        <v>448</v>
      </c>
      <c r="B239" s="294"/>
      <c r="C239" s="248" t="s">
        <v>449</v>
      </c>
      <c r="D239" s="248"/>
      <c r="E239" s="248"/>
      <c r="F239" s="248"/>
      <c r="G239" s="248"/>
      <c r="H239" s="248"/>
      <c r="I239" s="220"/>
      <c r="J239" s="220"/>
    </row>
    <row r="240" customFormat="false" ht="16.5" hidden="false" customHeight="false" outlineLevel="0" collapsed="false">
      <c r="A240" s="294"/>
      <c r="B240" s="294"/>
      <c r="C240" s="218" t="s">
        <v>450</v>
      </c>
      <c r="D240" s="218"/>
      <c r="E240" s="218" t="s">
        <v>450</v>
      </c>
      <c r="F240" s="218"/>
      <c r="G240" s="218" t="s">
        <v>450</v>
      </c>
      <c r="H240" s="218"/>
      <c r="I240" s="220"/>
      <c r="J240" s="220"/>
    </row>
    <row r="241" customFormat="false" ht="49.5" hidden="false" customHeight="false" outlineLevel="0" collapsed="false">
      <c r="A241" s="294"/>
      <c r="B241" s="294"/>
      <c r="C241" s="219" t="s">
        <v>451</v>
      </c>
      <c r="D241" s="219" t="s">
        <v>452</v>
      </c>
      <c r="E241" s="219" t="s">
        <v>451</v>
      </c>
      <c r="F241" s="219" t="s">
        <v>452</v>
      </c>
      <c r="G241" s="219" t="s">
        <v>451</v>
      </c>
      <c r="H241" s="219" t="s">
        <v>452</v>
      </c>
      <c r="I241" s="220"/>
      <c r="J241" s="220"/>
    </row>
    <row r="242" customFormat="false" ht="18.4" hidden="false" customHeight="true" outlineLevel="0" collapsed="false">
      <c r="A242" s="348" t="s">
        <v>931</v>
      </c>
      <c r="B242" s="348"/>
      <c r="C242" s="250" t="n">
        <v>200</v>
      </c>
      <c r="D242" s="250" t="n">
        <v>200</v>
      </c>
      <c r="E242" s="225" t="n">
        <v>180</v>
      </c>
      <c r="F242" s="225" t="n">
        <v>180</v>
      </c>
      <c r="G242" s="250" t="n">
        <v>150</v>
      </c>
      <c r="H242" s="250" t="n">
        <v>150</v>
      </c>
      <c r="I242" s="349"/>
      <c r="J242" s="349"/>
    </row>
    <row r="243" customFormat="false" ht="18.4" hidden="false" customHeight="true" outlineLevel="0" collapsed="false">
      <c r="A243" s="365" t="s">
        <v>458</v>
      </c>
      <c r="B243" s="365"/>
      <c r="C243" s="366" t="n">
        <v>200</v>
      </c>
      <c r="D243" s="366"/>
      <c r="E243" s="367" t="n">
        <v>180</v>
      </c>
      <c r="F243" s="367"/>
      <c r="G243" s="366" t="n">
        <v>150</v>
      </c>
      <c r="H243" s="366"/>
      <c r="I243" s="212"/>
      <c r="J243" s="212"/>
    </row>
    <row r="244" customFormat="false" ht="18.2" hidden="false" customHeight="true" outlineLevel="0" collapsed="false">
      <c r="A244" s="211"/>
      <c r="B244" s="211"/>
      <c r="C244" s="212"/>
      <c r="D244" s="212"/>
      <c r="E244" s="212"/>
      <c r="F244" s="212"/>
      <c r="G244" s="212"/>
      <c r="H244" s="212"/>
      <c r="I244" s="212"/>
      <c r="J244" s="212"/>
    </row>
    <row r="245" customFormat="false" ht="18.2" hidden="false" customHeight="true" outlineLevel="0" collapsed="false">
      <c r="A245" s="211" t="s">
        <v>459</v>
      </c>
      <c r="B245" s="211"/>
      <c r="C245" s="211"/>
      <c r="D245" s="211"/>
      <c r="E245" s="211"/>
      <c r="F245" s="211"/>
      <c r="G245" s="211"/>
      <c r="H245" s="211"/>
      <c r="I245" s="211"/>
      <c r="J245" s="212"/>
    </row>
    <row r="246" customFormat="false" ht="34.9" hidden="false" customHeight="true" outlineLevel="0" collapsed="false">
      <c r="A246" s="284" t="s">
        <v>460</v>
      </c>
      <c r="B246" s="284"/>
      <c r="C246" s="284"/>
      <c r="D246" s="284"/>
      <c r="E246" s="237" t="s">
        <v>461</v>
      </c>
      <c r="F246" s="237"/>
      <c r="G246" s="237" t="s">
        <v>462</v>
      </c>
      <c r="H246" s="237"/>
      <c r="I246" s="237"/>
      <c r="J246" s="219" t="s">
        <v>640</v>
      </c>
    </row>
    <row r="247" customFormat="false" ht="82.5" hidden="false" customHeight="false" outlineLevel="0" collapsed="false">
      <c r="A247" s="284" t="s">
        <v>464</v>
      </c>
      <c r="B247" s="284" t="s">
        <v>465</v>
      </c>
      <c r="C247" s="237" t="s">
        <v>466</v>
      </c>
      <c r="D247" s="237" t="s">
        <v>467</v>
      </c>
      <c r="E247" s="284" t="s">
        <v>468</v>
      </c>
      <c r="F247" s="284" t="s">
        <v>469</v>
      </c>
      <c r="G247" s="284" t="s">
        <v>470</v>
      </c>
      <c r="H247" s="284" t="s">
        <v>471</v>
      </c>
      <c r="I247" s="284" t="s">
        <v>472</v>
      </c>
      <c r="J247" s="219"/>
    </row>
    <row r="248" customFormat="false" ht="16.5" hidden="false" customHeight="false" outlineLevel="0" collapsed="false">
      <c r="A248" s="218" t="n">
        <v>1</v>
      </c>
      <c r="B248" s="218" t="n">
        <v>0</v>
      </c>
      <c r="C248" s="218" t="n">
        <v>21.2</v>
      </c>
      <c r="D248" s="218" t="n">
        <v>88</v>
      </c>
      <c r="E248" s="218" t="n">
        <v>4.09</v>
      </c>
      <c r="F248" s="218" t="n">
        <v>0.21</v>
      </c>
      <c r="G248" s="218" t="n">
        <v>0.01</v>
      </c>
      <c r="H248" s="218" t="n">
        <v>0.02</v>
      </c>
      <c r="I248" s="218" t="n">
        <v>89</v>
      </c>
      <c r="J248" s="218" t="n">
        <v>200</v>
      </c>
    </row>
    <row r="249" customFormat="false" ht="16.5" hidden="false" customHeight="false" outlineLevel="0" collapsed="false">
      <c r="A249" s="218"/>
      <c r="B249" s="218"/>
      <c r="C249" s="218"/>
      <c r="D249" s="218"/>
      <c r="E249" s="218"/>
      <c r="F249" s="218"/>
      <c r="G249" s="218"/>
      <c r="H249" s="218"/>
      <c r="I249" s="218"/>
      <c r="J249" s="243"/>
    </row>
    <row r="250" customFormat="false" ht="18.2" hidden="false" customHeight="true" outlineLevel="0" collapsed="false">
      <c r="A250" s="369" t="s">
        <v>482</v>
      </c>
      <c r="B250" s="369"/>
      <c r="C250" s="369"/>
      <c r="D250" s="369"/>
      <c r="E250" s="369"/>
      <c r="F250" s="369"/>
      <c r="G250" s="369"/>
      <c r="H250" s="369"/>
      <c r="I250" s="369"/>
      <c r="J250" s="212"/>
    </row>
    <row r="251" customFormat="false" ht="18.4" hidden="false" customHeight="true" outlineLevel="0" collapsed="false">
      <c r="A251" s="245" t="s">
        <v>932</v>
      </c>
      <c r="B251" s="245"/>
      <c r="C251" s="245"/>
      <c r="D251" s="245"/>
      <c r="E251" s="245"/>
      <c r="F251" s="245"/>
      <c r="G251" s="245"/>
      <c r="H251" s="245"/>
      <c r="I251" s="245"/>
      <c r="J251" s="245"/>
    </row>
    <row r="252" customFormat="false" ht="18.2" hidden="false" customHeight="true" outlineLevel="0" collapsed="false">
      <c r="A252" s="369" t="s">
        <v>740</v>
      </c>
      <c r="B252" s="369"/>
      <c r="C252" s="369"/>
      <c r="D252" s="369"/>
      <c r="E252" s="369"/>
      <c r="F252" s="369"/>
      <c r="G252" s="369"/>
      <c r="H252" s="369"/>
      <c r="I252" s="369"/>
      <c r="J252" s="369"/>
    </row>
    <row r="253" customFormat="false" ht="16.5" hidden="false" customHeight="false" outlineLevel="0" collapsed="false">
      <c r="A253" s="210" t="s">
        <v>727</v>
      </c>
      <c r="B253" s="210"/>
      <c r="C253" s="210" t="s">
        <v>933</v>
      </c>
      <c r="D253" s="210"/>
      <c r="E253" s="210"/>
      <c r="F253" s="210"/>
      <c r="G253" s="210"/>
      <c r="H253" s="210"/>
      <c r="I253" s="210"/>
      <c r="J253" s="210"/>
    </row>
    <row r="254" customFormat="false" ht="18.4" hidden="false" customHeight="true" outlineLevel="0" collapsed="false">
      <c r="A254" s="216" t="s">
        <v>645</v>
      </c>
      <c r="B254" s="216"/>
      <c r="C254" s="128" t="s">
        <v>934</v>
      </c>
      <c r="D254" s="128"/>
      <c r="E254" s="128"/>
      <c r="F254" s="128"/>
      <c r="G254" s="128"/>
      <c r="H254" s="128"/>
      <c r="I254" s="128"/>
      <c r="J254" s="128"/>
    </row>
    <row r="255" customFormat="false" ht="18.4" hidden="false" customHeight="true" outlineLevel="0" collapsed="false">
      <c r="A255" s="212" t="s">
        <v>647</v>
      </c>
      <c r="B255" s="212"/>
      <c r="C255" s="128" t="s">
        <v>935</v>
      </c>
      <c r="D255" s="128"/>
      <c r="E255" s="128"/>
      <c r="F255" s="128"/>
      <c r="G255" s="128"/>
      <c r="H255" s="128"/>
      <c r="I255" s="128"/>
      <c r="J255" s="128"/>
    </row>
    <row r="256" customFormat="false" ht="18.4" hidden="false" customHeight="true" outlineLevel="0" collapsed="false">
      <c r="A256" s="315" t="s">
        <v>650</v>
      </c>
      <c r="B256" s="212"/>
      <c r="C256" s="128" t="s">
        <v>934</v>
      </c>
      <c r="D256" s="128"/>
      <c r="E256" s="128"/>
      <c r="F256" s="128"/>
      <c r="G256" s="128"/>
      <c r="H256" s="128"/>
      <c r="I256" s="128"/>
      <c r="J256" s="128"/>
    </row>
    <row r="257" customFormat="false" ht="18.4" hidden="false" customHeight="true" outlineLevel="0" collapsed="false">
      <c r="A257" s="212" t="s">
        <v>492</v>
      </c>
      <c r="B257" s="212"/>
      <c r="C257" s="128" t="s">
        <v>934</v>
      </c>
      <c r="D257" s="128"/>
      <c r="E257" s="128"/>
      <c r="F257" s="128"/>
      <c r="G257" s="128"/>
      <c r="H257" s="128"/>
      <c r="I257" s="128"/>
      <c r="J257" s="128"/>
    </row>
    <row r="258" customFormat="false" ht="16.5" hidden="false" customHeight="false" outlineLevel="0" collapsed="false">
      <c r="A258" s="0"/>
      <c r="B258" s="0"/>
      <c r="C258" s="0"/>
      <c r="D258" s="0"/>
      <c r="E258" s="0"/>
      <c r="F258" s="0"/>
      <c r="G258" s="0"/>
      <c r="H258" s="0"/>
      <c r="I258" s="0"/>
      <c r="J258" s="0"/>
    </row>
    <row r="259" customFormat="false" ht="16.5" hidden="false" customHeight="false" outlineLevel="0" collapsed="false">
      <c r="A259" s="2" t="s">
        <v>496</v>
      </c>
      <c r="B259" s="0"/>
      <c r="C259" s="2" t="s">
        <v>497</v>
      </c>
      <c r="D259" s="0"/>
      <c r="E259" s="0"/>
      <c r="F259" s="0"/>
      <c r="G259" s="0"/>
      <c r="H259" s="0"/>
      <c r="I259" s="0"/>
      <c r="J259" s="0"/>
    </row>
    <row r="260" customFormat="false" ht="16.5" hidden="false" customHeight="false" outlineLevel="0" collapsed="false">
      <c r="A260" s="0"/>
      <c r="B260" s="0"/>
      <c r="C260" s="0"/>
      <c r="D260" s="0"/>
      <c r="E260" s="0"/>
      <c r="F260" s="0"/>
      <c r="G260" s="0"/>
      <c r="H260" s="0"/>
      <c r="I260" s="0"/>
      <c r="J260" s="0"/>
    </row>
    <row r="261" customFormat="false" ht="18.4" hidden="false" customHeight="true" outlineLevel="0" collapsed="false">
      <c r="A261" s="293" t="s">
        <v>441</v>
      </c>
      <c r="B261" s="293"/>
      <c r="C261" s="346" t="s">
        <v>936</v>
      </c>
      <c r="D261" s="346"/>
      <c r="E261" s="346"/>
      <c r="F261" s="346"/>
      <c r="G261" s="346"/>
      <c r="H261" s="346"/>
      <c r="I261" s="346"/>
      <c r="J261" s="212"/>
    </row>
    <row r="262" customFormat="false" ht="18.4" hidden="false" customHeight="true" outlineLevel="0" collapsed="false">
      <c r="A262" s="293" t="s">
        <v>443</v>
      </c>
      <c r="B262" s="293"/>
      <c r="C262" s="347" t="s">
        <v>937</v>
      </c>
      <c r="D262" s="347"/>
      <c r="E262" s="347"/>
      <c r="F262" s="347"/>
      <c r="G262" s="347"/>
      <c r="H262" s="347"/>
      <c r="I262" s="347"/>
      <c r="J262" s="212"/>
    </row>
    <row r="263" customFormat="false" ht="18.4" hidden="false" customHeight="true" outlineLevel="0" collapsed="false">
      <c r="A263" s="130" t="s">
        <v>445</v>
      </c>
      <c r="B263" s="130"/>
      <c r="C263" s="128" t="s">
        <v>499</v>
      </c>
      <c r="D263" s="128"/>
      <c r="E263" s="128"/>
      <c r="F263" s="128"/>
      <c r="G263" s="128"/>
      <c r="H263" s="128"/>
      <c r="I263" s="128"/>
      <c r="J263" s="212"/>
    </row>
    <row r="264" customFormat="false" ht="18.2" hidden="false" customHeight="true" outlineLevel="0" collapsed="false">
      <c r="A264" s="128"/>
      <c r="B264" s="128"/>
      <c r="C264" s="217"/>
      <c r="D264" s="217"/>
      <c r="E264" s="217"/>
      <c r="F264" s="217"/>
      <c r="G264" s="217"/>
      <c r="H264" s="217"/>
      <c r="I264" s="212"/>
      <c r="J264" s="212"/>
    </row>
    <row r="265" customFormat="false" ht="18.4" hidden="false" customHeight="true" outlineLevel="0" collapsed="false">
      <c r="A265" s="294" t="s">
        <v>448</v>
      </c>
      <c r="B265" s="294"/>
      <c r="C265" s="248" t="s">
        <v>449</v>
      </c>
      <c r="D265" s="248"/>
      <c r="E265" s="248"/>
      <c r="F265" s="248"/>
      <c r="G265" s="248"/>
      <c r="H265" s="248"/>
      <c r="I265" s="220"/>
      <c r="J265" s="220"/>
    </row>
    <row r="266" customFormat="false" ht="16.5" hidden="false" customHeight="false" outlineLevel="0" collapsed="false">
      <c r="A266" s="294"/>
      <c r="B266" s="294"/>
      <c r="C266" s="218" t="s">
        <v>450</v>
      </c>
      <c r="D266" s="218"/>
      <c r="E266" s="218" t="s">
        <v>450</v>
      </c>
      <c r="F266" s="218"/>
      <c r="G266" s="218" t="s">
        <v>450</v>
      </c>
      <c r="H266" s="218"/>
      <c r="I266" s="220"/>
      <c r="J266" s="220"/>
    </row>
    <row r="267" customFormat="false" ht="49.5" hidden="false" customHeight="false" outlineLevel="0" collapsed="false">
      <c r="A267" s="294"/>
      <c r="B267" s="294"/>
      <c r="C267" s="219" t="s">
        <v>451</v>
      </c>
      <c r="D267" s="219" t="s">
        <v>452</v>
      </c>
      <c r="E267" s="219" t="s">
        <v>451</v>
      </c>
      <c r="F267" s="219" t="s">
        <v>452</v>
      </c>
      <c r="G267" s="219" t="s">
        <v>451</v>
      </c>
      <c r="H267" s="219" t="s">
        <v>452</v>
      </c>
      <c r="I267" s="220"/>
      <c r="J267" s="220"/>
    </row>
    <row r="268" customFormat="false" ht="18.4" hidden="false" customHeight="true" outlineLevel="0" collapsed="false">
      <c r="A268" s="348" t="s">
        <v>166</v>
      </c>
      <c r="B268" s="348"/>
      <c r="C268" s="250" t="n">
        <v>45.3</v>
      </c>
      <c r="D268" s="250" t="n">
        <v>45.3</v>
      </c>
      <c r="E268" s="225" t="n">
        <v>40.8</v>
      </c>
      <c r="F268" s="225" t="n">
        <v>40.8</v>
      </c>
      <c r="G268" s="250" t="n">
        <v>34</v>
      </c>
      <c r="H268" s="250" t="n">
        <v>34</v>
      </c>
      <c r="I268" s="349"/>
      <c r="J268" s="349"/>
    </row>
    <row r="269" customFormat="false" ht="18.4" hidden="false" customHeight="true" outlineLevel="0" collapsed="false">
      <c r="A269" s="348" t="s">
        <v>32</v>
      </c>
      <c r="B269" s="348"/>
      <c r="C269" s="250" t="n">
        <v>172</v>
      </c>
      <c r="D269" s="250" t="n">
        <v>172</v>
      </c>
      <c r="E269" s="225" t="n">
        <v>154.8</v>
      </c>
      <c r="F269" s="225" t="n">
        <v>154.8</v>
      </c>
      <c r="G269" s="250" t="n">
        <v>129</v>
      </c>
      <c r="H269" s="250" t="n">
        <v>129</v>
      </c>
      <c r="I269" s="349"/>
      <c r="J269" s="349"/>
    </row>
    <row r="270" customFormat="false" ht="18.4" hidden="false" customHeight="true" outlineLevel="0" collapsed="false">
      <c r="A270" s="348" t="s">
        <v>21</v>
      </c>
      <c r="B270" s="348"/>
      <c r="C270" s="250" t="n">
        <v>24.4</v>
      </c>
      <c r="D270" s="250" t="n">
        <v>24.4</v>
      </c>
      <c r="E270" s="225" t="n">
        <v>22</v>
      </c>
      <c r="F270" s="225" t="n">
        <v>22</v>
      </c>
      <c r="G270" s="250" t="n">
        <v>18.3</v>
      </c>
      <c r="H270" s="250" t="n">
        <v>18.3</v>
      </c>
      <c r="I270" s="349"/>
      <c r="J270" s="349"/>
    </row>
    <row r="271" customFormat="false" ht="18.4" hidden="false" customHeight="true" outlineLevel="0" collapsed="false">
      <c r="A271" s="348" t="s">
        <v>218</v>
      </c>
      <c r="B271" s="348"/>
      <c r="C271" s="399" t="n">
        <v>0.0002</v>
      </c>
      <c r="D271" s="399" t="n">
        <v>0.0002</v>
      </c>
      <c r="E271" s="399" t="n">
        <v>0.0002</v>
      </c>
      <c r="F271" s="399" t="n">
        <v>0.0002</v>
      </c>
      <c r="G271" s="400" t="n">
        <v>0.00015</v>
      </c>
      <c r="H271" s="400" t="n">
        <v>0.00015</v>
      </c>
      <c r="I271" s="349"/>
      <c r="J271" s="349"/>
    </row>
    <row r="272" customFormat="false" ht="18.4" hidden="false" customHeight="true" outlineLevel="0" collapsed="false">
      <c r="A272" s="373" t="s">
        <v>71</v>
      </c>
      <c r="B272" s="373"/>
      <c r="C272" s="250"/>
      <c r="D272" s="366" t="n">
        <v>200</v>
      </c>
      <c r="E272" s="367"/>
      <c r="F272" s="367" t="n">
        <v>180</v>
      </c>
      <c r="G272" s="366"/>
      <c r="H272" s="366" t="n">
        <v>150</v>
      </c>
      <c r="I272" s="349"/>
      <c r="J272" s="349"/>
    </row>
    <row r="273" customFormat="false" ht="18.4" hidden="false" customHeight="true" outlineLevel="0" collapsed="false">
      <c r="A273" s="348" t="s">
        <v>10</v>
      </c>
      <c r="B273" s="348"/>
      <c r="C273" s="250" t="n">
        <v>0.1</v>
      </c>
      <c r="D273" s="250" t="n">
        <v>0.1</v>
      </c>
      <c r="E273" s="225" t="n">
        <v>0.1</v>
      </c>
      <c r="F273" s="225" t="n">
        <v>0.1</v>
      </c>
      <c r="G273" s="250" t="n">
        <v>0.1</v>
      </c>
      <c r="H273" s="250" t="n">
        <v>0.1</v>
      </c>
      <c r="I273" s="349"/>
      <c r="J273" s="349"/>
    </row>
    <row r="274" customFormat="false" ht="18.2" hidden="false" customHeight="true" outlineLevel="0" collapsed="false">
      <c r="A274" s="348"/>
      <c r="B274" s="348"/>
      <c r="C274" s="250"/>
      <c r="D274" s="250"/>
      <c r="E274" s="225"/>
      <c r="F274" s="225"/>
      <c r="G274" s="250"/>
      <c r="H274" s="250"/>
      <c r="I274" s="352" t="n">
        <v>50</v>
      </c>
      <c r="J274" s="352" t="n">
        <v>60</v>
      </c>
    </row>
    <row r="275" customFormat="false" ht="18.2" hidden="false" customHeight="true" outlineLevel="0" collapsed="false">
      <c r="A275" s="370"/>
      <c r="B275" s="370"/>
      <c r="C275" s="296"/>
      <c r="D275" s="296"/>
      <c r="E275" s="225"/>
      <c r="F275" s="225"/>
      <c r="G275" s="250"/>
      <c r="H275" s="250"/>
      <c r="I275" s="352" t="n">
        <v>50</v>
      </c>
      <c r="J275" s="352" t="n">
        <v>60</v>
      </c>
    </row>
    <row r="276" customFormat="false" ht="18.4" hidden="false" customHeight="true" outlineLevel="0" collapsed="false">
      <c r="A276" s="365" t="s">
        <v>458</v>
      </c>
      <c r="B276" s="365"/>
      <c r="C276" s="366" t="n">
        <v>200</v>
      </c>
      <c r="D276" s="366"/>
      <c r="E276" s="367" t="n">
        <v>180</v>
      </c>
      <c r="F276" s="367"/>
      <c r="G276" s="366" t="n">
        <v>150</v>
      </c>
      <c r="H276" s="366"/>
      <c r="I276" s="212"/>
      <c r="J276" s="212"/>
    </row>
    <row r="277" customFormat="false" ht="18.2" hidden="false" customHeight="true" outlineLevel="0" collapsed="false">
      <c r="A277" s="211"/>
      <c r="B277" s="211"/>
      <c r="C277" s="212"/>
      <c r="D277" s="212"/>
      <c r="E277" s="212"/>
      <c r="F277" s="212"/>
      <c r="G277" s="212"/>
      <c r="H277" s="212"/>
      <c r="I277" s="212"/>
      <c r="J277" s="212"/>
    </row>
    <row r="278" customFormat="false" ht="18.2" hidden="false" customHeight="true" outlineLevel="0" collapsed="false">
      <c r="A278" s="211" t="s">
        <v>459</v>
      </c>
      <c r="B278" s="211"/>
      <c r="C278" s="211"/>
      <c r="D278" s="211"/>
      <c r="E278" s="211"/>
      <c r="F278" s="211"/>
      <c r="G278" s="211"/>
      <c r="H278" s="211"/>
      <c r="I278" s="211"/>
      <c r="J278" s="212"/>
    </row>
    <row r="279" customFormat="false" ht="34.9" hidden="false" customHeight="true" outlineLevel="0" collapsed="false">
      <c r="A279" s="284" t="s">
        <v>460</v>
      </c>
      <c r="B279" s="284"/>
      <c r="C279" s="284"/>
      <c r="D279" s="284"/>
      <c r="E279" s="237" t="s">
        <v>461</v>
      </c>
      <c r="F279" s="237"/>
      <c r="G279" s="237" t="s">
        <v>462</v>
      </c>
      <c r="H279" s="237"/>
      <c r="I279" s="237"/>
      <c r="J279" s="219" t="s">
        <v>640</v>
      </c>
    </row>
    <row r="280" customFormat="false" ht="82.5" hidden="false" customHeight="false" outlineLevel="0" collapsed="false">
      <c r="A280" s="284" t="s">
        <v>464</v>
      </c>
      <c r="B280" s="284" t="s">
        <v>465</v>
      </c>
      <c r="C280" s="237" t="s">
        <v>466</v>
      </c>
      <c r="D280" s="237" t="s">
        <v>467</v>
      </c>
      <c r="E280" s="284" t="s">
        <v>468</v>
      </c>
      <c r="F280" s="284" t="s">
        <v>469</v>
      </c>
      <c r="G280" s="284" t="s">
        <v>470</v>
      </c>
      <c r="H280" s="284" t="s">
        <v>471</v>
      </c>
      <c r="I280" s="284" t="s">
        <v>472</v>
      </c>
      <c r="J280" s="219"/>
    </row>
    <row r="281" customFormat="false" ht="16.5" hidden="false" customHeight="false" outlineLevel="0" collapsed="false">
      <c r="A281" s="218" t="n">
        <v>0.2</v>
      </c>
      <c r="B281" s="218" t="n">
        <v>0</v>
      </c>
      <c r="C281" s="218" t="n">
        <v>35.8</v>
      </c>
      <c r="D281" s="218" t="n">
        <v>136</v>
      </c>
      <c r="E281" s="218" t="n">
        <v>31.37</v>
      </c>
      <c r="F281" s="218" t="n">
        <v>0.6</v>
      </c>
      <c r="G281" s="218" t="n">
        <v>0.01</v>
      </c>
      <c r="H281" s="218" t="n">
        <v>0.03</v>
      </c>
      <c r="I281" s="218" t="n">
        <v>6.4</v>
      </c>
      <c r="J281" s="218" t="n">
        <v>200</v>
      </c>
    </row>
    <row r="282" customFormat="false" ht="16.5" hidden="false" customHeight="false" outlineLevel="0" collapsed="false">
      <c r="A282" s="218"/>
      <c r="B282" s="218"/>
      <c r="C282" s="218"/>
      <c r="D282" s="218"/>
      <c r="E282" s="218"/>
      <c r="F282" s="218"/>
      <c r="G282" s="218"/>
      <c r="H282" s="218"/>
      <c r="I282" s="218"/>
      <c r="J282" s="243"/>
    </row>
    <row r="283" customFormat="false" ht="16.5" hidden="false" customHeight="false" outlineLevel="0" collapsed="false">
      <c r="A283" s="218"/>
      <c r="B283" s="218"/>
      <c r="C283" s="218"/>
      <c r="D283" s="218"/>
      <c r="E283" s="218"/>
      <c r="F283" s="218"/>
      <c r="G283" s="218"/>
      <c r="H283" s="218"/>
      <c r="I283" s="218"/>
      <c r="J283" s="243"/>
    </row>
    <row r="284" customFormat="false" ht="18.2" hidden="false" customHeight="true" outlineLevel="0" collapsed="false">
      <c r="A284" s="369" t="s">
        <v>482</v>
      </c>
      <c r="B284" s="369"/>
      <c r="C284" s="369"/>
      <c r="D284" s="369"/>
      <c r="E284" s="369"/>
      <c r="F284" s="369"/>
      <c r="G284" s="369"/>
      <c r="H284" s="369"/>
      <c r="I284" s="369"/>
      <c r="J284" s="212"/>
    </row>
    <row r="285" customFormat="false" ht="67.9" hidden="false" customHeight="true" outlineLevel="0" collapsed="false">
      <c r="A285" s="245" t="s">
        <v>938</v>
      </c>
      <c r="B285" s="245"/>
      <c r="C285" s="245"/>
      <c r="D285" s="245"/>
      <c r="E285" s="245"/>
      <c r="F285" s="245"/>
      <c r="G285" s="245"/>
      <c r="H285" s="245"/>
      <c r="I285" s="245"/>
      <c r="J285" s="245"/>
    </row>
    <row r="286" customFormat="false" ht="18.2" hidden="false" customHeight="true" outlineLevel="0" collapsed="false">
      <c r="A286" s="369" t="s">
        <v>740</v>
      </c>
      <c r="B286" s="369"/>
      <c r="C286" s="369"/>
      <c r="D286" s="369"/>
      <c r="E286" s="369"/>
      <c r="F286" s="369"/>
      <c r="G286" s="369"/>
      <c r="H286" s="369"/>
      <c r="I286" s="369"/>
      <c r="J286" s="369"/>
    </row>
    <row r="287" customFormat="false" ht="16.5" hidden="false" customHeight="false" outlineLevel="0" collapsed="false">
      <c r="A287" s="210" t="s">
        <v>643</v>
      </c>
      <c r="B287" s="210"/>
      <c r="C287" s="210" t="s">
        <v>939</v>
      </c>
      <c r="D287" s="210"/>
      <c r="E287" s="210"/>
      <c r="F287" s="210"/>
      <c r="G287" s="210"/>
      <c r="H287" s="210"/>
      <c r="I287" s="210"/>
      <c r="J287" s="210"/>
    </row>
    <row r="288" customFormat="false" ht="18.4" hidden="false" customHeight="true" outlineLevel="0" collapsed="false">
      <c r="A288" s="216" t="s">
        <v>645</v>
      </c>
      <c r="B288" s="216"/>
      <c r="C288" s="128" t="s">
        <v>940</v>
      </c>
      <c r="D288" s="128"/>
      <c r="E288" s="128"/>
      <c r="F288" s="128"/>
      <c r="G288" s="128"/>
      <c r="H288" s="128"/>
      <c r="I288" s="128"/>
      <c r="J288" s="128"/>
    </row>
    <row r="289" customFormat="false" ht="16.5" hidden="false" customHeight="false" outlineLevel="0" collapsed="false">
      <c r="A289" s="212" t="s">
        <v>647</v>
      </c>
      <c r="B289" s="212"/>
      <c r="C289" s="212" t="s">
        <v>941</v>
      </c>
      <c r="D289" s="212"/>
      <c r="E289" s="212"/>
      <c r="F289" s="212"/>
      <c r="G289" s="212"/>
      <c r="H289" s="212"/>
      <c r="I289" s="212"/>
      <c r="J289" s="212"/>
    </row>
    <row r="290" customFormat="false" ht="18.4" hidden="false" customHeight="true" outlineLevel="0" collapsed="false">
      <c r="A290" s="315" t="s">
        <v>650</v>
      </c>
      <c r="B290" s="212"/>
      <c r="C290" s="259" t="s">
        <v>942</v>
      </c>
      <c r="D290" s="259"/>
      <c r="E290" s="259"/>
      <c r="F290" s="259"/>
      <c r="G290" s="259"/>
      <c r="H290" s="259"/>
      <c r="I290" s="259"/>
      <c r="J290" s="259"/>
    </row>
    <row r="291" customFormat="false" ht="16.5" hidden="false" customHeight="false" outlineLevel="0" collapsed="false">
      <c r="A291" s="212" t="s">
        <v>492</v>
      </c>
      <c r="B291" s="212"/>
      <c r="C291" s="212" t="s">
        <v>943</v>
      </c>
      <c r="D291" s="212"/>
      <c r="E291" s="212"/>
      <c r="F291" s="212"/>
      <c r="G291" s="212"/>
      <c r="H291" s="212"/>
      <c r="I291" s="212"/>
      <c r="J291" s="212"/>
    </row>
    <row r="292" customFormat="false" ht="16.5" hidden="false" customHeight="false" outlineLevel="0" collapsed="false">
      <c r="A292" s="212"/>
      <c r="B292" s="212"/>
      <c r="C292" s="212"/>
      <c r="D292" s="212"/>
      <c r="E292" s="212"/>
      <c r="F292" s="212"/>
      <c r="G292" s="212"/>
      <c r="H292" s="212"/>
      <c r="I292" s="212"/>
      <c r="J292" s="212"/>
    </row>
    <row r="293" customFormat="false" ht="16.5" hidden="false" customHeight="false" outlineLevel="0" collapsed="false">
      <c r="A293" s="212" t="s">
        <v>496</v>
      </c>
      <c r="B293" s="212"/>
      <c r="C293" s="212" t="s">
        <v>497</v>
      </c>
      <c r="D293" s="212"/>
      <c r="E293" s="212"/>
      <c r="F293" s="212"/>
      <c r="G293" s="212"/>
      <c r="H293" s="212"/>
      <c r="I293" s="212"/>
      <c r="J293" s="212"/>
    </row>
    <row r="294" customFormat="false" ht="16.5" hidden="false" customHeight="false" outlineLevel="0" collapsed="false">
      <c r="A294" s="0"/>
      <c r="B294" s="0"/>
      <c r="C294" s="0"/>
      <c r="D294" s="0"/>
      <c r="E294" s="0"/>
      <c r="F294" s="0"/>
      <c r="G294" s="0"/>
      <c r="H294" s="0"/>
      <c r="I294" s="0"/>
      <c r="J294" s="0"/>
    </row>
    <row r="295" customFormat="false" ht="16.5" hidden="false" customHeight="false" outlineLevel="0" collapsed="false">
      <c r="A295" s="0"/>
      <c r="B295" s="0"/>
      <c r="C295" s="0"/>
      <c r="D295" s="0"/>
      <c r="E295" s="0"/>
      <c r="F295" s="0"/>
      <c r="G295" s="0"/>
      <c r="H295" s="0"/>
      <c r="I295" s="0"/>
      <c r="J295" s="0"/>
    </row>
    <row r="296" customFormat="false" ht="18.4" hidden="false" customHeight="true" outlineLevel="0" collapsed="false">
      <c r="A296" s="293" t="s">
        <v>441</v>
      </c>
      <c r="B296" s="293"/>
      <c r="C296" s="346" t="s">
        <v>944</v>
      </c>
      <c r="D296" s="346"/>
      <c r="E296" s="346"/>
      <c r="F296" s="346"/>
      <c r="G296" s="346"/>
      <c r="H296" s="346"/>
      <c r="I296" s="346"/>
      <c r="J296" s="212"/>
    </row>
    <row r="297" customFormat="false" ht="18.4" hidden="false" customHeight="true" outlineLevel="0" collapsed="false">
      <c r="A297" s="293" t="s">
        <v>443</v>
      </c>
      <c r="B297" s="293"/>
      <c r="C297" s="347" t="s">
        <v>945</v>
      </c>
      <c r="D297" s="347"/>
      <c r="E297" s="347"/>
      <c r="F297" s="347"/>
      <c r="G297" s="347"/>
      <c r="H297" s="347"/>
      <c r="I297" s="347"/>
      <c r="J297" s="212"/>
    </row>
    <row r="298" customFormat="false" ht="18.4" hidden="false" customHeight="true" outlineLevel="0" collapsed="false">
      <c r="A298" s="130" t="s">
        <v>445</v>
      </c>
      <c r="B298" s="130"/>
      <c r="C298" s="128" t="s">
        <v>499</v>
      </c>
      <c r="D298" s="128"/>
      <c r="E298" s="128"/>
      <c r="F298" s="128"/>
      <c r="G298" s="128"/>
      <c r="H298" s="128"/>
      <c r="I298" s="128"/>
      <c r="J298" s="212"/>
    </row>
    <row r="299" customFormat="false" ht="18.2" hidden="false" customHeight="true" outlineLevel="0" collapsed="false">
      <c r="A299" s="128"/>
      <c r="B299" s="128"/>
      <c r="C299" s="217"/>
      <c r="D299" s="217"/>
      <c r="E299" s="217"/>
      <c r="F299" s="217"/>
      <c r="G299" s="217"/>
      <c r="H299" s="217"/>
      <c r="I299" s="212"/>
      <c r="J299" s="212"/>
    </row>
    <row r="300" customFormat="false" ht="18.4" hidden="false" customHeight="true" outlineLevel="0" collapsed="false">
      <c r="A300" s="294" t="s">
        <v>448</v>
      </c>
      <c r="B300" s="294"/>
      <c r="C300" s="248" t="s">
        <v>449</v>
      </c>
      <c r="D300" s="248"/>
      <c r="E300" s="248"/>
      <c r="F300" s="248"/>
      <c r="G300" s="248"/>
      <c r="H300" s="248"/>
      <c r="I300" s="220"/>
      <c r="J300" s="220"/>
    </row>
    <row r="301" customFormat="false" ht="16.5" hidden="false" customHeight="false" outlineLevel="0" collapsed="false">
      <c r="A301" s="294"/>
      <c r="B301" s="294"/>
      <c r="C301" s="218" t="s">
        <v>450</v>
      </c>
      <c r="D301" s="218"/>
      <c r="E301" s="218" t="s">
        <v>450</v>
      </c>
      <c r="F301" s="218"/>
      <c r="G301" s="218" t="s">
        <v>450</v>
      </c>
      <c r="H301" s="218"/>
      <c r="I301" s="220"/>
      <c r="J301" s="220"/>
    </row>
    <row r="302" customFormat="false" ht="49.5" hidden="false" customHeight="false" outlineLevel="0" collapsed="false">
      <c r="A302" s="294"/>
      <c r="B302" s="294"/>
      <c r="C302" s="219" t="s">
        <v>451</v>
      </c>
      <c r="D302" s="219" t="s">
        <v>452</v>
      </c>
      <c r="E302" s="219" t="s">
        <v>451</v>
      </c>
      <c r="F302" s="219" t="s">
        <v>452</v>
      </c>
      <c r="G302" s="219" t="s">
        <v>451</v>
      </c>
      <c r="H302" s="219" t="s">
        <v>452</v>
      </c>
      <c r="I302" s="220"/>
      <c r="J302" s="220"/>
    </row>
    <row r="303" customFormat="false" ht="18.4" hidden="false" customHeight="true" outlineLevel="0" collapsed="false">
      <c r="A303" s="348" t="s">
        <v>530</v>
      </c>
      <c r="B303" s="348"/>
      <c r="C303" s="250" t="n">
        <v>211</v>
      </c>
      <c r="D303" s="250" t="n">
        <v>200</v>
      </c>
      <c r="E303" s="354" t="n">
        <v>189.9</v>
      </c>
      <c r="F303" s="225" t="n">
        <v>180</v>
      </c>
      <c r="G303" s="270" t="n">
        <v>158.25</v>
      </c>
      <c r="H303" s="250" t="n">
        <v>150</v>
      </c>
      <c r="I303" s="349"/>
      <c r="J303" s="349"/>
    </row>
    <row r="304" customFormat="false" ht="18.2" hidden="false" customHeight="true" outlineLevel="0" collapsed="false">
      <c r="A304" s="348"/>
      <c r="B304" s="348"/>
      <c r="C304" s="250"/>
      <c r="D304" s="250"/>
      <c r="E304" s="225"/>
      <c r="F304" s="225"/>
      <c r="G304" s="250"/>
      <c r="H304" s="250"/>
      <c r="I304" s="352" t="n">
        <v>50</v>
      </c>
      <c r="J304" s="352" t="n">
        <v>60</v>
      </c>
    </row>
    <row r="305" customFormat="false" ht="18.2" hidden="false" customHeight="true" outlineLevel="0" collapsed="false">
      <c r="A305" s="370"/>
      <c r="B305" s="370"/>
      <c r="C305" s="296"/>
      <c r="D305" s="296"/>
      <c r="E305" s="225"/>
      <c r="F305" s="225"/>
      <c r="G305" s="250"/>
      <c r="H305" s="250"/>
      <c r="I305" s="352" t="n">
        <v>50</v>
      </c>
      <c r="J305" s="352" t="n">
        <v>60</v>
      </c>
    </row>
    <row r="306" customFormat="false" ht="18.4" hidden="false" customHeight="true" outlineLevel="0" collapsed="false">
      <c r="A306" s="365" t="s">
        <v>458</v>
      </c>
      <c r="B306" s="365"/>
      <c r="C306" s="366" t="n">
        <v>200</v>
      </c>
      <c r="D306" s="366"/>
      <c r="E306" s="367" t="n">
        <v>180</v>
      </c>
      <c r="F306" s="367"/>
      <c r="G306" s="366" t="n">
        <v>150</v>
      </c>
      <c r="H306" s="366"/>
      <c r="I306" s="212"/>
      <c r="J306" s="212"/>
    </row>
    <row r="307" customFormat="false" ht="18.2" hidden="false" customHeight="true" outlineLevel="0" collapsed="false">
      <c r="A307" s="211"/>
      <c r="B307" s="211"/>
      <c r="C307" s="212"/>
      <c r="D307" s="212"/>
      <c r="E307" s="212"/>
      <c r="F307" s="212"/>
      <c r="G307" s="212"/>
      <c r="H307" s="212"/>
      <c r="I307" s="212"/>
      <c r="J307" s="212"/>
    </row>
    <row r="308" customFormat="false" ht="18.2" hidden="false" customHeight="true" outlineLevel="0" collapsed="false">
      <c r="A308" s="368" t="s">
        <v>459</v>
      </c>
      <c r="B308" s="368"/>
      <c r="C308" s="368"/>
      <c r="D308" s="368"/>
      <c r="E308" s="368"/>
      <c r="F308" s="368"/>
      <c r="G308" s="368"/>
      <c r="H308" s="368"/>
      <c r="I308" s="368"/>
      <c r="J308" s="212"/>
    </row>
    <row r="309" customFormat="false" ht="34.9" hidden="false" customHeight="true" outlineLevel="0" collapsed="false">
      <c r="A309" s="284" t="s">
        <v>460</v>
      </c>
      <c r="B309" s="284"/>
      <c r="C309" s="284"/>
      <c r="D309" s="284"/>
      <c r="E309" s="237" t="s">
        <v>461</v>
      </c>
      <c r="F309" s="237"/>
      <c r="G309" s="237" t="s">
        <v>462</v>
      </c>
      <c r="H309" s="237"/>
      <c r="I309" s="237"/>
      <c r="J309" s="219" t="s">
        <v>640</v>
      </c>
    </row>
    <row r="310" customFormat="false" ht="82.5" hidden="false" customHeight="false" outlineLevel="0" collapsed="false">
      <c r="A310" s="284" t="s">
        <v>464</v>
      </c>
      <c r="B310" s="284" t="s">
        <v>465</v>
      </c>
      <c r="C310" s="237" t="s">
        <v>466</v>
      </c>
      <c r="D310" s="237" t="s">
        <v>467</v>
      </c>
      <c r="E310" s="284" t="s">
        <v>468</v>
      </c>
      <c r="F310" s="284" t="s">
        <v>469</v>
      </c>
      <c r="G310" s="284" t="s">
        <v>470</v>
      </c>
      <c r="H310" s="284" t="s">
        <v>471</v>
      </c>
      <c r="I310" s="284" t="s">
        <v>472</v>
      </c>
      <c r="J310" s="219"/>
    </row>
    <row r="311" customFormat="false" ht="16.5" hidden="false" customHeight="false" outlineLevel="0" collapsed="false">
      <c r="A311" s="218" t="n">
        <v>1.4</v>
      </c>
      <c r="B311" s="218" t="n">
        <v>1.4</v>
      </c>
      <c r="C311" s="218" t="n">
        <v>11.2</v>
      </c>
      <c r="D311" s="218" t="n">
        <v>61</v>
      </c>
      <c r="E311" s="218" t="n">
        <v>53.06</v>
      </c>
      <c r="F311" s="218" t="n">
        <v>0.07</v>
      </c>
      <c r="G311" s="218" t="n">
        <v>0.01</v>
      </c>
      <c r="H311" s="218" t="n">
        <v>0.06</v>
      </c>
      <c r="I311" s="218" t="n">
        <v>0.26</v>
      </c>
      <c r="J311" s="218" t="n">
        <v>200</v>
      </c>
    </row>
    <row r="312" customFormat="false" ht="18.2" hidden="false" customHeight="true" outlineLevel="0" collapsed="false">
      <c r="A312" s="369" t="s">
        <v>482</v>
      </c>
      <c r="B312" s="369"/>
      <c r="C312" s="369"/>
      <c r="D312" s="369"/>
      <c r="E312" s="369"/>
      <c r="F312" s="369"/>
      <c r="G312" s="369"/>
      <c r="H312" s="369"/>
      <c r="I312" s="369"/>
      <c r="J312" s="212"/>
    </row>
    <row r="313" customFormat="false" ht="18.4" hidden="false" customHeight="true" outlineLevel="0" collapsed="false">
      <c r="A313" s="245" t="s">
        <v>946</v>
      </c>
      <c r="B313" s="245"/>
      <c r="C313" s="245"/>
      <c r="D313" s="245"/>
      <c r="E313" s="245"/>
      <c r="F313" s="245"/>
      <c r="G313" s="245"/>
      <c r="H313" s="245"/>
      <c r="I313" s="245"/>
      <c r="J313" s="245"/>
    </row>
    <row r="314" customFormat="false" ht="18.2" hidden="false" customHeight="true" outlineLevel="0" collapsed="false">
      <c r="A314" s="369" t="s">
        <v>740</v>
      </c>
      <c r="B314" s="369"/>
      <c r="C314" s="369"/>
      <c r="D314" s="369"/>
      <c r="E314" s="369"/>
      <c r="F314" s="369"/>
      <c r="G314" s="369"/>
      <c r="H314" s="369"/>
      <c r="I314" s="369"/>
      <c r="J314" s="369"/>
    </row>
    <row r="315" customFormat="false" ht="16.5" hidden="false" customHeight="false" outlineLevel="0" collapsed="false">
      <c r="A315" s="210" t="s">
        <v>643</v>
      </c>
      <c r="B315" s="210"/>
      <c r="C315" s="210" t="s">
        <v>947</v>
      </c>
      <c r="D315" s="210"/>
      <c r="E315" s="210"/>
      <c r="F315" s="210"/>
      <c r="G315" s="210"/>
      <c r="H315" s="210"/>
      <c r="I315" s="210"/>
      <c r="J315" s="210"/>
    </row>
    <row r="316" customFormat="false" ht="18.4" hidden="false" customHeight="true" outlineLevel="0" collapsed="false">
      <c r="A316" s="216" t="s">
        <v>645</v>
      </c>
      <c r="B316" s="216"/>
      <c r="C316" s="128" t="s">
        <v>948</v>
      </c>
      <c r="D316" s="128"/>
      <c r="E316" s="128"/>
      <c r="F316" s="128"/>
      <c r="G316" s="128"/>
      <c r="H316" s="128"/>
      <c r="I316" s="128"/>
      <c r="J316" s="128"/>
    </row>
    <row r="317" customFormat="false" ht="18.4" hidden="false" customHeight="true" outlineLevel="0" collapsed="false">
      <c r="A317" s="212" t="s">
        <v>647</v>
      </c>
      <c r="B317" s="212"/>
      <c r="C317" s="128" t="s">
        <v>935</v>
      </c>
      <c r="D317" s="128"/>
      <c r="E317" s="128"/>
      <c r="F317" s="128"/>
      <c r="G317" s="128"/>
      <c r="H317" s="128"/>
      <c r="I317" s="128"/>
      <c r="J317" s="128"/>
    </row>
    <row r="318" customFormat="false" ht="18.4" hidden="false" customHeight="true" outlineLevel="0" collapsed="false">
      <c r="A318" s="315" t="s">
        <v>650</v>
      </c>
      <c r="B318" s="212"/>
      <c r="C318" s="259" t="s">
        <v>949</v>
      </c>
      <c r="D318" s="259"/>
      <c r="E318" s="259"/>
      <c r="F318" s="259"/>
      <c r="G318" s="259"/>
      <c r="H318" s="259"/>
      <c r="I318" s="259"/>
      <c r="J318" s="259"/>
    </row>
    <row r="319" customFormat="false" ht="16.5" hidden="false" customHeight="false" outlineLevel="0" collapsed="false">
      <c r="A319" s="212" t="s">
        <v>492</v>
      </c>
      <c r="B319" s="212"/>
      <c r="C319" s="212" t="s">
        <v>950</v>
      </c>
      <c r="D319" s="212"/>
      <c r="E319" s="212"/>
      <c r="F319" s="212"/>
      <c r="G319" s="212"/>
      <c r="H319" s="212"/>
      <c r="I319" s="212"/>
      <c r="J319" s="212"/>
    </row>
    <row r="320" customFormat="false" ht="16.5" hidden="false" customHeight="false" outlineLevel="0" collapsed="false">
      <c r="A320" s="212"/>
      <c r="B320" s="212"/>
      <c r="C320" s="212"/>
      <c r="D320" s="212"/>
      <c r="E320" s="212"/>
      <c r="F320" s="212"/>
      <c r="G320" s="212"/>
      <c r="H320" s="212"/>
      <c r="I320" s="212"/>
      <c r="J320" s="212"/>
    </row>
    <row r="321" customFormat="false" ht="16.5" hidden="false" customHeight="false" outlineLevel="0" collapsed="false">
      <c r="A321" s="212" t="s">
        <v>496</v>
      </c>
      <c r="B321" s="212"/>
      <c r="C321" s="212" t="s">
        <v>497</v>
      </c>
      <c r="D321" s="212"/>
      <c r="E321" s="212"/>
      <c r="F321" s="212"/>
      <c r="G321" s="212"/>
      <c r="H321" s="212"/>
      <c r="I321" s="212"/>
      <c r="J321" s="212"/>
    </row>
    <row r="322" customFormat="false" ht="16.5" hidden="false" customHeight="false" outlineLevel="0" collapsed="false">
      <c r="A322" s="0"/>
      <c r="B322" s="0"/>
      <c r="C322" s="0"/>
      <c r="D322" s="0"/>
      <c r="E322" s="0"/>
      <c r="F322" s="0"/>
      <c r="G322" s="0"/>
      <c r="H322" s="0"/>
      <c r="I322" s="0"/>
      <c r="J322" s="0"/>
    </row>
    <row r="323" customFormat="false" ht="16.5" hidden="false" customHeight="false" outlineLevel="0" collapsed="false">
      <c r="A323" s="0"/>
      <c r="B323" s="0"/>
      <c r="C323" s="0"/>
      <c r="D323" s="0"/>
      <c r="E323" s="0"/>
      <c r="F323" s="0"/>
      <c r="G323" s="0"/>
      <c r="H323" s="0"/>
      <c r="I323" s="0"/>
      <c r="J323" s="0"/>
    </row>
    <row r="324" customFormat="false" ht="16.5" hidden="false" customHeight="false" outlineLevel="0" collapsed="false">
      <c r="A324" s="0"/>
      <c r="B324" s="0"/>
      <c r="C324" s="0"/>
      <c r="D324" s="0"/>
      <c r="E324" s="0"/>
      <c r="F324" s="0"/>
      <c r="G324" s="0"/>
      <c r="H324" s="0"/>
      <c r="I324" s="0"/>
      <c r="J324" s="0"/>
    </row>
    <row r="325" customFormat="false" ht="18.4" hidden="false" customHeight="true" outlineLevel="0" collapsed="false">
      <c r="A325" s="293" t="s">
        <v>441</v>
      </c>
      <c r="B325" s="293"/>
      <c r="C325" s="346" t="s">
        <v>951</v>
      </c>
      <c r="D325" s="346"/>
      <c r="E325" s="346"/>
      <c r="F325" s="346"/>
      <c r="G325" s="346"/>
      <c r="H325" s="346"/>
      <c r="I325" s="346"/>
      <c r="J325" s="212"/>
    </row>
    <row r="326" customFormat="false" ht="18.4" hidden="false" customHeight="true" outlineLevel="0" collapsed="false">
      <c r="A326" s="293" t="s">
        <v>443</v>
      </c>
      <c r="B326" s="293"/>
      <c r="C326" s="347" t="s">
        <v>952</v>
      </c>
      <c r="D326" s="347"/>
      <c r="E326" s="347"/>
      <c r="F326" s="347"/>
      <c r="G326" s="347"/>
      <c r="H326" s="347"/>
      <c r="I326" s="347"/>
      <c r="J326" s="212"/>
    </row>
    <row r="327" customFormat="false" ht="18.4" hidden="false" customHeight="true" outlineLevel="0" collapsed="false">
      <c r="A327" s="130" t="s">
        <v>445</v>
      </c>
      <c r="B327" s="130"/>
      <c r="C327" s="128" t="s">
        <v>499</v>
      </c>
      <c r="D327" s="128"/>
      <c r="E327" s="128"/>
      <c r="F327" s="128"/>
      <c r="G327" s="128"/>
      <c r="H327" s="128"/>
      <c r="I327" s="128"/>
      <c r="J327" s="212"/>
    </row>
    <row r="328" customFormat="false" ht="18.2" hidden="false" customHeight="true" outlineLevel="0" collapsed="false">
      <c r="A328" s="128"/>
      <c r="B328" s="128"/>
      <c r="C328" s="217"/>
      <c r="D328" s="217"/>
      <c r="E328" s="217"/>
      <c r="F328" s="217"/>
      <c r="G328" s="217"/>
      <c r="H328" s="217"/>
      <c r="I328" s="212"/>
      <c r="J328" s="212"/>
    </row>
    <row r="329" customFormat="false" ht="18.4" hidden="false" customHeight="true" outlineLevel="0" collapsed="false">
      <c r="A329" s="294" t="s">
        <v>448</v>
      </c>
      <c r="B329" s="294"/>
      <c r="C329" s="248" t="s">
        <v>449</v>
      </c>
      <c r="D329" s="248"/>
      <c r="E329" s="248"/>
      <c r="F329" s="248"/>
      <c r="G329" s="248"/>
      <c r="H329" s="248"/>
      <c r="I329" s="220"/>
      <c r="J329" s="220"/>
    </row>
    <row r="330" customFormat="false" ht="16.5" hidden="false" customHeight="false" outlineLevel="0" collapsed="false">
      <c r="A330" s="294"/>
      <c r="B330" s="294"/>
      <c r="C330" s="218" t="s">
        <v>450</v>
      </c>
      <c r="D330" s="218"/>
      <c r="E330" s="218" t="s">
        <v>450</v>
      </c>
      <c r="F330" s="218"/>
      <c r="G330" s="218" t="s">
        <v>450</v>
      </c>
      <c r="H330" s="218"/>
      <c r="I330" s="220"/>
      <c r="J330" s="220"/>
    </row>
    <row r="331" customFormat="false" ht="49.5" hidden="false" customHeight="false" outlineLevel="0" collapsed="false">
      <c r="A331" s="294"/>
      <c r="B331" s="294"/>
      <c r="C331" s="219" t="s">
        <v>451</v>
      </c>
      <c r="D331" s="219" t="s">
        <v>452</v>
      </c>
      <c r="E331" s="219" t="s">
        <v>451</v>
      </c>
      <c r="F331" s="219" t="s">
        <v>452</v>
      </c>
      <c r="G331" s="219" t="s">
        <v>451</v>
      </c>
      <c r="H331" s="219" t="s">
        <v>452</v>
      </c>
      <c r="I331" s="220"/>
      <c r="J331" s="220"/>
    </row>
    <row r="332" customFormat="false" ht="18.4" hidden="false" customHeight="true" outlineLevel="0" collapsed="false">
      <c r="A332" s="348" t="s">
        <v>952</v>
      </c>
      <c r="B332" s="348"/>
      <c r="C332" s="250" t="n">
        <v>207</v>
      </c>
      <c r="D332" s="250" t="n">
        <v>200</v>
      </c>
      <c r="E332" s="354" t="n">
        <v>186.3</v>
      </c>
      <c r="F332" s="225" t="n">
        <v>180</v>
      </c>
      <c r="G332" s="270" t="n">
        <v>155.1</v>
      </c>
      <c r="H332" s="250" t="n">
        <v>150</v>
      </c>
      <c r="I332" s="349"/>
      <c r="J332" s="349"/>
    </row>
    <row r="333" customFormat="false" ht="18.2" hidden="false" customHeight="true" outlineLevel="0" collapsed="false">
      <c r="A333" s="348"/>
      <c r="B333" s="348"/>
      <c r="C333" s="250"/>
      <c r="D333" s="250"/>
      <c r="E333" s="225"/>
      <c r="F333" s="225"/>
      <c r="G333" s="250"/>
      <c r="H333" s="250"/>
      <c r="I333" s="352" t="n">
        <v>50</v>
      </c>
      <c r="J333" s="352" t="n">
        <v>60</v>
      </c>
    </row>
    <row r="334" customFormat="false" ht="18.2" hidden="false" customHeight="true" outlineLevel="0" collapsed="false">
      <c r="A334" s="370"/>
      <c r="B334" s="370"/>
      <c r="C334" s="296"/>
      <c r="D334" s="296"/>
      <c r="E334" s="225"/>
      <c r="F334" s="225"/>
      <c r="G334" s="250"/>
      <c r="H334" s="250"/>
      <c r="I334" s="352" t="n">
        <v>50</v>
      </c>
      <c r="J334" s="352" t="n">
        <v>60</v>
      </c>
    </row>
    <row r="335" customFormat="false" ht="18.4" hidden="false" customHeight="true" outlineLevel="0" collapsed="false">
      <c r="A335" s="365" t="s">
        <v>458</v>
      </c>
      <c r="B335" s="365"/>
      <c r="C335" s="366" t="n">
        <v>200</v>
      </c>
      <c r="D335" s="366"/>
      <c r="E335" s="367" t="n">
        <v>180</v>
      </c>
      <c r="F335" s="367"/>
      <c r="G335" s="366" t="n">
        <v>150</v>
      </c>
      <c r="H335" s="366"/>
      <c r="I335" s="212"/>
      <c r="J335" s="212"/>
    </row>
    <row r="336" customFormat="false" ht="18.2" hidden="false" customHeight="true" outlineLevel="0" collapsed="false">
      <c r="A336" s="211"/>
      <c r="B336" s="211"/>
      <c r="C336" s="212"/>
      <c r="D336" s="212"/>
      <c r="E336" s="212"/>
      <c r="F336" s="212"/>
      <c r="G336" s="212"/>
      <c r="H336" s="212"/>
      <c r="I336" s="212"/>
      <c r="J336" s="212"/>
    </row>
    <row r="337" customFormat="false" ht="18.2" hidden="false" customHeight="true" outlineLevel="0" collapsed="false">
      <c r="A337" s="368" t="s">
        <v>459</v>
      </c>
      <c r="B337" s="368"/>
      <c r="C337" s="368"/>
      <c r="D337" s="368"/>
      <c r="E337" s="368"/>
      <c r="F337" s="368"/>
      <c r="G337" s="368"/>
      <c r="H337" s="368"/>
      <c r="I337" s="368"/>
      <c r="J337" s="212"/>
    </row>
    <row r="338" customFormat="false" ht="34.9" hidden="false" customHeight="true" outlineLevel="0" collapsed="false">
      <c r="A338" s="284" t="s">
        <v>460</v>
      </c>
      <c r="B338" s="284"/>
      <c r="C338" s="284"/>
      <c r="D338" s="284"/>
      <c r="E338" s="237" t="s">
        <v>461</v>
      </c>
      <c r="F338" s="237"/>
      <c r="G338" s="237" t="s">
        <v>462</v>
      </c>
      <c r="H338" s="237"/>
      <c r="I338" s="237"/>
      <c r="J338" s="219" t="s">
        <v>640</v>
      </c>
    </row>
    <row r="339" customFormat="false" ht="82.5" hidden="false" customHeight="false" outlineLevel="0" collapsed="false">
      <c r="A339" s="284" t="s">
        <v>464</v>
      </c>
      <c r="B339" s="284" t="s">
        <v>465</v>
      </c>
      <c r="C339" s="237" t="s">
        <v>466</v>
      </c>
      <c r="D339" s="237" t="s">
        <v>467</v>
      </c>
      <c r="E339" s="284" t="s">
        <v>468</v>
      </c>
      <c r="F339" s="284" t="s">
        <v>469</v>
      </c>
      <c r="G339" s="284" t="s">
        <v>470</v>
      </c>
      <c r="H339" s="284" t="s">
        <v>471</v>
      </c>
      <c r="I339" s="284" t="s">
        <v>472</v>
      </c>
      <c r="J339" s="219"/>
    </row>
    <row r="340" customFormat="false" ht="16.5" hidden="false" customHeight="false" outlineLevel="0" collapsed="false">
      <c r="A340" s="218" t="n">
        <v>1.4</v>
      </c>
      <c r="B340" s="218" t="n">
        <v>1.4</v>
      </c>
      <c r="C340" s="218" t="n">
        <v>11.2</v>
      </c>
      <c r="D340" s="218" t="n">
        <v>61</v>
      </c>
      <c r="E340" s="218" t="n">
        <v>53.06</v>
      </c>
      <c r="F340" s="218" t="n">
        <v>0.07</v>
      </c>
      <c r="G340" s="218" t="n">
        <v>0.01</v>
      </c>
      <c r="H340" s="218" t="n">
        <v>0.06</v>
      </c>
      <c r="I340" s="218" t="n">
        <v>0.26</v>
      </c>
      <c r="J340" s="218" t="n">
        <v>200</v>
      </c>
    </row>
    <row r="341" customFormat="false" ht="18.2" hidden="false" customHeight="true" outlineLevel="0" collapsed="false">
      <c r="A341" s="369" t="s">
        <v>482</v>
      </c>
      <c r="B341" s="369"/>
      <c r="C341" s="369"/>
      <c r="D341" s="369"/>
      <c r="E341" s="369"/>
      <c r="F341" s="369"/>
      <c r="G341" s="369"/>
      <c r="H341" s="369"/>
      <c r="I341" s="369"/>
      <c r="J341" s="212"/>
    </row>
    <row r="342" customFormat="false" ht="25.7" hidden="false" customHeight="true" outlineLevel="0" collapsed="false">
      <c r="A342" s="245" t="s">
        <v>953</v>
      </c>
      <c r="B342" s="245"/>
      <c r="C342" s="245"/>
      <c r="D342" s="245"/>
      <c r="E342" s="245"/>
      <c r="F342" s="245"/>
      <c r="G342" s="245"/>
      <c r="H342" s="245"/>
      <c r="I342" s="245"/>
      <c r="J342" s="245"/>
    </row>
    <row r="343" customFormat="false" ht="18.2" hidden="false" customHeight="true" outlineLevel="0" collapsed="false">
      <c r="A343" s="369" t="s">
        <v>740</v>
      </c>
      <c r="B343" s="369"/>
      <c r="C343" s="369"/>
      <c r="D343" s="369"/>
      <c r="E343" s="369"/>
      <c r="F343" s="369"/>
      <c r="G343" s="369"/>
      <c r="H343" s="369"/>
      <c r="I343" s="369"/>
      <c r="J343" s="369"/>
    </row>
    <row r="344" customFormat="false" ht="16.5" hidden="false" customHeight="false" outlineLevel="0" collapsed="false">
      <c r="A344" s="210" t="s">
        <v>643</v>
      </c>
      <c r="B344" s="210"/>
      <c r="C344" s="210" t="s">
        <v>954</v>
      </c>
      <c r="D344" s="210"/>
      <c r="E344" s="210"/>
      <c r="F344" s="210"/>
      <c r="G344" s="210"/>
      <c r="H344" s="210"/>
      <c r="I344" s="210"/>
      <c r="J344" s="210"/>
    </row>
    <row r="345" customFormat="false" ht="18.4" hidden="false" customHeight="true" outlineLevel="0" collapsed="false">
      <c r="A345" s="216" t="s">
        <v>645</v>
      </c>
      <c r="B345" s="216"/>
      <c r="C345" s="128" t="s">
        <v>955</v>
      </c>
      <c r="D345" s="128"/>
      <c r="E345" s="128"/>
      <c r="F345" s="128"/>
      <c r="G345" s="128"/>
      <c r="H345" s="128"/>
      <c r="I345" s="128"/>
      <c r="J345" s="128"/>
    </row>
    <row r="346" customFormat="false" ht="18.4" hidden="false" customHeight="true" outlineLevel="0" collapsed="false">
      <c r="A346" s="212" t="s">
        <v>647</v>
      </c>
      <c r="B346" s="212"/>
      <c r="C346" s="128" t="s">
        <v>956</v>
      </c>
      <c r="D346" s="128"/>
      <c r="E346" s="128"/>
      <c r="F346" s="128"/>
      <c r="G346" s="128"/>
      <c r="H346" s="128"/>
      <c r="I346" s="128"/>
      <c r="J346" s="128"/>
    </row>
    <row r="347" customFormat="false" ht="18.4" hidden="false" customHeight="true" outlineLevel="0" collapsed="false">
      <c r="A347" s="315" t="s">
        <v>650</v>
      </c>
      <c r="B347" s="212"/>
      <c r="C347" s="259" t="s">
        <v>957</v>
      </c>
      <c r="D347" s="259"/>
      <c r="E347" s="259"/>
      <c r="F347" s="259"/>
      <c r="G347" s="259"/>
      <c r="H347" s="259"/>
      <c r="I347" s="259"/>
      <c r="J347" s="259"/>
    </row>
    <row r="348" customFormat="false" ht="16.5" hidden="false" customHeight="false" outlineLevel="0" collapsed="false">
      <c r="A348" s="212" t="s">
        <v>492</v>
      </c>
      <c r="B348" s="212"/>
      <c r="C348" s="212"/>
      <c r="D348" s="212" t="s">
        <v>958</v>
      </c>
      <c r="E348" s="212"/>
      <c r="F348" s="212"/>
      <c r="G348" s="212"/>
      <c r="H348" s="212"/>
      <c r="I348" s="212"/>
      <c r="J348" s="212"/>
    </row>
    <row r="349" customFormat="false" ht="16.5" hidden="false" customHeight="false" outlineLevel="0" collapsed="false">
      <c r="A349" s="212"/>
      <c r="B349" s="212"/>
      <c r="C349" s="212"/>
      <c r="D349" s="212"/>
      <c r="E349" s="212"/>
      <c r="F349" s="212"/>
      <c r="G349" s="212"/>
      <c r="H349" s="212"/>
      <c r="I349" s="212"/>
      <c r="J349" s="212"/>
    </row>
    <row r="350" customFormat="false" ht="16.5" hidden="false" customHeight="false" outlineLevel="0" collapsed="false">
      <c r="A350" s="212" t="s">
        <v>496</v>
      </c>
      <c r="B350" s="212"/>
      <c r="C350" s="212" t="s">
        <v>497</v>
      </c>
      <c r="D350" s="212"/>
      <c r="E350" s="212"/>
      <c r="F350" s="212"/>
      <c r="G350" s="212"/>
      <c r="H350" s="212"/>
      <c r="I350" s="212"/>
      <c r="J350" s="212"/>
    </row>
    <row r="351" customFormat="false" ht="16.5" hidden="false" customHeight="false" outlineLevel="0" collapsed="false">
      <c r="A351" s="0"/>
      <c r="B351" s="0"/>
      <c r="C351" s="0"/>
      <c r="D351" s="0"/>
      <c r="E351" s="0"/>
      <c r="F351" s="0"/>
      <c r="G351" s="0"/>
      <c r="H351" s="0"/>
      <c r="I351" s="0"/>
      <c r="J351" s="0"/>
    </row>
    <row r="352" customFormat="false" ht="16.5" hidden="false" customHeight="false" outlineLevel="0" collapsed="false">
      <c r="A352" s="0"/>
      <c r="B352" s="0"/>
      <c r="C352" s="0"/>
      <c r="D352" s="0"/>
      <c r="E352" s="0"/>
      <c r="F352" s="0"/>
      <c r="G352" s="0"/>
      <c r="H352" s="0"/>
      <c r="I352" s="0"/>
      <c r="J352" s="0"/>
    </row>
    <row r="353" customFormat="false" ht="16.5" hidden="false" customHeight="false" outlineLevel="0" collapsed="false">
      <c r="A353" s="0"/>
      <c r="B353" s="0"/>
      <c r="C353" s="0"/>
      <c r="D353" s="0"/>
      <c r="E353" s="0"/>
      <c r="F353" s="0"/>
      <c r="G353" s="0"/>
      <c r="H353" s="0"/>
      <c r="I353" s="0"/>
      <c r="J353" s="0"/>
    </row>
    <row r="354" customFormat="false" ht="18.4" hidden="false" customHeight="true" outlineLevel="0" collapsed="false">
      <c r="A354" s="293" t="s">
        <v>441</v>
      </c>
      <c r="B354" s="293"/>
      <c r="C354" s="346" t="s">
        <v>959</v>
      </c>
      <c r="D354" s="346"/>
      <c r="E354" s="346"/>
      <c r="F354" s="346"/>
      <c r="G354" s="346"/>
      <c r="H354" s="346"/>
      <c r="I354" s="346"/>
      <c r="J354" s="212"/>
    </row>
    <row r="355" customFormat="false" ht="18.4" hidden="false" customHeight="true" outlineLevel="0" collapsed="false">
      <c r="A355" s="293" t="s">
        <v>443</v>
      </c>
      <c r="B355" s="293"/>
      <c r="C355" s="347" t="s">
        <v>960</v>
      </c>
      <c r="D355" s="347"/>
      <c r="E355" s="347"/>
      <c r="F355" s="347"/>
      <c r="G355" s="347"/>
      <c r="H355" s="347"/>
      <c r="I355" s="347"/>
      <c r="J355" s="212"/>
    </row>
    <row r="356" customFormat="false" ht="18.4" hidden="false" customHeight="true" outlineLevel="0" collapsed="false">
      <c r="A356" s="130" t="s">
        <v>445</v>
      </c>
      <c r="B356" s="130"/>
      <c r="C356" s="128" t="s">
        <v>499</v>
      </c>
      <c r="D356" s="128"/>
      <c r="E356" s="128"/>
      <c r="F356" s="128"/>
      <c r="G356" s="128"/>
      <c r="H356" s="128"/>
      <c r="I356" s="128"/>
      <c r="J356" s="212"/>
    </row>
    <row r="357" customFormat="false" ht="18.2" hidden="false" customHeight="true" outlineLevel="0" collapsed="false">
      <c r="A357" s="128"/>
      <c r="B357" s="128"/>
      <c r="C357" s="217"/>
      <c r="D357" s="217"/>
      <c r="E357" s="217"/>
      <c r="F357" s="217"/>
      <c r="G357" s="217"/>
      <c r="H357" s="217"/>
      <c r="I357" s="212"/>
      <c r="J357" s="212"/>
    </row>
    <row r="358" customFormat="false" ht="18.4" hidden="false" customHeight="true" outlineLevel="0" collapsed="false">
      <c r="A358" s="294" t="s">
        <v>448</v>
      </c>
      <c r="B358" s="294"/>
      <c r="C358" s="248" t="s">
        <v>449</v>
      </c>
      <c r="D358" s="248"/>
      <c r="E358" s="248"/>
      <c r="F358" s="248"/>
      <c r="G358" s="248"/>
      <c r="H358" s="248"/>
      <c r="I358" s="220"/>
      <c r="J358" s="220"/>
    </row>
    <row r="359" customFormat="false" ht="16.5" hidden="false" customHeight="false" outlineLevel="0" collapsed="false">
      <c r="A359" s="294"/>
      <c r="B359" s="294"/>
      <c r="C359" s="218" t="s">
        <v>450</v>
      </c>
      <c r="D359" s="218"/>
      <c r="E359" s="218" t="s">
        <v>450</v>
      </c>
      <c r="F359" s="218"/>
      <c r="G359" s="218" t="s">
        <v>450</v>
      </c>
      <c r="H359" s="218"/>
      <c r="I359" s="220"/>
      <c r="J359" s="220"/>
    </row>
    <row r="360" customFormat="false" ht="49.5" hidden="false" customHeight="false" outlineLevel="0" collapsed="false">
      <c r="A360" s="294"/>
      <c r="B360" s="294"/>
      <c r="C360" s="219" t="s">
        <v>451</v>
      </c>
      <c r="D360" s="219" t="s">
        <v>452</v>
      </c>
      <c r="E360" s="219" t="s">
        <v>451</v>
      </c>
      <c r="F360" s="219" t="s">
        <v>452</v>
      </c>
      <c r="G360" s="219" t="s">
        <v>451</v>
      </c>
      <c r="H360" s="219" t="s">
        <v>452</v>
      </c>
      <c r="I360" s="220"/>
      <c r="J360" s="220"/>
    </row>
    <row r="361" customFormat="false" ht="18.4" hidden="false" customHeight="true" outlineLevel="0" collapsed="false">
      <c r="A361" s="348" t="s">
        <v>961</v>
      </c>
      <c r="B361" s="348"/>
      <c r="C361" s="250" t="n">
        <v>200</v>
      </c>
      <c r="D361" s="250" t="n">
        <v>500</v>
      </c>
      <c r="E361" s="225" t="n">
        <v>180</v>
      </c>
      <c r="F361" s="225" t="n">
        <v>450</v>
      </c>
      <c r="G361" s="250" t="n">
        <v>150</v>
      </c>
      <c r="H361" s="250" t="n">
        <v>337</v>
      </c>
      <c r="I361" s="349"/>
      <c r="J361" s="349"/>
    </row>
    <row r="362" customFormat="false" ht="18.4" hidden="false" customHeight="true" outlineLevel="0" collapsed="false">
      <c r="A362" s="348" t="s">
        <v>615</v>
      </c>
      <c r="B362" s="348"/>
      <c r="C362" s="250" t="n">
        <v>200</v>
      </c>
      <c r="D362" s="250" t="n">
        <v>200</v>
      </c>
      <c r="E362" s="225" t="n">
        <v>180</v>
      </c>
      <c r="F362" s="225" t="n">
        <v>180</v>
      </c>
      <c r="G362" s="250" t="n">
        <v>150</v>
      </c>
      <c r="H362" s="250" t="s">
        <v>333</v>
      </c>
      <c r="I362" s="349"/>
      <c r="J362" s="349"/>
    </row>
    <row r="363" customFormat="false" ht="18.4" hidden="false" customHeight="true" outlineLevel="0" collapsed="false">
      <c r="A363" s="348" t="s">
        <v>962</v>
      </c>
      <c r="B363" s="348"/>
      <c r="C363" s="250" t="n">
        <v>2</v>
      </c>
      <c r="D363" s="250" t="s">
        <v>101</v>
      </c>
      <c r="E363" s="225" t="n">
        <v>2</v>
      </c>
      <c r="F363" s="225" t="n">
        <v>2</v>
      </c>
      <c r="G363" s="250" t="n">
        <v>1</v>
      </c>
      <c r="H363" s="250" t="s">
        <v>333</v>
      </c>
      <c r="I363" s="349"/>
      <c r="J363" s="349"/>
    </row>
    <row r="364" customFormat="false" ht="18.4" hidden="false" customHeight="true" outlineLevel="0" collapsed="false">
      <c r="A364" s="348" t="s">
        <v>724</v>
      </c>
      <c r="B364" s="348"/>
      <c r="C364" s="250" t="n">
        <v>20</v>
      </c>
      <c r="D364" s="250" t="n">
        <v>20</v>
      </c>
      <c r="E364" s="225" t="n">
        <v>18</v>
      </c>
      <c r="F364" s="225" t="n">
        <v>18</v>
      </c>
      <c r="G364" s="250" t="n">
        <v>15</v>
      </c>
      <c r="H364" s="250" t="n">
        <v>15</v>
      </c>
      <c r="I364" s="349"/>
      <c r="J364" s="349"/>
    </row>
    <row r="365" customFormat="false" ht="18.4" hidden="false" customHeight="true" outlineLevel="0" collapsed="false">
      <c r="A365" s="373" t="s">
        <v>71</v>
      </c>
      <c r="B365" s="373"/>
      <c r="C365" s="250"/>
      <c r="D365" s="366" t="n">
        <v>200</v>
      </c>
      <c r="E365" s="367"/>
      <c r="F365" s="367" t="n">
        <v>180</v>
      </c>
      <c r="G365" s="366"/>
      <c r="H365" s="366" t="n">
        <v>150</v>
      </c>
      <c r="I365" s="349"/>
      <c r="J365" s="349"/>
    </row>
    <row r="366" customFormat="false" ht="18.4" hidden="false" customHeight="true" outlineLevel="0" collapsed="false">
      <c r="A366" s="365" t="s">
        <v>458</v>
      </c>
      <c r="B366" s="365"/>
      <c r="C366" s="366" t="n">
        <v>200</v>
      </c>
      <c r="D366" s="366"/>
      <c r="E366" s="367" t="n">
        <v>180</v>
      </c>
      <c r="F366" s="367"/>
      <c r="G366" s="366" t="n">
        <v>150</v>
      </c>
      <c r="H366" s="366"/>
      <c r="I366" s="212"/>
      <c r="J366" s="212"/>
    </row>
    <row r="367" customFormat="false" ht="18.2" hidden="false" customHeight="true" outlineLevel="0" collapsed="false">
      <c r="A367" s="211"/>
      <c r="B367" s="211"/>
      <c r="C367" s="212"/>
      <c r="D367" s="212"/>
      <c r="E367" s="212"/>
      <c r="F367" s="212"/>
      <c r="G367" s="212"/>
      <c r="H367" s="212"/>
      <c r="I367" s="212"/>
      <c r="J367" s="212"/>
    </row>
    <row r="368" customFormat="false" ht="18.2" hidden="false" customHeight="true" outlineLevel="0" collapsed="false">
      <c r="A368" s="211" t="s">
        <v>459</v>
      </c>
      <c r="B368" s="211"/>
      <c r="C368" s="211"/>
      <c r="D368" s="211"/>
      <c r="E368" s="211"/>
      <c r="F368" s="211"/>
      <c r="G368" s="211"/>
      <c r="H368" s="211"/>
      <c r="I368" s="211"/>
      <c r="J368" s="212"/>
    </row>
    <row r="369" customFormat="false" ht="34.9" hidden="false" customHeight="true" outlineLevel="0" collapsed="false">
      <c r="A369" s="284" t="s">
        <v>460</v>
      </c>
      <c r="B369" s="284"/>
      <c r="C369" s="284"/>
      <c r="D369" s="284"/>
      <c r="E369" s="237" t="s">
        <v>461</v>
      </c>
      <c r="F369" s="237"/>
      <c r="G369" s="237" t="s">
        <v>462</v>
      </c>
      <c r="H369" s="237"/>
      <c r="I369" s="237"/>
      <c r="J369" s="219" t="s">
        <v>640</v>
      </c>
    </row>
    <row r="370" customFormat="false" ht="82.5" hidden="false" customHeight="false" outlineLevel="0" collapsed="false">
      <c r="A370" s="284" t="s">
        <v>464</v>
      </c>
      <c r="B370" s="284" t="s">
        <v>465</v>
      </c>
      <c r="C370" s="237" t="s">
        <v>466</v>
      </c>
      <c r="D370" s="237" t="s">
        <v>467</v>
      </c>
      <c r="E370" s="284" t="s">
        <v>468</v>
      </c>
      <c r="F370" s="284" t="s">
        <v>469</v>
      </c>
      <c r="G370" s="284" t="s">
        <v>470</v>
      </c>
      <c r="H370" s="284" t="s">
        <v>471</v>
      </c>
      <c r="I370" s="284" t="s">
        <v>472</v>
      </c>
      <c r="J370" s="219"/>
    </row>
    <row r="371" customFormat="false" ht="16.5" hidden="false" customHeight="false" outlineLevel="0" collapsed="false">
      <c r="A371" s="218" t="n">
        <v>1</v>
      </c>
      <c r="B371" s="218" t="n">
        <v>0.1</v>
      </c>
      <c r="C371" s="218" t="n">
        <v>28.6</v>
      </c>
      <c r="D371" s="218" t="n">
        <v>115</v>
      </c>
      <c r="E371" s="218" t="n">
        <v>31.37</v>
      </c>
      <c r="F371" s="218" t="n">
        <v>0.6</v>
      </c>
      <c r="G371" s="218" t="n">
        <v>0.01</v>
      </c>
      <c r="H371" s="218" t="n">
        <v>0.03</v>
      </c>
      <c r="I371" s="218" t="n">
        <v>50.32</v>
      </c>
      <c r="J371" s="218" t="n">
        <v>200</v>
      </c>
    </row>
    <row r="372" customFormat="false" ht="16.5" hidden="false" customHeight="false" outlineLevel="0" collapsed="false">
      <c r="A372" s="218"/>
      <c r="B372" s="218"/>
      <c r="C372" s="218"/>
      <c r="D372" s="218"/>
      <c r="E372" s="218"/>
      <c r="F372" s="218"/>
      <c r="G372" s="218"/>
      <c r="H372" s="218"/>
      <c r="I372" s="218"/>
      <c r="J372" s="243"/>
    </row>
    <row r="373" customFormat="false" ht="16.5" hidden="false" customHeight="false" outlineLevel="0" collapsed="false">
      <c r="A373" s="218"/>
      <c r="B373" s="218"/>
      <c r="C373" s="218"/>
      <c r="D373" s="218"/>
      <c r="E373" s="218"/>
      <c r="F373" s="218"/>
      <c r="G373" s="218"/>
      <c r="H373" s="218"/>
      <c r="I373" s="218"/>
      <c r="J373" s="243"/>
    </row>
    <row r="374" customFormat="false" ht="18.2" hidden="false" customHeight="true" outlineLevel="0" collapsed="false">
      <c r="A374" s="369" t="s">
        <v>482</v>
      </c>
      <c r="B374" s="369"/>
      <c r="C374" s="369"/>
      <c r="D374" s="369"/>
      <c r="E374" s="369"/>
      <c r="F374" s="369"/>
      <c r="G374" s="369"/>
      <c r="H374" s="369"/>
      <c r="I374" s="369"/>
      <c r="J374" s="212"/>
    </row>
    <row r="375" customFormat="false" ht="44.1" hidden="false" customHeight="true" outlineLevel="0" collapsed="false">
      <c r="A375" s="245" t="s">
        <v>963</v>
      </c>
      <c r="B375" s="245"/>
      <c r="C375" s="245"/>
      <c r="D375" s="245"/>
      <c r="E375" s="245"/>
      <c r="F375" s="245"/>
      <c r="G375" s="245"/>
      <c r="H375" s="245"/>
      <c r="I375" s="245"/>
      <c r="J375" s="245"/>
    </row>
    <row r="376" customFormat="false" ht="18.2" hidden="false" customHeight="true" outlineLevel="0" collapsed="false">
      <c r="A376" s="369" t="s">
        <v>740</v>
      </c>
      <c r="B376" s="369"/>
      <c r="C376" s="369"/>
      <c r="D376" s="369"/>
      <c r="E376" s="369"/>
      <c r="F376" s="369"/>
      <c r="G376" s="369"/>
      <c r="H376" s="369"/>
      <c r="I376" s="369"/>
      <c r="J376" s="369"/>
    </row>
    <row r="377" customFormat="false" ht="16.5" hidden="false" customHeight="false" outlineLevel="0" collapsed="false">
      <c r="A377" s="210" t="s">
        <v>727</v>
      </c>
      <c r="B377" s="210"/>
      <c r="C377" s="210" t="s">
        <v>964</v>
      </c>
      <c r="D377" s="210"/>
      <c r="E377" s="210"/>
      <c r="F377" s="210"/>
      <c r="G377" s="210"/>
      <c r="H377" s="210"/>
      <c r="I377" s="210"/>
      <c r="J377" s="210"/>
    </row>
    <row r="378" customFormat="false" ht="18.4" hidden="false" customHeight="true" outlineLevel="0" collapsed="false">
      <c r="A378" s="216" t="s">
        <v>645</v>
      </c>
      <c r="B378" s="216"/>
      <c r="C378" s="128" t="s">
        <v>965</v>
      </c>
      <c r="D378" s="128"/>
      <c r="E378" s="128"/>
      <c r="F378" s="128"/>
      <c r="G378" s="128"/>
      <c r="H378" s="128"/>
      <c r="I378" s="128"/>
      <c r="J378" s="128"/>
    </row>
    <row r="379" customFormat="false" ht="16.5" hidden="false" customHeight="false" outlineLevel="0" collapsed="false">
      <c r="A379" s="212" t="s">
        <v>647</v>
      </c>
      <c r="B379" s="212"/>
      <c r="C379" s="212" t="s">
        <v>966</v>
      </c>
      <c r="D379" s="212"/>
      <c r="E379" s="212"/>
      <c r="F379" s="212"/>
      <c r="G379" s="212"/>
      <c r="H379" s="212"/>
      <c r="I379" s="212"/>
      <c r="J379" s="212"/>
    </row>
    <row r="380" customFormat="false" ht="18.4" hidden="false" customHeight="true" outlineLevel="0" collapsed="false">
      <c r="A380" s="315" t="s">
        <v>650</v>
      </c>
      <c r="B380" s="212"/>
      <c r="C380" s="259" t="s">
        <v>967</v>
      </c>
      <c r="D380" s="259"/>
      <c r="E380" s="259"/>
      <c r="F380" s="259"/>
      <c r="G380" s="259"/>
      <c r="H380" s="259"/>
      <c r="I380" s="259"/>
      <c r="J380" s="259"/>
    </row>
    <row r="381" customFormat="false" ht="16.5" hidden="false" customHeight="false" outlineLevel="0" collapsed="false">
      <c r="A381" s="212" t="s">
        <v>492</v>
      </c>
      <c r="B381" s="212"/>
      <c r="C381" s="212" t="s">
        <v>968</v>
      </c>
      <c r="D381" s="212"/>
      <c r="E381" s="212"/>
      <c r="F381" s="212"/>
      <c r="G381" s="212"/>
      <c r="H381" s="212"/>
      <c r="I381" s="212"/>
      <c r="J381" s="212"/>
    </row>
    <row r="382" customFormat="false" ht="16.5" hidden="false" customHeight="false" outlineLevel="0" collapsed="false">
      <c r="A382" s="212"/>
      <c r="B382" s="212"/>
      <c r="C382" s="212"/>
      <c r="D382" s="212"/>
      <c r="E382" s="212"/>
      <c r="F382" s="212"/>
      <c r="G382" s="212"/>
      <c r="H382" s="212"/>
      <c r="I382" s="212"/>
      <c r="J382" s="212"/>
    </row>
    <row r="383" customFormat="false" ht="16.5" hidden="false" customHeight="false" outlineLevel="0" collapsed="false">
      <c r="A383" s="212" t="s">
        <v>496</v>
      </c>
      <c r="B383" s="212"/>
      <c r="C383" s="212" t="s">
        <v>497</v>
      </c>
      <c r="D383" s="212"/>
      <c r="E383" s="212"/>
      <c r="F383" s="212"/>
      <c r="G383" s="212"/>
      <c r="H383" s="212"/>
      <c r="I383" s="212"/>
      <c r="J383" s="212"/>
    </row>
  </sheetData>
  <mergeCells count="401">
    <mergeCell ref="A1:B1"/>
    <mergeCell ref="C1:I1"/>
    <mergeCell ref="A2:B2"/>
    <mergeCell ref="C2:I2"/>
    <mergeCell ref="A3:B3"/>
    <mergeCell ref="C3:I3"/>
    <mergeCell ref="A4:B4"/>
    <mergeCell ref="A5:B7"/>
    <mergeCell ref="C5:H5"/>
    <mergeCell ref="C6:D6"/>
    <mergeCell ref="E6:F6"/>
    <mergeCell ref="G6:H6"/>
    <mergeCell ref="A8:B8"/>
    <mergeCell ref="A9:B9"/>
    <mergeCell ref="A10:B10"/>
    <mergeCell ref="A11:B11"/>
    <mergeCell ref="A12:B12"/>
    <mergeCell ref="C12:D12"/>
    <mergeCell ref="E12:F12"/>
    <mergeCell ref="G12:H12"/>
    <mergeCell ref="A13:B13"/>
    <mergeCell ref="A14:I14"/>
    <mergeCell ref="A15:D15"/>
    <mergeCell ref="E15:F15"/>
    <mergeCell ref="G15:I15"/>
    <mergeCell ref="J15:J16"/>
    <mergeCell ref="A22:I22"/>
    <mergeCell ref="A23:J23"/>
    <mergeCell ref="A24:J24"/>
    <mergeCell ref="C26:J26"/>
    <mergeCell ref="C27:J27"/>
    <mergeCell ref="C28:J28"/>
    <mergeCell ref="A34:B34"/>
    <mergeCell ref="C34:I34"/>
    <mergeCell ref="A35:B35"/>
    <mergeCell ref="C35:I35"/>
    <mergeCell ref="A36:B36"/>
    <mergeCell ref="C36:I36"/>
    <mergeCell ref="A37:B37"/>
    <mergeCell ref="A38:B40"/>
    <mergeCell ref="C38:H38"/>
    <mergeCell ref="C39:D39"/>
    <mergeCell ref="E39:F39"/>
    <mergeCell ref="G39:H39"/>
    <mergeCell ref="A41:B41"/>
    <mergeCell ref="A42:B42"/>
    <mergeCell ref="A43:B43"/>
    <mergeCell ref="A44:B44"/>
    <mergeCell ref="A45:B45"/>
    <mergeCell ref="A46:B46"/>
    <mergeCell ref="A47:B47"/>
    <mergeCell ref="A48:B48"/>
    <mergeCell ref="C48:D48"/>
    <mergeCell ref="E48:F48"/>
    <mergeCell ref="G48:H48"/>
    <mergeCell ref="A49:B49"/>
    <mergeCell ref="A50:I50"/>
    <mergeCell ref="A51:D51"/>
    <mergeCell ref="E51:F51"/>
    <mergeCell ref="G51:I51"/>
    <mergeCell ref="J51:J52"/>
    <mergeCell ref="A56:I56"/>
    <mergeCell ref="A57:J57"/>
    <mergeCell ref="A58:J58"/>
    <mergeCell ref="C60:J60"/>
    <mergeCell ref="C61:J61"/>
    <mergeCell ref="C62:J62"/>
    <mergeCell ref="A67:B67"/>
    <mergeCell ref="A68:B68"/>
    <mergeCell ref="C68:I68"/>
    <mergeCell ref="A69:B69"/>
    <mergeCell ref="C69:I69"/>
    <mergeCell ref="A70:B70"/>
    <mergeCell ref="C70:I70"/>
    <mergeCell ref="A71:B71"/>
    <mergeCell ref="A72:B74"/>
    <mergeCell ref="C72:H72"/>
    <mergeCell ref="C73:D73"/>
    <mergeCell ref="E73:F73"/>
    <mergeCell ref="G73:H73"/>
    <mergeCell ref="A75:B75"/>
    <mergeCell ref="A76:B76"/>
    <mergeCell ref="A77:B77"/>
    <mergeCell ref="A78:B78"/>
    <mergeCell ref="A79:B79"/>
    <mergeCell ref="A80:B80"/>
    <mergeCell ref="A81:B81"/>
    <mergeCell ref="A82:B82"/>
    <mergeCell ref="A83:B83"/>
    <mergeCell ref="C83:D83"/>
    <mergeCell ref="E83:F83"/>
    <mergeCell ref="G83:H83"/>
    <mergeCell ref="A84:B84"/>
    <mergeCell ref="A85:I85"/>
    <mergeCell ref="A86:D86"/>
    <mergeCell ref="E86:F86"/>
    <mergeCell ref="G86:I86"/>
    <mergeCell ref="J86:J87"/>
    <mergeCell ref="A91:I91"/>
    <mergeCell ref="A92:J92"/>
    <mergeCell ref="A93:J93"/>
    <mergeCell ref="C95:J95"/>
    <mergeCell ref="C97:J97"/>
    <mergeCell ref="A103:B103"/>
    <mergeCell ref="A104:B104"/>
    <mergeCell ref="C104:I104"/>
    <mergeCell ref="A105:B105"/>
    <mergeCell ref="C105:I105"/>
    <mergeCell ref="A106:B106"/>
    <mergeCell ref="C106:I106"/>
    <mergeCell ref="A107:B107"/>
    <mergeCell ref="A108:B110"/>
    <mergeCell ref="C108:H108"/>
    <mergeCell ref="C109:D109"/>
    <mergeCell ref="E109:F109"/>
    <mergeCell ref="G109:H109"/>
    <mergeCell ref="A111:B111"/>
    <mergeCell ref="A112:B112"/>
    <mergeCell ref="A113:B113"/>
    <mergeCell ref="A114:B114"/>
    <mergeCell ref="A115:B115"/>
    <mergeCell ref="A116:B116"/>
    <mergeCell ref="A117:B117"/>
    <mergeCell ref="C117:D117"/>
    <mergeCell ref="E117:F117"/>
    <mergeCell ref="G117:H117"/>
    <mergeCell ref="A118:B118"/>
    <mergeCell ref="A119:I119"/>
    <mergeCell ref="A120:D120"/>
    <mergeCell ref="E120:F120"/>
    <mergeCell ref="G120:I120"/>
    <mergeCell ref="J120:J121"/>
    <mergeCell ref="A125:I125"/>
    <mergeCell ref="A126:J126"/>
    <mergeCell ref="A127:J127"/>
    <mergeCell ref="C129:J129"/>
    <mergeCell ref="C130:J130"/>
    <mergeCell ref="C131:J131"/>
    <mergeCell ref="A136:B136"/>
    <mergeCell ref="A137:B137"/>
    <mergeCell ref="C137:I137"/>
    <mergeCell ref="A138:B138"/>
    <mergeCell ref="C138:I138"/>
    <mergeCell ref="A139:B139"/>
    <mergeCell ref="C139:I139"/>
    <mergeCell ref="A140:B140"/>
    <mergeCell ref="A141:B143"/>
    <mergeCell ref="C141:H141"/>
    <mergeCell ref="C142:D142"/>
    <mergeCell ref="E142:F142"/>
    <mergeCell ref="G142:H142"/>
    <mergeCell ref="A144:B144"/>
    <mergeCell ref="A145:B145"/>
    <mergeCell ref="A146:B146"/>
    <mergeCell ref="A147:B147"/>
    <mergeCell ref="A148:B148"/>
    <mergeCell ref="A149:B149"/>
    <mergeCell ref="A150:B150"/>
    <mergeCell ref="C150:D150"/>
    <mergeCell ref="E150:F150"/>
    <mergeCell ref="G150:H150"/>
    <mergeCell ref="A151:B151"/>
    <mergeCell ref="A152:I152"/>
    <mergeCell ref="A153:D153"/>
    <mergeCell ref="E153:F153"/>
    <mergeCell ref="G153:I153"/>
    <mergeCell ref="J153:J154"/>
    <mergeCell ref="A158:I158"/>
    <mergeCell ref="A159:J159"/>
    <mergeCell ref="A160:J160"/>
    <mergeCell ref="C162:J162"/>
    <mergeCell ref="C163:J163"/>
    <mergeCell ref="C164:J164"/>
    <mergeCell ref="A169:B169"/>
    <mergeCell ref="A170:B170"/>
    <mergeCell ref="C170:I170"/>
    <mergeCell ref="A171:B171"/>
    <mergeCell ref="C171:I171"/>
    <mergeCell ref="A172:B172"/>
    <mergeCell ref="C172:I172"/>
    <mergeCell ref="A173:B173"/>
    <mergeCell ref="A174:B176"/>
    <mergeCell ref="C174:H174"/>
    <mergeCell ref="C175:D175"/>
    <mergeCell ref="E175:F175"/>
    <mergeCell ref="G175:H175"/>
    <mergeCell ref="A177:B177"/>
    <mergeCell ref="A178:B178"/>
    <mergeCell ref="A179:B179"/>
    <mergeCell ref="A180:B180"/>
    <mergeCell ref="A181:B181"/>
    <mergeCell ref="A182:B182"/>
    <mergeCell ref="A183:B183"/>
    <mergeCell ref="C183:D183"/>
    <mergeCell ref="E183:F183"/>
    <mergeCell ref="G183:H183"/>
    <mergeCell ref="A184:B184"/>
    <mergeCell ref="A185:I185"/>
    <mergeCell ref="A186:D186"/>
    <mergeCell ref="E186:F186"/>
    <mergeCell ref="G186:I186"/>
    <mergeCell ref="J186:J187"/>
    <mergeCell ref="A191:I191"/>
    <mergeCell ref="A192:J192"/>
    <mergeCell ref="A193:J193"/>
    <mergeCell ref="C195:J195"/>
    <mergeCell ref="C196:J196"/>
    <mergeCell ref="C197:J197"/>
    <mergeCell ref="A202:B202"/>
    <mergeCell ref="A203:B203"/>
    <mergeCell ref="C203:I203"/>
    <mergeCell ref="A204:B204"/>
    <mergeCell ref="C204:I204"/>
    <mergeCell ref="A205:B205"/>
    <mergeCell ref="C205:I205"/>
    <mergeCell ref="A206:B206"/>
    <mergeCell ref="A207:B209"/>
    <mergeCell ref="C207:H207"/>
    <mergeCell ref="C208:D208"/>
    <mergeCell ref="E208:F208"/>
    <mergeCell ref="G208:H208"/>
    <mergeCell ref="A210:B210"/>
    <mergeCell ref="A211:B211"/>
    <mergeCell ref="A212:B212"/>
    <mergeCell ref="A213:B213"/>
    <mergeCell ref="A214:B214"/>
    <mergeCell ref="A215:B215"/>
    <mergeCell ref="C215:D215"/>
    <mergeCell ref="E215:F215"/>
    <mergeCell ref="G215:H215"/>
    <mergeCell ref="A216:B216"/>
    <mergeCell ref="A217:I217"/>
    <mergeCell ref="A218:D218"/>
    <mergeCell ref="E218:F218"/>
    <mergeCell ref="G218:I218"/>
    <mergeCell ref="J218:J219"/>
    <mergeCell ref="A223:I223"/>
    <mergeCell ref="A224:J224"/>
    <mergeCell ref="A225:J225"/>
    <mergeCell ref="C227:J227"/>
    <mergeCell ref="C228:J228"/>
    <mergeCell ref="C229:J229"/>
    <mergeCell ref="A235:B235"/>
    <mergeCell ref="C235:I235"/>
    <mergeCell ref="A236:B236"/>
    <mergeCell ref="C236:I236"/>
    <mergeCell ref="A237:B237"/>
    <mergeCell ref="C237:I237"/>
    <mergeCell ref="A238:B238"/>
    <mergeCell ref="A239:B241"/>
    <mergeCell ref="C239:H239"/>
    <mergeCell ref="C240:D240"/>
    <mergeCell ref="E240:F240"/>
    <mergeCell ref="G240:H240"/>
    <mergeCell ref="A242:B242"/>
    <mergeCell ref="A243:B243"/>
    <mergeCell ref="C243:D243"/>
    <mergeCell ref="E243:F243"/>
    <mergeCell ref="G243:H243"/>
    <mergeCell ref="A244:B244"/>
    <mergeCell ref="A245:I245"/>
    <mergeCell ref="A246:D246"/>
    <mergeCell ref="E246:F246"/>
    <mergeCell ref="G246:I246"/>
    <mergeCell ref="J246:J247"/>
    <mergeCell ref="A250:I250"/>
    <mergeCell ref="A251:J251"/>
    <mergeCell ref="A252:J252"/>
    <mergeCell ref="C254:J254"/>
    <mergeCell ref="C255:J255"/>
    <mergeCell ref="C256:J256"/>
    <mergeCell ref="C257:J257"/>
    <mergeCell ref="A261:B261"/>
    <mergeCell ref="C261:I261"/>
    <mergeCell ref="A262:B262"/>
    <mergeCell ref="C262:I262"/>
    <mergeCell ref="A263:B263"/>
    <mergeCell ref="C263:I263"/>
    <mergeCell ref="A264:B264"/>
    <mergeCell ref="A265:B267"/>
    <mergeCell ref="C265:H265"/>
    <mergeCell ref="C266:D266"/>
    <mergeCell ref="E266:F266"/>
    <mergeCell ref="G266:H266"/>
    <mergeCell ref="A268:B268"/>
    <mergeCell ref="A269:B269"/>
    <mergeCell ref="A270:B270"/>
    <mergeCell ref="A271:B271"/>
    <mergeCell ref="A272:B272"/>
    <mergeCell ref="A273:B273"/>
    <mergeCell ref="A274:B274"/>
    <mergeCell ref="A275:B275"/>
    <mergeCell ref="A276:B276"/>
    <mergeCell ref="C276:D276"/>
    <mergeCell ref="E276:F276"/>
    <mergeCell ref="G276:H276"/>
    <mergeCell ref="A277:B277"/>
    <mergeCell ref="A278:I278"/>
    <mergeCell ref="A279:D279"/>
    <mergeCell ref="E279:F279"/>
    <mergeCell ref="G279:I279"/>
    <mergeCell ref="J279:J280"/>
    <mergeCell ref="A284:I284"/>
    <mergeCell ref="A285:J285"/>
    <mergeCell ref="A286:J286"/>
    <mergeCell ref="C288:J288"/>
    <mergeCell ref="C290:J290"/>
    <mergeCell ref="A296:B296"/>
    <mergeCell ref="C296:I296"/>
    <mergeCell ref="A297:B297"/>
    <mergeCell ref="C297:I297"/>
    <mergeCell ref="A298:B298"/>
    <mergeCell ref="C298:I298"/>
    <mergeCell ref="A299:B299"/>
    <mergeCell ref="A300:B302"/>
    <mergeCell ref="C300:H300"/>
    <mergeCell ref="C301:D301"/>
    <mergeCell ref="E301:F301"/>
    <mergeCell ref="G301:H301"/>
    <mergeCell ref="A303:B303"/>
    <mergeCell ref="A304:B304"/>
    <mergeCell ref="A305:B305"/>
    <mergeCell ref="A306:B306"/>
    <mergeCell ref="C306:D306"/>
    <mergeCell ref="E306:F306"/>
    <mergeCell ref="G306:H306"/>
    <mergeCell ref="A307:B307"/>
    <mergeCell ref="A308:I308"/>
    <mergeCell ref="A309:D309"/>
    <mergeCell ref="E309:F309"/>
    <mergeCell ref="G309:I309"/>
    <mergeCell ref="J309:J310"/>
    <mergeCell ref="A312:I312"/>
    <mergeCell ref="A313:J313"/>
    <mergeCell ref="A314:J314"/>
    <mergeCell ref="C316:J316"/>
    <mergeCell ref="C317:J317"/>
    <mergeCell ref="C318:J318"/>
    <mergeCell ref="A325:B325"/>
    <mergeCell ref="C325:I325"/>
    <mergeCell ref="A326:B326"/>
    <mergeCell ref="C326:I326"/>
    <mergeCell ref="A327:B327"/>
    <mergeCell ref="C327:I327"/>
    <mergeCell ref="A328:B328"/>
    <mergeCell ref="A329:B331"/>
    <mergeCell ref="C329:H329"/>
    <mergeCell ref="C330:D330"/>
    <mergeCell ref="E330:F330"/>
    <mergeCell ref="G330:H330"/>
    <mergeCell ref="A332:B332"/>
    <mergeCell ref="A333:B333"/>
    <mergeCell ref="A334:B334"/>
    <mergeCell ref="A335:B335"/>
    <mergeCell ref="C335:D335"/>
    <mergeCell ref="E335:F335"/>
    <mergeCell ref="G335:H335"/>
    <mergeCell ref="A336:B336"/>
    <mergeCell ref="A337:I337"/>
    <mergeCell ref="A338:D338"/>
    <mergeCell ref="E338:F338"/>
    <mergeCell ref="G338:I338"/>
    <mergeCell ref="J338:J339"/>
    <mergeCell ref="A341:I341"/>
    <mergeCell ref="A342:J342"/>
    <mergeCell ref="A343:J343"/>
    <mergeCell ref="C345:J345"/>
    <mergeCell ref="C346:J346"/>
    <mergeCell ref="C347:J347"/>
    <mergeCell ref="A354:B354"/>
    <mergeCell ref="C354:I354"/>
    <mergeCell ref="A355:B355"/>
    <mergeCell ref="C355:I355"/>
    <mergeCell ref="A356:B356"/>
    <mergeCell ref="C356:I356"/>
    <mergeCell ref="A357:B357"/>
    <mergeCell ref="A358:B360"/>
    <mergeCell ref="C358:H358"/>
    <mergeCell ref="C359:D359"/>
    <mergeCell ref="E359:F359"/>
    <mergeCell ref="G359:H359"/>
    <mergeCell ref="A361:B361"/>
    <mergeCell ref="A362:B362"/>
    <mergeCell ref="A363:B363"/>
    <mergeCell ref="A364:B364"/>
    <mergeCell ref="A365:B365"/>
    <mergeCell ref="A366:B366"/>
    <mergeCell ref="C366:D366"/>
    <mergeCell ref="E366:F366"/>
    <mergeCell ref="G366:H366"/>
    <mergeCell ref="A367:B367"/>
    <mergeCell ref="A368:I368"/>
    <mergeCell ref="A369:D369"/>
    <mergeCell ref="E369:F369"/>
    <mergeCell ref="G369:I369"/>
    <mergeCell ref="J369:J370"/>
    <mergeCell ref="A374:I374"/>
    <mergeCell ref="A375:J375"/>
    <mergeCell ref="A376:J376"/>
    <mergeCell ref="C378:J378"/>
    <mergeCell ref="C380:J380"/>
  </mergeCell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&amp;C&amp;A</oddHeader>
    <oddFooter>&amp;CСтраница &amp;P</oddFooter>
  </headerFooter>
  <drawing r:id="rId1"/>
</worksheet>
</file>

<file path=xl/worksheets/sheet12.xml><?xml version="1.0" encoding="utf-8"?>
<worksheet xmlns="http://schemas.openxmlformats.org/spreadsheetml/2006/main" xmlns:r="http://schemas.openxmlformats.org/officeDocument/2006/relationships">
  <sheetPr filterMode="false">
    <pageSetUpPr fitToPage="false"/>
  </sheetPr>
  <dimension ref="A1:IW62"/>
  <sheetViews>
    <sheetView windowProtection="false"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E17" activeCellId="0" sqref="E17"/>
    </sheetView>
  </sheetViews>
  <sheetFormatPr defaultRowHeight="16.5"/>
  <cols>
    <col collapsed="false" hidden="false" max="1" min="1" style="2" width="6.0765306122449"/>
    <col collapsed="false" hidden="false" max="2" min="2" style="2" width="22.5459183673469"/>
    <col collapsed="false" hidden="false" max="3" min="3" style="2" width="8.10204081632653"/>
    <col collapsed="false" hidden="false" max="4" min="4" style="2" width="7.56122448979592"/>
    <col collapsed="false" hidden="false" max="5" min="5" style="2" width="6.47959183673469"/>
    <col collapsed="false" hidden="false" max="6" min="6" style="2" width="7.96428571428571"/>
    <col collapsed="false" hidden="false" max="257" min="7" style="2" width="6.0765306122449"/>
    <col collapsed="false" hidden="false" max="1025" min="258" style="0" width="8.50510204081633"/>
  </cols>
  <sheetData>
    <row r="1" customFormat="false" ht="16.5" hidden="false" customHeight="false" outlineLevel="0" collapsed="false">
      <c r="A1" s="212"/>
      <c r="B1" s="212"/>
      <c r="C1" s="212"/>
      <c r="D1" s="212"/>
      <c r="E1" s="212"/>
      <c r="F1" s="212"/>
      <c r="G1" s="212"/>
      <c r="H1" s="212"/>
      <c r="I1" s="212"/>
      <c r="J1" s="212"/>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8.4" hidden="false" customHeight="true" outlineLevel="0" collapsed="false">
      <c r="A2" s="293" t="s">
        <v>441</v>
      </c>
      <c r="B2" s="293"/>
      <c r="C2" s="346" t="s">
        <v>969</v>
      </c>
      <c r="D2" s="346"/>
      <c r="E2" s="346"/>
      <c r="F2" s="346"/>
      <c r="G2" s="346"/>
      <c r="H2" s="346"/>
      <c r="I2" s="346"/>
      <c r="J2" s="212"/>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8.4" hidden="false" customHeight="true" outlineLevel="0" collapsed="false">
      <c r="A3" s="293" t="s">
        <v>443</v>
      </c>
      <c r="B3" s="293"/>
      <c r="C3" s="347" t="s">
        <v>970</v>
      </c>
      <c r="D3" s="347"/>
      <c r="E3" s="347"/>
      <c r="F3" s="347"/>
      <c r="G3" s="347"/>
      <c r="H3" s="347"/>
      <c r="I3" s="347"/>
      <c r="J3" s="212"/>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8.4" hidden="false" customHeight="true" outlineLevel="0" collapsed="false">
      <c r="A4" s="130" t="s">
        <v>445</v>
      </c>
      <c r="B4" s="130"/>
      <c r="C4" s="128" t="s">
        <v>499</v>
      </c>
      <c r="D4" s="128"/>
      <c r="E4" s="128"/>
      <c r="F4" s="128"/>
      <c r="G4" s="128"/>
      <c r="H4" s="128"/>
      <c r="I4" s="128"/>
      <c r="J4" s="212"/>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18.2" hidden="false" customHeight="true" outlineLevel="0" collapsed="false">
      <c r="A5" s="128"/>
      <c r="B5" s="128"/>
      <c r="C5" s="217"/>
      <c r="D5" s="217"/>
      <c r="E5" s="217"/>
      <c r="F5" s="217"/>
      <c r="G5" s="217"/>
      <c r="H5" s="217"/>
      <c r="I5" s="212"/>
      <c r="J5" s="212"/>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8.4" hidden="false" customHeight="true" outlineLevel="0" collapsed="false">
      <c r="A6" s="294" t="s">
        <v>448</v>
      </c>
      <c r="B6" s="294"/>
      <c r="C6" s="248" t="s">
        <v>449</v>
      </c>
      <c r="D6" s="248"/>
      <c r="E6" s="248"/>
      <c r="F6" s="248"/>
      <c r="G6" s="248"/>
      <c r="H6" s="248"/>
      <c r="I6" s="220"/>
      <c r="J6" s="22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6.5" hidden="false" customHeight="false" outlineLevel="0" collapsed="false">
      <c r="A7" s="294"/>
      <c r="B7" s="294"/>
      <c r="C7" s="218" t="s">
        <v>450</v>
      </c>
      <c r="D7" s="218"/>
      <c r="E7" s="218" t="s">
        <v>450</v>
      </c>
      <c r="F7" s="218"/>
      <c r="G7" s="218" t="s">
        <v>450</v>
      </c>
      <c r="H7" s="218"/>
      <c r="I7" s="220"/>
      <c r="J7" s="22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49.5" hidden="false" customHeight="false" outlineLevel="0" collapsed="false">
      <c r="A8" s="294"/>
      <c r="B8" s="294"/>
      <c r="C8" s="219" t="s">
        <v>451</v>
      </c>
      <c r="D8" s="219" t="s">
        <v>452</v>
      </c>
      <c r="E8" s="219" t="s">
        <v>451</v>
      </c>
      <c r="F8" s="219" t="s">
        <v>452</v>
      </c>
      <c r="G8" s="219" t="s">
        <v>451</v>
      </c>
      <c r="H8" s="219" t="s">
        <v>452</v>
      </c>
      <c r="I8" s="220"/>
      <c r="J8" s="22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8.4" hidden="false" customHeight="true" outlineLevel="0" collapsed="false">
      <c r="A9" s="348" t="s">
        <v>719</v>
      </c>
      <c r="B9" s="348"/>
      <c r="C9" s="250" t="s">
        <v>971</v>
      </c>
      <c r="D9" s="250" t="n">
        <v>40</v>
      </c>
      <c r="E9" s="225"/>
      <c r="F9" s="225"/>
      <c r="G9" s="250"/>
      <c r="H9" s="250"/>
      <c r="I9" s="349"/>
      <c r="J9" s="349"/>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8.4" hidden="false" customHeight="true" outlineLevel="0" collapsed="false">
      <c r="A10" s="348" t="s">
        <v>723</v>
      </c>
      <c r="B10" s="348"/>
      <c r="C10" s="250" t="n">
        <v>7</v>
      </c>
      <c r="D10" s="250" t="n">
        <v>7</v>
      </c>
      <c r="E10" s="225"/>
      <c r="F10" s="225"/>
      <c r="G10" s="250"/>
      <c r="H10" s="250"/>
      <c r="I10" s="349"/>
      <c r="J10" s="349"/>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8.4" hidden="false" customHeight="true" outlineLevel="0" collapsed="false">
      <c r="A11" s="348" t="s">
        <v>29</v>
      </c>
      <c r="B11" s="348"/>
      <c r="C11" s="250" t="n">
        <v>15</v>
      </c>
      <c r="D11" s="250" t="n">
        <v>15</v>
      </c>
      <c r="E11" s="225"/>
      <c r="F11" s="225"/>
      <c r="G11" s="250"/>
      <c r="H11" s="250"/>
      <c r="I11" s="349"/>
      <c r="J11" s="349"/>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8.4" hidden="false" customHeight="true" outlineLevel="0" collapsed="false">
      <c r="A12" s="348" t="s">
        <v>26</v>
      </c>
      <c r="B12" s="348"/>
      <c r="C12" s="250" t="n">
        <v>1</v>
      </c>
      <c r="D12" s="250" t="n">
        <v>1</v>
      </c>
      <c r="E12" s="225"/>
      <c r="F12" s="225"/>
      <c r="G12" s="250"/>
      <c r="H12" s="250"/>
      <c r="I12" s="349"/>
      <c r="J12" s="349"/>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8.2" hidden="false" customHeight="true" outlineLevel="0" collapsed="false">
      <c r="A13" s="365" t="s">
        <v>458</v>
      </c>
      <c r="B13" s="365"/>
      <c r="C13" s="366" t="n">
        <v>58</v>
      </c>
      <c r="D13" s="366"/>
      <c r="E13" s="367"/>
      <c r="F13" s="367"/>
      <c r="G13" s="366"/>
      <c r="H13" s="366"/>
      <c r="I13" s="212"/>
      <c r="J13" s="212"/>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8.2" hidden="false" customHeight="true" outlineLevel="0" collapsed="false">
      <c r="A14" s="211"/>
      <c r="B14" s="211"/>
      <c r="C14" s="212"/>
      <c r="D14" s="212"/>
      <c r="E14" s="212"/>
      <c r="F14" s="212"/>
      <c r="G14" s="212"/>
      <c r="H14" s="212"/>
      <c r="I14" s="212"/>
      <c r="J14" s="212"/>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8.2" hidden="false" customHeight="true" outlineLevel="0" collapsed="false">
      <c r="A15" s="211" t="s">
        <v>459</v>
      </c>
      <c r="B15" s="211"/>
      <c r="C15" s="211"/>
      <c r="D15" s="211"/>
      <c r="E15" s="211"/>
      <c r="F15" s="211"/>
      <c r="G15" s="211"/>
      <c r="H15" s="211"/>
      <c r="I15" s="211"/>
      <c r="J15" s="212"/>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34.9" hidden="false" customHeight="true" outlineLevel="0" collapsed="false">
      <c r="A16" s="284" t="s">
        <v>460</v>
      </c>
      <c r="B16" s="284"/>
      <c r="C16" s="284"/>
      <c r="D16" s="284"/>
      <c r="E16" s="237" t="s">
        <v>461</v>
      </c>
      <c r="F16" s="237"/>
      <c r="G16" s="237" t="s">
        <v>462</v>
      </c>
      <c r="H16" s="237"/>
      <c r="I16" s="237"/>
      <c r="J16" s="219" t="s">
        <v>640</v>
      </c>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82.5" hidden="false" customHeight="false" outlineLevel="0" collapsed="false">
      <c r="A17" s="284" t="s">
        <v>464</v>
      </c>
      <c r="B17" s="284" t="s">
        <v>465</v>
      </c>
      <c r="C17" s="237" t="s">
        <v>466</v>
      </c>
      <c r="D17" s="237" t="s">
        <v>467</v>
      </c>
      <c r="E17" s="284" t="s">
        <v>468</v>
      </c>
      <c r="F17" s="284" t="s">
        <v>469</v>
      </c>
      <c r="G17" s="284" t="s">
        <v>470</v>
      </c>
      <c r="H17" s="284" t="s">
        <v>471</v>
      </c>
      <c r="I17" s="284" t="s">
        <v>472</v>
      </c>
      <c r="J17" s="219"/>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6.5" hidden="false" customHeight="false" outlineLevel="0" collapsed="false">
      <c r="A18" s="218" t="n">
        <v>4.6</v>
      </c>
      <c r="B18" s="218" t="n">
        <v>5</v>
      </c>
      <c r="C18" s="218" t="n">
        <v>31.8</v>
      </c>
      <c r="D18" s="218" t="n">
        <v>49</v>
      </c>
      <c r="E18" s="218" t="n">
        <v>0.5</v>
      </c>
      <c r="F18" s="218" t="n">
        <v>0.2</v>
      </c>
      <c r="G18" s="218" t="n">
        <v>0.01</v>
      </c>
      <c r="H18" s="218" t="n">
        <v>0.02</v>
      </c>
      <c r="I18" s="218" t="n">
        <v>1.63</v>
      </c>
      <c r="J18" s="218" t="n">
        <v>100</v>
      </c>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8.2" hidden="false" customHeight="true" outlineLevel="0" collapsed="false">
      <c r="A19" s="369" t="s">
        <v>482</v>
      </c>
      <c r="B19" s="369"/>
      <c r="C19" s="369"/>
      <c r="D19" s="369"/>
      <c r="E19" s="369"/>
      <c r="F19" s="369"/>
      <c r="G19" s="369"/>
      <c r="H19" s="369"/>
      <c r="I19" s="369"/>
      <c r="J19" s="212"/>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79.35" hidden="false" customHeight="true" outlineLevel="0" collapsed="false">
      <c r="A20" s="245" t="s">
        <v>972</v>
      </c>
      <c r="B20" s="245"/>
      <c r="C20" s="245"/>
      <c r="D20" s="245"/>
      <c r="E20" s="245"/>
      <c r="F20" s="245"/>
      <c r="G20" s="245"/>
      <c r="H20" s="245"/>
      <c r="I20" s="245"/>
      <c r="J20" s="245"/>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8.2" hidden="false" customHeight="true" outlineLevel="0" collapsed="false">
      <c r="A21" s="369" t="s">
        <v>740</v>
      </c>
      <c r="B21" s="369"/>
      <c r="C21" s="369"/>
      <c r="D21" s="369"/>
      <c r="E21" s="369"/>
      <c r="F21" s="369"/>
      <c r="G21" s="369"/>
      <c r="H21" s="369"/>
      <c r="I21" s="369"/>
      <c r="J21" s="369"/>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8.4" hidden="false" customHeight="true" outlineLevel="0" collapsed="false">
      <c r="A22" s="314" t="s">
        <v>643</v>
      </c>
      <c r="B22" s="210"/>
      <c r="C22" s="259" t="s">
        <v>973</v>
      </c>
      <c r="D22" s="259"/>
      <c r="E22" s="259"/>
      <c r="F22" s="259"/>
      <c r="G22" s="259"/>
      <c r="H22" s="259"/>
      <c r="I22" s="259"/>
      <c r="J22" s="259"/>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6.5" hidden="false" customHeight="false" outlineLevel="0" collapsed="false">
      <c r="A23" s="216" t="s">
        <v>645</v>
      </c>
      <c r="B23" s="216"/>
      <c r="C23" s="210" t="s">
        <v>974</v>
      </c>
      <c r="D23" s="210"/>
      <c r="E23" s="210"/>
      <c r="F23" s="210"/>
      <c r="G23" s="210"/>
      <c r="H23" s="210"/>
      <c r="I23" s="210"/>
      <c r="J23" s="21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6.5" hidden="false" customHeight="false" outlineLevel="0" collapsed="false">
      <c r="A24" s="212" t="s">
        <v>647</v>
      </c>
      <c r="B24" s="212"/>
      <c r="C24" s="212" t="s">
        <v>975</v>
      </c>
      <c r="D24" s="212"/>
      <c r="E24" s="212"/>
      <c r="F24" s="212"/>
      <c r="G24" s="212"/>
      <c r="H24" s="212"/>
      <c r="I24" s="212"/>
      <c r="J24" s="212"/>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8.4" hidden="false" customHeight="true" outlineLevel="0" collapsed="false">
      <c r="A25" s="315" t="s">
        <v>650</v>
      </c>
      <c r="B25" s="212"/>
      <c r="C25" s="259" t="s">
        <v>976</v>
      </c>
      <c r="D25" s="259"/>
      <c r="E25" s="259"/>
      <c r="F25" s="259"/>
      <c r="G25" s="259"/>
      <c r="H25" s="259"/>
      <c r="I25" s="259"/>
      <c r="J25" s="259"/>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8.4" hidden="false" customHeight="true" outlineLevel="0" collapsed="false">
      <c r="A26" s="316" t="s">
        <v>492</v>
      </c>
      <c r="B26" s="212"/>
      <c r="C26" s="259" t="s">
        <v>976</v>
      </c>
      <c r="D26" s="259"/>
      <c r="E26" s="259"/>
      <c r="F26" s="259"/>
      <c r="G26" s="259"/>
      <c r="H26" s="259"/>
      <c r="I26" s="259"/>
      <c r="J26" s="259"/>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6.5" hidden="false" customHeight="false" outlineLevel="0" collapsed="false">
      <c r="A27" s="212"/>
      <c r="B27" s="212"/>
      <c r="C27" s="212"/>
      <c r="D27" s="212"/>
      <c r="E27" s="212"/>
      <c r="F27" s="212"/>
      <c r="G27" s="212"/>
      <c r="H27" s="212"/>
      <c r="I27" s="212"/>
      <c r="J27" s="212"/>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6.5" hidden="false" customHeight="false" outlineLevel="0" collapsed="false">
      <c r="A28" s="212" t="s">
        <v>653</v>
      </c>
      <c r="B28" s="212"/>
      <c r="C28" s="212" t="s">
        <v>497</v>
      </c>
      <c r="D28" s="212"/>
      <c r="E28" s="212"/>
      <c r="F28" s="212"/>
      <c r="G28" s="212"/>
      <c r="H28" s="212"/>
      <c r="I28" s="212"/>
      <c r="J28" s="212"/>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2.75" hidden="false" customHeight="false" outlineLevel="0" collapsed="false">
      <c r="A29" s="0"/>
      <c r="B29" s="0"/>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6.5" hidden="false" customHeight="false" outlineLevel="0" collapsed="false">
      <c r="A30" s="0"/>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6.5" hidden="false" customHeight="false" outlineLevel="0" collapsed="false">
      <c r="A31" s="0"/>
      <c r="B31" s="0"/>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4" customFormat="false" ht="16.5" hidden="false" customHeight="false" outlineLevel="0" collapsed="false">
      <c r="A34" s="212"/>
      <c r="B34" s="212"/>
      <c r="C34" s="212"/>
      <c r="D34" s="212"/>
      <c r="E34" s="212"/>
      <c r="F34" s="212"/>
      <c r="G34" s="212"/>
      <c r="H34" s="212"/>
      <c r="I34" s="212"/>
      <c r="J34" s="212"/>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8.4" hidden="false" customHeight="true" outlineLevel="0" collapsed="false">
      <c r="A35" s="293" t="s">
        <v>441</v>
      </c>
      <c r="B35" s="293"/>
      <c r="C35" s="346" t="s">
        <v>977</v>
      </c>
      <c r="D35" s="346"/>
      <c r="E35" s="346"/>
      <c r="F35" s="346"/>
      <c r="G35" s="346"/>
      <c r="H35" s="346"/>
      <c r="I35" s="346"/>
      <c r="J35" s="212"/>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8.4" hidden="false" customHeight="true" outlineLevel="0" collapsed="false">
      <c r="A36" s="293" t="s">
        <v>443</v>
      </c>
      <c r="B36" s="293"/>
      <c r="C36" s="347" t="s">
        <v>978</v>
      </c>
      <c r="D36" s="347"/>
      <c r="E36" s="347"/>
      <c r="F36" s="347"/>
      <c r="G36" s="347"/>
      <c r="H36" s="347"/>
      <c r="I36" s="347"/>
      <c r="J36" s="212"/>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8.4" hidden="false" customHeight="true" outlineLevel="0" collapsed="false">
      <c r="A37" s="130" t="s">
        <v>445</v>
      </c>
      <c r="B37" s="130"/>
      <c r="C37" s="128" t="s">
        <v>499</v>
      </c>
      <c r="D37" s="128"/>
      <c r="E37" s="128"/>
      <c r="F37" s="128"/>
      <c r="G37" s="128"/>
      <c r="H37" s="128"/>
      <c r="I37" s="128"/>
      <c r="J37" s="212"/>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8.2" hidden="false" customHeight="true" outlineLevel="0" collapsed="false">
      <c r="A38" s="128"/>
      <c r="B38" s="128"/>
      <c r="C38" s="217"/>
      <c r="D38" s="217"/>
      <c r="E38" s="217"/>
      <c r="F38" s="217"/>
      <c r="G38" s="217"/>
      <c r="H38" s="217"/>
      <c r="I38" s="212"/>
      <c r="J38" s="212"/>
      <c r="K38" s="0"/>
      <c r="L38" s="0"/>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8.4" hidden="false" customHeight="true" outlineLevel="0" collapsed="false">
      <c r="A39" s="294" t="s">
        <v>448</v>
      </c>
      <c r="B39" s="294"/>
      <c r="C39" s="248" t="s">
        <v>449</v>
      </c>
      <c r="D39" s="248"/>
      <c r="E39" s="248"/>
      <c r="F39" s="248"/>
      <c r="G39" s="248"/>
      <c r="H39" s="248"/>
      <c r="I39" s="220"/>
      <c r="J39" s="220"/>
      <c r="K39" s="0"/>
      <c r="L39" s="0"/>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6.5" hidden="false" customHeight="false" outlineLevel="0" collapsed="false">
      <c r="A40" s="294"/>
      <c r="B40" s="294"/>
      <c r="C40" s="218" t="s">
        <v>450</v>
      </c>
      <c r="D40" s="218"/>
      <c r="E40" s="218" t="s">
        <v>450</v>
      </c>
      <c r="F40" s="218"/>
      <c r="G40" s="218" t="s">
        <v>450</v>
      </c>
      <c r="H40" s="218"/>
      <c r="I40" s="220"/>
      <c r="J40" s="220"/>
      <c r="K40" s="0"/>
      <c r="L40" s="0"/>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49.5" hidden="false" customHeight="false" outlineLevel="0" collapsed="false">
      <c r="A41" s="294"/>
      <c r="B41" s="294"/>
      <c r="C41" s="219" t="s">
        <v>451</v>
      </c>
      <c r="D41" s="219" t="s">
        <v>452</v>
      </c>
      <c r="E41" s="219" t="s">
        <v>451</v>
      </c>
      <c r="F41" s="219" t="s">
        <v>452</v>
      </c>
      <c r="G41" s="219" t="s">
        <v>451</v>
      </c>
      <c r="H41" s="219" t="s">
        <v>452</v>
      </c>
      <c r="I41" s="220"/>
      <c r="J41" s="220"/>
      <c r="K41" s="0"/>
      <c r="L41" s="0"/>
      <c r="M41" s="0"/>
      <c r="N41" s="0"/>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8.4" hidden="false" customHeight="true" outlineLevel="0" collapsed="false">
      <c r="A42" s="348" t="s">
        <v>719</v>
      </c>
      <c r="B42" s="348"/>
      <c r="C42" s="250" t="s">
        <v>979</v>
      </c>
      <c r="D42" s="250" t="n">
        <v>40</v>
      </c>
      <c r="E42" s="225"/>
      <c r="F42" s="225"/>
      <c r="G42" s="250"/>
      <c r="H42" s="250"/>
      <c r="I42" s="349"/>
      <c r="J42" s="349"/>
      <c r="K42" s="0"/>
      <c r="L42" s="0"/>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8.4" hidden="false" customHeight="true" outlineLevel="0" collapsed="false">
      <c r="A43" s="348" t="s">
        <v>723</v>
      </c>
      <c r="B43" s="348"/>
      <c r="C43" s="250" t="n">
        <v>7</v>
      </c>
      <c r="D43" s="250" t="n">
        <v>7</v>
      </c>
      <c r="E43" s="225"/>
      <c r="F43" s="225"/>
      <c r="G43" s="250"/>
      <c r="H43" s="250"/>
      <c r="I43" s="349"/>
      <c r="J43" s="349"/>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8.4" hidden="false" customHeight="true" outlineLevel="0" collapsed="false">
      <c r="A44" s="348" t="s">
        <v>29</v>
      </c>
      <c r="B44" s="348"/>
      <c r="C44" s="250" t="n">
        <v>15</v>
      </c>
      <c r="D44" s="250" t="n">
        <v>15</v>
      </c>
      <c r="E44" s="225"/>
      <c r="F44" s="225"/>
      <c r="G44" s="250"/>
      <c r="H44" s="250"/>
      <c r="I44" s="349"/>
      <c r="J44" s="349"/>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8.4" hidden="false" customHeight="true" outlineLevel="0" collapsed="false">
      <c r="A45" s="348" t="s">
        <v>980</v>
      </c>
      <c r="B45" s="348"/>
      <c r="C45" s="250" t="n">
        <v>8</v>
      </c>
      <c r="D45" s="250" t="n">
        <v>8</v>
      </c>
      <c r="E45" s="225"/>
      <c r="F45" s="225"/>
      <c r="G45" s="250"/>
      <c r="H45" s="250"/>
      <c r="I45" s="349"/>
      <c r="J45" s="349"/>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8.4" hidden="false" customHeight="true" outlineLevel="0" collapsed="false">
      <c r="A46" s="348" t="s">
        <v>26</v>
      </c>
      <c r="B46" s="348"/>
      <c r="C46" s="250" t="n">
        <v>1</v>
      </c>
      <c r="D46" s="250" t="n">
        <v>1</v>
      </c>
      <c r="E46" s="225"/>
      <c r="F46" s="225"/>
      <c r="G46" s="250"/>
      <c r="H46" s="250"/>
      <c r="I46" s="349"/>
      <c r="J46" s="349"/>
      <c r="K46" s="0"/>
      <c r="L46" s="0"/>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8.4" hidden="false" customHeight="true" outlineLevel="0" collapsed="false">
      <c r="A47" s="365" t="s">
        <v>458</v>
      </c>
      <c r="B47" s="365"/>
      <c r="C47" s="366" t="n">
        <v>60</v>
      </c>
      <c r="D47" s="366"/>
      <c r="E47" s="367" t="s">
        <v>225</v>
      </c>
      <c r="F47" s="367"/>
      <c r="G47" s="366"/>
      <c r="H47" s="366"/>
      <c r="I47" s="212"/>
      <c r="J47" s="212"/>
      <c r="K47" s="0"/>
      <c r="L47" s="0"/>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8.2" hidden="false" customHeight="true" outlineLevel="0" collapsed="false">
      <c r="A48" s="211"/>
      <c r="B48" s="211"/>
      <c r="C48" s="212"/>
      <c r="D48" s="212"/>
      <c r="E48" s="212"/>
      <c r="F48" s="212"/>
      <c r="G48" s="212"/>
      <c r="H48" s="212"/>
      <c r="I48" s="212"/>
      <c r="J48" s="212"/>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8.2" hidden="false" customHeight="true" outlineLevel="0" collapsed="false">
      <c r="A49" s="211" t="s">
        <v>459</v>
      </c>
      <c r="B49" s="211"/>
      <c r="C49" s="211"/>
      <c r="D49" s="211"/>
      <c r="E49" s="211"/>
      <c r="F49" s="211"/>
      <c r="G49" s="211"/>
      <c r="H49" s="211"/>
      <c r="I49" s="211"/>
      <c r="J49" s="212"/>
      <c r="K49" s="0"/>
      <c r="L49" s="0"/>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34.9" hidden="false" customHeight="true" outlineLevel="0" collapsed="false">
      <c r="A50" s="284" t="s">
        <v>460</v>
      </c>
      <c r="B50" s="284"/>
      <c r="C50" s="284"/>
      <c r="D50" s="284"/>
      <c r="E50" s="237" t="s">
        <v>461</v>
      </c>
      <c r="F50" s="237"/>
      <c r="G50" s="237" t="s">
        <v>462</v>
      </c>
      <c r="H50" s="237"/>
      <c r="I50" s="237"/>
      <c r="J50" s="219" t="s">
        <v>640</v>
      </c>
      <c r="K50" s="0"/>
      <c r="L50" s="0"/>
      <c r="M50" s="0"/>
      <c r="N50" s="0"/>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82.5" hidden="false" customHeight="false" outlineLevel="0" collapsed="false">
      <c r="A51" s="284" t="s">
        <v>464</v>
      </c>
      <c r="B51" s="284" t="s">
        <v>465</v>
      </c>
      <c r="C51" s="237" t="s">
        <v>466</v>
      </c>
      <c r="D51" s="237" t="s">
        <v>467</v>
      </c>
      <c r="E51" s="284" t="s">
        <v>468</v>
      </c>
      <c r="F51" s="284" t="s">
        <v>469</v>
      </c>
      <c r="G51" s="284" t="s">
        <v>470</v>
      </c>
      <c r="H51" s="284" t="s">
        <v>471</v>
      </c>
      <c r="I51" s="284" t="s">
        <v>472</v>
      </c>
      <c r="J51" s="219"/>
      <c r="K51" s="0"/>
      <c r="L51" s="0"/>
      <c r="M51" s="0"/>
      <c r="N51" s="0"/>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6.5" hidden="false" customHeight="false" outlineLevel="0" collapsed="false">
      <c r="A52" s="218" t="n">
        <v>4.6</v>
      </c>
      <c r="B52" s="218" t="n">
        <v>5</v>
      </c>
      <c r="C52" s="218" t="n">
        <v>31.8</v>
      </c>
      <c r="D52" s="218" t="n">
        <v>180</v>
      </c>
      <c r="E52" s="218" t="n">
        <v>5.6</v>
      </c>
      <c r="F52" s="218" t="n">
        <v>0.1</v>
      </c>
      <c r="G52" s="218" t="n">
        <v>0.02</v>
      </c>
      <c r="H52" s="218" t="n">
        <v>0.1</v>
      </c>
      <c r="I52" s="218" t="n">
        <v>0.2</v>
      </c>
      <c r="J52" s="218" t="n">
        <v>100</v>
      </c>
      <c r="K52" s="0"/>
      <c r="L52" s="0"/>
      <c r="M52" s="0"/>
      <c r="N52" s="0"/>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8.2" hidden="false" customHeight="true" outlineLevel="0" collapsed="false">
      <c r="A53" s="369" t="s">
        <v>482</v>
      </c>
      <c r="B53" s="369"/>
      <c r="C53" s="369"/>
      <c r="D53" s="369"/>
      <c r="E53" s="369"/>
      <c r="F53" s="369"/>
      <c r="G53" s="369"/>
      <c r="H53" s="369"/>
      <c r="I53" s="369"/>
      <c r="J53" s="212"/>
      <c r="K53" s="0"/>
      <c r="L53" s="0"/>
      <c r="M53" s="0"/>
      <c r="N53" s="0"/>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s="2" customFormat="true" ht="95.25" hidden="false" customHeight="true" outlineLevel="0" collapsed="false">
      <c r="A54" s="245" t="s">
        <v>981</v>
      </c>
      <c r="B54" s="245"/>
      <c r="C54" s="245"/>
      <c r="D54" s="245"/>
      <c r="E54" s="245"/>
      <c r="F54" s="245"/>
      <c r="G54" s="245"/>
      <c r="H54" s="245"/>
      <c r="I54" s="245"/>
      <c r="J54" s="245"/>
    </row>
    <row r="55" customFormat="false" ht="18.2" hidden="false" customHeight="true" outlineLevel="0" collapsed="false">
      <c r="A55" s="369" t="s">
        <v>740</v>
      </c>
      <c r="B55" s="369"/>
      <c r="C55" s="369"/>
      <c r="D55" s="369"/>
      <c r="E55" s="369"/>
      <c r="F55" s="369"/>
      <c r="G55" s="369"/>
      <c r="H55" s="369"/>
      <c r="I55" s="369"/>
      <c r="J55" s="369"/>
    </row>
    <row r="56" customFormat="false" ht="18.4" hidden="false" customHeight="true" outlineLevel="0" collapsed="false">
      <c r="A56" s="314" t="s">
        <v>643</v>
      </c>
      <c r="B56" s="210"/>
      <c r="C56" s="259" t="s">
        <v>973</v>
      </c>
      <c r="D56" s="259"/>
      <c r="E56" s="259"/>
      <c r="F56" s="259"/>
      <c r="G56" s="259"/>
      <c r="H56" s="259"/>
      <c r="I56" s="259"/>
      <c r="J56" s="259"/>
    </row>
    <row r="57" customFormat="false" ht="16.5" hidden="false" customHeight="false" outlineLevel="0" collapsed="false">
      <c r="A57" s="216" t="s">
        <v>645</v>
      </c>
      <c r="B57" s="216"/>
      <c r="C57" s="210" t="s">
        <v>974</v>
      </c>
      <c r="D57" s="210"/>
      <c r="E57" s="210"/>
      <c r="F57" s="210"/>
      <c r="G57" s="210"/>
      <c r="H57" s="210"/>
      <c r="I57" s="210"/>
      <c r="J57" s="210"/>
    </row>
    <row r="58" customFormat="false" ht="16.5" hidden="false" customHeight="false" outlineLevel="0" collapsed="false">
      <c r="A58" s="212" t="s">
        <v>647</v>
      </c>
      <c r="B58" s="212"/>
      <c r="C58" s="212" t="s">
        <v>975</v>
      </c>
      <c r="D58" s="212"/>
      <c r="E58" s="212"/>
      <c r="F58" s="212"/>
      <c r="G58" s="212"/>
      <c r="H58" s="212"/>
      <c r="I58" s="212"/>
      <c r="J58" s="212"/>
    </row>
    <row r="59" customFormat="false" ht="18.4" hidden="false" customHeight="true" outlineLevel="0" collapsed="false">
      <c r="A59" s="315" t="s">
        <v>650</v>
      </c>
      <c r="B59" s="212"/>
      <c r="C59" s="259" t="s">
        <v>982</v>
      </c>
      <c r="D59" s="259"/>
      <c r="E59" s="259"/>
      <c r="F59" s="259"/>
      <c r="G59" s="259"/>
      <c r="H59" s="259"/>
      <c r="I59" s="259"/>
      <c r="J59" s="259"/>
    </row>
    <row r="60" customFormat="false" ht="18.4" hidden="false" customHeight="true" outlineLevel="0" collapsed="false">
      <c r="A60" s="316" t="s">
        <v>492</v>
      </c>
      <c r="B60" s="212"/>
      <c r="C60" s="259" t="s">
        <v>982</v>
      </c>
      <c r="D60" s="259"/>
      <c r="E60" s="259"/>
      <c r="F60" s="259"/>
      <c r="G60" s="259"/>
      <c r="H60" s="259"/>
      <c r="I60" s="259"/>
      <c r="J60" s="259"/>
    </row>
    <row r="61" customFormat="false" ht="16.5" hidden="false" customHeight="false" outlineLevel="0" collapsed="false">
      <c r="A61" s="212"/>
      <c r="B61" s="212"/>
      <c r="C61" s="212"/>
      <c r="D61" s="212"/>
      <c r="E61" s="212"/>
      <c r="F61" s="212"/>
      <c r="G61" s="212"/>
      <c r="H61" s="212"/>
      <c r="I61" s="212"/>
      <c r="J61" s="212"/>
    </row>
    <row r="62" customFormat="false" ht="16.5" hidden="false" customHeight="false" outlineLevel="0" collapsed="false">
      <c r="A62" s="212" t="s">
        <v>653</v>
      </c>
      <c r="B62" s="212"/>
      <c r="C62" s="212" t="s">
        <v>497</v>
      </c>
      <c r="D62" s="212"/>
      <c r="E62" s="212"/>
      <c r="F62" s="212"/>
      <c r="G62" s="212"/>
      <c r="H62" s="212"/>
      <c r="I62" s="212"/>
      <c r="J62" s="212"/>
    </row>
  </sheetData>
  <mergeCells count="65">
    <mergeCell ref="A2:B2"/>
    <mergeCell ref="C2:I2"/>
    <mergeCell ref="A3:B3"/>
    <mergeCell ref="C3:I3"/>
    <mergeCell ref="A4:B4"/>
    <mergeCell ref="C4:I4"/>
    <mergeCell ref="A5:B5"/>
    <mergeCell ref="A6:B8"/>
    <mergeCell ref="C6:H6"/>
    <mergeCell ref="C7:D7"/>
    <mergeCell ref="E7:F7"/>
    <mergeCell ref="G7:H7"/>
    <mergeCell ref="A9:B9"/>
    <mergeCell ref="A10:B10"/>
    <mergeCell ref="A11:B11"/>
    <mergeCell ref="A12:B12"/>
    <mergeCell ref="A13:B13"/>
    <mergeCell ref="C13:D13"/>
    <mergeCell ref="E13:F13"/>
    <mergeCell ref="G13:H13"/>
    <mergeCell ref="A14:B14"/>
    <mergeCell ref="A15:I15"/>
    <mergeCell ref="A16:D16"/>
    <mergeCell ref="E16:F16"/>
    <mergeCell ref="G16:I16"/>
    <mergeCell ref="J16:J17"/>
    <mergeCell ref="A19:I19"/>
    <mergeCell ref="A20:J20"/>
    <mergeCell ref="A21:J21"/>
    <mergeCell ref="C22:J22"/>
    <mergeCell ref="C25:J25"/>
    <mergeCell ref="C26:J26"/>
    <mergeCell ref="A35:B35"/>
    <mergeCell ref="C35:I35"/>
    <mergeCell ref="A36:B36"/>
    <mergeCell ref="C36:I36"/>
    <mergeCell ref="A37:B37"/>
    <mergeCell ref="C37:I37"/>
    <mergeCell ref="A38:B38"/>
    <mergeCell ref="A39:B41"/>
    <mergeCell ref="C39:H39"/>
    <mergeCell ref="C40:D40"/>
    <mergeCell ref="E40:F40"/>
    <mergeCell ref="G40:H40"/>
    <mergeCell ref="A42:B42"/>
    <mergeCell ref="A43:B43"/>
    <mergeCell ref="A44:B44"/>
    <mergeCell ref="A45:B45"/>
    <mergeCell ref="A46:B46"/>
    <mergeCell ref="A47:B47"/>
    <mergeCell ref="C47:D47"/>
    <mergeCell ref="E47:F47"/>
    <mergeCell ref="G47:H47"/>
    <mergeCell ref="A48:B48"/>
    <mergeCell ref="A49:I49"/>
    <mergeCell ref="A50:D50"/>
    <mergeCell ref="E50:F50"/>
    <mergeCell ref="G50:I50"/>
    <mergeCell ref="J50:J51"/>
    <mergeCell ref="A53:I53"/>
    <mergeCell ref="A54:J54"/>
    <mergeCell ref="A55:J55"/>
    <mergeCell ref="C56:J56"/>
    <mergeCell ref="C59:J59"/>
    <mergeCell ref="C60:J60"/>
  </mergeCell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&amp;C&amp;A</oddHeader>
    <oddFooter>&amp;CСтраница &amp;P</oddFooter>
  </headerFooter>
  <drawing r:id="rId1"/>
</worksheet>
</file>

<file path=xl/worksheets/sheet13.xml><?xml version="1.0" encoding="utf-8"?>
<worksheet xmlns="http://schemas.openxmlformats.org/spreadsheetml/2006/main" xmlns:r="http://schemas.openxmlformats.org/officeDocument/2006/relationships">
  <sheetPr filterMode="false">
    <pageSetUpPr fitToPage="false"/>
  </sheetPr>
  <dimension ref="A1:J424"/>
  <sheetViews>
    <sheetView windowProtection="false" showFormulas="false" showGridLines="true" showRowColHeaders="true" showZeros="true" rightToLeft="false" tabSelected="false" showOutlineSymbols="true" defaultGridColor="true" view="normal" topLeftCell="A409" colorId="64" zoomScale="85" zoomScaleNormal="85" zoomScalePageLayoutView="100" workbookViewId="0">
      <selection pane="topLeft" activeCell="I426" activeCellId="0" sqref="I426"/>
    </sheetView>
  </sheetViews>
  <sheetFormatPr defaultRowHeight="16.5"/>
  <cols>
    <col collapsed="false" hidden="false" max="1" min="1" style="2" width="6.0765306122449"/>
    <col collapsed="false" hidden="false" max="2" min="2" style="2" width="26.0510204081633"/>
    <col collapsed="false" hidden="false" max="3" min="3" style="2" width="10.8010204081633"/>
    <col collapsed="false" hidden="false" max="4" min="4" style="2" width="9.44897959183673"/>
    <col collapsed="false" hidden="false" max="5" min="5" style="2" width="6.0765306122449"/>
    <col collapsed="false" hidden="false" max="6" min="6" style="2" width="7.1530612244898"/>
    <col collapsed="false" hidden="false" max="8" min="7" style="2" width="6.0765306122449"/>
    <col collapsed="false" hidden="false" max="9" min="9" style="2" width="18.8979591836735"/>
    <col collapsed="false" hidden="false" max="257" min="10" style="2" width="6.0765306122449"/>
    <col collapsed="false" hidden="false" max="1025" min="258" style="0" width="8.50510204081633"/>
  </cols>
  <sheetData>
    <row r="1" customFormat="false" ht="18.2" hidden="false" customHeight="true" outlineLevel="0" collapsed="false">
      <c r="A1" s="214" t="s">
        <v>441</v>
      </c>
      <c r="B1" s="214"/>
      <c r="C1" s="213" t="s">
        <v>983</v>
      </c>
      <c r="D1" s="213"/>
      <c r="E1" s="213"/>
      <c r="F1" s="213"/>
      <c r="G1" s="213"/>
      <c r="H1" s="213"/>
      <c r="I1" s="213"/>
      <c r="J1" s="0"/>
    </row>
    <row r="2" customFormat="false" ht="18.2" hidden="false" customHeight="true" outlineLevel="0" collapsed="false">
      <c r="A2" s="214" t="s">
        <v>443</v>
      </c>
      <c r="B2" s="214"/>
      <c r="C2" s="214" t="s">
        <v>984</v>
      </c>
      <c r="D2" s="214"/>
      <c r="E2" s="214"/>
      <c r="F2" s="214"/>
      <c r="G2" s="214"/>
      <c r="H2" s="214"/>
      <c r="I2" s="214"/>
      <c r="J2" s="0"/>
    </row>
    <row r="3" customFormat="false" ht="18.4" hidden="false" customHeight="true" outlineLevel="0" collapsed="false">
      <c r="A3" s="265" t="s">
        <v>445</v>
      </c>
      <c r="B3" s="265"/>
      <c r="C3" s="128" t="s">
        <v>499</v>
      </c>
      <c r="D3" s="128"/>
      <c r="E3" s="128"/>
      <c r="F3" s="128"/>
      <c r="G3" s="128"/>
      <c r="H3" s="128"/>
      <c r="I3" s="128"/>
      <c r="J3" s="0"/>
    </row>
    <row r="4" customFormat="false" ht="18.2" hidden="false" customHeight="true" outlineLevel="0" collapsed="false">
      <c r="A4" s="128"/>
      <c r="B4" s="128"/>
      <c r="C4" s="217"/>
      <c r="D4" s="217"/>
      <c r="E4" s="217"/>
      <c r="F4" s="217"/>
      <c r="G4" s="217"/>
      <c r="H4" s="217"/>
      <c r="I4" s="212"/>
      <c r="J4" s="0"/>
    </row>
    <row r="5" customFormat="false" ht="18.4" hidden="false" customHeight="true" outlineLevel="0" collapsed="false">
      <c r="A5" s="401" t="s">
        <v>448</v>
      </c>
      <c r="B5" s="401"/>
      <c r="C5" s="402" t="s">
        <v>449</v>
      </c>
      <c r="D5" s="402"/>
      <c r="E5" s="402"/>
      <c r="F5" s="402"/>
      <c r="G5" s="402"/>
      <c r="H5" s="402"/>
      <c r="I5" s="267"/>
      <c r="J5" s="0"/>
    </row>
    <row r="6" customFormat="false" ht="16.5" hidden="false" customHeight="false" outlineLevel="0" collapsed="false">
      <c r="A6" s="401"/>
      <c r="B6" s="401"/>
      <c r="C6" s="380" t="s">
        <v>450</v>
      </c>
      <c r="D6" s="380"/>
      <c r="E6" s="403" t="s">
        <v>450</v>
      </c>
      <c r="F6" s="403"/>
      <c r="G6" s="403"/>
      <c r="H6" s="403"/>
      <c r="I6" s="267"/>
      <c r="J6" s="0"/>
    </row>
    <row r="7" customFormat="false" ht="16.5" hidden="false" customHeight="false" outlineLevel="0" collapsed="false">
      <c r="A7" s="401"/>
      <c r="B7" s="401"/>
      <c r="C7" s="218" t="s">
        <v>451</v>
      </c>
      <c r="D7" s="218" t="s">
        <v>452</v>
      </c>
      <c r="E7" s="218" t="s">
        <v>451</v>
      </c>
      <c r="F7" s="218"/>
      <c r="G7" s="303" t="s">
        <v>452</v>
      </c>
      <c r="H7" s="303"/>
      <c r="I7" s="220"/>
      <c r="J7" s="0"/>
    </row>
    <row r="8" customFormat="false" ht="18.4" hidden="false" customHeight="true" outlineLevel="0" collapsed="false">
      <c r="A8" s="223" t="s">
        <v>413</v>
      </c>
      <c r="B8" s="223"/>
      <c r="C8" s="228" t="n">
        <v>4</v>
      </c>
      <c r="D8" s="228" t="n">
        <v>4</v>
      </c>
      <c r="E8" s="228" t="n">
        <v>3</v>
      </c>
      <c r="F8" s="228"/>
      <c r="G8" s="404" t="n">
        <v>3</v>
      </c>
      <c r="H8" s="404"/>
      <c r="I8" s="212"/>
      <c r="J8" s="0"/>
    </row>
    <row r="9" customFormat="false" ht="18.2" hidden="false" customHeight="true" outlineLevel="0" collapsed="false">
      <c r="A9" s="271" t="s">
        <v>593</v>
      </c>
      <c r="B9" s="271"/>
      <c r="C9" s="228" t="n">
        <v>80</v>
      </c>
      <c r="D9" s="228" t="n">
        <v>65</v>
      </c>
      <c r="E9" s="228" t="n">
        <v>60</v>
      </c>
      <c r="F9" s="228"/>
      <c r="G9" s="404" t="n">
        <v>50</v>
      </c>
      <c r="H9" s="404"/>
      <c r="I9" s="210"/>
      <c r="J9" s="0"/>
    </row>
    <row r="10" customFormat="false" ht="16.5" hidden="false" customHeight="false" outlineLevel="0" collapsed="false">
      <c r="A10" s="271" t="s">
        <v>52</v>
      </c>
      <c r="B10" s="271"/>
      <c r="C10" s="228" t="n">
        <v>85.1</v>
      </c>
      <c r="D10" s="228" t="n">
        <v>65</v>
      </c>
      <c r="E10" s="228" t="n">
        <v>64</v>
      </c>
      <c r="F10" s="228"/>
      <c r="G10" s="404" t="n">
        <v>50</v>
      </c>
      <c r="H10" s="404"/>
      <c r="I10" s="210"/>
      <c r="J10" s="0"/>
    </row>
    <row r="11" customFormat="false" ht="16.5" hidden="false" customHeight="false" outlineLevel="0" collapsed="false">
      <c r="A11" s="271" t="s">
        <v>594</v>
      </c>
      <c r="B11" s="271"/>
      <c r="C11" s="228" t="n">
        <v>91.5</v>
      </c>
      <c r="D11" s="228" t="n">
        <v>65</v>
      </c>
      <c r="E11" s="228" t="n">
        <v>69</v>
      </c>
      <c r="F11" s="228"/>
      <c r="G11" s="404" t="n">
        <v>50</v>
      </c>
      <c r="H11" s="404"/>
      <c r="I11" s="210"/>
      <c r="J11" s="0"/>
    </row>
    <row r="12" customFormat="false" ht="16.5" hidden="false" customHeight="false" outlineLevel="0" collapsed="false">
      <c r="A12" s="271" t="s">
        <v>595</v>
      </c>
      <c r="B12" s="271"/>
      <c r="C12" s="228" t="n">
        <v>106.8</v>
      </c>
      <c r="D12" s="228" t="n">
        <v>65</v>
      </c>
      <c r="E12" s="228" t="n">
        <v>81</v>
      </c>
      <c r="F12" s="228"/>
      <c r="G12" s="404" t="n">
        <v>50</v>
      </c>
      <c r="H12" s="404"/>
      <c r="I12" s="210"/>
      <c r="J12" s="0"/>
    </row>
    <row r="13" customFormat="false" ht="18.4" hidden="false" customHeight="true" outlineLevel="0" collapsed="false">
      <c r="A13" s="251" t="s">
        <v>503</v>
      </c>
      <c r="B13" s="251"/>
      <c r="C13" s="228" t="n">
        <v>13.3</v>
      </c>
      <c r="D13" s="228" t="n">
        <v>12</v>
      </c>
      <c r="E13" s="228" t="n">
        <v>10</v>
      </c>
      <c r="F13" s="228"/>
      <c r="G13" s="404" t="n">
        <v>0.9</v>
      </c>
      <c r="H13" s="404"/>
      <c r="I13" s="210"/>
      <c r="J13" s="0"/>
    </row>
    <row r="14" customFormat="false" ht="18.2" hidden="false" customHeight="true" outlineLevel="0" collapsed="false">
      <c r="A14" s="251" t="s">
        <v>217</v>
      </c>
      <c r="B14" s="251"/>
      <c r="C14" s="228" t="n">
        <v>14</v>
      </c>
      <c r="D14" s="228" t="n">
        <v>12</v>
      </c>
      <c r="E14" s="228" t="n">
        <v>10.5</v>
      </c>
      <c r="F14" s="228"/>
      <c r="G14" s="404" t="n">
        <v>9</v>
      </c>
      <c r="H14" s="404"/>
      <c r="I14" s="210"/>
      <c r="J14" s="0"/>
    </row>
    <row r="15" customFormat="false" ht="18.4" hidden="false" customHeight="true" outlineLevel="0" collapsed="false">
      <c r="A15" s="227" t="s">
        <v>502</v>
      </c>
      <c r="B15" s="227"/>
      <c r="C15" s="228" t="n">
        <v>4.8</v>
      </c>
      <c r="D15" s="228" t="n">
        <v>4</v>
      </c>
      <c r="E15" s="228" t="n">
        <v>3.6</v>
      </c>
      <c r="F15" s="228"/>
      <c r="G15" s="404" t="n">
        <v>3</v>
      </c>
      <c r="H15" s="404"/>
      <c r="I15" s="210"/>
      <c r="J15" s="0"/>
    </row>
    <row r="16" customFormat="false" ht="18.4" hidden="false" customHeight="true" outlineLevel="0" collapsed="false">
      <c r="A16" s="227" t="s">
        <v>985</v>
      </c>
      <c r="B16" s="227"/>
      <c r="C16" s="228" t="n">
        <v>17</v>
      </c>
      <c r="D16" s="228" t="n">
        <v>11</v>
      </c>
      <c r="E16" s="228" t="n">
        <v>12.7</v>
      </c>
      <c r="F16" s="228"/>
      <c r="G16" s="404" t="n">
        <v>0.6</v>
      </c>
      <c r="H16" s="404"/>
      <c r="I16" s="210"/>
      <c r="J16" s="0"/>
    </row>
    <row r="17" customFormat="false" ht="18.4" hidden="false" customHeight="true" outlineLevel="0" collapsed="false">
      <c r="A17" s="227" t="s">
        <v>454</v>
      </c>
      <c r="B17" s="227"/>
      <c r="C17" s="228" t="n">
        <v>188</v>
      </c>
      <c r="D17" s="228" t="n">
        <v>188</v>
      </c>
      <c r="E17" s="228" t="n">
        <v>141</v>
      </c>
      <c r="F17" s="228"/>
      <c r="G17" s="404" t="n">
        <v>141</v>
      </c>
      <c r="H17" s="404"/>
      <c r="I17" s="210"/>
      <c r="J17" s="0"/>
    </row>
    <row r="18" customFormat="false" ht="18.4" hidden="false" customHeight="true" outlineLevel="0" collapsed="false">
      <c r="A18" s="227" t="s">
        <v>455</v>
      </c>
      <c r="B18" s="227"/>
      <c r="C18" s="228" t="n">
        <v>1.8</v>
      </c>
      <c r="D18" s="228" t="n">
        <v>1.8</v>
      </c>
      <c r="E18" s="228" t="n">
        <v>1.3</v>
      </c>
      <c r="F18" s="228"/>
      <c r="G18" s="404" t="n">
        <v>1.3</v>
      </c>
      <c r="H18" s="404"/>
      <c r="I18" s="210"/>
      <c r="J18" s="0"/>
    </row>
    <row r="19" customFormat="false" ht="18.4" hidden="false" customHeight="true" outlineLevel="0" collapsed="false">
      <c r="A19" s="227" t="s">
        <v>504</v>
      </c>
      <c r="B19" s="227"/>
      <c r="C19" s="228" t="n">
        <v>5</v>
      </c>
      <c r="D19" s="228" t="n">
        <v>5</v>
      </c>
      <c r="E19" s="228" t="n">
        <v>3.7</v>
      </c>
      <c r="F19" s="228"/>
      <c r="G19" s="404" t="n">
        <v>3.7</v>
      </c>
      <c r="H19" s="404"/>
      <c r="I19" s="210"/>
      <c r="J19" s="0"/>
    </row>
    <row r="20" customFormat="false" ht="18.4" hidden="false" customHeight="true" outlineLevel="0" collapsed="false">
      <c r="A20" s="405" t="s">
        <v>457</v>
      </c>
      <c r="B20" s="405"/>
      <c r="C20" s="406" t="n">
        <v>4</v>
      </c>
      <c r="D20" s="406" t="n">
        <v>4</v>
      </c>
      <c r="E20" s="406" t="n">
        <v>4</v>
      </c>
      <c r="F20" s="406"/>
      <c r="G20" s="407" t="n">
        <v>4</v>
      </c>
      <c r="H20" s="407"/>
      <c r="I20" s="210"/>
      <c r="J20" s="0"/>
    </row>
    <row r="21" customFormat="false" ht="18.2" hidden="false" customHeight="true" outlineLevel="0" collapsed="false">
      <c r="A21" s="408" t="s">
        <v>458</v>
      </c>
      <c r="B21" s="408"/>
      <c r="C21" s="409"/>
      <c r="D21" s="409" t="s">
        <v>47</v>
      </c>
      <c r="E21" s="409"/>
      <c r="F21" s="409"/>
      <c r="G21" s="410" t="s">
        <v>319</v>
      </c>
      <c r="H21" s="410"/>
      <c r="I21" s="212"/>
      <c r="J21" s="0"/>
    </row>
    <row r="22" customFormat="false" ht="18.2" hidden="false" customHeight="true" outlineLevel="0" collapsed="false">
      <c r="A22" s="211"/>
      <c r="B22" s="211"/>
      <c r="C22" s="212"/>
      <c r="D22" s="212"/>
      <c r="E22" s="212"/>
      <c r="F22" s="212"/>
      <c r="G22" s="212"/>
      <c r="H22" s="212"/>
      <c r="I22" s="212"/>
      <c r="J22" s="0"/>
    </row>
    <row r="23" customFormat="false" ht="18.2" hidden="false" customHeight="true" outlineLevel="0" collapsed="false">
      <c r="A23" s="211" t="s">
        <v>459</v>
      </c>
      <c r="B23" s="211"/>
      <c r="C23" s="211"/>
      <c r="D23" s="211"/>
      <c r="E23" s="211"/>
      <c r="F23" s="211"/>
      <c r="G23" s="211"/>
      <c r="H23" s="211"/>
      <c r="I23" s="211"/>
      <c r="J23" s="0"/>
    </row>
    <row r="24" customFormat="false" ht="34.9" hidden="false" customHeight="true" outlineLevel="0" collapsed="false">
      <c r="A24" s="411" t="s">
        <v>460</v>
      </c>
      <c r="B24" s="411"/>
      <c r="C24" s="411"/>
      <c r="D24" s="411"/>
      <c r="E24" s="412" t="s">
        <v>461</v>
      </c>
      <c r="F24" s="412"/>
      <c r="G24" s="413" t="s">
        <v>462</v>
      </c>
      <c r="H24" s="413"/>
      <c r="I24" s="413"/>
      <c r="J24" s="0"/>
    </row>
    <row r="25" customFormat="false" ht="66" hidden="false" customHeight="false" outlineLevel="0" collapsed="false">
      <c r="A25" s="414" t="s">
        <v>464</v>
      </c>
      <c r="B25" s="415" t="s">
        <v>465</v>
      </c>
      <c r="C25" s="415" t="s">
        <v>466</v>
      </c>
      <c r="D25" s="415" t="s">
        <v>467</v>
      </c>
      <c r="E25" s="415" t="s">
        <v>468</v>
      </c>
      <c r="F25" s="415" t="s">
        <v>469</v>
      </c>
      <c r="G25" s="415" t="s">
        <v>470</v>
      </c>
      <c r="H25" s="415" t="s">
        <v>471</v>
      </c>
      <c r="I25" s="416" t="s">
        <v>472</v>
      </c>
      <c r="J25" s="0"/>
    </row>
    <row r="26" customFormat="false" ht="16.5" hidden="false" customHeight="false" outlineLevel="0" collapsed="false">
      <c r="A26" s="417" t="n">
        <v>4.4</v>
      </c>
      <c r="B26" s="418" t="n">
        <v>10</v>
      </c>
      <c r="C26" s="418" t="n">
        <v>38</v>
      </c>
      <c r="D26" s="418" t="n">
        <v>258</v>
      </c>
      <c r="E26" s="418" t="n">
        <v>0</v>
      </c>
      <c r="F26" s="418" t="n">
        <v>0.4</v>
      </c>
      <c r="G26" s="418" t="s">
        <v>512</v>
      </c>
      <c r="H26" s="418" t="s">
        <v>512</v>
      </c>
      <c r="I26" s="419" t="n">
        <v>13.6</v>
      </c>
      <c r="J26" s="0"/>
    </row>
    <row r="27" customFormat="false" ht="16.5" hidden="false" customHeight="false" outlineLevel="0" collapsed="false">
      <c r="A27" s="263"/>
      <c r="B27" s="263"/>
      <c r="C27" s="212"/>
      <c r="D27" s="212"/>
      <c r="E27" s="212"/>
      <c r="F27" s="212"/>
      <c r="G27" s="212"/>
      <c r="H27" s="212"/>
      <c r="I27" s="212"/>
      <c r="J27" s="0"/>
    </row>
    <row r="28" customFormat="false" ht="18.2" hidden="false" customHeight="true" outlineLevel="0" collapsed="false">
      <c r="A28" s="211" t="s">
        <v>482</v>
      </c>
      <c r="B28" s="211"/>
      <c r="C28" s="211"/>
      <c r="D28" s="211"/>
      <c r="E28" s="211"/>
      <c r="F28" s="211"/>
      <c r="G28" s="211"/>
      <c r="H28" s="211"/>
      <c r="I28" s="211"/>
      <c r="J28" s="0"/>
    </row>
    <row r="29" customFormat="false" ht="117.2" hidden="false" customHeight="true" outlineLevel="0" collapsed="false">
      <c r="A29" s="259" t="s">
        <v>986</v>
      </c>
      <c r="B29" s="259"/>
      <c r="C29" s="259"/>
      <c r="D29" s="259"/>
      <c r="E29" s="259"/>
      <c r="F29" s="259"/>
      <c r="G29" s="259"/>
      <c r="H29" s="259"/>
      <c r="I29" s="259"/>
      <c r="J29" s="0"/>
    </row>
    <row r="30" customFormat="false" ht="18.2" hidden="false" customHeight="true" outlineLevel="0" collapsed="false">
      <c r="A30" s="246" t="s">
        <v>484</v>
      </c>
      <c r="B30" s="246"/>
      <c r="C30" s="210" t="s">
        <v>485</v>
      </c>
      <c r="D30" s="210"/>
      <c r="E30" s="210"/>
      <c r="F30" s="210"/>
      <c r="G30" s="210"/>
      <c r="H30" s="210"/>
      <c r="I30" s="210"/>
      <c r="J30" s="0"/>
    </row>
    <row r="31" customFormat="false" ht="16.5" hidden="false" customHeight="false" outlineLevel="0" collapsed="false">
      <c r="A31" s="210" t="s">
        <v>687</v>
      </c>
      <c r="B31" s="210"/>
      <c r="C31" s="210"/>
      <c r="D31" s="210"/>
      <c r="E31" s="210"/>
      <c r="F31" s="210"/>
      <c r="G31" s="210"/>
      <c r="H31" s="210"/>
      <c r="I31" s="210"/>
      <c r="J31" s="0"/>
    </row>
    <row r="32" customFormat="false" ht="16.5" hidden="false" customHeight="false" outlineLevel="0" collapsed="false">
      <c r="A32" s="210" t="s">
        <v>496</v>
      </c>
      <c r="B32" s="210"/>
      <c r="C32" s="210" t="s">
        <v>497</v>
      </c>
      <c r="D32" s="210"/>
      <c r="E32" s="210"/>
      <c r="F32" s="210"/>
      <c r="G32" s="210"/>
      <c r="H32" s="210"/>
      <c r="I32" s="210"/>
      <c r="J32" s="0"/>
    </row>
    <row r="33" customFormat="false" ht="18.2" hidden="false" customHeight="true" outlineLevel="0" collapsed="false">
      <c r="A33" s="211"/>
      <c r="B33" s="211"/>
      <c r="C33" s="212"/>
      <c r="D33" s="212"/>
      <c r="E33" s="212"/>
      <c r="F33" s="212"/>
      <c r="G33" s="212"/>
      <c r="H33" s="212"/>
      <c r="I33" s="212"/>
      <c r="J33" s="0"/>
    </row>
    <row r="34" customFormat="false" ht="16.5" hidden="false" customHeight="false" outlineLevel="0" collapsed="false">
      <c r="A34" s="0"/>
      <c r="B34" s="0"/>
      <c r="C34" s="0"/>
      <c r="D34" s="0"/>
      <c r="E34" s="0"/>
      <c r="F34" s="0"/>
      <c r="G34" s="0"/>
      <c r="H34" s="0"/>
      <c r="I34" s="0"/>
      <c r="J34" s="0"/>
    </row>
    <row r="35" customFormat="false" ht="16.5" hidden="false" customHeight="false" outlineLevel="0" collapsed="false">
      <c r="A35" s="0"/>
      <c r="B35" s="0"/>
      <c r="C35" s="0"/>
      <c r="D35" s="0"/>
      <c r="E35" s="0"/>
      <c r="F35" s="0"/>
      <c r="G35" s="0"/>
      <c r="H35" s="0"/>
      <c r="I35" s="0"/>
      <c r="J35" s="0"/>
    </row>
    <row r="36" customFormat="false" ht="18.2" hidden="false" customHeight="true" outlineLevel="0" collapsed="false">
      <c r="A36" s="211"/>
      <c r="B36" s="211"/>
      <c r="C36" s="212"/>
      <c r="D36" s="212"/>
      <c r="E36" s="212"/>
      <c r="F36" s="212"/>
      <c r="G36" s="212"/>
      <c r="H36" s="212"/>
      <c r="I36" s="212"/>
      <c r="J36" s="0"/>
    </row>
    <row r="37" customFormat="false" ht="16.5" hidden="false" customHeight="false" outlineLevel="0" collapsed="false">
      <c r="A37" s="0"/>
      <c r="B37" s="0"/>
      <c r="C37" s="0"/>
      <c r="D37" s="0"/>
      <c r="E37" s="0"/>
      <c r="F37" s="0"/>
      <c r="G37" s="0"/>
      <c r="H37" s="0"/>
      <c r="I37" s="0"/>
      <c r="J37" s="0"/>
    </row>
    <row r="38" customFormat="false" ht="18.2" hidden="false" customHeight="true" outlineLevel="0" collapsed="false">
      <c r="A38" s="214" t="s">
        <v>441</v>
      </c>
      <c r="B38" s="214"/>
      <c r="C38" s="213" t="s">
        <v>987</v>
      </c>
      <c r="D38" s="213"/>
      <c r="E38" s="213"/>
      <c r="F38" s="213"/>
      <c r="G38" s="213"/>
      <c r="H38" s="213"/>
      <c r="I38" s="213"/>
      <c r="J38" s="0"/>
    </row>
    <row r="39" customFormat="false" ht="18.2" hidden="false" customHeight="true" outlineLevel="0" collapsed="false">
      <c r="A39" s="214" t="s">
        <v>443</v>
      </c>
      <c r="B39" s="214"/>
      <c r="C39" s="214" t="s">
        <v>988</v>
      </c>
      <c r="D39" s="214"/>
      <c r="E39" s="214"/>
      <c r="F39" s="214"/>
      <c r="G39" s="214"/>
      <c r="H39" s="214"/>
      <c r="I39" s="214"/>
      <c r="J39" s="0"/>
    </row>
    <row r="40" customFormat="false" ht="18.4" hidden="false" customHeight="true" outlineLevel="0" collapsed="false">
      <c r="A40" s="265" t="s">
        <v>445</v>
      </c>
      <c r="B40" s="265"/>
      <c r="C40" s="128" t="s">
        <v>499</v>
      </c>
      <c r="D40" s="128"/>
      <c r="E40" s="128"/>
      <c r="F40" s="128"/>
      <c r="G40" s="128"/>
      <c r="H40" s="128"/>
      <c r="I40" s="128"/>
      <c r="J40" s="0"/>
    </row>
    <row r="41" customFormat="false" ht="18.2" hidden="false" customHeight="true" outlineLevel="0" collapsed="false">
      <c r="A41" s="128"/>
      <c r="B41" s="128"/>
      <c r="C41" s="217"/>
      <c r="D41" s="217"/>
      <c r="E41" s="217"/>
      <c r="F41" s="217"/>
      <c r="G41" s="217"/>
      <c r="H41" s="217"/>
      <c r="I41" s="212"/>
      <c r="J41" s="0"/>
    </row>
    <row r="42" customFormat="false" ht="18.4" hidden="false" customHeight="true" outlineLevel="0" collapsed="false">
      <c r="A42" s="401" t="s">
        <v>448</v>
      </c>
      <c r="B42" s="401"/>
      <c r="C42" s="402" t="s">
        <v>449</v>
      </c>
      <c r="D42" s="402"/>
      <c r="E42" s="402"/>
      <c r="F42" s="402"/>
      <c r="G42" s="402"/>
      <c r="H42" s="402"/>
      <c r="I42" s="267"/>
      <c r="J42" s="0"/>
    </row>
    <row r="43" customFormat="false" ht="16.5" hidden="false" customHeight="false" outlineLevel="0" collapsed="false">
      <c r="A43" s="401"/>
      <c r="B43" s="401"/>
      <c r="C43" s="380" t="s">
        <v>450</v>
      </c>
      <c r="D43" s="380"/>
      <c r="E43" s="403" t="s">
        <v>450</v>
      </c>
      <c r="F43" s="403"/>
      <c r="G43" s="403"/>
      <c r="H43" s="403"/>
      <c r="I43" s="267"/>
      <c r="J43" s="0"/>
    </row>
    <row r="44" customFormat="false" ht="16.5" hidden="false" customHeight="false" outlineLevel="0" collapsed="false">
      <c r="A44" s="401"/>
      <c r="B44" s="401"/>
      <c r="C44" s="218" t="s">
        <v>451</v>
      </c>
      <c r="D44" s="218" t="s">
        <v>452</v>
      </c>
      <c r="E44" s="218" t="s">
        <v>451</v>
      </c>
      <c r="F44" s="218"/>
      <c r="G44" s="303" t="s">
        <v>452</v>
      </c>
      <c r="H44" s="303"/>
      <c r="I44" s="220"/>
      <c r="J44" s="0"/>
    </row>
    <row r="45" customFormat="false" ht="18.2" hidden="false" customHeight="true" outlineLevel="0" collapsed="false">
      <c r="A45" s="271" t="s">
        <v>593</v>
      </c>
      <c r="B45" s="271"/>
      <c r="C45" s="228" t="n">
        <v>106.6</v>
      </c>
      <c r="D45" s="228" t="n">
        <v>80</v>
      </c>
      <c r="E45" s="228" t="n">
        <v>79.9</v>
      </c>
      <c r="F45" s="228"/>
      <c r="G45" s="404" t="n">
        <v>60</v>
      </c>
      <c r="H45" s="404"/>
      <c r="I45" s="212"/>
      <c r="J45" s="0"/>
    </row>
    <row r="46" customFormat="false" ht="16.5" hidden="false" customHeight="false" outlineLevel="0" collapsed="false">
      <c r="A46" s="271" t="s">
        <v>52</v>
      </c>
      <c r="B46" s="271"/>
      <c r="C46" s="228" t="n">
        <v>114.2</v>
      </c>
      <c r="D46" s="228" t="n">
        <v>80</v>
      </c>
      <c r="E46" s="228" t="n">
        <v>85.1</v>
      </c>
      <c r="F46" s="228"/>
      <c r="G46" s="404" t="n">
        <v>60</v>
      </c>
      <c r="H46" s="404"/>
      <c r="I46" s="212"/>
      <c r="J46" s="0"/>
    </row>
    <row r="47" customFormat="false" ht="16.5" hidden="false" customHeight="false" outlineLevel="0" collapsed="false">
      <c r="A47" s="271" t="s">
        <v>594</v>
      </c>
      <c r="B47" s="271"/>
      <c r="C47" s="228" t="n">
        <v>122.9</v>
      </c>
      <c r="D47" s="228" t="n">
        <v>80</v>
      </c>
      <c r="E47" s="228" t="n">
        <v>91.5</v>
      </c>
      <c r="F47" s="228"/>
      <c r="G47" s="404" t="n">
        <v>60</v>
      </c>
      <c r="H47" s="404"/>
      <c r="I47" s="212"/>
      <c r="J47" s="0"/>
    </row>
    <row r="48" customFormat="false" ht="16.5" hidden="false" customHeight="false" outlineLevel="0" collapsed="false">
      <c r="A48" s="271" t="s">
        <v>595</v>
      </c>
      <c r="B48" s="271"/>
      <c r="C48" s="228" t="n">
        <v>133</v>
      </c>
      <c r="D48" s="228" t="n">
        <v>80</v>
      </c>
      <c r="E48" s="228" t="n">
        <v>106.5</v>
      </c>
      <c r="F48" s="228"/>
      <c r="G48" s="404" t="n">
        <v>60</v>
      </c>
      <c r="H48" s="404"/>
      <c r="I48" s="212"/>
      <c r="J48" s="0"/>
    </row>
    <row r="49" customFormat="false" ht="18.4" hidden="false" customHeight="true" outlineLevel="0" collapsed="false">
      <c r="A49" s="251" t="s">
        <v>503</v>
      </c>
      <c r="B49" s="251"/>
      <c r="C49" s="228" t="n">
        <v>10.6</v>
      </c>
      <c r="D49" s="228" t="n">
        <v>8</v>
      </c>
      <c r="E49" s="228" t="n">
        <v>8</v>
      </c>
      <c r="F49" s="228"/>
      <c r="G49" s="404" t="n">
        <v>6</v>
      </c>
      <c r="H49" s="404"/>
      <c r="I49" s="210"/>
      <c r="J49" s="0"/>
    </row>
    <row r="50" customFormat="false" ht="18.2" hidden="false" customHeight="true" outlineLevel="0" collapsed="false">
      <c r="A50" s="251" t="s">
        <v>217</v>
      </c>
      <c r="B50" s="251"/>
      <c r="C50" s="228" t="n">
        <v>11.3</v>
      </c>
      <c r="D50" s="228" t="n">
        <v>8</v>
      </c>
      <c r="E50" s="228" t="n">
        <v>8.4</v>
      </c>
      <c r="F50" s="228"/>
      <c r="G50" s="404" t="n">
        <v>6</v>
      </c>
      <c r="H50" s="404"/>
      <c r="I50" s="210"/>
      <c r="J50" s="0"/>
    </row>
    <row r="51" customFormat="false" ht="18.4" hidden="false" customHeight="true" outlineLevel="0" collapsed="false">
      <c r="A51" s="227" t="s">
        <v>502</v>
      </c>
      <c r="B51" s="227"/>
      <c r="C51" s="228" t="n">
        <v>9.6</v>
      </c>
      <c r="D51" s="228" t="n">
        <v>8</v>
      </c>
      <c r="E51" s="228" t="n">
        <v>7.2</v>
      </c>
      <c r="F51" s="228"/>
      <c r="G51" s="404" t="n">
        <v>6</v>
      </c>
      <c r="H51" s="404"/>
      <c r="I51" s="210"/>
      <c r="J51" s="0"/>
    </row>
    <row r="52" customFormat="false" ht="18.4" hidden="false" customHeight="true" outlineLevel="0" collapsed="false">
      <c r="A52" s="227" t="s">
        <v>504</v>
      </c>
      <c r="B52" s="227"/>
      <c r="C52" s="228" t="n">
        <v>2</v>
      </c>
      <c r="D52" s="228" t="n">
        <v>2</v>
      </c>
      <c r="E52" s="228" t="n">
        <v>1.5</v>
      </c>
      <c r="F52" s="228"/>
      <c r="G52" s="404" t="n">
        <v>1.5</v>
      </c>
      <c r="H52" s="404"/>
      <c r="I52" s="210"/>
      <c r="J52" s="0"/>
    </row>
    <row r="53" customFormat="false" ht="18.4" hidden="false" customHeight="true" outlineLevel="0" collapsed="false">
      <c r="A53" s="227" t="s">
        <v>59</v>
      </c>
      <c r="B53" s="227"/>
      <c r="C53" s="228" t="n">
        <v>0.8</v>
      </c>
      <c r="D53" s="228" t="n">
        <v>0.8</v>
      </c>
      <c r="E53" s="228" t="n">
        <v>0.6</v>
      </c>
      <c r="F53" s="228"/>
      <c r="G53" s="404" t="n">
        <v>0.6</v>
      </c>
      <c r="H53" s="404"/>
      <c r="I53" s="210"/>
      <c r="J53" s="0"/>
    </row>
    <row r="54" customFormat="false" ht="18.4" hidden="false" customHeight="true" outlineLevel="0" collapsed="false">
      <c r="A54" s="227" t="s">
        <v>989</v>
      </c>
      <c r="B54" s="227"/>
      <c r="C54" s="228" t="n">
        <v>140</v>
      </c>
      <c r="D54" s="228" t="n">
        <v>140</v>
      </c>
      <c r="E54" s="228" t="n">
        <v>105</v>
      </c>
      <c r="F54" s="228"/>
      <c r="G54" s="404" t="n">
        <v>105</v>
      </c>
      <c r="H54" s="404"/>
      <c r="I54" s="210"/>
      <c r="J54" s="0"/>
    </row>
    <row r="55" customFormat="false" ht="18.4" hidden="false" customHeight="true" outlineLevel="0" collapsed="false">
      <c r="A55" s="227" t="s">
        <v>455</v>
      </c>
      <c r="B55" s="227"/>
      <c r="C55" s="228" t="n">
        <v>2.5</v>
      </c>
      <c r="D55" s="228" t="n">
        <v>2.5</v>
      </c>
      <c r="E55" s="228" t="n">
        <v>1.8</v>
      </c>
      <c r="F55" s="228"/>
      <c r="G55" s="404" t="n">
        <v>1.8</v>
      </c>
      <c r="H55" s="404"/>
      <c r="I55" s="210"/>
      <c r="J55" s="0"/>
    </row>
    <row r="56" customFormat="false" ht="18.4" hidden="false" customHeight="true" outlineLevel="0" collapsed="false">
      <c r="A56" s="420" t="s">
        <v>990</v>
      </c>
      <c r="B56" s="420"/>
      <c r="C56" s="228"/>
      <c r="D56" s="421" t="n">
        <v>30</v>
      </c>
      <c r="E56" s="421"/>
      <c r="F56" s="421"/>
      <c r="G56" s="422" t="n">
        <v>20</v>
      </c>
      <c r="H56" s="422"/>
      <c r="I56" s="210"/>
      <c r="J56" s="0"/>
    </row>
    <row r="57" customFormat="false" ht="18.4" hidden="false" customHeight="true" outlineLevel="0" collapsed="false">
      <c r="A57" s="227" t="s">
        <v>62</v>
      </c>
      <c r="B57" s="227"/>
      <c r="C57" s="228" t="n">
        <v>34.2</v>
      </c>
      <c r="D57" s="228" t="n">
        <v>28</v>
      </c>
      <c r="E57" s="228" t="n">
        <v>24</v>
      </c>
      <c r="F57" s="228"/>
      <c r="G57" s="404" t="n">
        <v>21</v>
      </c>
      <c r="H57" s="404"/>
      <c r="I57" s="210"/>
      <c r="J57" s="0"/>
    </row>
    <row r="58" customFormat="false" ht="18.4" hidden="false" customHeight="true" outlineLevel="0" collapsed="false">
      <c r="A58" s="227" t="s">
        <v>118</v>
      </c>
      <c r="B58" s="227"/>
      <c r="C58" s="228" t="n">
        <v>3.6</v>
      </c>
      <c r="D58" s="228" t="n">
        <v>3.4</v>
      </c>
      <c r="E58" s="228" t="n">
        <v>23</v>
      </c>
      <c r="F58" s="228"/>
      <c r="G58" s="404" t="n">
        <v>18.75</v>
      </c>
      <c r="H58" s="404"/>
      <c r="I58" s="210"/>
      <c r="J58" s="0"/>
    </row>
    <row r="59" customFormat="false" ht="18.4" hidden="false" customHeight="true" outlineLevel="0" collapsed="false">
      <c r="A59" s="405" t="s">
        <v>991</v>
      </c>
      <c r="B59" s="405"/>
      <c r="C59" s="423" t="n">
        <v>0.024</v>
      </c>
      <c r="D59" s="423" t="n">
        <v>0.024</v>
      </c>
      <c r="E59" s="406" t="s">
        <v>569</v>
      </c>
      <c r="F59" s="406"/>
      <c r="G59" s="407" t="n">
        <v>16</v>
      </c>
      <c r="H59" s="407"/>
      <c r="I59" s="210"/>
      <c r="J59" s="0"/>
    </row>
    <row r="60" customFormat="false" ht="18.2" hidden="false" customHeight="true" outlineLevel="0" collapsed="false">
      <c r="A60" s="424" t="s">
        <v>458</v>
      </c>
      <c r="B60" s="424"/>
      <c r="C60" s="425"/>
      <c r="D60" s="425" t="s">
        <v>184</v>
      </c>
      <c r="E60" s="425"/>
      <c r="F60" s="425"/>
      <c r="G60" s="426" t="s">
        <v>334</v>
      </c>
      <c r="H60" s="426"/>
      <c r="I60" s="212"/>
      <c r="J60" s="0"/>
    </row>
    <row r="61" customFormat="false" ht="18.2" hidden="false" customHeight="true" outlineLevel="0" collapsed="false">
      <c r="A61" s="211"/>
      <c r="B61" s="211"/>
      <c r="C61" s="212"/>
      <c r="D61" s="212"/>
      <c r="E61" s="212"/>
      <c r="F61" s="212"/>
      <c r="G61" s="212"/>
      <c r="H61" s="212"/>
      <c r="I61" s="212"/>
      <c r="J61" s="0"/>
    </row>
    <row r="62" customFormat="false" ht="16.5" hidden="false" customHeight="false" outlineLevel="0" collapsed="false">
      <c r="A62" s="211" t="s">
        <v>459</v>
      </c>
      <c r="B62" s="211"/>
      <c r="C62" s="211"/>
      <c r="D62" s="211"/>
      <c r="E62" s="211"/>
      <c r="F62" s="211"/>
      <c r="G62" s="211"/>
      <c r="H62" s="211"/>
      <c r="I62" s="211"/>
      <c r="J62" s="0"/>
    </row>
    <row r="63" customFormat="false" ht="34.9" hidden="false" customHeight="true" outlineLevel="0" collapsed="false">
      <c r="A63" s="427" t="s">
        <v>460</v>
      </c>
      <c r="B63" s="427"/>
      <c r="C63" s="427"/>
      <c r="D63" s="427"/>
      <c r="E63" s="412" t="s">
        <v>461</v>
      </c>
      <c r="F63" s="412"/>
      <c r="G63" s="413" t="s">
        <v>462</v>
      </c>
      <c r="H63" s="413"/>
      <c r="I63" s="413"/>
      <c r="J63" s="0"/>
    </row>
    <row r="64" customFormat="false" ht="66" hidden="false" customHeight="false" outlineLevel="0" collapsed="false">
      <c r="A64" s="414" t="s">
        <v>464</v>
      </c>
      <c r="B64" s="415" t="s">
        <v>465</v>
      </c>
      <c r="C64" s="415" t="s">
        <v>466</v>
      </c>
      <c r="D64" s="415" t="s">
        <v>467</v>
      </c>
      <c r="E64" s="415" t="s">
        <v>468</v>
      </c>
      <c r="F64" s="415" t="s">
        <v>469</v>
      </c>
      <c r="G64" s="415" t="s">
        <v>470</v>
      </c>
      <c r="H64" s="415" t="s">
        <v>471</v>
      </c>
      <c r="I64" s="416" t="s">
        <v>472</v>
      </c>
      <c r="J64" s="0"/>
    </row>
    <row r="65" customFormat="false" ht="33" hidden="false" customHeight="false" outlineLevel="0" collapsed="false">
      <c r="A65" s="428" t="s">
        <v>992</v>
      </c>
      <c r="B65" s="429" t="s">
        <v>993</v>
      </c>
      <c r="C65" s="429" t="s">
        <v>994</v>
      </c>
      <c r="D65" s="429" t="s">
        <v>995</v>
      </c>
      <c r="E65" s="429" t="s">
        <v>996</v>
      </c>
      <c r="F65" s="429" t="s">
        <v>631</v>
      </c>
      <c r="G65" s="429" t="s">
        <v>512</v>
      </c>
      <c r="H65" s="429" t="s">
        <v>512</v>
      </c>
      <c r="I65" s="430" t="s">
        <v>997</v>
      </c>
      <c r="J65" s="0"/>
    </row>
    <row r="66" customFormat="false" ht="16.5" hidden="false" customHeight="false" outlineLevel="0" collapsed="false">
      <c r="A66" s="263"/>
      <c r="B66" s="263"/>
      <c r="C66" s="212"/>
      <c r="D66" s="212"/>
      <c r="E66" s="212"/>
      <c r="F66" s="212"/>
      <c r="G66" s="212"/>
      <c r="H66" s="212"/>
      <c r="I66" s="212"/>
      <c r="J66" s="0"/>
    </row>
    <row r="67" customFormat="false" ht="18.2" hidden="false" customHeight="true" outlineLevel="0" collapsed="false">
      <c r="A67" s="211" t="s">
        <v>482</v>
      </c>
      <c r="B67" s="211"/>
      <c r="C67" s="211"/>
      <c r="D67" s="211"/>
      <c r="E67" s="211"/>
      <c r="F67" s="211"/>
      <c r="G67" s="211"/>
      <c r="H67" s="211"/>
      <c r="I67" s="211"/>
      <c r="J67" s="0"/>
    </row>
    <row r="68" customFormat="false" ht="117.2" hidden="false" customHeight="true" outlineLevel="0" collapsed="false">
      <c r="A68" s="259" t="s">
        <v>998</v>
      </c>
      <c r="B68" s="259"/>
      <c r="C68" s="259"/>
      <c r="D68" s="259"/>
      <c r="E68" s="259"/>
      <c r="F68" s="259"/>
      <c r="G68" s="259"/>
      <c r="H68" s="259"/>
      <c r="I68" s="259"/>
      <c r="J68" s="0"/>
    </row>
    <row r="69" customFormat="false" ht="18.2" hidden="false" customHeight="true" outlineLevel="0" collapsed="false">
      <c r="A69" s="246" t="s">
        <v>484</v>
      </c>
      <c r="B69" s="246"/>
      <c r="C69" s="210" t="s">
        <v>485</v>
      </c>
      <c r="D69" s="210"/>
      <c r="E69" s="210"/>
      <c r="F69" s="210"/>
      <c r="G69" s="210"/>
      <c r="H69" s="210"/>
      <c r="I69" s="210"/>
      <c r="J69" s="0"/>
    </row>
    <row r="70" customFormat="false" ht="16.5" hidden="false" customHeight="false" outlineLevel="0" collapsed="false">
      <c r="A70" s="210" t="s">
        <v>687</v>
      </c>
      <c r="B70" s="210"/>
      <c r="C70" s="210"/>
      <c r="D70" s="210"/>
      <c r="E70" s="210"/>
      <c r="F70" s="210"/>
      <c r="G70" s="210"/>
      <c r="H70" s="210"/>
      <c r="I70" s="210"/>
      <c r="J70" s="0"/>
    </row>
    <row r="71" customFormat="false" ht="16.5" hidden="false" customHeight="false" outlineLevel="0" collapsed="false">
      <c r="A71" s="210" t="s">
        <v>496</v>
      </c>
      <c r="B71" s="210"/>
      <c r="C71" s="210" t="s">
        <v>497</v>
      </c>
      <c r="D71" s="210"/>
      <c r="E71" s="210"/>
      <c r="F71" s="210"/>
      <c r="G71" s="210"/>
      <c r="H71" s="210"/>
      <c r="I71" s="210"/>
      <c r="J71" s="0"/>
    </row>
    <row r="72" customFormat="false" ht="18.2" hidden="false" customHeight="true" outlineLevel="0" collapsed="false">
      <c r="A72" s="211"/>
      <c r="B72" s="211"/>
      <c r="C72" s="212"/>
      <c r="D72" s="212"/>
      <c r="E72" s="212"/>
      <c r="F72" s="212"/>
      <c r="G72" s="212"/>
      <c r="H72" s="212"/>
      <c r="I72" s="212"/>
      <c r="J72" s="0"/>
    </row>
    <row r="73" customFormat="false" ht="16.5" hidden="false" customHeight="false" outlineLevel="0" collapsed="false">
      <c r="A73" s="0"/>
      <c r="B73" s="0"/>
      <c r="C73" s="0"/>
      <c r="D73" s="0"/>
      <c r="E73" s="0"/>
      <c r="F73" s="0"/>
      <c r="G73" s="0"/>
      <c r="H73" s="0"/>
      <c r="I73" s="0"/>
      <c r="J73" s="0"/>
    </row>
    <row r="74" customFormat="false" ht="18.2" hidden="false" customHeight="true" outlineLevel="0" collapsed="false">
      <c r="A74" s="214" t="s">
        <v>441</v>
      </c>
      <c r="B74" s="214"/>
      <c r="C74" s="213" t="s">
        <v>999</v>
      </c>
      <c r="D74" s="213"/>
      <c r="E74" s="213"/>
      <c r="F74" s="213"/>
      <c r="G74" s="213"/>
      <c r="H74" s="213"/>
      <c r="I74" s="213"/>
      <c r="J74" s="0"/>
    </row>
    <row r="75" customFormat="false" ht="18.2" hidden="false" customHeight="true" outlineLevel="0" collapsed="false">
      <c r="A75" s="214" t="s">
        <v>443</v>
      </c>
      <c r="B75" s="214"/>
      <c r="C75" s="214" t="s">
        <v>116</v>
      </c>
      <c r="D75" s="214"/>
      <c r="E75" s="214"/>
      <c r="F75" s="214"/>
      <c r="G75" s="214"/>
      <c r="H75" s="214"/>
      <c r="I75" s="214"/>
      <c r="J75" s="0"/>
    </row>
    <row r="76" customFormat="false" ht="18.4" hidden="false" customHeight="true" outlineLevel="0" collapsed="false">
      <c r="A76" s="265" t="s">
        <v>445</v>
      </c>
      <c r="B76" s="265"/>
      <c r="C76" s="128" t="s">
        <v>499</v>
      </c>
      <c r="D76" s="128"/>
      <c r="E76" s="128"/>
      <c r="F76" s="128"/>
      <c r="G76" s="128"/>
      <c r="H76" s="128"/>
      <c r="I76" s="128"/>
      <c r="J76" s="0"/>
    </row>
    <row r="77" customFormat="false" ht="18.2" hidden="false" customHeight="true" outlineLevel="0" collapsed="false">
      <c r="A77" s="128"/>
      <c r="B77" s="128"/>
      <c r="C77" s="217"/>
      <c r="D77" s="217"/>
      <c r="E77" s="217"/>
      <c r="F77" s="217"/>
      <c r="G77" s="217"/>
      <c r="H77" s="217"/>
      <c r="I77" s="212"/>
      <c r="J77" s="0"/>
    </row>
    <row r="78" customFormat="false" ht="18.4" hidden="false" customHeight="true" outlineLevel="0" collapsed="false">
      <c r="A78" s="401" t="s">
        <v>448</v>
      </c>
      <c r="B78" s="401"/>
      <c r="C78" s="402" t="s">
        <v>449</v>
      </c>
      <c r="D78" s="402"/>
      <c r="E78" s="402"/>
      <c r="F78" s="402"/>
      <c r="G78" s="402"/>
      <c r="H78" s="402"/>
      <c r="I78" s="267"/>
      <c r="J78" s="0"/>
    </row>
    <row r="79" customFormat="false" ht="16.5" hidden="false" customHeight="false" outlineLevel="0" collapsed="false">
      <c r="A79" s="401"/>
      <c r="B79" s="401"/>
      <c r="C79" s="380" t="s">
        <v>450</v>
      </c>
      <c r="D79" s="380"/>
      <c r="E79" s="403" t="s">
        <v>450</v>
      </c>
      <c r="F79" s="403"/>
      <c r="G79" s="403"/>
      <c r="H79" s="403"/>
      <c r="I79" s="267"/>
      <c r="J79" s="0"/>
    </row>
    <row r="80" customFormat="false" ht="16.5" hidden="false" customHeight="false" outlineLevel="0" collapsed="false">
      <c r="A80" s="401"/>
      <c r="B80" s="401"/>
      <c r="C80" s="218" t="s">
        <v>451</v>
      </c>
      <c r="D80" s="218" t="s">
        <v>452</v>
      </c>
      <c r="E80" s="218" t="s">
        <v>451</v>
      </c>
      <c r="F80" s="218"/>
      <c r="G80" s="303" t="s">
        <v>452</v>
      </c>
      <c r="H80" s="303"/>
      <c r="I80" s="220"/>
      <c r="J80" s="0"/>
    </row>
    <row r="81" customFormat="false" ht="18.2" hidden="false" customHeight="true" outlineLevel="0" collapsed="false">
      <c r="A81" s="271" t="s">
        <v>593</v>
      </c>
      <c r="B81" s="271"/>
      <c r="C81" s="228" t="n">
        <v>53.3</v>
      </c>
      <c r="D81" s="228" t="n">
        <v>40</v>
      </c>
      <c r="E81" s="228" t="n">
        <v>39.9</v>
      </c>
      <c r="F81" s="228"/>
      <c r="G81" s="404" t="n">
        <v>30</v>
      </c>
      <c r="H81" s="404"/>
      <c r="I81" s="212"/>
      <c r="J81" s="0"/>
    </row>
    <row r="82" customFormat="false" ht="16.5" hidden="false" customHeight="false" outlineLevel="0" collapsed="false">
      <c r="A82" s="271" t="s">
        <v>52</v>
      </c>
      <c r="B82" s="271"/>
      <c r="C82" s="228" t="n">
        <v>57.3</v>
      </c>
      <c r="D82" s="228" t="n">
        <v>40</v>
      </c>
      <c r="E82" s="228" t="n">
        <v>42.9</v>
      </c>
      <c r="F82" s="228"/>
      <c r="G82" s="404" t="n">
        <v>30</v>
      </c>
      <c r="H82" s="404"/>
      <c r="I82" s="212"/>
      <c r="J82" s="0"/>
    </row>
    <row r="83" customFormat="false" ht="16.5" hidden="false" customHeight="false" outlineLevel="0" collapsed="false">
      <c r="A83" s="271" t="s">
        <v>594</v>
      </c>
      <c r="B83" s="271"/>
      <c r="C83" s="228" t="n">
        <v>61</v>
      </c>
      <c r="D83" s="228" t="n">
        <v>40</v>
      </c>
      <c r="E83" s="228" t="n">
        <v>46.2</v>
      </c>
      <c r="F83" s="228"/>
      <c r="G83" s="404" t="n">
        <v>30</v>
      </c>
      <c r="H83" s="404"/>
      <c r="I83" s="212"/>
      <c r="J83" s="0"/>
    </row>
    <row r="84" customFormat="false" ht="16.5" hidden="false" customHeight="false" outlineLevel="0" collapsed="false">
      <c r="A84" s="271" t="s">
        <v>595</v>
      </c>
      <c r="B84" s="271"/>
      <c r="C84" s="228" t="n">
        <v>66</v>
      </c>
      <c r="D84" s="228" t="n">
        <v>40</v>
      </c>
      <c r="E84" s="228" t="n">
        <v>50.1</v>
      </c>
      <c r="F84" s="228"/>
      <c r="G84" s="404" t="n">
        <v>30</v>
      </c>
      <c r="H84" s="404"/>
      <c r="I84" s="212"/>
      <c r="J84" s="0"/>
    </row>
    <row r="85" customFormat="false" ht="18.4" hidden="false" customHeight="true" outlineLevel="0" collapsed="false">
      <c r="A85" s="227" t="s">
        <v>1000</v>
      </c>
      <c r="B85" s="227"/>
      <c r="C85" s="228" t="n">
        <v>16</v>
      </c>
      <c r="D85" s="228" t="n">
        <v>15</v>
      </c>
      <c r="E85" s="228" t="n">
        <v>12</v>
      </c>
      <c r="F85" s="228"/>
      <c r="G85" s="404" t="n">
        <v>11</v>
      </c>
      <c r="H85" s="404"/>
      <c r="I85" s="210"/>
      <c r="J85" s="0"/>
    </row>
    <row r="86" customFormat="false" ht="18.4" hidden="false" customHeight="true" outlineLevel="0" collapsed="false">
      <c r="A86" s="251" t="s">
        <v>503</v>
      </c>
      <c r="B86" s="251"/>
      <c r="C86" s="228" t="n">
        <v>13</v>
      </c>
      <c r="D86" s="228" t="n">
        <v>10</v>
      </c>
      <c r="E86" s="228" t="n">
        <v>9.7</v>
      </c>
      <c r="F86" s="228"/>
      <c r="G86" s="404" t="n">
        <v>7</v>
      </c>
      <c r="H86" s="404"/>
      <c r="I86" s="210"/>
      <c r="J86" s="0"/>
    </row>
    <row r="87" customFormat="false" ht="18.2" hidden="false" customHeight="true" outlineLevel="0" collapsed="false">
      <c r="A87" s="251" t="s">
        <v>217</v>
      </c>
      <c r="B87" s="251"/>
      <c r="C87" s="228" t="n">
        <v>13.8</v>
      </c>
      <c r="D87" s="228" t="n">
        <v>10</v>
      </c>
      <c r="E87" s="228" t="n">
        <v>12</v>
      </c>
      <c r="F87" s="228"/>
      <c r="G87" s="404" t="n">
        <v>7</v>
      </c>
      <c r="H87" s="404"/>
      <c r="I87" s="210"/>
      <c r="J87" s="0"/>
    </row>
    <row r="88" customFormat="false" ht="18.4" hidden="false" customHeight="true" outlineLevel="0" collapsed="false">
      <c r="A88" s="227" t="s">
        <v>502</v>
      </c>
      <c r="B88" s="227"/>
      <c r="C88" s="228" t="n">
        <v>9.6</v>
      </c>
      <c r="D88" s="228" t="n">
        <v>8</v>
      </c>
      <c r="E88" s="228" t="n">
        <v>7.2</v>
      </c>
      <c r="F88" s="228"/>
      <c r="G88" s="404" t="n">
        <v>6</v>
      </c>
      <c r="H88" s="404"/>
      <c r="I88" s="210"/>
      <c r="J88" s="0"/>
    </row>
    <row r="89" customFormat="false" ht="18.4" hidden="false" customHeight="true" outlineLevel="0" collapsed="false">
      <c r="A89" s="227" t="s">
        <v>504</v>
      </c>
      <c r="B89" s="227"/>
      <c r="C89" s="228" t="n">
        <v>4</v>
      </c>
      <c r="D89" s="228" t="n">
        <v>4</v>
      </c>
      <c r="E89" s="228" t="n">
        <v>3</v>
      </c>
      <c r="F89" s="228"/>
      <c r="G89" s="404" t="n">
        <v>3</v>
      </c>
      <c r="H89" s="404"/>
      <c r="I89" s="210"/>
      <c r="J89" s="0"/>
    </row>
    <row r="90" customFormat="false" ht="18.4" hidden="false" customHeight="true" outlineLevel="0" collapsed="false">
      <c r="A90" s="227" t="s">
        <v>455</v>
      </c>
      <c r="B90" s="227"/>
      <c r="C90" s="228" t="n">
        <v>1.5</v>
      </c>
      <c r="D90" s="228" t="n">
        <v>1.5</v>
      </c>
      <c r="E90" s="228" t="n">
        <v>1</v>
      </c>
      <c r="F90" s="228"/>
      <c r="G90" s="404" t="n">
        <v>1</v>
      </c>
      <c r="H90" s="404"/>
      <c r="I90" s="210"/>
      <c r="J90" s="0"/>
    </row>
    <row r="91" customFormat="false" ht="18.4" hidden="false" customHeight="true" outlineLevel="0" collapsed="false">
      <c r="A91" s="229" t="s">
        <v>454</v>
      </c>
      <c r="B91" s="229"/>
      <c r="C91" s="233" t="n">
        <v>140</v>
      </c>
      <c r="D91" s="233" t="n">
        <v>140</v>
      </c>
      <c r="E91" s="233" t="n">
        <v>105</v>
      </c>
      <c r="F91" s="233"/>
      <c r="G91" s="431" t="n">
        <v>105</v>
      </c>
      <c r="H91" s="431"/>
      <c r="I91" s="210"/>
      <c r="J91" s="0"/>
    </row>
    <row r="92" customFormat="false" ht="18.2" hidden="false" customHeight="true" outlineLevel="0" collapsed="false">
      <c r="A92" s="234" t="s">
        <v>458</v>
      </c>
      <c r="B92" s="234"/>
      <c r="C92" s="228"/>
      <c r="D92" s="228" t="n">
        <v>200</v>
      </c>
      <c r="E92" s="228"/>
      <c r="F92" s="228"/>
      <c r="G92" s="228" t="n">
        <v>150</v>
      </c>
      <c r="H92" s="228"/>
      <c r="I92" s="212"/>
      <c r="J92" s="0"/>
    </row>
    <row r="93" customFormat="false" ht="18.2" hidden="false" customHeight="true" outlineLevel="0" collapsed="false">
      <c r="A93" s="211"/>
      <c r="B93" s="211"/>
      <c r="C93" s="212"/>
      <c r="D93" s="212"/>
      <c r="E93" s="212"/>
      <c r="F93" s="212"/>
      <c r="G93" s="212"/>
      <c r="H93" s="212"/>
      <c r="I93" s="212"/>
      <c r="J93" s="0"/>
    </row>
    <row r="94" customFormat="false" ht="18.2" hidden="false" customHeight="true" outlineLevel="0" collapsed="false">
      <c r="A94" s="211" t="s">
        <v>459</v>
      </c>
      <c r="B94" s="211"/>
      <c r="C94" s="211"/>
      <c r="D94" s="211"/>
      <c r="E94" s="211"/>
      <c r="F94" s="211"/>
      <c r="G94" s="211"/>
      <c r="H94" s="211"/>
      <c r="I94" s="211"/>
      <c r="J94" s="0"/>
    </row>
    <row r="95" customFormat="false" ht="34.9" hidden="false" customHeight="true" outlineLevel="0" collapsed="false">
      <c r="A95" s="427" t="s">
        <v>460</v>
      </c>
      <c r="B95" s="427"/>
      <c r="C95" s="427"/>
      <c r="D95" s="427"/>
      <c r="E95" s="412" t="s">
        <v>461</v>
      </c>
      <c r="F95" s="412"/>
      <c r="G95" s="413" t="s">
        <v>462</v>
      </c>
      <c r="H95" s="413"/>
      <c r="I95" s="413"/>
      <c r="J95" s="0"/>
    </row>
    <row r="96" customFormat="false" ht="66" hidden="false" customHeight="false" outlineLevel="0" collapsed="false">
      <c r="A96" s="414" t="s">
        <v>464</v>
      </c>
      <c r="B96" s="415" t="s">
        <v>465</v>
      </c>
      <c r="C96" s="415" t="s">
        <v>466</v>
      </c>
      <c r="D96" s="415" t="s">
        <v>467</v>
      </c>
      <c r="E96" s="415" t="s">
        <v>468</v>
      </c>
      <c r="F96" s="415" t="s">
        <v>469</v>
      </c>
      <c r="G96" s="415" t="s">
        <v>470</v>
      </c>
      <c r="H96" s="415" t="s">
        <v>471</v>
      </c>
      <c r="I96" s="416" t="s">
        <v>472</v>
      </c>
      <c r="J96" s="0"/>
    </row>
    <row r="97" customFormat="false" ht="16.5" hidden="false" customHeight="false" outlineLevel="0" collapsed="false">
      <c r="A97" s="428" t="n">
        <v>4.2</v>
      </c>
      <c r="B97" s="429" t="n">
        <v>4</v>
      </c>
      <c r="C97" s="429" t="n">
        <v>18.6</v>
      </c>
      <c r="D97" s="429" t="n">
        <v>118</v>
      </c>
      <c r="E97" s="429" t="n">
        <v>28.4</v>
      </c>
      <c r="F97" s="429" t="n">
        <v>1.4</v>
      </c>
      <c r="G97" s="429" t="n">
        <v>0.2</v>
      </c>
      <c r="H97" s="429" t="s">
        <v>512</v>
      </c>
      <c r="I97" s="430" t="n">
        <v>4.6</v>
      </c>
      <c r="J97" s="0"/>
    </row>
    <row r="98" customFormat="false" ht="16.5" hidden="false" customHeight="false" outlineLevel="0" collapsed="false">
      <c r="A98" s="263"/>
      <c r="B98" s="263"/>
      <c r="C98" s="212"/>
      <c r="D98" s="212"/>
      <c r="E98" s="212"/>
      <c r="F98" s="212"/>
      <c r="G98" s="212"/>
      <c r="H98" s="212"/>
      <c r="I98" s="212"/>
      <c r="J98" s="0"/>
    </row>
    <row r="99" customFormat="false" ht="18.2" hidden="false" customHeight="true" outlineLevel="0" collapsed="false">
      <c r="A99" s="211" t="s">
        <v>482</v>
      </c>
      <c r="B99" s="211"/>
      <c r="C99" s="211"/>
      <c r="D99" s="211"/>
      <c r="E99" s="211"/>
      <c r="F99" s="211"/>
      <c r="G99" s="211"/>
      <c r="H99" s="211"/>
      <c r="I99" s="211"/>
      <c r="J99" s="0"/>
    </row>
    <row r="100" customFormat="false" ht="117.2" hidden="false" customHeight="true" outlineLevel="0" collapsed="false">
      <c r="A100" s="128" t="s">
        <v>1001</v>
      </c>
      <c r="B100" s="128"/>
      <c r="C100" s="128"/>
      <c r="D100" s="128"/>
      <c r="E100" s="128"/>
      <c r="F100" s="128"/>
      <c r="G100" s="128"/>
      <c r="H100" s="128"/>
      <c r="I100" s="128"/>
      <c r="J100" s="0"/>
    </row>
    <row r="101" customFormat="false" ht="18.2" hidden="false" customHeight="true" outlineLevel="0" collapsed="false">
      <c r="A101" s="246" t="s">
        <v>484</v>
      </c>
      <c r="B101" s="246"/>
      <c r="C101" s="210" t="s">
        <v>485</v>
      </c>
      <c r="D101" s="210"/>
      <c r="E101" s="210"/>
      <c r="F101" s="210"/>
      <c r="G101" s="210"/>
      <c r="H101" s="210"/>
      <c r="I101" s="210"/>
      <c r="J101" s="0"/>
    </row>
    <row r="102" customFormat="false" ht="16.5" hidden="false" customHeight="false" outlineLevel="0" collapsed="false">
      <c r="A102" s="210" t="s">
        <v>687</v>
      </c>
      <c r="B102" s="210"/>
      <c r="C102" s="210"/>
      <c r="D102" s="210"/>
      <c r="E102" s="210"/>
      <c r="F102" s="210"/>
      <c r="G102" s="210"/>
      <c r="H102" s="210"/>
      <c r="I102" s="210"/>
      <c r="J102" s="0"/>
    </row>
    <row r="103" customFormat="false" ht="16.5" hidden="false" customHeight="false" outlineLevel="0" collapsed="false">
      <c r="A103" s="210" t="s">
        <v>496</v>
      </c>
      <c r="B103" s="210"/>
      <c r="C103" s="210" t="s">
        <v>497</v>
      </c>
      <c r="D103" s="210"/>
      <c r="E103" s="210"/>
      <c r="F103" s="210"/>
      <c r="G103" s="210"/>
      <c r="H103" s="210"/>
      <c r="I103" s="210"/>
      <c r="J103" s="0"/>
    </row>
    <row r="104" customFormat="false" ht="18.2" hidden="false" customHeight="true" outlineLevel="0" collapsed="false">
      <c r="A104" s="211"/>
      <c r="B104" s="211"/>
      <c r="C104" s="212"/>
      <c r="D104" s="212"/>
      <c r="E104" s="212"/>
      <c r="F104" s="212"/>
      <c r="G104" s="212"/>
      <c r="H104" s="212"/>
      <c r="I104" s="212"/>
      <c r="J104" s="0"/>
    </row>
    <row r="105" customFormat="false" ht="18.2" hidden="false" customHeight="true" outlineLevel="0" collapsed="false">
      <c r="A105" s="214" t="s">
        <v>441</v>
      </c>
      <c r="B105" s="214"/>
      <c r="C105" s="213" t="s">
        <v>1002</v>
      </c>
      <c r="D105" s="213"/>
      <c r="E105" s="213"/>
      <c r="F105" s="213"/>
      <c r="G105" s="213"/>
      <c r="H105" s="213"/>
      <c r="I105" s="213"/>
      <c r="J105" s="0"/>
    </row>
    <row r="106" customFormat="false" ht="18.2" hidden="false" customHeight="true" outlineLevel="0" collapsed="false">
      <c r="A106" s="214" t="s">
        <v>443</v>
      </c>
      <c r="B106" s="214"/>
      <c r="C106" s="214" t="s">
        <v>152</v>
      </c>
      <c r="D106" s="214"/>
      <c r="E106" s="214"/>
      <c r="F106" s="214"/>
      <c r="G106" s="214"/>
      <c r="H106" s="214"/>
      <c r="I106" s="214"/>
      <c r="J106" s="0"/>
    </row>
    <row r="107" customFormat="false" ht="18.4" hidden="false" customHeight="true" outlineLevel="0" collapsed="false">
      <c r="A107" s="265" t="s">
        <v>445</v>
      </c>
      <c r="B107" s="265"/>
      <c r="C107" s="128" t="s">
        <v>499</v>
      </c>
      <c r="D107" s="128"/>
      <c r="E107" s="128"/>
      <c r="F107" s="128"/>
      <c r="G107" s="128"/>
      <c r="H107" s="128"/>
      <c r="I107" s="128"/>
      <c r="J107" s="0"/>
    </row>
    <row r="108" customFormat="false" ht="18.2" hidden="false" customHeight="true" outlineLevel="0" collapsed="false">
      <c r="A108" s="128"/>
      <c r="B108" s="128"/>
      <c r="C108" s="217"/>
      <c r="D108" s="217"/>
      <c r="E108" s="217"/>
      <c r="F108" s="217"/>
      <c r="G108" s="217"/>
      <c r="H108" s="217"/>
      <c r="I108" s="212"/>
      <c r="J108" s="0"/>
    </row>
    <row r="109" customFormat="false" ht="18.4" hidden="false" customHeight="true" outlineLevel="0" collapsed="false">
      <c r="A109" s="401" t="s">
        <v>448</v>
      </c>
      <c r="B109" s="401"/>
      <c r="C109" s="402" t="s">
        <v>449</v>
      </c>
      <c r="D109" s="402"/>
      <c r="E109" s="402"/>
      <c r="F109" s="402"/>
      <c r="G109" s="402"/>
      <c r="H109" s="402"/>
      <c r="I109" s="267"/>
      <c r="J109" s="0"/>
    </row>
    <row r="110" customFormat="false" ht="16.5" hidden="false" customHeight="false" outlineLevel="0" collapsed="false">
      <c r="A110" s="401"/>
      <c r="B110" s="401"/>
      <c r="C110" s="380" t="s">
        <v>450</v>
      </c>
      <c r="D110" s="380"/>
      <c r="E110" s="403" t="s">
        <v>450</v>
      </c>
      <c r="F110" s="403"/>
      <c r="G110" s="403"/>
      <c r="H110" s="403"/>
      <c r="I110" s="267"/>
      <c r="J110" s="0"/>
    </row>
    <row r="111" customFormat="false" ht="16.5" hidden="false" customHeight="false" outlineLevel="0" collapsed="false">
      <c r="A111" s="401"/>
      <c r="B111" s="401"/>
      <c r="C111" s="218" t="s">
        <v>451</v>
      </c>
      <c r="D111" s="218" t="s">
        <v>452</v>
      </c>
      <c r="E111" s="218" t="s">
        <v>451</v>
      </c>
      <c r="F111" s="218"/>
      <c r="G111" s="303" t="s">
        <v>452</v>
      </c>
      <c r="H111" s="303"/>
      <c r="I111" s="220"/>
      <c r="J111" s="0"/>
    </row>
    <row r="112" customFormat="false" ht="18.2" hidden="false" customHeight="true" outlineLevel="0" collapsed="false">
      <c r="A112" s="223" t="s">
        <v>134</v>
      </c>
      <c r="B112" s="223"/>
      <c r="C112" s="228" t="n">
        <v>40</v>
      </c>
      <c r="D112" s="228" t="n">
        <v>32</v>
      </c>
      <c r="E112" s="228" t="n">
        <v>30</v>
      </c>
      <c r="F112" s="228"/>
      <c r="G112" s="404" t="n">
        <v>24</v>
      </c>
      <c r="H112" s="404"/>
      <c r="I112" s="212"/>
      <c r="J112" s="0"/>
    </row>
    <row r="113" customFormat="false" ht="18.4" hidden="false" customHeight="true" outlineLevel="0" collapsed="false">
      <c r="A113" s="227" t="s">
        <v>373</v>
      </c>
      <c r="B113" s="227"/>
      <c r="C113" s="228" t="n">
        <v>30</v>
      </c>
      <c r="D113" s="228" t="n">
        <v>26</v>
      </c>
      <c r="E113" s="228" t="n">
        <v>15</v>
      </c>
      <c r="F113" s="228"/>
      <c r="G113" s="404" t="n">
        <v>12</v>
      </c>
      <c r="H113" s="404"/>
      <c r="I113" s="210"/>
      <c r="J113" s="0"/>
    </row>
    <row r="114" customFormat="false" ht="18.4" hidden="false" customHeight="true" outlineLevel="0" collapsed="false">
      <c r="A114" s="251" t="s">
        <v>503</v>
      </c>
      <c r="B114" s="251"/>
      <c r="C114" s="228" t="n">
        <v>10</v>
      </c>
      <c r="D114" s="228" t="n">
        <v>8</v>
      </c>
      <c r="E114" s="228" t="n">
        <v>9</v>
      </c>
      <c r="F114" s="228"/>
      <c r="G114" s="404" t="n">
        <v>6</v>
      </c>
      <c r="H114" s="404"/>
      <c r="I114" s="210"/>
      <c r="J114" s="0"/>
    </row>
    <row r="115" customFormat="false" ht="18.2" hidden="false" customHeight="true" outlineLevel="0" collapsed="false">
      <c r="A115" s="251" t="s">
        <v>217</v>
      </c>
      <c r="B115" s="251"/>
      <c r="C115" s="228" t="n">
        <v>11</v>
      </c>
      <c r="D115" s="228" t="n">
        <v>8</v>
      </c>
      <c r="E115" s="228" t="n">
        <v>10.2</v>
      </c>
      <c r="F115" s="228"/>
      <c r="G115" s="404" t="n">
        <v>6</v>
      </c>
      <c r="H115" s="404"/>
      <c r="I115" s="210"/>
      <c r="J115" s="0"/>
    </row>
    <row r="116" customFormat="false" ht="18.4" hidden="false" customHeight="true" outlineLevel="0" collapsed="false">
      <c r="A116" s="227" t="s">
        <v>502</v>
      </c>
      <c r="B116" s="227"/>
      <c r="C116" s="228" t="n">
        <v>9.6</v>
      </c>
      <c r="D116" s="228" t="n">
        <v>8</v>
      </c>
      <c r="E116" s="432" t="n">
        <v>7.2</v>
      </c>
      <c r="F116" s="432"/>
      <c r="G116" s="404" t="n">
        <v>6</v>
      </c>
      <c r="H116" s="404"/>
      <c r="I116" s="210"/>
      <c r="J116" s="0"/>
    </row>
    <row r="117" customFormat="false" ht="18.2" hidden="false" customHeight="true" outlineLevel="0" collapsed="false">
      <c r="A117" s="271" t="s">
        <v>593</v>
      </c>
      <c r="B117" s="271"/>
      <c r="C117" s="228" t="n">
        <v>26.6</v>
      </c>
      <c r="D117" s="228" t="n">
        <v>16</v>
      </c>
      <c r="E117" s="432" t="n">
        <v>16.5</v>
      </c>
      <c r="F117" s="432"/>
      <c r="G117" s="404" t="n">
        <v>12</v>
      </c>
      <c r="H117" s="404"/>
      <c r="I117" s="210"/>
      <c r="J117" s="0"/>
    </row>
    <row r="118" customFormat="false" ht="18.2" hidden="false" customHeight="true" outlineLevel="0" collapsed="false">
      <c r="A118" s="271" t="s">
        <v>52</v>
      </c>
      <c r="B118" s="271"/>
      <c r="C118" s="228" t="n">
        <v>28.3</v>
      </c>
      <c r="D118" s="228" t="n">
        <v>16</v>
      </c>
      <c r="E118" s="432" t="n">
        <v>17.5</v>
      </c>
      <c r="F118" s="432"/>
      <c r="G118" s="404" t="n">
        <v>12</v>
      </c>
      <c r="H118" s="404"/>
      <c r="I118" s="210"/>
      <c r="J118" s="0"/>
    </row>
    <row r="119" customFormat="false" ht="16.5" hidden="false" customHeight="false" outlineLevel="0" collapsed="false">
      <c r="A119" s="271" t="s">
        <v>594</v>
      </c>
      <c r="B119" s="271"/>
      <c r="C119" s="228" t="n">
        <v>30.4</v>
      </c>
      <c r="D119" s="228" t="n">
        <v>16</v>
      </c>
      <c r="E119" s="432" t="n">
        <v>18.3</v>
      </c>
      <c r="F119" s="432"/>
      <c r="G119" s="404" t="n">
        <v>12</v>
      </c>
      <c r="H119" s="404"/>
      <c r="I119" s="210"/>
      <c r="J119" s="0"/>
    </row>
    <row r="120" customFormat="false" ht="16.5" hidden="false" customHeight="false" outlineLevel="0" collapsed="false">
      <c r="A120" s="271" t="s">
        <v>595</v>
      </c>
      <c r="B120" s="271"/>
      <c r="C120" s="228" t="n">
        <v>32.9</v>
      </c>
      <c r="D120" s="228" t="n">
        <v>16</v>
      </c>
      <c r="E120" s="432" t="n">
        <v>23.3</v>
      </c>
      <c r="F120" s="432"/>
      <c r="G120" s="404" t="n">
        <v>12</v>
      </c>
      <c r="H120" s="404"/>
      <c r="I120" s="210"/>
      <c r="J120" s="0"/>
    </row>
    <row r="121" customFormat="false" ht="18.4" hidden="false" customHeight="true" outlineLevel="0" collapsed="false">
      <c r="A121" s="227" t="s">
        <v>59</v>
      </c>
      <c r="B121" s="227"/>
      <c r="C121" s="228" t="n">
        <v>2.4</v>
      </c>
      <c r="D121" s="228" t="n">
        <v>2.4</v>
      </c>
      <c r="E121" s="432" t="n">
        <v>1.8</v>
      </c>
      <c r="F121" s="432"/>
      <c r="G121" s="404" t="n">
        <v>1.8</v>
      </c>
      <c r="H121" s="404"/>
      <c r="I121" s="210"/>
      <c r="J121" s="0"/>
    </row>
    <row r="122" customFormat="false" ht="18.4" hidden="false" customHeight="true" outlineLevel="0" collapsed="false">
      <c r="A122" s="227" t="s">
        <v>504</v>
      </c>
      <c r="B122" s="227"/>
      <c r="C122" s="228" t="n">
        <v>4</v>
      </c>
      <c r="D122" s="228" t="n">
        <v>47</v>
      </c>
      <c r="E122" s="432" t="n">
        <v>3</v>
      </c>
      <c r="F122" s="432"/>
      <c r="G122" s="404" t="n">
        <v>3</v>
      </c>
      <c r="H122" s="404"/>
      <c r="I122" s="210"/>
      <c r="J122" s="0"/>
    </row>
    <row r="123" customFormat="false" ht="18.4" hidden="false" customHeight="true" outlineLevel="0" collapsed="false">
      <c r="A123" s="227" t="s">
        <v>455</v>
      </c>
      <c r="B123" s="227"/>
      <c r="C123" s="228" t="n">
        <v>2</v>
      </c>
      <c r="D123" s="228" t="n">
        <v>2</v>
      </c>
      <c r="E123" s="432" t="n">
        <v>1</v>
      </c>
      <c r="F123" s="432"/>
      <c r="G123" s="404" t="n">
        <v>1</v>
      </c>
      <c r="H123" s="404"/>
      <c r="I123" s="210"/>
      <c r="J123" s="0"/>
    </row>
    <row r="124" customFormat="false" ht="18.4" hidden="false" customHeight="true" outlineLevel="0" collapsed="false">
      <c r="A124" s="227" t="s">
        <v>454</v>
      </c>
      <c r="B124" s="227"/>
      <c r="C124" s="228" t="n">
        <v>140</v>
      </c>
      <c r="D124" s="228" t="n">
        <v>140</v>
      </c>
      <c r="E124" s="432" t="n">
        <v>105</v>
      </c>
      <c r="F124" s="432"/>
      <c r="G124" s="404" t="n">
        <v>105</v>
      </c>
      <c r="H124" s="404"/>
      <c r="I124" s="210"/>
      <c r="J124" s="0"/>
    </row>
    <row r="125" customFormat="false" ht="18.4" hidden="false" customHeight="true" outlineLevel="0" collapsed="false">
      <c r="A125" s="227" t="s">
        <v>615</v>
      </c>
      <c r="B125" s="227"/>
      <c r="C125" s="228" t="n">
        <v>2</v>
      </c>
      <c r="D125" s="228" t="n">
        <v>2</v>
      </c>
      <c r="E125" s="228" t="n">
        <v>1.5</v>
      </c>
      <c r="F125" s="228"/>
      <c r="G125" s="404" t="n">
        <v>1.5</v>
      </c>
      <c r="H125" s="404"/>
      <c r="I125" s="210"/>
      <c r="J125" s="0"/>
    </row>
    <row r="126" customFormat="false" ht="18.4" hidden="false" customHeight="true" outlineLevel="0" collapsed="false">
      <c r="A126" s="229" t="s">
        <v>457</v>
      </c>
      <c r="B126" s="229"/>
      <c r="C126" s="233" t="n">
        <v>4</v>
      </c>
      <c r="D126" s="233" t="n">
        <v>4</v>
      </c>
      <c r="E126" s="233" t="n">
        <v>4</v>
      </c>
      <c r="F126" s="233"/>
      <c r="G126" s="431" t="n">
        <v>4</v>
      </c>
      <c r="H126" s="431"/>
      <c r="I126" s="210"/>
      <c r="J126" s="0"/>
    </row>
    <row r="127" customFormat="false" ht="18.2" hidden="false" customHeight="true" outlineLevel="0" collapsed="false">
      <c r="A127" s="234" t="s">
        <v>458</v>
      </c>
      <c r="B127" s="234"/>
      <c r="C127" s="228"/>
      <c r="D127" s="228" t="s">
        <v>47</v>
      </c>
      <c r="E127" s="228"/>
      <c r="F127" s="228"/>
      <c r="G127" s="228" t="s">
        <v>319</v>
      </c>
      <c r="H127" s="228"/>
      <c r="I127" s="212"/>
      <c r="J127" s="0"/>
    </row>
    <row r="128" customFormat="false" ht="18.2" hidden="false" customHeight="true" outlineLevel="0" collapsed="false">
      <c r="A128" s="211"/>
      <c r="B128" s="211"/>
      <c r="C128" s="212"/>
      <c r="D128" s="212"/>
      <c r="E128" s="212"/>
      <c r="F128" s="212"/>
      <c r="G128" s="212"/>
      <c r="H128" s="212"/>
      <c r="I128" s="212"/>
      <c r="J128" s="0"/>
    </row>
    <row r="129" customFormat="false" ht="18.2" hidden="false" customHeight="true" outlineLevel="0" collapsed="false">
      <c r="A129" s="211" t="s">
        <v>459</v>
      </c>
      <c r="B129" s="211"/>
      <c r="C129" s="211"/>
      <c r="D129" s="211"/>
      <c r="E129" s="211"/>
      <c r="F129" s="211"/>
      <c r="G129" s="211"/>
      <c r="H129" s="211"/>
      <c r="I129" s="211"/>
      <c r="J129" s="0"/>
    </row>
    <row r="130" customFormat="false" ht="34.9" hidden="false" customHeight="true" outlineLevel="0" collapsed="false">
      <c r="A130" s="427" t="s">
        <v>460</v>
      </c>
      <c r="B130" s="427"/>
      <c r="C130" s="427"/>
      <c r="D130" s="427"/>
      <c r="E130" s="412" t="s">
        <v>461</v>
      </c>
      <c r="F130" s="412"/>
      <c r="G130" s="413" t="s">
        <v>462</v>
      </c>
      <c r="H130" s="413"/>
      <c r="I130" s="413"/>
      <c r="J130" s="0"/>
    </row>
    <row r="131" customFormat="false" ht="66" hidden="false" customHeight="false" outlineLevel="0" collapsed="false">
      <c r="A131" s="414" t="s">
        <v>464</v>
      </c>
      <c r="B131" s="415" t="s">
        <v>465</v>
      </c>
      <c r="C131" s="415" t="s">
        <v>466</v>
      </c>
      <c r="D131" s="415" t="s">
        <v>467</v>
      </c>
      <c r="E131" s="415" t="s">
        <v>468</v>
      </c>
      <c r="F131" s="415" t="s">
        <v>469</v>
      </c>
      <c r="G131" s="415" t="s">
        <v>470</v>
      </c>
      <c r="H131" s="415" t="s">
        <v>471</v>
      </c>
      <c r="I131" s="416" t="s">
        <v>472</v>
      </c>
      <c r="J131" s="0"/>
    </row>
    <row r="132" customFormat="false" ht="16.5" hidden="false" customHeight="false" outlineLevel="0" collapsed="false">
      <c r="A132" s="428" t="n">
        <v>1.8</v>
      </c>
      <c r="B132" s="429" t="n">
        <v>4.4</v>
      </c>
      <c r="C132" s="429" t="n">
        <v>10</v>
      </c>
      <c r="D132" s="429" t="n">
        <v>80</v>
      </c>
      <c r="E132" s="429" t="n">
        <v>33.14</v>
      </c>
      <c r="F132" s="429" t="n">
        <v>0.8</v>
      </c>
      <c r="G132" s="429" t="s">
        <v>512</v>
      </c>
      <c r="H132" s="429" t="s">
        <v>512</v>
      </c>
      <c r="I132" s="430" t="n">
        <v>8.6</v>
      </c>
      <c r="J132" s="0"/>
    </row>
    <row r="133" customFormat="false" ht="16.5" hidden="false" customHeight="false" outlineLevel="0" collapsed="false">
      <c r="A133" s="263"/>
      <c r="B133" s="263"/>
      <c r="C133" s="212"/>
      <c r="D133" s="212"/>
      <c r="E133" s="212"/>
      <c r="F133" s="212"/>
      <c r="G133" s="212"/>
      <c r="H133" s="212"/>
      <c r="I133" s="212"/>
      <c r="J133" s="0"/>
    </row>
    <row r="134" customFormat="false" ht="18.2" hidden="false" customHeight="true" outlineLevel="0" collapsed="false">
      <c r="A134" s="433" t="s">
        <v>482</v>
      </c>
      <c r="B134" s="433"/>
      <c r="C134" s="433"/>
      <c r="D134" s="433"/>
      <c r="E134" s="433"/>
      <c r="F134" s="433"/>
      <c r="G134" s="433"/>
      <c r="H134" s="433"/>
      <c r="I134" s="433"/>
      <c r="J134" s="0"/>
    </row>
    <row r="135" customFormat="false" ht="133.5" hidden="false" customHeight="true" outlineLevel="0" collapsed="false">
      <c r="A135" s="128" t="s">
        <v>1003</v>
      </c>
      <c r="B135" s="128"/>
      <c r="C135" s="128"/>
      <c r="D135" s="128"/>
      <c r="E135" s="128"/>
      <c r="F135" s="128"/>
      <c r="G135" s="128"/>
      <c r="H135" s="128"/>
      <c r="I135" s="128"/>
      <c r="J135" s="0"/>
    </row>
    <row r="136" customFormat="false" ht="18.2" hidden="false" customHeight="true" outlineLevel="0" collapsed="false">
      <c r="A136" s="246" t="s">
        <v>484</v>
      </c>
      <c r="B136" s="246"/>
      <c r="C136" s="210" t="s">
        <v>485</v>
      </c>
      <c r="D136" s="210"/>
      <c r="E136" s="210"/>
      <c r="F136" s="210"/>
      <c r="G136" s="210"/>
      <c r="H136" s="210"/>
      <c r="I136" s="210"/>
      <c r="J136" s="0"/>
    </row>
    <row r="137" customFormat="false" ht="16.5" hidden="false" customHeight="false" outlineLevel="0" collapsed="false">
      <c r="A137" s="210" t="s">
        <v>687</v>
      </c>
      <c r="B137" s="210"/>
      <c r="C137" s="210"/>
      <c r="D137" s="210"/>
      <c r="E137" s="210"/>
      <c r="F137" s="210"/>
      <c r="G137" s="210"/>
      <c r="H137" s="210"/>
      <c r="I137" s="210"/>
      <c r="J137" s="0"/>
    </row>
    <row r="138" customFormat="false" ht="16.5" hidden="false" customHeight="false" outlineLevel="0" collapsed="false">
      <c r="A138" s="210" t="s">
        <v>496</v>
      </c>
      <c r="B138" s="210"/>
      <c r="C138" s="210" t="s">
        <v>497</v>
      </c>
      <c r="D138" s="210"/>
      <c r="E138" s="210"/>
      <c r="F138" s="210"/>
      <c r="G138" s="210"/>
      <c r="H138" s="210"/>
      <c r="I138" s="210"/>
      <c r="J138" s="0"/>
    </row>
    <row r="139" customFormat="false" ht="18.2" hidden="false" customHeight="true" outlineLevel="0" collapsed="false">
      <c r="A139" s="211"/>
      <c r="B139" s="211"/>
      <c r="C139" s="212"/>
      <c r="D139" s="212"/>
      <c r="E139" s="212"/>
      <c r="F139" s="212"/>
      <c r="G139" s="212"/>
      <c r="H139" s="212"/>
      <c r="I139" s="212"/>
      <c r="J139" s="0"/>
    </row>
    <row r="140" customFormat="false" ht="18.2" hidden="false" customHeight="true" outlineLevel="0" collapsed="false">
      <c r="A140" s="214" t="s">
        <v>441</v>
      </c>
      <c r="B140" s="214"/>
      <c r="C140" s="213" t="s">
        <v>1004</v>
      </c>
      <c r="D140" s="213"/>
      <c r="E140" s="213"/>
      <c r="F140" s="213"/>
      <c r="G140" s="213"/>
      <c r="H140" s="213"/>
      <c r="I140" s="213"/>
      <c r="J140" s="0"/>
    </row>
    <row r="141" customFormat="false" ht="18.2" hidden="false" customHeight="true" outlineLevel="0" collapsed="false">
      <c r="A141" s="214" t="s">
        <v>443</v>
      </c>
      <c r="B141" s="214"/>
      <c r="C141" s="214" t="s">
        <v>1005</v>
      </c>
      <c r="D141" s="214"/>
      <c r="E141" s="214"/>
      <c r="F141" s="214"/>
      <c r="G141" s="214"/>
      <c r="H141" s="214"/>
      <c r="I141" s="214"/>
      <c r="J141" s="0"/>
    </row>
    <row r="142" customFormat="false" ht="18.4" hidden="false" customHeight="true" outlineLevel="0" collapsed="false">
      <c r="A142" s="265" t="s">
        <v>445</v>
      </c>
      <c r="B142" s="265"/>
      <c r="C142" s="128" t="s">
        <v>499</v>
      </c>
      <c r="D142" s="128"/>
      <c r="E142" s="128"/>
      <c r="F142" s="128"/>
      <c r="G142" s="128"/>
      <c r="H142" s="128"/>
      <c r="I142" s="128"/>
      <c r="J142" s="0"/>
    </row>
    <row r="143" customFormat="false" ht="18.2" hidden="false" customHeight="true" outlineLevel="0" collapsed="false">
      <c r="A143" s="128"/>
      <c r="B143" s="128"/>
      <c r="C143" s="217"/>
      <c r="D143" s="217"/>
      <c r="E143" s="217"/>
      <c r="F143" s="217"/>
      <c r="G143" s="217"/>
      <c r="H143" s="217"/>
      <c r="I143" s="212"/>
      <c r="J143" s="0"/>
    </row>
    <row r="144" customFormat="false" ht="18.4" hidden="false" customHeight="true" outlineLevel="0" collapsed="false">
      <c r="A144" s="401" t="s">
        <v>448</v>
      </c>
      <c r="B144" s="401"/>
      <c r="C144" s="402" t="s">
        <v>449</v>
      </c>
      <c r="D144" s="402"/>
      <c r="E144" s="402"/>
      <c r="F144" s="402"/>
      <c r="G144" s="402"/>
      <c r="H144" s="402"/>
      <c r="I144" s="267"/>
      <c r="J144" s="0"/>
    </row>
    <row r="145" customFormat="false" ht="16.5" hidden="false" customHeight="false" outlineLevel="0" collapsed="false">
      <c r="A145" s="401"/>
      <c r="B145" s="401"/>
      <c r="C145" s="380" t="s">
        <v>450</v>
      </c>
      <c r="D145" s="380"/>
      <c r="E145" s="403" t="s">
        <v>450</v>
      </c>
      <c r="F145" s="403"/>
      <c r="G145" s="403"/>
      <c r="H145" s="403"/>
      <c r="I145" s="267"/>
      <c r="J145" s="0"/>
    </row>
    <row r="146" customFormat="false" ht="16.5" hidden="false" customHeight="false" outlineLevel="0" collapsed="false">
      <c r="A146" s="401"/>
      <c r="B146" s="401"/>
      <c r="C146" s="218" t="s">
        <v>451</v>
      </c>
      <c r="D146" s="218" t="s">
        <v>452</v>
      </c>
      <c r="E146" s="218" t="s">
        <v>451</v>
      </c>
      <c r="F146" s="218"/>
      <c r="G146" s="303" t="s">
        <v>452</v>
      </c>
      <c r="H146" s="303"/>
      <c r="I146" s="220"/>
      <c r="J146" s="0"/>
    </row>
    <row r="147" customFormat="false" ht="18.4" hidden="false" customHeight="true" outlineLevel="0" collapsed="false">
      <c r="A147" s="434" t="s">
        <v>1006</v>
      </c>
      <c r="B147" s="434"/>
      <c r="C147" s="228"/>
      <c r="D147" s="228" t="n">
        <v>8</v>
      </c>
      <c r="E147" s="228" t="n">
        <v>6</v>
      </c>
      <c r="F147" s="228"/>
      <c r="G147" s="404" t="n">
        <v>6</v>
      </c>
      <c r="H147" s="404"/>
      <c r="I147" s="212"/>
      <c r="J147" s="0"/>
    </row>
    <row r="148" customFormat="false" ht="18.4" hidden="false" customHeight="true" outlineLevel="0" collapsed="false">
      <c r="A148" s="227" t="s">
        <v>560</v>
      </c>
      <c r="B148" s="227"/>
      <c r="C148" s="252" t="n">
        <v>14</v>
      </c>
      <c r="D148" s="252" t="n">
        <v>14</v>
      </c>
      <c r="E148" s="252" t="n">
        <v>10.5</v>
      </c>
      <c r="F148" s="252"/>
      <c r="G148" s="435" t="n">
        <v>10.5</v>
      </c>
      <c r="H148" s="435"/>
      <c r="I148" s="210"/>
      <c r="J148" s="0"/>
    </row>
    <row r="149" customFormat="false" ht="18.4" hidden="false" customHeight="true" outlineLevel="0" collapsed="false">
      <c r="A149" s="227" t="s">
        <v>208</v>
      </c>
      <c r="B149" s="227"/>
      <c r="C149" s="228" t="n">
        <v>1</v>
      </c>
      <c r="D149" s="228" t="n">
        <v>1</v>
      </c>
      <c r="E149" s="228" t="n">
        <v>1</v>
      </c>
      <c r="F149" s="228"/>
      <c r="G149" s="404" t="n">
        <v>1</v>
      </c>
      <c r="H149" s="404"/>
      <c r="I149" s="210"/>
      <c r="J149" s="0"/>
    </row>
    <row r="150" customFormat="false" ht="18.4" hidden="false" customHeight="true" outlineLevel="0" collapsed="false">
      <c r="A150" s="227" t="s">
        <v>138</v>
      </c>
      <c r="B150" s="227"/>
      <c r="C150" s="228" t="n">
        <v>4</v>
      </c>
      <c r="D150" s="228" t="n">
        <v>4</v>
      </c>
      <c r="E150" s="228" t="n">
        <v>3.2</v>
      </c>
      <c r="F150" s="228"/>
      <c r="G150" s="404" t="n">
        <v>3.2</v>
      </c>
      <c r="H150" s="404"/>
      <c r="I150" s="210"/>
      <c r="J150" s="0"/>
    </row>
    <row r="151" customFormat="false" ht="18.4" hidden="false" customHeight="true" outlineLevel="0" collapsed="false">
      <c r="A151" s="227" t="s">
        <v>63</v>
      </c>
      <c r="B151" s="227"/>
      <c r="C151" s="228" t="n">
        <v>2.8</v>
      </c>
      <c r="D151" s="228" t="n">
        <v>2.8</v>
      </c>
      <c r="E151" s="228" t="n">
        <v>2.1</v>
      </c>
      <c r="F151" s="228"/>
      <c r="G151" s="404" t="n">
        <v>2.1</v>
      </c>
      <c r="H151" s="404"/>
      <c r="I151" s="210"/>
      <c r="J151" s="0"/>
    </row>
    <row r="152" customFormat="false" ht="18.4" hidden="false" customHeight="true" outlineLevel="0" collapsed="false">
      <c r="A152" s="436" t="s">
        <v>1007</v>
      </c>
      <c r="B152" s="436"/>
      <c r="C152" s="233"/>
      <c r="D152" s="233" t="n">
        <v>20</v>
      </c>
      <c r="E152" s="233"/>
      <c r="F152" s="233"/>
      <c r="G152" s="431"/>
      <c r="H152" s="431"/>
      <c r="I152" s="210"/>
      <c r="J152" s="0"/>
    </row>
    <row r="153" customFormat="false" ht="18.4" hidden="false" customHeight="true" outlineLevel="0" collapsed="false">
      <c r="A153" s="229" t="s">
        <v>118</v>
      </c>
      <c r="B153" s="229"/>
      <c r="C153" s="233" t="n">
        <v>10</v>
      </c>
      <c r="D153" s="233" t="n">
        <v>9.6</v>
      </c>
      <c r="E153" s="233" t="n">
        <v>7.5</v>
      </c>
      <c r="F153" s="233"/>
      <c r="G153" s="431" t="n">
        <v>6</v>
      </c>
      <c r="H153" s="431"/>
      <c r="I153" s="210"/>
      <c r="J153" s="0"/>
    </row>
    <row r="154" customFormat="false" ht="18.4" hidden="false" customHeight="true" outlineLevel="0" collapsed="false">
      <c r="A154" s="229" t="s">
        <v>504</v>
      </c>
      <c r="B154" s="229"/>
      <c r="C154" s="233" t="n">
        <v>4</v>
      </c>
      <c r="D154" s="233" t="n">
        <v>4</v>
      </c>
      <c r="E154" s="233" t="n">
        <v>3</v>
      </c>
      <c r="F154" s="233"/>
      <c r="G154" s="431" t="n">
        <v>3</v>
      </c>
      <c r="H154" s="431"/>
      <c r="I154" s="210"/>
      <c r="J154" s="0"/>
    </row>
    <row r="155" customFormat="false" ht="18.4" hidden="false" customHeight="true" outlineLevel="0" collapsed="false">
      <c r="A155" s="229" t="s">
        <v>455</v>
      </c>
      <c r="B155" s="229"/>
      <c r="C155" s="233" t="n">
        <v>2</v>
      </c>
      <c r="D155" s="233" t="n">
        <v>2</v>
      </c>
      <c r="E155" s="233" t="n">
        <v>1</v>
      </c>
      <c r="F155" s="233"/>
      <c r="G155" s="431" t="s">
        <v>319</v>
      </c>
      <c r="H155" s="431"/>
      <c r="I155" s="210"/>
      <c r="J155" s="0"/>
    </row>
    <row r="156" customFormat="false" ht="18.4" hidden="false" customHeight="true" outlineLevel="0" collapsed="false">
      <c r="A156" s="229" t="s">
        <v>989</v>
      </c>
      <c r="B156" s="229"/>
      <c r="C156" s="233" t="n">
        <v>190</v>
      </c>
      <c r="D156" s="233" t="n">
        <v>190</v>
      </c>
      <c r="E156" s="233" t="n">
        <v>142.5</v>
      </c>
      <c r="F156" s="233"/>
      <c r="G156" s="431" t="n">
        <v>142</v>
      </c>
      <c r="H156" s="431"/>
      <c r="I156" s="210"/>
      <c r="J156" s="0"/>
    </row>
    <row r="157" customFormat="false" ht="18.2" hidden="false" customHeight="true" outlineLevel="0" collapsed="false">
      <c r="A157" s="234" t="s">
        <v>458</v>
      </c>
      <c r="B157" s="234"/>
      <c r="C157" s="228"/>
      <c r="D157" s="228" t="n">
        <v>200</v>
      </c>
      <c r="E157" s="228"/>
      <c r="F157" s="228"/>
      <c r="G157" s="228" t="n">
        <v>150</v>
      </c>
      <c r="H157" s="228"/>
      <c r="I157" s="212"/>
      <c r="J157" s="0"/>
    </row>
    <row r="158" customFormat="false" ht="18.2" hidden="false" customHeight="true" outlineLevel="0" collapsed="false">
      <c r="A158" s="211"/>
      <c r="B158" s="211"/>
      <c r="C158" s="212"/>
      <c r="D158" s="212"/>
      <c r="E158" s="212"/>
      <c r="F158" s="212"/>
      <c r="G158" s="212"/>
      <c r="H158" s="212"/>
      <c r="I158" s="212"/>
      <c r="J158" s="0"/>
    </row>
    <row r="159" customFormat="false" ht="18.2" hidden="false" customHeight="true" outlineLevel="0" collapsed="false">
      <c r="A159" s="211" t="s">
        <v>459</v>
      </c>
      <c r="B159" s="211"/>
      <c r="C159" s="211"/>
      <c r="D159" s="211"/>
      <c r="E159" s="211"/>
      <c r="F159" s="211"/>
      <c r="G159" s="211"/>
      <c r="H159" s="211"/>
      <c r="I159" s="211"/>
      <c r="J159" s="0"/>
    </row>
    <row r="160" customFormat="false" ht="34.9" hidden="false" customHeight="true" outlineLevel="0" collapsed="false">
      <c r="A160" s="427" t="s">
        <v>460</v>
      </c>
      <c r="B160" s="427"/>
      <c r="C160" s="427"/>
      <c r="D160" s="427"/>
      <c r="E160" s="412" t="s">
        <v>461</v>
      </c>
      <c r="F160" s="412"/>
      <c r="G160" s="413" t="s">
        <v>462</v>
      </c>
      <c r="H160" s="413"/>
      <c r="I160" s="413"/>
      <c r="J160" s="0"/>
    </row>
    <row r="161" customFormat="false" ht="66" hidden="false" customHeight="false" outlineLevel="0" collapsed="false">
      <c r="A161" s="414" t="s">
        <v>464</v>
      </c>
      <c r="B161" s="415" t="s">
        <v>465</v>
      </c>
      <c r="C161" s="415" t="s">
        <v>466</v>
      </c>
      <c r="D161" s="415" t="s">
        <v>467</v>
      </c>
      <c r="E161" s="415" t="s">
        <v>468</v>
      </c>
      <c r="F161" s="415" t="s">
        <v>469</v>
      </c>
      <c r="G161" s="415" t="s">
        <v>470</v>
      </c>
      <c r="H161" s="415" t="s">
        <v>471</v>
      </c>
      <c r="I161" s="416" t="s">
        <v>472</v>
      </c>
      <c r="J161" s="0"/>
    </row>
    <row r="162" customFormat="false" ht="16.5" hidden="false" customHeight="false" outlineLevel="0" collapsed="false">
      <c r="A162" s="428" t="n">
        <v>1.8</v>
      </c>
      <c r="B162" s="429" t="n">
        <v>1.8</v>
      </c>
      <c r="C162" s="429" t="n">
        <v>12</v>
      </c>
      <c r="D162" s="429" t="n">
        <v>78</v>
      </c>
      <c r="E162" s="429" t="n">
        <v>10.2</v>
      </c>
      <c r="F162" s="429" t="n">
        <v>0.4</v>
      </c>
      <c r="G162" s="429" t="s">
        <v>512</v>
      </c>
      <c r="H162" s="429" t="s">
        <v>512</v>
      </c>
      <c r="I162" s="430" t="n">
        <v>0.4</v>
      </c>
      <c r="J162" s="0"/>
    </row>
    <row r="163" customFormat="false" ht="16.5" hidden="false" customHeight="false" outlineLevel="0" collapsed="false">
      <c r="A163" s="263"/>
      <c r="B163" s="263"/>
      <c r="C163" s="212"/>
      <c r="D163" s="212"/>
      <c r="E163" s="212"/>
      <c r="F163" s="212"/>
      <c r="G163" s="212"/>
      <c r="H163" s="212"/>
      <c r="I163" s="212"/>
      <c r="J163" s="0"/>
    </row>
    <row r="164" customFormat="false" ht="18.2" hidden="false" customHeight="true" outlineLevel="0" collapsed="false">
      <c r="A164" s="433" t="s">
        <v>482</v>
      </c>
      <c r="B164" s="433"/>
      <c r="C164" s="433"/>
      <c r="D164" s="433"/>
      <c r="E164" s="433"/>
      <c r="F164" s="433"/>
      <c r="G164" s="433"/>
      <c r="H164" s="433"/>
      <c r="I164" s="433"/>
      <c r="J164" s="0"/>
    </row>
    <row r="165" customFormat="false" ht="117.2" hidden="false" customHeight="true" outlineLevel="0" collapsed="false">
      <c r="A165" s="128" t="s">
        <v>1008</v>
      </c>
      <c r="B165" s="128"/>
      <c r="C165" s="128"/>
      <c r="D165" s="128"/>
      <c r="E165" s="128"/>
      <c r="F165" s="128"/>
      <c r="G165" s="128"/>
      <c r="H165" s="128"/>
      <c r="I165" s="128"/>
      <c r="J165" s="0"/>
    </row>
    <row r="166" customFormat="false" ht="18.2" hidden="false" customHeight="true" outlineLevel="0" collapsed="false">
      <c r="A166" s="246" t="s">
        <v>484</v>
      </c>
      <c r="B166" s="246"/>
      <c r="C166" s="210" t="s">
        <v>485</v>
      </c>
      <c r="D166" s="210"/>
      <c r="E166" s="210"/>
      <c r="F166" s="210"/>
      <c r="G166" s="210"/>
      <c r="H166" s="210"/>
      <c r="I166" s="210"/>
      <c r="J166" s="0"/>
    </row>
    <row r="167" customFormat="false" ht="16.5" hidden="false" customHeight="false" outlineLevel="0" collapsed="false">
      <c r="A167" s="210" t="s">
        <v>687</v>
      </c>
      <c r="B167" s="210"/>
      <c r="C167" s="210"/>
      <c r="D167" s="210"/>
      <c r="E167" s="210"/>
      <c r="F167" s="210"/>
      <c r="G167" s="210"/>
      <c r="H167" s="210"/>
      <c r="I167" s="210"/>
      <c r="J167" s="0"/>
    </row>
    <row r="168" customFormat="false" ht="16.5" hidden="false" customHeight="false" outlineLevel="0" collapsed="false">
      <c r="A168" s="210" t="s">
        <v>496</v>
      </c>
      <c r="B168" s="210"/>
      <c r="C168" s="210" t="s">
        <v>497</v>
      </c>
      <c r="D168" s="210"/>
      <c r="E168" s="210"/>
      <c r="F168" s="210"/>
      <c r="G168" s="210"/>
      <c r="H168" s="210"/>
      <c r="I168" s="210"/>
      <c r="J168" s="0"/>
    </row>
    <row r="169" customFormat="false" ht="18.2" hidden="false" customHeight="true" outlineLevel="0" collapsed="false">
      <c r="A169" s="211"/>
      <c r="B169" s="211"/>
      <c r="C169" s="212"/>
      <c r="D169" s="212"/>
      <c r="E169" s="212"/>
      <c r="F169" s="212"/>
      <c r="G169" s="212"/>
      <c r="H169" s="212"/>
      <c r="I169" s="212"/>
      <c r="J169" s="0"/>
    </row>
    <row r="170" customFormat="false" ht="18.2" hidden="false" customHeight="true" outlineLevel="0" collapsed="false">
      <c r="A170" s="214" t="s">
        <v>441</v>
      </c>
      <c r="B170" s="214"/>
      <c r="C170" s="213" t="s">
        <v>1004</v>
      </c>
      <c r="D170" s="213"/>
      <c r="E170" s="213"/>
      <c r="F170" s="213"/>
      <c r="G170" s="213"/>
      <c r="H170" s="213"/>
      <c r="I170" s="213"/>
      <c r="J170" s="0"/>
    </row>
    <row r="171" customFormat="false" ht="18.2" hidden="false" customHeight="true" outlineLevel="0" collapsed="false">
      <c r="A171" s="214" t="s">
        <v>443</v>
      </c>
      <c r="B171" s="214"/>
      <c r="C171" s="214" t="s">
        <v>1009</v>
      </c>
      <c r="D171" s="214"/>
      <c r="E171" s="214"/>
      <c r="F171" s="214"/>
      <c r="G171" s="214"/>
      <c r="H171" s="214"/>
      <c r="I171" s="214"/>
      <c r="J171" s="0"/>
    </row>
    <row r="172" customFormat="false" ht="18.4" hidden="false" customHeight="true" outlineLevel="0" collapsed="false">
      <c r="A172" s="265" t="s">
        <v>445</v>
      </c>
      <c r="B172" s="265"/>
      <c r="C172" s="128" t="s">
        <v>499</v>
      </c>
      <c r="D172" s="128"/>
      <c r="E172" s="128"/>
      <c r="F172" s="128"/>
      <c r="G172" s="128"/>
      <c r="H172" s="128"/>
      <c r="I172" s="128"/>
      <c r="J172" s="0"/>
    </row>
    <row r="173" customFormat="false" ht="18.2" hidden="false" customHeight="true" outlineLevel="0" collapsed="false">
      <c r="A173" s="128"/>
      <c r="B173" s="128"/>
      <c r="C173" s="217"/>
      <c r="D173" s="217"/>
      <c r="E173" s="217"/>
      <c r="F173" s="217"/>
      <c r="G173" s="217"/>
      <c r="H173" s="217"/>
      <c r="I173" s="212"/>
      <c r="J173" s="0"/>
    </row>
    <row r="174" customFormat="false" ht="18.4" hidden="false" customHeight="true" outlineLevel="0" collapsed="false">
      <c r="A174" s="401" t="s">
        <v>448</v>
      </c>
      <c r="B174" s="401"/>
      <c r="C174" s="402" t="s">
        <v>449</v>
      </c>
      <c r="D174" s="402"/>
      <c r="E174" s="402"/>
      <c r="F174" s="402"/>
      <c r="G174" s="402"/>
      <c r="H174" s="402"/>
      <c r="I174" s="267"/>
      <c r="J174" s="0"/>
    </row>
    <row r="175" customFormat="false" ht="16.5" hidden="false" customHeight="false" outlineLevel="0" collapsed="false">
      <c r="A175" s="401"/>
      <c r="B175" s="401"/>
      <c r="C175" s="380" t="s">
        <v>450</v>
      </c>
      <c r="D175" s="380"/>
      <c r="E175" s="403" t="s">
        <v>1010</v>
      </c>
      <c r="F175" s="403"/>
      <c r="G175" s="403"/>
      <c r="H175" s="403"/>
      <c r="I175" s="267"/>
      <c r="J175" s="0"/>
    </row>
    <row r="176" customFormat="false" ht="16.5" hidden="false" customHeight="false" outlineLevel="0" collapsed="false">
      <c r="A176" s="401"/>
      <c r="B176" s="401"/>
      <c r="C176" s="218" t="s">
        <v>451</v>
      </c>
      <c r="D176" s="218" t="s">
        <v>452</v>
      </c>
      <c r="E176" s="218" t="s">
        <v>451</v>
      </c>
      <c r="F176" s="218"/>
      <c r="G176" s="303" t="s">
        <v>452</v>
      </c>
      <c r="H176" s="303"/>
      <c r="I176" s="220"/>
      <c r="J176" s="0"/>
    </row>
    <row r="177" customFormat="false" ht="18.2" hidden="false" customHeight="true" outlineLevel="0" collapsed="false">
      <c r="A177" s="223" t="s">
        <v>135</v>
      </c>
      <c r="B177" s="223"/>
      <c r="C177" s="228" t="n">
        <v>40</v>
      </c>
      <c r="D177" s="228" t="n">
        <v>30</v>
      </c>
      <c r="E177" s="228" t="n">
        <v>31.8</v>
      </c>
      <c r="F177" s="228"/>
      <c r="G177" s="228" t="n">
        <v>24</v>
      </c>
      <c r="H177" s="228"/>
      <c r="I177" s="212"/>
      <c r="J177" s="0"/>
    </row>
    <row r="178" customFormat="false" ht="18.2" hidden="false" customHeight="true" outlineLevel="0" collapsed="false">
      <c r="A178" s="223" t="s">
        <v>134</v>
      </c>
      <c r="B178" s="223"/>
      <c r="C178" s="228" t="n">
        <v>45</v>
      </c>
      <c r="D178" s="228" t="n">
        <v>32</v>
      </c>
      <c r="E178" s="228" t="n">
        <v>33.7</v>
      </c>
      <c r="F178" s="228"/>
      <c r="G178" s="228" t="n">
        <v>24</v>
      </c>
      <c r="H178" s="228"/>
      <c r="I178" s="212"/>
      <c r="J178" s="0"/>
    </row>
    <row r="179" customFormat="false" ht="18.4" hidden="false" customHeight="true" outlineLevel="0" collapsed="false">
      <c r="A179" s="227" t="s">
        <v>118</v>
      </c>
      <c r="B179" s="227"/>
      <c r="C179" s="228" t="n">
        <v>9.6</v>
      </c>
      <c r="D179" s="228" t="n">
        <v>8</v>
      </c>
      <c r="E179" s="228" t="n">
        <v>7.2</v>
      </c>
      <c r="F179" s="228"/>
      <c r="G179" s="228" t="n">
        <v>6</v>
      </c>
      <c r="H179" s="228"/>
      <c r="I179" s="210"/>
      <c r="J179" s="0"/>
    </row>
    <row r="180" customFormat="false" ht="18.2" hidden="false" customHeight="true" outlineLevel="0" collapsed="false">
      <c r="A180" s="271" t="s">
        <v>593</v>
      </c>
      <c r="B180" s="271"/>
      <c r="C180" s="228" t="n">
        <v>26.6</v>
      </c>
      <c r="D180" s="228" t="n">
        <v>20</v>
      </c>
      <c r="E180" s="228" t="n">
        <v>19.9</v>
      </c>
      <c r="F180" s="228"/>
      <c r="G180" s="228" t="n">
        <v>15</v>
      </c>
      <c r="H180" s="228"/>
      <c r="I180" s="210"/>
      <c r="J180" s="0"/>
    </row>
    <row r="181" customFormat="false" ht="16.5" hidden="false" customHeight="false" outlineLevel="0" collapsed="false">
      <c r="A181" s="271" t="s">
        <v>52</v>
      </c>
      <c r="B181" s="271"/>
      <c r="C181" s="228" t="n">
        <v>28.6</v>
      </c>
      <c r="D181" s="228" t="n">
        <v>20</v>
      </c>
      <c r="E181" s="228" t="n">
        <v>21.4</v>
      </c>
      <c r="F181" s="228"/>
      <c r="G181" s="228" t="n">
        <v>15</v>
      </c>
      <c r="H181" s="228"/>
      <c r="I181" s="210"/>
      <c r="J181" s="0"/>
    </row>
    <row r="182" customFormat="false" ht="16.5" hidden="false" customHeight="false" outlineLevel="0" collapsed="false">
      <c r="A182" s="271" t="s">
        <v>594</v>
      </c>
      <c r="B182" s="271"/>
      <c r="C182" s="228" t="n">
        <v>30.8</v>
      </c>
      <c r="D182" s="228" t="n">
        <v>20</v>
      </c>
      <c r="E182" s="228" t="n">
        <v>23.1</v>
      </c>
      <c r="F182" s="228"/>
      <c r="G182" s="228" t="n">
        <v>15</v>
      </c>
      <c r="H182" s="228"/>
      <c r="I182" s="210"/>
      <c r="J182" s="0"/>
    </row>
    <row r="183" customFormat="false" ht="16.5" hidden="false" customHeight="false" outlineLevel="0" collapsed="false">
      <c r="A183" s="271" t="s">
        <v>595</v>
      </c>
      <c r="B183" s="271"/>
      <c r="C183" s="228" t="n">
        <v>33.4</v>
      </c>
      <c r="D183" s="228" t="n">
        <v>20</v>
      </c>
      <c r="E183" s="228" t="n">
        <v>25</v>
      </c>
      <c r="F183" s="228"/>
      <c r="G183" s="228" t="n">
        <v>15</v>
      </c>
      <c r="H183" s="228"/>
      <c r="I183" s="210"/>
      <c r="J183" s="0"/>
    </row>
    <row r="184" customFormat="false" ht="18.4" hidden="false" customHeight="true" outlineLevel="0" collapsed="false">
      <c r="A184" s="251" t="s">
        <v>503</v>
      </c>
      <c r="B184" s="251"/>
      <c r="C184" s="228" t="n">
        <v>13.3</v>
      </c>
      <c r="D184" s="228" t="n">
        <v>10</v>
      </c>
      <c r="E184" s="228" t="n">
        <v>9.9</v>
      </c>
      <c r="F184" s="228"/>
      <c r="G184" s="228" t="n">
        <v>7.5</v>
      </c>
      <c r="H184" s="228"/>
      <c r="I184" s="210"/>
      <c r="J184" s="0"/>
    </row>
    <row r="185" customFormat="false" ht="18.2" hidden="false" customHeight="true" outlineLevel="0" collapsed="false">
      <c r="A185" s="251" t="s">
        <v>217</v>
      </c>
      <c r="B185" s="251"/>
      <c r="C185" s="228" t="n">
        <v>14.1</v>
      </c>
      <c r="D185" s="228" t="n">
        <v>10</v>
      </c>
      <c r="E185" s="228" t="n">
        <v>10.5</v>
      </c>
      <c r="F185" s="228"/>
      <c r="G185" s="228" t="n">
        <v>7.5</v>
      </c>
      <c r="H185" s="228"/>
      <c r="I185" s="210"/>
      <c r="J185" s="0"/>
    </row>
    <row r="186" customFormat="false" ht="18.4" hidden="false" customHeight="true" outlineLevel="0" collapsed="false">
      <c r="A186" s="227" t="s">
        <v>455</v>
      </c>
      <c r="B186" s="227"/>
      <c r="C186" s="228" t="n">
        <v>1.2</v>
      </c>
      <c r="D186" s="228" t="n">
        <v>1.2</v>
      </c>
      <c r="E186" s="228" t="n">
        <v>0.9</v>
      </c>
      <c r="F186" s="228"/>
      <c r="G186" s="228" t="n">
        <v>0.9</v>
      </c>
      <c r="H186" s="228"/>
      <c r="I186" s="210"/>
      <c r="J186" s="0"/>
    </row>
    <row r="187" customFormat="false" ht="18.4" hidden="false" customHeight="true" outlineLevel="0" collapsed="false">
      <c r="A187" s="227" t="s">
        <v>1011</v>
      </c>
      <c r="B187" s="227"/>
      <c r="C187" s="228" t="n">
        <v>8</v>
      </c>
      <c r="D187" s="228" t="n">
        <v>8</v>
      </c>
      <c r="E187" s="228" t="n">
        <v>6</v>
      </c>
      <c r="F187" s="228"/>
      <c r="G187" s="228" t="n">
        <v>6</v>
      </c>
      <c r="H187" s="228"/>
      <c r="I187" s="210"/>
      <c r="J187" s="0"/>
    </row>
    <row r="188" customFormat="false" ht="18.4" hidden="false" customHeight="true" outlineLevel="0" collapsed="false">
      <c r="A188" s="227" t="s">
        <v>504</v>
      </c>
      <c r="B188" s="227"/>
      <c r="C188" s="228" t="n">
        <v>4</v>
      </c>
      <c r="D188" s="228" t="n">
        <v>4</v>
      </c>
      <c r="E188" s="228" t="n">
        <v>3</v>
      </c>
      <c r="F188" s="228"/>
      <c r="G188" s="228" t="n">
        <v>3</v>
      </c>
      <c r="H188" s="228"/>
      <c r="I188" s="210"/>
      <c r="J188" s="0"/>
    </row>
    <row r="189" customFormat="false" ht="18.4" hidden="false" customHeight="true" outlineLevel="0" collapsed="false">
      <c r="A189" s="227" t="s">
        <v>59</v>
      </c>
      <c r="B189" s="227"/>
      <c r="C189" s="228" t="n">
        <v>2.4</v>
      </c>
      <c r="D189" s="228" t="n">
        <v>2.4</v>
      </c>
      <c r="E189" s="228" t="n">
        <v>1.8</v>
      </c>
      <c r="F189" s="228"/>
      <c r="G189" s="228" t="n">
        <v>1.8</v>
      </c>
      <c r="H189" s="228"/>
      <c r="I189" s="210"/>
      <c r="J189" s="0"/>
    </row>
    <row r="190" customFormat="false" ht="18.4" hidden="false" customHeight="true" outlineLevel="0" collapsed="false">
      <c r="A190" s="227" t="s">
        <v>615</v>
      </c>
      <c r="B190" s="227"/>
      <c r="C190" s="228" t="n">
        <v>1.6</v>
      </c>
      <c r="D190" s="228" t="n">
        <v>1.6</v>
      </c>
      <c r="E190" s="228" t="n">
        <v>1.2</v>
      </c>
      <c r="F190" s="228"/>
      <c r="G190" s="228" t="n">
        <v>1.2</v>
      </c>
      <c r="H190" s="228"/>
      <c r="I190" s="210"/>
      <c r="J190" s="0"/>
    </row>
    <row r="191" customFormat="false" ht="18.4" hidden="false" customHeight="true" outlineLevel="0" collapsed="false">
      <c r="A191" s="227" t="s">
        <v>457</v>
      </c>
      <c r="B191" s="227"/>
      <c r="C191" s="228" t="n">
        <v>4</v>
      </c>
      <c r="D191" s="228" t="n">
        <v>4</v>
      </c>
      <c r="E191" s="228" t="n">
        <v>4</v>
      </c>
      <c r="F191" s="228"/>
      <c r="G191" s="228" t="n">
        <v>4</v>
      </c>
      <c r="H191" s="228"/>
      <c r="I191" s="210"/>
      <c r="J191" s="0"/>
    </row>
    <row r="192" customFormat="false" ht="18.4" hidden="false" customHeight="true" outlineLevel="0" collapsed="false">
      <c r="A192" s="229" t="s">
        <v>989</v>
      </c>
      <c r="B192" s="229"/>
      <c r="C192" s="228" t="n">
        <v>160</v>
      </c>
      <c r="D192" s="228" t="n">
        <v>160</v>
      </c>
      <c r="E192" s="228" t="n">
        <v>120</v>
      </c>
      <c r="F192" s="228"/>
      <c r="G192" s="228" t="n">
        <v>120</v>
      </c>
      <c r="H192" s="228"/>
      <c r="I192" s="210"/>
      <c r="J192" s="0"/>
    </row>
    <row r="193" customFormat="false" ht="18.2" hidden="false" customHeight="true" outlineLevel="0" collapsed="false">
      <c r="A193" s="234" t="s">
        <v>458</v>
      </c>
      <c r="B193" s="234"/>
      <c r="C193" s="228"/>
      <c r="D193" s="228" t="s">
        <v>47</v>
      </c>
      <c r="E193" s="228"/>
      <c r="F193" s="228"/>
      <c r="G193" s="228" t="s">
        <v>319</v>
      </c>
      <c r="H193" s="228"/>
      <c r="I193" s="212"/>
      <c r="J193" s="0"/>
    </row>
    <row r="194" customFormat="false" ht="18.2" hidden="false" customHeight="true" outlineLevel="0" collapsed="false">
      <c r="A194" s="211"/>
      <c r="B194" s="211"/>
      <c r="C194" s="212"/>
      <c r="D194" s="212"/>
      <c r="E194" s="212"/>
      <c r="F194" s="212"/>
      <c r="G194" s="212"/>
      <c r="H194" s="212"/>
      <c r="I194" s="212"/>
      <c r="J194" s="0"/>
    </row>
    <row r="195" customFormat="false" ht="18.2" hidden="false" customHeight="true" outlineLevel="0" collapsed="false">
      <c r="A195" s="211" t="s">
        <v>459</v>
      </c>
      <c r="B195" s="211"/>
      <c r="C195" s="211"/>
      <c r="D195" s="211"/>
      <c r="E195" s="211"/>
      <c r="F195" s="211"/>
      <c r="G195" s="211"/>
      <c r="H195" s="211"/>
      <c r="I195" s="211"/>
      <c r="J195" s="0"/>
    </row>
    <row r="196" customFormat="false" ht="34.9" hidden="false" customHeight="true" outlineLevel="0" collapsed="false">
      <c r="A196" s="427" t="s">
        <v>460</v>
      </c>
      <c r="B196" s="427"/>
      <c r="C196" s="427"/>
      <c r="D196" s="427"/>
      <c r="E196" s="412" t="s">
        <v>461</v>
      </c>
      <c r="F196" s="412"/>
      <c r="G196" s="413" t="s">
        <v>462</v>
      </c>
      <c r="H196" s="413"/>
      <c r="I196" s="413"/>
      <c r="J196" s="0"/>
    </row>
    <row r="197" customFormat="false" ht="66" hidden="false" customHeight="false" outlineLevel="0" collapsed="false">
      <c r="A197" s="414" t="s">
        <v>464</v>
      </c>
      <c r="B197" s="415" t="s">
        <v>465</v>
      </c>
      <c r="C197" s="415" t="s">
        <v>466</v>
      </c>
      <c r="D197" s="415" t="s">
        <v>467</v>
      </c>
      <c r="E197" s="415" t="s">
        <v>468</v>
      </c>
      <c r="F197" s="415" t="s">
        <v>469</v>
      </c>
      <c r="G197" s="415" t="s">
        <v>470</v>
      </c>
      <c r="H197" s="415" t="s">
        <v>471</v>
      </c>
      <c r="I197" s="416" t="s">
        <v>472</v>
      </c>
      <c r="J197" s="0"/>
    </row>
    <row r="198" customFormat="false" ht="16.5" hidden="false" customHeight="false" outlineLevel="0" collapsed="false">
      <c r="A198" s="428" t="n">
        <v>1.8</v>
      </c>
      <c r="B198" s="429" t="n">
        <v>4.4</v>
      </c>
      <c r="C198" s="429" t="n">
        <v>12.14</v>
      </c>
      <c r="D198" s="429" t="n">
        <v>94</v>
      </c>
      <c r="E198" s="429" t="n">
        <v>39.6</v>
      </c>
      <c r="F198" s="429" t="n">
        <v>1</v>
      </c>
      <c r="G198" s="429" t="s">
        <v>512</v>
      </c>
      <c r="H198" s="429" t="s">
        <v>512</v>
      </c>
      <c r="I198" s="430" t="n">
        <v>5.2</v>
      </c>
      <c r="J198" s="0"/>
    </row>
    <row r="199" customFormat="false" ht="16.5" hidden="false" customHeight="false" outlineLevel="0" collapsed="false">
      <c r="A199" s="263"/>
      <c r="B199" s="263"/>
      <c r="C199" s="212"/>
      <c r="D199" s="212"/>
      <c r="E199" s="212"/>
      <c r="F199" s="212"/>
      <c r="G199" s="212"/>
      <c r="H199" s="212"/>
      <c r="I199" s="212"/>
      <c r="J199" s="0"/>
    </row>
    <row r="200" customFormat="false" ht="18.2" hidden="false" customHeight="true" outlineLevel="0" collapsed="false">
      <c r="A200" s="433" t="s">
        <v>482</v>
      </c>
      <c r="B200" s="433"/>
      <c r="C200" s="433"/>
      <c r="D200" s="433"/>
      <c r="E200" s="433"/>
      <c r="F200" s="433"/>
      <c r="G200" s="433"/>
      <c r="H200" s="433"/>
      <c r="I200" s="433"/>
      <c r="J200" s="0"/>
    </row>
    <row r="201" customFormat="false" ht="133.5" hidden="false" customHeight="true" outlineLevel="0" collapsed="false">
      <c r="A201" s="259" t="s">
        <v>1012</v>
      </c>
      <c r="B201" s="259"/>
      <c r="C201" s="259"/>
      <c r="D201" s="259"/>
      <c r="E201" s="259"/>
      <c r="F201" s="259"/>
      <c r="G201" s="259"/>
      <c r="H201" s="259"/>
      <c r="I201" s="259"/>
      <c r="J201" s="0"/>
    </row>
    <row r="202" customFormat="false" ht="18.2" hidden="false" customHeight="true" outlineLevel="0" collapsed="false">
      <c r="A202" s="246" t="s">
        <v>484</v>
      </c>
      <c r="B202" s="246"/>
      <c r="C202" s="210" t="s">
        <v>485</v>
      </c>
      <c r="D202" s="210"/>
      <c r="E202" s="210"/>
      <c r="F202" s="210"/>
      <c r="G202" s="210"/>
      <c r="H202" s="210"/>
      <c r="I202" s="210"/>
      <c r="J202" s="0"/>
    </row>
    <row r="203" customFormat="false" ht="16.5" hidden="false" customHeight="false" outlineLevel="0" collapsed="false">
      <c r="A203" s="210" t="s">
        <v>687</v>
      </c>
      <c r="B203" s="210"/>
      <c r="C203" s="210"/>
      <c r="D203" s="210"/>
      <c r="E203" s="210"/>
      <c r="F203" s="210"/>
      <c r="G203" s="210"/>
      <c r="H203" s="210"/>
      <c r="I203" s="210"/>
      <c r="J203" s="0"/>
    </row>
    <row r="204" customFormat="false" ht="16.5" hidden="false" customHeight="false" outlineLevel="0" collapsed="false">
      <c r="A204" s="210" t="s">
        <v>496</v>
      </c>
      <c r="B204" s="210"/>
      <c r="C204" s="210" t="s">
        <v>497</v>
      </c>
      <c r="D204" s="210"/>
      <c r="E204" s="210"/>
      <c r="F204" s="210"/>
      <c r="G204" s="210"/>
      <c r="H204" s="210"/>
      <c r="I204" s="210"/>
      <c r="J204" s="0"/>
    </row>
    <row r="205" customFormat="false" ht="18.2" hidden="false" customHeight="true" outlineLevel="0" collapsed="false">
      <c r="A205" s="211"/>
      <c r="B205" s="211"/>
      <c r="C205" s="212"/>
      <c r="D205" s="212"/>
      <c r="E205" s="212"/>
      <c r="F205" s="212"/>
      <c r="G205" s="212"/>
      <c r="H205" s="212"/>
      <c r="I205" s="212"/>
      <c r="J205" s="0"/>
    </row>
    <row r="206" customFormat="false" ht="16.5" hidden="false" customHeight="false" outlineLevel="0" collapsed="false">
      <c r="A206" s="0"/>
      <c r="B206" s="0"/>
      <c r="C206" s="0"/>
      <c r="D206" s="0"/>
      <c r="E206" s="0"/>
      <c r="F206" s="0"/>
      <c r="G206" s="0"/>
      <c r="H206" s="0"/>
      <c r="I206" s="0"/>
      <c r="J206" s="0"/>
    </row>
    <row r="207" customFormat="false" ht="16.5" hidden="false" customHeight="false" outlineLevel="0" collapsed="false">
      <c r="A207" s="0"/>
      <c r="B207" s="0"/>
      <c r="C207" s="0"/>
      <c r="D207" s="0"/>
      <c r="E207" s="0"/>
      <c r="F207" s="0"/>
      <c r="G207" s="0"/>
      <c r="H207" s="0"/>
      <c r="I207" s="0"/>
      <c r="J207" s="0"/>
    </row>
    <row r="208" customFormat="false" ht="16.5" hidden="false" customHeight="false" outlineLevel="0" collapsed="false">
      <c r="A208" s="0"/>
      <c r="B208" s="0"/>
      <c r="C208" s="0"/>
      <c r="D208" s="0"/>
      <c r="E208" s="0"/>
      <c r="F208" s="0"/>
      <c r="G208" s="0"/>
      <c r="H208" s="0"/>
      <c r="I208" s="0"/>
      <c r="J208" s="0"/>
    </row>
    <row r="209" customFormat="false" ht="16.5" hidden="false" customHeight="false" outlineLevel="0" collapsed="false">
      <c r="A209" s="211"/>
      <c r="B209" s="263"/>
      <c r="C209" s="212"/>
      <c r="D209" s="212"/>
      <c r="E209" s="212"/>
      <c r="F209" s="212"/>
      <c r="G209" s="212"/>
      <c r="H209" s="212"/>
      <c r="I209" s="212"/>
      <c r="J209" s="0"/>
    </row>
    <row r="210" customFormat="false" ht="18.2" hidden="false" customHeight="true" outlineLevel="0" collapsed="false">
      <c r="A210" s="214" t="s">
        <v>441</v>
      </c>
      <c r="B210" s="214"/>
      <c r="C210" s="213" t="s">
        <v>1013</v>
      </c>
      <c r="D210" s="213"/>
      <c r="E210" s="213"/>
      <c r="F210" s="213"/>
      <c r="G210" s="213"/>
      <c r="H210" s="213"/>
      <c r="I210" s="213"/>
      <c r="J210" s="0"/>
    </row>
    <row r="211" customFormat="false" ht="18.2" hidden="false" customHeight="true" outlineLevel="0" collapsed="false">
      <c r="A211" s="214" t="s">
        <v>443</v>
      </c>
      <c r="B211" s="214"/>
      <c r="C211" s="214" t="s">
        <v>298</v>
      </c>
      <c r="D211" s="214"/>
      <c r="E211" s="214"/>
      <c r="F211" s="214"/>
      <c r="G211" s="214"/>
      <c r="H211" s="214"/>
      <c r="I211" s="214"/>
      <c r="J211" s="0"/>
    </row>
    <row r="212" customFormat="false" ht="18.4" hidden="false" customHeight="true" outlineLevel="0" collapsed="false">
      <c r="A212" s="265" t="s">
        <v>445</v>
      </c>
      <c r="B212" s="265"/>
      <c r="C212" s="128" t="s">
        <v>499</v>
      </c>
      <c r="D212" s="128"/>
      <c r="E212" s="128"/>
      <c r="F212" s="128"/>
      <c r="G212" s="128"/>
      <c r="H212" s="128"/>
      <c r="I212" s="128"/>
      <c r="J212" s="0"/>
    </row>
    <row r="213" customFormat="false" ht="18.2" hidden="false" customHeight="true" outlineLevel="0" collapsed="false">
      <c r="A213" s="128"/>
      <c r="B213" s="128"/>
      <c r="C213" s="217"/>
      <c r="D213" s="217"/>
      <c r="E213" s="217"/>
      <c r="F213" s="217"/>
      <c r="G213" s="217"/>
      <c r="H213" s="217"/>
      <c r="I213" s="212"/>
      <c r="J213" s="0"/>
    </row>
    <row r="214" customFormat="false" ht="18.4" hidden="false" customHeight="true" outlineLevel="0" collapsed="false">
      <c r="A214" s="401" t="s">
        <v>448</v>
      </c>
      <c r="B214" s="401"/>
      <c r="C214" s="402" t="s">
        <v>449</v>
      </c>
      <c r="D214" s="402"/>
      <c r="E214" s="402"/>
      <c r="F214" s="402"/>
      <c r="G214" s="402"/>
      <c r="H214" s="402"/>
      <c r="I214" s="267"/>
      <c r="J214" s="0"/>
    </row>
    <row r="215" customFormat="false" ht="16.5" hidden="false" customHeight="false" outlineLevel="0" collapsed="false">
      <c r="A215" s="401"/>
      <c r="B215" s="401"/>
      <c r="C215" s="380" t="s">
        <v>450</v>
      </c>
      <c r="D215" s="380"/>
      <c r="E215" s="403" t="s">
        <v>450</v>
      </c>
      <c r="F215" s="403"/>
      <c r="G215" s="403"/>
      <c r="H215" s="403"/>
      <c r="I215" s="267"/>
      <c r="J215" s="0"/>
    </row>
    <row r="216" customFormat="false" ht="16.5" hidden="false" customHeight="false" outlineLevel="0" collapsed="false">
      <c r="A216" s="401"/>
      <c r="B216" s="401"/>
      <c r="C216" s="218" t="s">
        <v>451</v>
      </c>
      <c r="D216" s="218" t="s">
        <v>452</v>
      </c>
      <c r="E216" s="218" t="s">
        <v>451</v>
      </c>
      <c r="F216" s="218"/>
      <c r="G216" s="303" t="s">
        <v>452</v>
      </c>
      <c r="H216" s="303"/>
      <c r="I216" s="220"/>
      <c r="J216" s="0"/>
    </row>
    <row r="217" customFormat="false" ht="18.2" hidden="false" customHeight="true" outlineLevel="0" collapsed="false">
      <c r="A217" s="271" t="s">
        <v>593</v>
      </c>
      <c r="B217" s="271"/>
      <c r="C217" s="228" t="n">
        <v>53.4</v>
      </c>
      <c r="D217" s="228" t="n">
        <v>40</v>
      </c>
      <c r="E217" s="228" t="n">
        <v>40</v>
      </c>
      <c r="F217" s="228"/>
      <c r="G217" s="404" t="n">
        <v>30</v>
      </c>
      <c r="H217" s="404"/>
      <c r="I217" s="212"/>
      <c r="J217" s="0"/>
    </row>
    <row r="218" customFormat="false" ht="16.5" hidden="false" customHeight="false" outlineLevel="0" collapsed="false">
      <c r="A218" s="271" t="s">
        <v>52</v>
      </c>
      <c r="B218" s="271"/>
      <c r="C218" s="228" t="n">
        <v>57.2</v>
      </c>
      <c r="D218" s="228" t="n">
        <v>40</v>
      </c>
      <c r="E218" s="228" t="n">
        <v>42.6</v>
      </c>
      <c r="F218" s="228"/>
      <c r="G218" s="404" t="n">
        <v>30</v>
      </c>
      <c r="H218" s="404"/>
      <c r="I218" s="212"/>
      <c r="J218" s="0"/>
    </row>
    <row r="219" customFormat="false" ht="16.5" hidden="false" customHeight="false" outlineLevel="0" collapsed="false">
      <c r="A219" s="271" t="s">
        <v>594</v>
      </c>
      <c r="B219" s="271"/>
      <c r="C219" s="228" t="n">
        <v>61.6</v>
      </c>
      <c r="D219" s="228" t="n">
        <v>40</v>
      </c>
      <c r="E219" s="228" t="n">
        <v>46</v>
      </c>
      <c r="F219" s="228"/>
      <c r="G219" s="404" t="n">
        <v>30</v>
      </c>
      <c r="H219" s="404"/>
      <c r="I219" s="212"/>
      <c r="J219" s="0"/>
    </row>
    <row r="220" customFormat="false" ht="16.5" hidden="false" customHeight="false" outlineLevel="0" collapsed="false">
      <c r="A220" s="271" t="s">
        <v>595</v>
      </c>
      <c r="B220" s="271"/>
      <c r="C220" s="228" t="n">
        <v>66.7</v>
      </c>
      <c r="D220" s="228" t="n">
        <v>40</v>
      </c>
      <c r="E220" s="228" t="n">
        <v>53.5</v>
      </c>
      <c r="F220" s="228"/>
      <c r="G220" s="404" t="n">
        <v>30</v>
      </c>
      <c r="H220" s="404"/>
      <c r="I220" s="212"/>
      <c r="J220" s="0"/>
    </row>
    <row r="221" customFormat="false" ht="18.4" hidden="false" customHeight="true" outlineLevel="0" collapsed="false">
      <c r="A221" s="251" t="s">
        <v>503</v>
      </c>
      <c r="B221" s="251"/>
      <c r="C221" s="228" t="n">
        <v>9.6</v>
      </c>
      <c r="D221" s="228" t="n">
        <v>8</v>
      </c>
      <c r="E221" s="228" t="n">
        <v>8</v>
      </c>
      <c r="F221" s="228"/>
      <c r="G221" s="404" t="n">
        <v>6</v>
      </c>
      <c r="H221" s="404"/>
      <c r="I221" s="210"/>
      <c r="J221" s="0"/>
    </row>
    <row r="222" customFormat="false" ht="18.2" hidden="false" customHeight="true" outlineLevel="0" collapsed="false">
      <c r="A222" s="251" t="s">
        <v>217</v>
      </c>
      <c r="B222" s="251"/>
      <c r="C222" s="228" t="n">
        <v>10.2</v>
      </c>
      <c r="D222" s="228" t="n">
        <v>8</v>
      </c>
      <c r="E222" s="228" t="n">
        <v>9.6</v>
      </c>
      <c r="F222" s="228"/>
      <c r="G222" s="404" t="n">
        <v>6</v>
      </c>
      <c r="H222" s="404"/>
      <c r="I222" s="210"/>
      <c r="J222" s="0"/>
    </row>
    <row r="223" customFormat="false" ht="18.4" hidden="false" customHeight="true" outlineLevel="0" collapsed="false">
      <c r="A223" s="227" t="s">
        <v>118</v>
      </c>
      <c r="B223" s="227"/>
      <c r="C223" s="228" t="n">
        <v>9.3</v>
      </c>
      <c r="D223" s="228" t="n">
        <v>8</v>
      </c>
      <c r="E223" s="228" t="n">
        <v>6.9</v>
      </c>
      <c r="F223" s="228"/>
      <c r="G223" s="404" t="n">
        <v>6</v>
      </c>
      <c r="H223" s="404"/>
      <c r="I223" s="210"/>
      <c r="J223" s="0"/>
    </row>
    <row r="224" customFormat="false" ht="18.4" hidden="false" customHeight="true" outlineLevel="0" collapsed="false">
      <c r="A224" s="227" t="s">
        <v>504</v>
      </c>
      <c r="B224" s="227"/>
      <c r="C224" s="228" t="n">
        <v>2</v>
      </c>
      <c r="D224" s="228" t="n">
        <v>2</v>
      </c>
      <c r="E224" s="228" t="n">
        <v>1.5</v>
      </c>
      <c r="F224" s="228"/>
      <c r="G224" s="404" t="n">
        <v>1.5</v>
      </c>
      <c r="H224" s="404"/>
      <c r="I224" s="210"/>
      <c r="J224" s="0"/>
    </row>
    <row r="225" customFormat="false" ht="18.4" hidden="false" customHeight="true" outlineLevel="0" collapsed="false">
      <c r="A225" s="227" t="s">
        <v>455</v>
      </c>
      <c r="B225" s="227"/>
      <c r="C225" s="228" t="n">
        <v>1</v>
      </c>
      <c r="D225" s="228" t="n">
        <v>1</v>
      </c>
      <c r="E225" s="228" t="n">
        <v>0.8</v>
      </c>
      <c r="F225" s="228"/>
      <c r="G225" s="404" t="n">
        <v>0.8</v>
      </c>
      <c r="H225" s="404"/>
      <c r="I225" s="210"/>
      <c r="J225" s="0"/>
    </row>
    <row r="226" customFormat="false" ht="18.4" hidden="false" customHeight="true" outlineLevel="0" collapsed="false">
      <c r="A226" s="227" t="s">
        <v>63</v>
      </c>
      <c r="B226" s="227"/>
      <c r="C226" s="228" t="n">
        <v>150</v>
      </c>
      <c r="D226" s="228" t="n">
        <v>150</v>
      </c>
      <c r="E226" s="228" t="n">
        <v>112.5</v>
      </c>
      <c r="F226" s="228"/>
      <c r="G226" s="404" t="n">
        <v>112.5</v>
      </c>
      <c r="H226" s="404"/>
      <c r="I226" s="210"/>
      <c r="J226" s="0"/>
    </row>
    <row r="227" customFormat="false" ht="18.4" hidden="false" customHeight="true" outlineLevel="0" collapsed="false">
      <c r="A227" s="420" t="s">
        <v>1014</v>
      </c>
      <c r="B227" s="420"/>
      <c r="C227" s="228"/>
      <c r="D227" s="421" t="n">
        <v>52</v>
      </c>
      <c r="E227" s="228"/>
      <c r="F227" s="228"/>
      <c r="G227" s="422" t="n">
        <v>4.2</v>
      </c>
      <c r="H227" s="422"/>
      <c r="I227" s="210"/>
      <c r="J227" s="0"/>
    </row>
    <row r="228" customFormat="false" ht="18.4" hidden="false" customHeight="true" outlineLevel="0" collapsed="false">
      <c r="A228" s="227" t="s">
        <v>560</v>
      </c>
      <c r="B228" s="227"/>
      <c r="C228" s="228" t="n">
        <v>16</v>
      </c>
      <c r="D228" s="228" t="n">
        <v>16</v>
      </c>
      <c r="E228" s="228" t="n">
        <v>13</v>
      </c>
      <c r="F228" s="228"/>
      <c r="G228" s="404" t="n">
        <v>13</v>
      </c>
      <c r="H228" s="404"/>
      <c r="I228" s="210"/>
      <c r="J228" s="0"/>
    </row>
    <row r="229" customFormat="false" ht="18.4" hidden="false" customHeight="true" outlineLevel="0" collapsed="false">
      <c r="A229" s="227" t="s">
        <v>23</v>
      </c>
      <c r="B229" s="227"/>
      <c r="C229" s="228" t="n">
        <v>1.76</v>
      </c>
      <c r="D229" s="228" t="n">
        <v>1.8</v>
      </c>
      <c r="E229" s="228" t="n">
        <v>1.4</v>
      </c>
      <c r="F229" s="228"/>
      <c r="G229" s="404" t="n">
        <v>1.4</v>
      </c>
      <c r="H229" s="404"/>
      <c r="I229" s="210"/>
      <c r="J229" s="0"/>
    </row>
    <row r="230" customFormat="false" ht="18.4" hidden="false" customHeight="true" outlineLevel="0" collapsed="false">
      <c r="A230" s="405" t="s">
        <v>22</v>
      </c>
      <c r="B230" s="405"/>
      <c r="C230" s="406" t="n">
        <v>4</v>
      </c>
      <c r="D230" s="406" t="n">
        <v>4</v>
      </c>
      <c r="E230" s="406" t="n">
        <v>3.6</v>
      </c>
      <c r="F230" s="406"/>
      <c r="G230" s="407" t="n">
        <v>3.6</v>
      </c>
      <c r="H230" s="407"/>
      <c r="I230" s="210"/>
      <c r="J230" s="0"/>
    </row>
    <row r="231" customFormat="false" ht="18.4" hidden="false" customHeight="true" outlineLevel="0" collapsed="false">
      <c r="A231" s="405" t="s">
        <v>63</v>
      </c>
      <c r="B231" s="405"/>
      <c r="C231" s="406" t="n">
        <v>24</v>
      </c>
      <c r="D231" s="406" t="n">
        <v>24</v>
      </c>
      <c r="E231" s="406" t="n">
        <v>18</v>
      </c>
      <c r="F231" s="406"/>
      <c r="G231" s="407" t="n">
        <v>18</v>
      </c>
      <c r="H231" s="407"/>
      <c r="I231" s="210"/>
      <c r="J231" s="0"/>
    </row>
    <row r="232" customFormat="false" ht="18.4" hidden="false" customHeight="true" outlineLevel="0" collapsed="false">
      <c r="A232" s="405" t="s">
        <v>455</v>
      </c>
      <c r="B232" s="405"/>
      <c r="C232" s="406" t="n">
        <v>0.5</v>
      </c>
      <c r="D232" s="406" t="n">
        <v>0.5</v>
      </c>
      <c r="E232" s="406" t="n">
        <v>0.2</v>
      </c>
      <c r="F232" s="406"/>
      <c r="G232" s="407" t="n">
        <v>0.2</v>
      </c>
      <c r="H232" s="407"/>
      <c r="I232" s="210"/>
      <c r="J232" s="0"/>
    </row>
    <row r="233" customFormat="false" ht="18.2" hidden="false" customHeight="true" outlineLevel="0" collapsed="false">
      <c r="A233" s="405"/>
      <c r="B233" s="405"/>
      <c r="C233" s="406"/>
      <c r="D233" s="406"/>
      <c r="E233" s="406"/>
      <c r="F233" s="406"/>
      <c r="G233" s="407"/>
      <c r="H233" s="407"/>
      <c r="I233" s="210"/>
      <c r="J233" s="0"/>
    </row>
    <row r="234" customFormat="false" ht="18.2" hidden="false" customHeight="true" outlineLevel="0" collapsed="false">
      <c r="A234" s="408" t="s">
        <v>458</v>
      </c>
      <c r="B234" s="408"/>
      <c r="C234" s="409"/>
      <c r="D234" s="409" t="n">
        <v>200</v>
      </c>
      <c r="E234" s="409"/>
      <c r="F234" s="409"/>
      <c r="G234" s="410" t="n">
        <v>150</v>
      </c>
      <c r="H234" s="410"/>
      <c r="I234" s="212"/>
      <c r="J234" s="0"/>
    </row>
    <row r="235" customFormat="false" ht="18.2" hidden="false" customHeight="true" outlineLevel="0" collapsed="false">
      <c r="A235" s="211"/>
      <c r="B235" s="211"/>
      <c r="C235" s="212"/>
      <c r="D235" s="212"/>
      <c r="E235" s="212"/>
      <c r="F235" s="212"/>
      <c r="G235" s="212"/>
      <c r="H235" s="212"/>
      <c r="I235" s="212"/>
      <c r="J235" s="0"/>
    </row>
    <row r="236" customFormat="false" ht="18.2" hidden="false" customHeight="true" outlineLevel="0" collapsed="false">
      <c r="A236" s="211" t="s">
        <v>459</v>
      </c>
      <c r="B236" s="211"/>
      <c r="C236" s="211"/>
      <c r="D236" s="211"/>
      <c r="E236" s="211"/>
      <c r="F236" s="211"/>
      <c r="G236" s="211"/>
      <c r="H236" s="211"/>
      <c r="I236" s="211"/>
      <c r="J236" s="0"/>
    </row>
    <row r="237" customFormat="false" ht="34.9" hidden="false" customHeight="true" outlineLevel="0" collapsed="false">
      <c r="A237" s="427" t="s">
        <v>460</v>
      </c>
      <c r="B237" s="427"/>
      <c r="C237" s="427"/>
      <c r="D237" s="427"/>
      <c r="E237" s="412" t="s">
        <v>461</v>
      </c>
      <c r="F237" s="412"/>
      <c r="G237" s="413" t="s">
        <v>462</v>
      </c>
      <c r="H237" s="413"/>
      <c r="I237" s="413"/>
      <c r="J237" s="0"/>
    </row>
    <row r="238" customFormat="false" ht="66" hidden="false" customHeight="false" outlineLevel="0" collapsed="false">
      <c r="A238" s="414" t="s">
        <v>464</v>
      </c>
      <c r="B238" s="415" t="s">
        <v>465</v>
      </c>
      <c r="C238" s="415" t="s">
        <v>466</v>
      </c>
      <c r="D238" s="415" t="s">
        <v>467</v>
      </c>
      <c r="E238" s="415" t="s">
        <v>468</v>
      </c>
      <c r="F238" s="415" t="s">
        <v>469</v>
      </c>
      <c r="G238" s="415" t="s">
        <v>470</v>
      </c>
      <c r="H238" s="415" t="s">
        <v>471</v>
      </c>
      <c r="I238" s="416" t="s">
        <v>472</v>
      </c>
      <c r="J238" s="0"/>
    </row>
    <row r="239" customFormat="false" ht="16.5" hidden="false" customHeight="false" outlineLevel="0" collapsed="false">
      <c r="A239" s="428" t="n">
        <v>3.75</v>
      </c>
      <c r="B239" s="429" t="n">
        <v>4.1</v>
      </c>
      <c r="C239" s="429" t="n">
        <v>16.9</v>
      </c>
      <c r="D239" s="429" t="n">
        <v>119.7</v>
      </c>
      <c r="E239" s="429" t="s">
        <v>1015</v>
      </c>
      <c r="F239" s="429" t="s">
        <v>475</v>
      </c>
      <c r="G239" s="429" t="s">
        <v>512</v>
      </c>
      <c r="H239" s="429" t="s">
        <v>512</v>
      </c>
      <c r="I239" s="430" t="n">
        <v>12</v>
      </c>
      <c r="J239" s="0"/>
    </row>
    <row r="240" customFormat="false" ht="16.5" hidden="false" customHeight="false" outlineLevel="0" collapsed="false">
      <c r="A240" s="263"/>
      <c r="B240" s="263"/>
      <c r="C240" s="212"/>
      <c r="D240" s="212"/>
      <c r="E240" s="212"/>
      <c r="F240" s="212"/>
      <c r="G240" s="212"/>
      <c r="H240" s="212"/>
      <c r="I240" s="212"/>
      <c r="J240" s="0"/>
    </row>
    <row r="241" customFormat="false" ht="18.2" hidden="false" customHeight="true" outlineLevel="0" collapsed="false">
      <c r="A241" s="211" t="s">
        <v>482</v>
      </c>
      <c r="B241" s="211"/>
      <c r="C241" s="211"/>
      <c r="D241" s="211"/>
      <c r="E241" s="211"/>
      <c r="F241" s="211"/>
      <c r="G241" s="211"/>
      <c r="H241" s="211"/>
      <c r="I241" s="211"/>
      <c r="J241" s="0"/>
    </row>
    <row r="242" customFormat="false" ht="150" hidden="false" customHeight="true" outlineLevel="0" collapsed="false">
      <c r="A242" s="128" t="s">
        <v>1016</v>
      </c>
      <c r="B242" s="128"/>
      <c r="C242" s="128"/>
      <c r="D242" s="128"/>
      <c r="E242" s="128"/>
      <c r="F242" s="128"/>
      <c r="G242" s="128"/>
      <c r="H242" s="128"/>
      <c r="I242" s="128"/>
      <c r="J242" s="0"/>
    </row>
    <row r="243" customFormat="false" ht="18.2" hidden="false" customHeight="true" outlineLevel="0" collapsed="false">
      <c r="A243" s="246" t="s">
        <v>484</v>
      </c>
      <c r="B243" s="246"/>
      <c r="C243" s="210" t="s">
        <v>485</v>
      </c>
      <c r="D243" s="210"/>
      <c r="E243" s="210"/>
      <c r="F243" s="210"/>
      <c r="G243" s="210"/>
      <c r="H243" s="210"/>
      <c r="I243" s="210"/>
      <c r="J243" s="0"/>
    </row>
    <row r="244" customFormat="false" ht="16.5" hidden="false" customHeight="false" outlineLevel="0" collapsed="false">
      <c r="A244" s="210"/>
      <c r="B244" s="210"/>
      <c r="C244" s="210"/>
      <c r="D244" s="210"/>
      <c r="E244" s="210"/>
      <c r="F244" s="210"/>
      <c r="G244" s="210"/>
      <c r="H244" s="210"/>
      <c r="I244" s="210"/>
      <c r="J244" s="0"/>
    </row>
    <row r="245" customFormat="false" ht="16.5" hidden="false" customHeight="false" outlineLevel="0" collapsed="false">
      <c r="A245" s="210" t="s">
        <v>687</v>
      </c>
      <c r="B245" s="210"/>
      <c r="C245" s="210"/>
      <c r="D245" s="210"/>
      <c r="E245" s="210"/>
      <c r="F245" s="210"/>
      <c r="G245" s="210"/>
      <c r="H245" s="210"/>
      <c r="I245" s="210"/>
      <c r="J245" s="0"/>
    </row>
    <row r="246" customFormat="false" ht="16.5" hidden="false" customHeight="false" outlineLevel="0" collapsed="false">
      <c r="A246" s="210" t="s">
        <v>496</v>
      </c>
      <c r="B246" s="210"/>
      <c r="C246" s="210" t="s">
        <v>497</v>
      </c>
      <c r="D246" s="210"/>
      <c r="E246" s="210"/>
      <c r="F246" s="210"/>
      <c r="G246" s="210"/>
      <c r="H246" s="210"/>
      <c r="I246" s="210"/>
      <c r="J246" s="0"/>
    </row>
    <row r="247" customFormat="false" ht="16.5" hidden="false" customHeight="false" outlineLevel="0" collapsed="false">
      <c r="A247" s="210"/>
      <c r="B247" s="210"/>
      <c r="C247" s="210"/>
      <c r="D247" s="210"/>
      <c r="E247" s="210"/>
      <c r="F247" s="210"/>
      <c r="G247" s="210"/>
      <c r="H247" s="210"/>
      <c r="I247" s="210"/>
      <c r="J247" s="0"/>
    </row>
    <row r="248" customFormat="false" ht="16.5" hidden="false" customHeight="false" outlineLevel="0" collapsed="false">
      <c r="A248" s="0"/>
      <c r="B248" s="0"/>
      <c r="C248" s="0"/>
      <c r="D248" s="0"/>
      <c r="E248" s="0"/>
      <c r="F248" s="0"/>
      <c r="G248" s="0"/>
      <c r="H248" s="0"/>
      <c r="I248" s="0"/>
      <c r="J248" s="0"/>
    </row>
    <row r="249" customFormat="false" ht="16.5" hidden="false" customHeight="false" outlineLevel="0" collapsed="false">
      <c r="A249" s="0"/>
      <c r="B249" s="0"/>
      <c r="C249" s="0"/>
      <c r="D249" s="0"/>
      <c r="E249" s="0"/>
      <c r="F249" s="0"/>
      <c r="G249" s="0"/>
      <c r="H249" s="0"/>
      <c r="I249" s="0"/>
      <c r="J249" s="0"/>
    </row>
    <row r="250" customFormat="false" ht="18.2" hidden="false" customHeight="true" outlineLevel="0" collapsed="false">
      <c r="A250" s="214" t="s">
        <v>441</v>
      </c>
      <c r="B250" s="214"/>
      <c r="C250" s="213" t="s">
        <v>1017</v>
      </c>
      <c r="D250" s="213"/>
      <c r="E250" s="213"/>
      <c r="F250" s="213"/>
      <c r="G250" s="213"/>
      <c r="H250" s="213"/>
      <c r="I250" s="213"/>
      <c r="J250" s="0"/>
    </row>
    <row r="251" customFormat="false" ht="18.2" hidden="false" customHeight="true" outlineLevel="0" collapsed="false">
      <c r="A251" s="214" t="s">
        <v>443</v>
      </c>
      <c r="B251" s="214"/>
      <c r="C251" s="214" t="s">
        <v>1018</v>
      </c>
      <c r="D251" s="214"/>
      <c r="E251" s="214"/>
      <c r="F251" s="214"/>
      <c r="G251" s="214"/>
      <c r="H251" s="214"/>
      <c r="I251" s="214"/>
      <c r="J251" s="0"/>
    </row>
    <row r="252" customFormat="false" ht="18.4" hidden="false" customHeight="true" outlineLevel="0" collapsed="false">
      <c r="A252" s="265" t="s">
        <v>445</v>
      </c>
      <c r="B252" s="265"/>
      <c r="C252" s="128" t="s">
        <v>499</v>
      </c>
      <c r="D252" s="128"/>
      <c r="E252" s="128"/>
      <c r="F252" s="128"/>
      <c r="G252" s="128"/>
      <c r="H252" s="128"/>
      <c r="I252" s="128"/>
      <c r="J252" s="0"/>
    </row>
    <row r="253" customFormat="false" ht="18.2" hidden="false" customHeight="true" outlineLevel="0" collapsed="false">
      <c r="A253" s="128"/>
      <c r="B253" s="128"/>
      <c r="C253" s="217"/>
      <c r="D253" s="217"/>
      <c r="E253" s="217"/>
      <c r="F253" s="217"/>
      <c r="G253" s="217"/>
      <c r="H253" s="217"/>
      <c r="I253" s="212"/>
      <c r="J253" s="0"/>
    </row>
    <row r="254" customFormat="false" ht="18.4" hidden="false" customHeight="true" outlineLevel="0" collapsed="false">
      <c r="A254" s="401" t="s">
        <v>448</v>
      </c>
      <c r="B254" s="401"/>
      <c r="C254" s="402" t="s">
        <v>449</v>
      </c>
      <c r="D254" s="402"/>
      <c r="E254" s="402"/>
      <c r="F254" s="402"/>
      <c r="G254" s="402"/>
      <c r="H254" s="402"/>
      <c r="I254" s="267"/>
      <c r="J254" s="0"/>
    </row>
    <row r="255" customFormat="false" ht="16.5" hidden="false" customHeight="false" outlineLevel="0" collapsed="false">
      <c r="A255" s="401"/>
      <c r="B255" s="401"/>
      <c r="C255" s="380" t="s">
        <v>450</v>
      </c>
      <c r="D255" s="380"/>
      <c r="E255" s="403" t="s">
        <v>450</v>
      </c>
      <c r="F255" s="403"/>
      <c r="G255" s="403"/>
      <c r="H255" s="403"/>
      <c r="I255" s="267"/>
      <c r="J255" s="0"/>
    </row>
    <row r="256" customFormat="false" ht="16.5" hidden="false" customHeight="false" outlineLevel="0" collapsed="false">
      <c r="A256" s="401"/>
      <c r="B256" s="401"/>
      <c r="C256" s="218" t="s">
        <v>451</v>
      </c>
      <c r="D256" s="218" t="s">
        <v>452</v>
      </c>
      <c r="E256" s="218" t="s">
        <v>451</v>
      </c>
      <c r="F256" s="218"/>
      <c r="G256" s="303" t="s">
        <v>452</v>
      </c>
      <c r="H256" s="303"/>
      <c r="I256" s="220"/>
      <c r="J256" s="0"/>
    </row>
    <row r="257" customFormat="false" ht="18.4" hidden="false" customHeight="true" outlineLevel="0" collapsed="false">
      <c r="A257" s="223" t="s">
        <v>1019</v>
      </c>
      <c r="B257" s="223"/>
      <c r="C257" s="228" t="n">
        <v>30</v>
      </c>
      <c r="D257" s="228" t="n">
        <v>24</v>
      </c>
      <c r="E257" s="228" t="n">
        <v>22.5</v>
      </c>
      <c r="F257" s="228"/>
      <c r="G257" s="404" t="n">
        <v>18</v>
      </c>
      <c r="H257" s="404"/>
      <c r="I257" s="212"/>
      <c r="J257" s="0"/>
    </row>
    <row r="258" customFormat="false" ht="18.2" hidden="false" customHeight="true" outlineLevel="0" collapsed="false">
      <c r="A258" s="271" t="s">
        <v>593</v>
      </c>
      <c r="B258" s="271"/>
      <c r="C258" s="228" t="n">
        <v>26.6</v>
      </c>
      <c r="D258" s="228" t="n">
        <v>20</v>
      </c>
      <c r="E258" s="228" t="n">
        <v>20</v>
      </c>
      <c r="F258" s="228"/>
      <c r="G258" s="404" t="n">
        <v>15</v>
      </c>
      <c r="H258" s="404"/>
      <c r="I258" s="210"/>
      <c r="J258" s="0"/>
    </row>
    <row r="259" customFormat="false" ht="16.5" hidden="false" customHeight="false" outlineLevel="0" collapsed="false">
      <c r="A259" s="271" t="s">
        <v>52</v>
      </c>
      <c r="B259" s="271"/>
      <c r="C259" s="228" t="n">
        <v>28.3</v>
      </c>
      <c r="D259" s="228" t="n">
        <v>20</v>
      </c>
      <c r="E259" s="228" t="n">
        <v>21.2</v>
      </c>
      <c r="F259" s="228"/>
      <c r="G259" s="404" t="n">
        <v>15</v>
      </c>
      <c r="H259" s="404"/>
      <c r="I259" s="210"/>
      <c r="J259" s="0"/>
    </row>
    <row r="260" customFormat="false" ht="16.5" hidden="false" customHeight="false" outlineLevel="0" collapsed="false">
      <c r="A260" s="271" t="s">
        <v>594</v>
      </c>
      <c r="B260" s="271"/>
      <c r="C260" s="228" t="n">
        <v>30.4</v>
      </c>
      <c r="D260" s="228" t="n">
        <v>20</v>
      </c>
      <c r="E260" s="228" t="n">
        <v>22.8</v>
      </c>
      <c r="F260" s="228"/>
      <c r="G260" s="404" t="n">
        <v>15</v>
      </c>
      <c r="H260" s="404"/>
      <c r="I260" s="210"/>
      <c r="J260" s="0"/>
    </row>
    <row r="261" customFormat="false" ht="16.5" hidden="false" customHeight="false" outlineLevel="0" collapsed="false">
      <c r="A261" s="271" t="s">
        <v>595</v>
      </c>
      <c r="B261" s="271"/>
      <c r="C261" s="228" t="n">
        <v>35.5</v>
      </c>
      <c r="D261" s="228" t="n">
        <v>20</v>
      </c>
      <c r="E261" s="228" t="n">
        <v>26.6</v>
      </c>
      <c r="F261" s="228"/>
      <c r="G261" s="404" t="n">
        <v>15</v>
      </c>
      <c r="H261" s="404"/>
      <c r="I261" s="210"/>
      <c r="J261" s="0"/>
    </row>
    <row r="262" customFormat="false" ht="18.4" hidden="false" customHeight="true" outlineLevel="0" collapsed="false">
      <c r="A262" s="227" t="s">
        <v>1020</v>
      </c>
      <c r="B262" s="227"/>
      <c r="C262" s="228" t="n">
        <v>4</v>
      </c>
      <c r="D262" s="228" t="n">
        <v>4</v>
      </c>
      <c r="E262" s="228" t="n">
        <v>3</v>
      </c>
      <c r="F262" s="228"/>
      <c r="G262" s="404" t="n">
        <v>3</v>
      </c>
      <c r="H262" s="404"/>
      <c r="I262" s="210"/>
      <c r="J262" s="0"/>
    </row>
    <row r="263" customFormat="false" ht="18.4" hidden="false" customHeight="true" outlineLevel="0" collapsed="false">
      <c r="A263" s="227" t="s">
        <v>502</v>
      </c>
      <c r="B263" s="227"/>
      <c r="C263" s="228" t="n">
        <v>9.6</v>
      </c>
      <c r="D263" s="228" t="n">
        <v>8</v>
      </c>
      <c r="E263" s="228" t="n">
        <v>7.2</v>
      </c>
      <c r="F263" s="228"/>
      <c r="G263" s="404" t="n">
        <v>6</v>
      </c>
      <c r="H263" s="404"/>
      <c r="I263" s="210"/>
      <c r="J263" s="0"/>
    </row>
    <row r="264" customFormat="false" ht="18.4" hidden="false" customHeight="true" outlineLevel="0" collapsed="false">
      <c r="A264" s="251" t="s">
        <v>503</v>
      </c>
      <c r="B264" s="251"/>
      <c r="C264" s="228" t="n">
        <v>10</v>
      </c>
      <c r="D264" s="228" t="n">
        <v>8</v>
      </c>
      <c r="E264" s="228" t="n">
        <v>7.5</v>
      </c>
      <c r="F264" s="228"/>
      <c r="G264" s="404" t="n">
        <v>6</v>
      </c>
      <c r="H264" s="404"/>
      <c r="I264" s="210"/>
      <c r="J264" s="0"/>
    </row>
    <row r="265" customFormat="false" ht="18.2" hidden="false" customHeight="true" outlineLevel="0" collapsed="false">
      <c r="A265" s="251" t="s">
        <v>217</v>
      </c>
      <c r="B265" s="251"/>
      <c r="C265" s="228" t="n">
        <v>11</v>
      </c>
      <c r="D265" s="228" t="n">
        <v>8</v>
      </c>
      <c r="E265" s="228" t="n">
        <v>8.2</v>
      </c>
      <c r="F265" s="228"/>
      <c r="G265" s="404" t="n">
        <v>6</v>
      </c>
      <c r="H265" s="404"/>
      <c r="I265" s="210"/>
      <c r="J265" s="0"/>
    </row>
    <row r="266" customFormat="false" ht="18.4" hidden="false" customHeight="true" outlineLevel="0" collapsed="false">
      <c r="A266" s="227" t="s">
        <v>454</v>
      </c>
      <c r="B266" s="227"/>
      <c r="C266" s="228" t="n">
        <v>160</v>
      </c>
      <c r="D266" s="228" t="n">
        <v>160</v>
      </c>
      <c r="E266" s="228" t="n">
        <v>120</v>
      </c>
      <c r="F266" s="228"/>
      <c r="G266" s="404" t="n">
        <v>120</v>
      </c>
      <c r="H266" s="404"/>
      <c r="I266" s="210"/>
      <c r="J266" s="0"/>
    </row>
    <row r="267" customFormat="false" ht="18.4" hidden="false" customHeight="true" outlineLevel="0" collapsed="false">
      <c r="A267" s="227" t="s">
        <v>455</v>
      </c>
      <c r="B267" s="227"/>
      <c r="C267" s="228" t="n">
        <v>1.5</v>
      </c>
      <c r="D267" s="228" t="n">
        <v>1.5</v>
      </c>
      <c r="E267" s="228" t="n">
        <v>1.1</v>
      </c>
      <c r="F267" s="228"/>
      <c r="G267" s="404" t="n">
        <v>1.1</v>
      </c>
      <c r="H267" s="404"/>
      <c r="I267" s="210"/>
      <c r="J267" s="0"/>
    </row>
    <row r="268" customFormat="false" ht="18.4" hidden="false" customHeight="true" outlineLevel="0" collapsed="false">
      <c r="A268" s="227" t="s">
        <v>504</v>
      </c>
      <c r="B268" s="227"/>
      <c r="C268" s="228" t="n">
        <v>4</v>
      </c>
      <c r="D268" s="228" t="n">
        <v>4</v>
      </c>
      <c r="E268" s="228" t="n">
        <v>3</v>
      </c>
      <c r="F268" s="228"/>
      <c r="G268" s="404" t="n">
        <v>3</v>
      </c>
      <c r="H268" s="404"/>
      <c r="I268" s="210"/>
      <c r="J268" s="0"/>
    </row>
    <row r="269" customFormat="false" ht="18.4" hidden="false" customHeight="true" outlineLevel="0" collapsed="false">
      <c r="A269" s="405" t="s">
        <v>457</v>
      </c>
      <c r="B269" s="405"/>
      <c r="C269" s="406" t="n">
        <v>4</v>
      </c>
      <c r="D269" s="406" t="n">
        <v>4</v>
      </c>
      <c r="E269" s="406" t="n">
        <v>4</v>
      </c>
      <c r="F269" s="406"/>
      <c r="G269" s="407" t="n">
        <v>4</v>
      </c>
      <c r="H269" s="407"/>
      <c r="I269" s="210"/>
      <c r="J269" s="0"/>
    </row>
    <row r="270" customFormat="false" ht="18.2" hidden="false" customHeight="true" outlineLevel="0" collapsed="false">
      <c r="A270" s="408" t="s">
        <v>458</v>
      </c>
      <c r="B270" s="408"/>
      <c r="C270" s="409"/>
      <c r="D270" s="409" t="s">
        <v>47</v>
      </c>
      <c r="E270" s="409"/>
      <c r="F270" s="409"/>
      <c r="G270" s="410" t="s">
        <v>319</v>
      </c>
      <c r="H270" s="410"/>
      <c r="I270" s="212"/>
      <c r="J270" s="0"/>
    </row>
    <row r="271" customFormat="false" ht="18.2" hidden="false" customHeight="true" outlineLevel="0" collapsed="false">
      <c r="A271" s="211"/>
      <c r="B271" s="211"/>
      <c r="C271" s="212"/>
      <c r="D271" s="212"/>
      <c r="E271" s="212"/>
      <c r="F271" s="212"/>
      <c r="G271" s="212"/>
      <c r="H271" s="212"/>
      <c r="I271" s="212"/>
      <c r="J271" s="0"/>
    </row>
    <row r="272" customFormat="false" ht="18.2" hidden="false" customHeight="true" outlineLevel="0" collapsed="false">
      <c r="A272" s="211" t="s">
        <v>459</v>
      </c>
      <c r="B272" s="211"/>
      <c r="C272" s="211"/>
      <c r="D272" s="211"/>
      <c r="E272" s="211"/>
      <c r="F272" s="211"/>
      <c r="G272" s="211"/>
      <c r="H272" s="211"/>
      <c r="I272" s="211"/>
      <c r="J272" s="0"/>
    </row>
    <row r="273" customFormat="false" ht="34.9" hidden="false" customHeight="true" outlineLevel="0" collapsed="false">
      <c r="A273" s="411" t="s">
        <v>460</v>
      </c>
      <c r="B273" s="411"/>
      <c r="C273" s="411"/>
      <c r="D273" s="411"/>
      <c r="E273" s="412" t="s">
        <v>461</v>
      </c>
      <c r="F273" s="412"/>
      <c r="G273" s="413" t="s">
        <v>462</v>
      </c>
      <c r="H273" s="413"/>
      <c r="I273" s="413"/>
      <c r="J273" s="0"/>
    </row>
    <row r="274" customFormat="false" ht="66" hidden="false" customHeight="false" outlineLevel="0" collapsed="false">
      <c r="A274" s="414" t="s">
        <v>464</v>
      </c>
      <c r="B274" s="415" t="s">
        <v>465</v>
      </c>
      <c r="C274" s="415" t="s">
        <v>466</v>
      </c>
      <c r="D274" s="415" t="s">
        <v>467</v>
      </c>
      <c r="E274" s="415" t="s">
        <v>468</v>
      </c>
      <c r="F274" s="415" t="s">
        <v>469</v>
      </c>
      <c r="G274" s="415" t="s">
        <v>470</v>
      </c>
      <c r="H274" s="415" t="s">
        <v>471</v>
      </c>
      <c r="I274" s="416" t="s">
        <v>472</v>
      </c>
      <c r="J274" s="0"/>
    </row>
    <row r="275" customFormat="false" ht="16.5" hidden="false" customHeight="false" outlineLevel="0" collapsed="false">
      <c r="A275" s="417" t="n">
        <v>4.4</v>
      </c>
      <c r="B275" s="418" t="n">
        <v>10</v>
      </c>
      <c r="C275" s="418" t="n">
        <v>38</v>
      </c>
      <c r="D275" s="418" t="n">
        <v>258</v>
      </c>
      <c r="E275" s="418" t="n">
        <v>0</v>
      </c>
      <c r="F275" s="418" t="n">
        <v>0.4</v>
      </c>
      <c r="G275" s="418" t="s">
        <v>512</v>
      </c>
      <c r="H275" s="418" t="s">
        <v>512</v>
      </c>
      <c r="I275" s="419" t="n">
        <v>13.6</v>
      </c>
      <c r="J275" s="0"/>
    </row>
    <row r="276" customFormat="false" ht="16.5" hidden="false" customHeight="false" outlineLevel="0" collapsed="false">
      <c r="A276" s="263"/>
      <c r="B276" s="263"/>
      <c r="C276" s="212"/>
      <c r="D276" s="212"/>
      <c r="E276" s="212"/>
      <c r="F276" s="212"/>
      <c r="G276" s="212"/>
      <c r="H276" s="212"/>
      <c r="I276" s="212"/>
      <c r="J276" s="0"/>
    </row>
    <row r="277" customFormat="false" ht="18.2" hidden="false" customHeight="true" outlineLevel="0" collapsed="false">
      <c r="A277" s="211" t="s">
        <v>482</v>
      </c>
      <c r="B277" s="211"/>
      <c r="C277" s="211"/>
      <c r="D277" s="211"/>
      <c r="E277" s="211"/>
      <c r="F277" s="211"/>
      <c r="G277" s="211"/>
      <c r="H277" s="211"/>
      <c r="I277" s="211"/>
      <c r="J277" s="0"/>
    </row>
    <row r="278" customFormat="false" ht="117.2" hidden="false" customHeight="true" outlineLevel="0" collapsed="false">
      <c r="A278" s="259" t="s">
        <v>1021</v>
      </c>
      <c r="B278" s="259"/>
      <c r="C278" s="259"/>
      <c r="D278" s="259"/>
      <c r="E278" s="259"/>
      <c r="F278" s="259"/>
      <c r="G278" s="259"/>
      <c r="H278" s="259"/>
      <c r="I278" s="259"/>
      <c r="J278" s="0"/>
    </row>
    <row r="279" customFormat="false" ht="18.2" hidden="false" customHeight="true" outlineLevel="0" collapsed="false">
      <c r="A279" s="246" t="s">
        <v>484</v>
      </c>
      <c r="B279" s="246"/>
      <c r="C279" s="210" t="s">
        <v>485</v>
      </c>
      <c r="D279" s="210"/>
      <c r="E279" s="0"/>
      <c r="F279" s="0"/>
      <c r="G279" s="0"/>
      <c r="H279" s="0"/>
      <c r="I279" s="0"/>
      <c r="J279" s="0"/>
    </row>
    <row r="280" customFormat="false" ht="16.5" hidden="false" customHeight="false" outlineLevel="0" collapsed="false">
      <c r="A280" s="210"/>
      <c r="B280" s="210"/>
      <c r="C280" s="210"/>
      <c r="D280" s="210"/>
      <c r="E280" s="0"/>
      <c r="F280" s="0"/>
      <c r="G280" s="0"/>
      <c r="H280" s="0"/>
      <c r="I280" s="0"/>
      <c r="J280" s="0"/>
    </row>
    <row r="281" customFormat="false" ht="16.5" hidden="false" customHeight="false" outlineLevel="0" collapsed="false">
      <c r="A281" s="210" t="s">
        <v>687</v>
      </c>
      <c r="B281" s="210"/>
      <c r="C281" s="210"/>
      <c r="D281" s="210"/>
      <c r="E281" s="0"/>
      <c r="F281" s="0"/>
      <c r="G281" s="0"/>
      <c r="H281" s="0"/>
      <c r="I281" s="0"/>
      <c r="J281" s="0"/>
    </row>
    <row r="282" customFormat="false" ht="16.5" hidden="false" customHeight="false" outlineLevel="0" collapsed="false">
      <c r="A282" s="210" t="s">
        <v>496</v>
      </c>
      <c r="B282" s="210"/>
      <c r="C282" s="210" t="s">
        <v>497</v>
      </c>
      <c r="D282" s="210"/>
      <c r="E282" s="0"/>
      <c r="F282" s="0"/>
      <c r="G282" s="0"/>
      <c r="H282" s="0"/>
      <c r="I282" s="0"/>
      <c r="J282" s="0"/>
    </row>
    <row r="283" customFormat="false" ht="16.5" hidden="false" customHeight="false" outlineLevel="0" collapsed="false">
      <c r="A283" s="0"/>
      <c r="B283" s="0"/>
      <c r="C283" s="0"/>
      <c r="D283" s="0"/>
      <c r="E283" s="0"/>
      <c r="F283" s="0"/>
      <c r="G283" s="0"/>
      <c r="H283" s="0"/>
      <c r="I283" s="0"/>
      <c r="J283" s="0"/>
    </row>
    <row r="284" customFormat="false" ht="16.5" hidden="false" customHeight="false" outlineLevel="0" collapsed="false">
      <c r="A284" s="0"/>
      <c r="B284" s="0"/>
      <c r="C284" s="0"/>
      <c r="D284" s="0"/>
      <c r="E284" s="0"/>
      <c r="F284" s="0"/>
      <c r="G284" s="0"/>
      <c r="H284" s="0"/>
      <c r="I284" s="0"/>
      <c r="J284" s="0"/>
    </row>
    <row r="285" customFormat="false" ht="16.5" hidden="false" customHeight="false" outlineLevel="0" collapsed="false">
      <c r="A285" s="0"/>
      <c r="B285" s="0"/>
      <c r="C285" s="0"/>
      <c r="D285" s="0"/>
      <c r="E285" s="0"/>
      <c r="F285" s="0"/>
      <c r="G285" s="0"/>
      <c r="H285" s="0"/>
      <c r="I285" s="0"/>
      <c r="J285" s="0"/>
    </row>
    <row r="286" customFormat="false" ht="18.2" hidden="false" customHeight="true" outlineLevel="0" collapsed="false">
      <c r="A286" s="214" t="s">
        <v>441</v>
      </c>
      <c r="B286" s="214"/>
      <c r="C286" s="213" t="s">
        <v>1022</v>
      </c>
      <c r="D286" s="213"/>
      <c r="E286" s="213"/>
      <c r="F286" s="213"/>
      <c r="G286" s="213"/>
      <c r="H286" s="213"/>
      <c r="I286" s="213"/>
      <c r="J286" s="0"/>
    </row>
    <row r="287" customFormat="false" ht="18.2" hidden="false" customHeight="true" outlineLevel="0" collapsed="false">
      <c r="A287" s="214" t="s">
        <v>443</v>
      </c>
      <c r="B287" s="214"/>
      <c r="C287" s="214" t="s">
        <v>1023</v>
      </c>
      <c r="D287" s="214"/>
      <c r="E287" s="214"/>
      <c r="F287" s="214"/>
      <c r="G287" s="214"/>
      <c r="H287" s="214"/>
      <c r="I287" s="214"/>
      <c r="J287" s="0"/>
    </row>
    <row r="288" customFormat="false" ht="18.4" hidden="false" customHeight="true" outlineLevel="0" collapsed="false">
      <c r="A288" s="265" t="s">
        <v>445</v>
      </c>
      <c r="B288" s="265"/>
      <c r="C288" s="128" t="s">
        <v>499</v>
      </c>
      <c r="D288" s="128"/>
      <c r="E288" s="128"/>
      <c r="F288" s="128"/>
      <c r="G288" s="128"/>
      <c r="H288" s="128"/>
      <c r="I288" s="128"/>
      <c r="J288" s="0"/>
    </row>
    <row r="289" customFormat="false" ht="18.2" hidden="false" customHeight="true" outlineLevel="0" collapsed="false">
      <c r="A289" s="128"/>
      <c r="B289" s="128"/>
      <c r="C289" s="217"/>
      <c r="D289" s="217"/>
      <c r="E289" s="217"/>
      <c r="F289" s="217"/>
      <c r="G289" s="217"/>
      <c r="H289" s="217"/>
      <c r="I289" s="212"/>
      <c r="J289" s="0"/>
    </row>
    <row r="290" customFormat="false" ht="18.4" hidden="false" customHeight="true" outlineLevel="0" collapsed="false">
      <c r="A290" s="401" t="s">
        <v>448</v>
      </c>
      <c r="B290" s="401"/>
      <c r="C290" s="402" t="s">
        <v>449</v>
      </c>
      <c r="D290" s="402"/>
      <c r="E290" s="402"/>
      <c r="F290" s="402"/>
      <c r="G290" s="402"/>
      <c r="H290" s="402"/>
      <c r="I290" s="267"/>
      <c r="J290" s="0"/>
    </row>
    <row r="291" customFormat="false" ht="16.5" hidden="false" customHeight="false" outlineLevel="0" collapsed="false">
      <c r="A291" s="401"/>
      <c r="B291" s="401"/>
      <c r="C291" s="380" t="s">
        <v>450</v>
      </c>
      <c r="D291" s="380"/>
      <c r="E291" s="403" t="s">
        <v>450</v>
      </c>
      <c r="F291" s="403"/>
      <c r="G291" s="403"/>
      <c r="H291" s="403"/>
      <c r="I291" s="267"/>
      <c r="J291" s="0"/>
    </row>
    <row r="292" customFormat="false" ht="16.5" hidden="false" customHeight="false" outlineLevel="0" collapsed="false">
      <c r="A292" s="401"/>
      <c r="B292" s="401"/>
      <c r="C292" s="218" t="s">
        <v>451</v>
      </c>
      <c r="D292" s="218" t="s">
        <v>452</v>
      </c>
      <c r="E292" s="218" t="s">
        <v>451</v>
      </c>
      <c r="F292" s="218"/>
      <c r="G292" s="303" t="s">
        <v>452</v>
      </c>
      <c r="H292" s="303"/>
      <c r="I292" s="220"/>
      <c r="J292" s="0"/>
    </row>
    <row r="293" customFormat="false" ht="18.2" hidden="false" customHeight="true" outlineLevel="0" collapsed="false">
      <c r="A293" s="271" t="s">
        <v>593</v>
      </c>
      <c r="B293" s="271"/>
      <c r="C293" s="228" t="n">
        <v>106.6</v>
      </c>
      <c r="D293" s="228" t="n">
        <v>80</v>
      </c>
      <c r="E293" s="228" t="n">
        <v>79.9</v>
      </c>
      <c r="F293" s="228"/>
      <c r="G293" s="404" t="n">
        <v>60</v>
      </c>
      <c r="H293" s="404"/>
      <c r="I293" s="212"/>
      <c r="J293" s="0"/>
    </row>
    <row r="294" customFormat="false" ht="16.5" hidden="false" customHeight="false" outlineLevel="0" collapsed="false">
      <c r="A294" s="271" t="s">
        <v>52</v>
      </c>
      <c r="B294" s="271"/>
      <c r="C294" s="228" t="n">
        <v>113.4</v>
      </c>
      <c r="D294" s="228" t="n">
        <v>80</v>
      </c>
      <c r="E294" s="228" t="n">
        <v>85</v>
      </c>
      <c r="F294" s="228"/>
      <c r="G294" s="404" t="n">
        <v>60</v>
      </c>
      <c r="H294" s="404"/>
      <c r="I294" s="212"/>
      <c r="J294" s="0"/>
    </row>
    <row r="295" customFormat="false" ht="16.5" hidden="false" customHeight="false" outlineLevel="0" collapsed="false">
      <c r="A295" s="271" t="s">
        <v>594</v>
      </c>
      <c r="B295" s="271"/>
      <c r="C295" s="228" t="n">
        <v>122</v>
      </c>
      <c r="D295" s="228" t="n">
        <v>80</v>
      </c>
      <c r="E295" s="228" t="n">
        <v>91.4</v>
      </c>
      <c r="F295" s="228"/>
      <c r="G295" s="404" t="n">
        <v>60</v>
      </c>
      <c r="H295" s="404"/>
      <c r="I295" s="212"/>
      <c r="J295" s="0"/>
    </row>
    <row r="296" customFormat="false" ht="16.5" hidden="false" customHeight="false" outlineLevel="0" collapsed="false">
      <c r="A296" s="271" t="s">
        <v>595</v>
      </c>
      <c r="B296" s="271"/>
      <c r="C296" s="228" t="n">
        <v>123</v>
      </c>
      <c r="D296" s="228" t="n">
        <v>80</v>
      </c>
      <c r="E296" s="228" t="n">
        <v>106</v>
      </c>
      <c r="F296" s="228"/>
      <c r="G296" s="404" t="n">
        <v>60</v>
      </c>
      <c r="H296" s="404"/>
      <c r="I296" s="212"/>
      <c r="J296" s="0"/>
    </row>
    <row r="297" customFormat="false" ht="18.4" hidden="false" customHeight="true" outlineLevel="0" collapsed="false">
      <c r="A297" s="251" t="s">
        <v>503</v>
      </c>
      <c r="B297" s="251"/>
      <c r="C297" s="228" t="n">
        <v>10</v>
      </c>
      <c r="D297" s="228" t="n">
        <v>8</v>
      </c>
      <c r="E297" s="228" t="n">
        <v>7.5</v>
      </c>
      <c r="F297" s="228"/>
      <c r="G297" s="404" t="n">
        <v>6</v>
      </c>
      <c r="H297" s="404"/>
      <c r="I297" s="210"/>
      <c r="J297" s="0"/>
    </row>
    <row r="298" customFormat="false" ht="18.2" hidden="false" customHeight="true" outlineLevel="0" collapsed="false">
      <c r="A298" s="251" t="s">
        <v>217</v>
      </c>
      <c r="B298" s="251"/>
      <c r="C298" s="228" t="n">
        <v>11</v>
      </c>
      <c r="D298" s="228" t="n">
        <v>8</v>
      </c>
      <c r="E298" s="228" t="n">
        <v>8.2</v>
      </c>
      <c r="F298" s="228"/>
      <c r="G298" s="404" t="n">
        <v>6</v>
      </c>
      <c r="H298" s="404"/>
      <c r="I298" s="210"/>
      <c r="J298" s="0"/>
    </row>
    <row r="299" customFormat="false" ht="18.4" hidden="false" customHeight="true" outlineLevel="0" collapsed="false">
      <c r="A299" s="227" t="s">
        <v>502</v>
      </c>
      <c r="B299" s="227"/>
      <c r="C299" s="228" t="n">
        <v>9.6</v>
      </c>
      <c r="D299" s="228" t="n">
        <v>8</v>
      </c>
      <c r="E299" s="228" t="n">
        <v>6.8</v>
      </c>
      <c r="F299" s="228"/>
      <c r="G299" s="404" t="n">
        <v>6</v>
      </c>
      <c r="H299" s="404"/>
      <c r="I299" s="210"/>
      <c r="J299" s="0"/>
    </row>
    <row r="300" customFormat="false" ht="18.4" hidden="false" customHeight="true" outlineLevel="0" collapsed="false">
      <c r="A300" s="227" t="s">
        <v>504</v>
      </c>
      <c r="B300" s="227"/>
      <c r="C300" s="228" t="n">
        <v>2</v>
      </c>
      <c r="D300" s="228" t="n">
        <v>2</v>
      </c>
      <c r="E300" s="228" t="n">
        <v>1.5</v>
      </c>
      <c r="F300" s="228"/>
      <c r="G300" s="404" t="n">
        <v>1.5</v>
      </c>
      <c r="H300" s="404"/>
      <c r="I300" s="210"/>
      <c r="J300" s="0"/>
    </row>
    <row r="301" customFormat="false" ht="18.4" hidden="false" customHeight="true" outlineLevel="0" collapsed="false">
      <c r="A301" s="227" t="s">
        <v>59</v>
      </c>
      <c r="B301" s="227"/>
      <c r="C301" s="228" t="n">
        <v>0.2</v>
      </c>
      <c r="D301" s="228" t="n">
        <v>0.2</v>
      </c>
      <c r="E301" s="228" t="n">
        <v>1.5</v>
      </c>
      <c r="F301" s="228"/>
      <c r="G301" s="404" t="n">
        <v>1.5</v>
      </c>
      <c r="H301" s="404"/>
      <c r="I301" s="210"/>
      <c r="J301" s="0"/>
    </row>
    <row r="302" customFormat="false" ht="18.4" hidden="false" customHeight="true" outlineLevel="0" collapsed="false">
      <c r="A302" s="227" t="s">
        <v>989</v>
      </c>
      <c r="B302" s="227"/>
      <c r="C302" s="228" t="n">
        <v>140</v>
      </c>
      <c r="D302" s="228" t="n">
        <v>140</v>
      </c>
      <c r="E302" s="228" t="n">
        <v>105</v>
      </c>
      <c r="F302" s="228"/>
      <c r="G302" s="404" t="n">
        <v>105</v>
      </c>
      <c r="H302" s="404"/>
      <c r="I302" s="210"/>
      <c r="J302" s="0"/>
    </row>
    <row r="303" customFormat="false" ht="18.4" hidden="false" customHeight="true" outlineLevel="0" collapsed="false">
      <c r="A303" s="227" t="s">
        <v>455</v>
      </c>
      <c r="B303" s="227"/>
      <c r="C303" s="228" t="n">
        <v>1.3</v>
      </c>
      <c r="D303" s="228" t="n">
        <v>1.3</v>
      </c>
      <c r="E303" s="228" t="n">
        <v>1</v>
      </c>
      <c r="F303" s="228"/>
      <c r="G303" s="404" t="n">
        <v>1</v>
      </c>
      <c r="H303" s="404"/>
      <c r="I303" s="210"/>
      <c r="J303" s="0"/>
    </row>
    <row r="304" customFormat="false" ht="18.4" hidden="false" customHeight="true" outlineLevel="0" collapsed="false">
      <c r="A304" s="420" t="s">
        <v>990</v>
      </c>
      <c r="B304" s="420"/>
      <c r="C304" s="228"/>
      <c r="D304" s="421" t="n">
        <v>40</v>
      </c>
      <c r="E304" s="421"/>
      <c r="F304" s="421"/>
      <c r="G304" s="422" t="n">
        <v>30</v>
      </c>
      <c r="H304" s="422"/>
      <c r="I304" s="210"/>
      <c r="J304" s="0"/>
    </row>
    <row r="305" customFormat="false" ht="18.4" hidden="false" customHeight="true" outlineLevel="0" collapsed="false">
      <c r="A305" s="227" t="s">
        <v>188</v>
      </c>
      <c r="B305" s="227"/>
      <c r="C305" s="228" t="n">
        <v>66</v>
      </c>
      <c r="D305" s="228" t="n">
        <v>37.6</v>
      </c>
      <c r="E305" s="228" t="n">
        <v>49.5</v>
      </c>
      <c r="F305" s="228"/>
      <c r="G305" s="404" t="n">
        <v>28.2</v>
      </c>
      <c r="H305" s="404"/>
      <c r="I305" s="210"/>
      <c r="J305" s="0"/>
    </row>
    <row r="306" customFormat="false" ht="18.4" hidden="false" customHeight="true" outlineLevel="0" collapsed="false">
      <c r="A306" s="227" t="s">
        <v>118</v>
      </c>
      <c r="B306" s="227"/>
      <c r="C306" s="228" t="n">
        <v>9.2</v>
      </c>
      <c r="D306" s="228" t="n">
        <v>8</v>
      </c>
      <c r="E306" s="228" t="n">
        <v>6.9</v>
      </c>
      <c r="F306" s="228"/>
      <c r="G306" s="404" t="n">
        <v>6</v>
      </c>
      <c r="H306" s="404"/>
      <c r="I306" s="210"/>
      <c r="J306" s="0"/>
    </row>
    <row r="307" customFormat="false" ht="18.4" hidden="false" customHeight="true" outlineLevel="0" collapsed="false">
      <c r="A307" s="227" t="s">
        <v>989</v>
      </c>
      <c r="B307" s="227"/>
      <c r="C307" s="228" t="n">
        <v>3.6</v>
      </c>
      <c r="D307" s="228" t="n">
        <v>3.6</v>
      </c>
      <c r="E307" s="228" t="n">
        <v>2.7</v>
      </c>
      <c r="F307" s="228"/>
      <c r="G307" s="404" t="n">
        <v>2.7</v>
      </c>
      <c r="H307" s="404"/>
      <c r="I307" s="210"/>
      <c r="J307" s="0"/>
    </row>
    <row r="308" customFormat="false" ht="18.4" hidden="false" customHeight="true" outlineLevel="0" collapsed="false">
      <c r="A308" s="405" t="s">
        <v>991</v>
      </c>
      <c r="B308" s="405"/>
      <c r="C308" s="406" t="n">
        <v>2</v>
      </c>
      <c r="D308" s="406" t="n">
        <v>2</v>
      </c>
      <c r="E308" s="437" t="n">
        <v>1.5</v>
      </c>
      <c r="F308" s="437"/>
      <c r="G308" s="438" t="n">
        <v>1.5</v>
      </c>
      <c r="H308" s="438"/>
      <c r="I308" s="210"/>
      <c r="J308" s="0"/>
    </row>
    <row r="309" customFormat="false" ht="18.2" hidden="false" customHeight="true" outlineLevel="0" collapsed="false">
      <c r="A309" s="424" t="s">
        <v>458</v>
      </c>
      <c r="B309" s="424"/>
      <c r="C309" s="425"/>
      <c r="D309" s="425" t="s">
        <v>1024</v>
      </c>
      <c r="E309" s="425"/>
      <c r="F309" s="425"/>
      <c r="G309" s="426" t="s">
        <v>1025</v>
      </c>
      <c r="H309" s="426"/>
      <c r="I309" s="212"/>
      <c r="J309" s="0"/>
    </row>
    <row r="310" customFormat="false" ht="18.2" hidden="false" customHeight="true" outlineLevel="0" collapsed="false">
      <c r="A310" s="211"/>
      <c r="B310" s="211"/>
      <c r="C310" s="212"/>
      <c r="D310" s="212"/>
      <c r="E310" s="212"/>
      <c r="F310" s="212"/>
      <c r="G310" s="212"/>
      <c r="H310" s="212"/>
      <c r="I310" s="212"/>
      <c r="J310" s="0"/>
    </row>
    <row r="311" customFormat="false" ht="18.2" hidden="false" customHeight="true" outlineLevel="0" collapsed="false">
      <c r="A311" s="211" t="s">
        <v>459</v>
      </c>
      <c r="B311" s="211"/>
      <c r="C311" s="211"/>
      <c r="D311" s="211"/>
      <c r="E311" s="211"/>
      <c r="F311" s="211"/>
      <c r="G311" s="211"/>
      <c r="H311" s="211"/>
      <c r="I311" s="211"/>
      <c r="J311" s="0"/>
    </row>
    <row r="312" customFormat="false" ht="34.9" hidden="false" customHeight="true" outlineLevel="0" collapsed="false">
      <c r="A312" s="427" t="s">
        <v>460</v>
      </c>
      <c r="B312" s="427"/>
      <c r="C312" s="427"/>
      <c r="D312" s="427"/>
      <c r="E312" s="412" t="s">
        <v>461</v>
      </c>
      <c r="F312" s="412"/>
      <c r="G312" s="413" t="s">
        <v>462</v>
      </c>
      <c r="H312" s="413"/>
      <c r="I312" s="413"/>
      <c r="J312" s="0"/>
    </row>
    <row r="313" customFormat="false" ht="66" hidden="false" customHeight="false" outlineLevel="0" collapsed="false">
      <c r="A313" s="414" t="s">
        <v>464</v>
      </c>
      <c r="B313" s="415" t="s">
        <v>465</v>
      </c>
      <c r="C313" s="415" t="s">
        <v>466</v>
      </c>
      <c r="D313" s="415" t="s">
        <v>467</v>
      </c>
      <c r="E313" s="415" t="s">
        <v>468</v>
      </c>
      <c r="F313" s="415" t="s">
        <v>469</v>
      </c>
      <c r="G313" s="415" t="s">
        <v>470</v>
      </c>
      <c r="H313" s="415" t="s">
        <v>471</v>
      </c>
      <c r="I313" s="416" t="s">
        <v>472</v>
      </c>
      <c r="J313" s="0"/>
    </row>
    <row r="314" customFormat="false" ht="33" hidden="false" customHeight="false" outlineLevel="0" collapsed="false">
      <c r="A314" s="428" t="s">
        <v>992</v>
      </c>
      <c r="B314" s="429" t="s">
        <v>993</v>
      </c>
      <c r="C314" s="429" t="s">
        <v>994</v>
      </c>
      <c r="D314" s="429" t="s">
        <v>995</v>
      </c>
      <c r="E314" s="429" t="s">
        <v>996</v>
      </c>
      <c r="F314" s="429" t="s">
        <v>631</v>
      </c>
      <c r="G314" s="429" t="s">
        <v>512</v>
      </c>
      <c r="H314" s="429" t="s">
        <v>512</v>
      </c>
      <c r="I314" s="430" t="s">
        <v>997</v>
      </c>
      <c r="J314" s="0"/>
    </row>
    <row r="315" customFormat="false" ht="16.5" hidden="false" customHeight="false" outlineLevel="0" collapsed="false">
      <c r="A315" s="263"/>
      <c r="B315" s="263"/>
      <c r="C315" s="212"/>
      <c r="D315" s="212"/>
      <c r="E315" s="212"/>
      <c r="F315" s="212"/>
      <c r="G315" s="212"/>
      <c r="H315" s="212"/>
      <c r="I315" s="212"/>
      <c r="J315" s="0"/>
    </row>
    <row r="316" customFormat="false" ht="18.2" hidden="false" customHeight="true" outlineLevel="0" collapsed="false">
      <c r="A316" s="211" t="s">
        <v>482</v>
      </c>
      <c r="B316" s="211"/>
      <c r="C316" s="211"/>
      <c r="D316" s="211"/>
      <c r="E316" s="211"/>
      <c r="F316" s="211"/>
      <c r="G316" s="211"/>
      <c r="H316" s="211"/>
      <c r="I316" s="211"/>
      <c r="J316" s="0"/>
    </row>
    <row r="317" customFormat="false" ht="159.2" hidden="false" customHeight="true" outlineLevel="0" collapsed="false">
      <c r="A317" s="259" t="s">
        <v>1026</v>
      </c>
      <c r="B317" s="259"/>
      <c r="C317" s="259"/>
      <c r="D317" s="259"/>
      <c r="E317" s="259"/>
      <c r="F317" s="259"/>
      <c r="G317" s="259"/>
      <c r="H317" s="259"/>
      <c r="I317" s="259"/>
      <c r="J317" s="0"/>
    </row>
    <row r="318" customFormat="false" ht="18.2" hidden="false" customHeight="true" outlineLevel="0" collapsed="false">
      <c r="A318" s="246" t="s">
        <v>484</v>
      </c>
      <c r="B318" s="246"/>
      <c r="C318" s="210" t="s">
        <v>485</v>
      </c>
      <c r="D318" s="210"/>
      <c r="E318" s="210"/>
      <c r="F318" s="210"/>
      <c r="G318" s="210"/>
      <c r="H318" s="210"/>
      <c r="I318" s="210"/>
      <c r="J318" s="0"/>
    </row>
    <row r="319" customFormat="false" ht="16.5" hidden="false" customHeight="false" outlineLevel="0" collapsed="false">
      <c r="A319" s="210" t="s">
        <v>687</v>
      </c>
      <c r="B319" s="210"/>
      <c r="C319" s="210"/>
      <c r="D319" s="210"/>
      <c r="E319" s="210"/>
      <c r="F319" s="210"/>
      <c r="G319" s="210"/>
      <c r="H319" s="210"/>
      <c r="I319" s="210"/>
      <c r="J319" s="0"/>
    </row>
    <row r="320" customFormat="false" ht="16.5" hidden="false" customHeight="false" outlineLevel="0" collapsed="false">
      <c r="A320" s="210" t="s">
        <v>496</v>
      </c>
      <c r="B320" s="210"/>
      <c r="C320" s="210" t="s">
        <v>497</v>
      </c>
      <c r="D320" s="210"/>
      <c r="E320" s="210"/>
      <c r="F320" s="210"/>
      <c r="G320" s="210"/>
      <c r="H320" s="210"/>
      <c r="I320" s="210"/>
      <c r="J320" s="0"/>
    </row>
    <row r="321" customFormat="false" ht="18.2" hidden="false" customHeight="true" outlineLevel="0" collapsed="false">
      <c r="A321" s="211"/>
      <c r="B321" s="211"/>
      <c r="C321" s="212"/>
      <c r="D321" s="212"/>
      <c r="E321" s="212"/>
      <c r="F321" s="212"/>
      <c r="G321" s="212"/>
      <c r="H321" s="212"/>
      <c r="I321" s="212"/>
      <c r="J321" s="0"/>
    </row>
    <row r="322" customFormat="false" ht="16.5" hidden="false" customHeight="false" outlineLevel="0" collapsed="false">
      <c r="A322" s="0"/>
      <c r="B322" s="0"/>
      <c r="C322" s="0"/>
      <c r="D322" s="0"/>
      <c r="E322" s="0"/>
      <c r="F322" s="0"/>
      <c r="G322" s="0"/>
      <c r="H322" s="0"/>
      <c r="I322" s="0"/>
      <c r="J322" s="0"/>
    </row>
    <row r="323" customFormat="false" ht="18.2" hidden="false" customHeight="true" outlineLevel="0" collapsed="false">
      <c r="A323" s="214" t="s">
        <v>441</v>
      </c>
      <c r="B323" s="214"/>
      <c r="C323" s="213" t="s">
        <v>1027</v>
      </c>
      <c r="D323" s="213"/>
      <c r="E323" s="213"/>
      <c r="F323" s="213"/>
      <c r="G323" s="213"/>
      <c r="H323" s="213"/>
      <c r="I323" s="213"/>
      <c r="J323" s="0"/>
    </row>
    <row r="324" customFormat="false" ht="18.2" hidden="false" customHeight="true" outlineLevel="0" collapsed="false">
      <c r="A324" s="214" t="s">
        <v>443</v>
      </c>
      <c r="B324" s="214"/>
      <c r="C324" s="214" t="s">
        <v>1028</v>
      </c>
      <c r="D324" s="214"/>
      <c r="E324" s="214"/>
      <c r="F324" s="214"/>
      <c r="G324" s="214"/>
      <c r="H324" s="214"/>
      <c r="I324" s="214"/>
      <c r="J324" s="0"/>
    </row>
    <row r="325" customFormat="false" ht="18.4" hidden="false" customHeight="true" outlineLevel="0" collapsed="false">
      <c r="A325" s="265" t="s">
        <v>445</v>
      </c>
      <c r="B325" s="265"/>
      <c r="C325" s="128" t="s">
        <v>499</v>
      </c>
      <c r="D325" s="128"/>
      <c r="E325" s="128"/>
      <c r="F325" s="128"/>
      <c r="G325" s="128"/>
      <c r="H325" s="128"/>
      <c r="I325" s="128"/>
      <c r="J325" s="0"/>
    </row>
    <row r="326" customFormat="false" ht="18.2" hidden="false" customHeight="true" outlineLevel="0" collapsed="false">
      <c r="A326" s="128"/>
      <c r="B326" s="128"/>
      <c r="C326" s="217"/>
      <c r="D326" s="217"/>
      <c r="E326" s="217"/>
      <c r="F326" s="217"/>
      <c r="G326" s="217"/>
      <c r="H326" s="217"/>
      <c r="I326" s="212"/>
      <c r="J326" s="0"/>
    </row>
    <row r="327" customFormat="false" ht="18.4" hidden="false" customHeight="true" outlineLevel="0" collapsed="false">
      <c r="A327" s="401" t="s">
        <v>448</v>
      </c>
      <c r="B327" s="401"/>
      <c r="C327" s="402" t="s">
        <v>449</v>
      </c>
      <c r="D327" s="402"/>
      <c r="E327" s="402"/>
      <c r="F327" s="402"/>
      <c r="G327" s="402"/>
      <c r="H327" s="402"/>
      <c r="I327" s="267"/>
      <c r="J327" s="0"/>
    </row>
    <row r="328" customFormat="false" ht="16.5" hidden="false" customHeight="false" outlineLevel="0" collapsed="false">
      <c r="A328" s="401"/>
      <c r="B328" s="401"/>
      <c r="C328" s="380" t="s">
        <v>450</v>
      </c>
      <c r="D328" s="380"/>
      <c r="E328" s="403" t="s">
        <v>450</v>
      </c>
      <c r="F328" s="403"/>
      <c r="G328" s="403"/>
      <c r="H328" s="403"/>
      <c r="I328" s="267"/>
      <c r="J328" s="0"/>
    </row>
    <row r="329" customFormat="false" ht="16.5" hidden="false" customHeight="false" outlineLevel="0" collapsed="false">
      <c r="A329" s="401"/>
      <c r="B329" s="401"/>
      <c r="C329" s="218" t="s">
        <v>451</v>
      </c>
      <c r="D329" s="218" t="s">
        <v>452</v>
      </c>
      <c r="E329" s="218" t="s">
        <v>451</v>
      </c>
      <c r="F329" s="218"/>
      <c r="G329" s="303" t="s">
        <v>452</v>
      </c>
      <c r="H329" s="303"/>
      <c r="I329" s="220"/>
      <c r="J329" s="0"/>
    </row>
    <row r="330" customFormat="false" ht="18.2" hidden="false" customHeight="true" outlineLevel="0" collapsed="false">
      <c r="A330" s="271" t="s">
        <v>593</v>
      </c>
      <c r="B330" s="271"/>
      <c r="C330" s="228" t="n">
        <v>80</v>
      </c>
      <c r="D330" s="228" t="n">
        <v>60</v>
      </c>
      <c r="E330" s="228" t="n">
        <v>60</v>
      </c>
      <c r="F330" s="228"/>
      <c r="G330" s="404" t="n">
        <v>45</v>
      </c>
      <c r="H330" s="404"/>
      <c r="I330" s="210"/>
      <c r="J330" s="0"/>
    </row>
    <row r="331" customFormat="false" ht="16.5" hidden="false" customHeight="false" outlineLevel="0" collapsed="false">
      <c r="A331" s="271" t="s">
        <v>52</v>
      </c>
      <c r="B331" s="271"/>
      <c r="C331" s="228" t="n">
        <v>85.7</v>
      </c>
      <c r="D331" s="228" t="n">
        <v>60</v>
      </c>
      <c r="E331" s="228" t="n">
        <v>64.2</v>
      </c>
      <c r="F331" s="228"/>
      <c r="G331" s="404" t="n">
        <v>45</v>
      </c>
      <c r="H331" s="404"/>
      <c r="I331" s="210"/>
      <c r="J331" s="0"/>
    </row>
    <row r="332" customFormat="false" ht="16.5" hidden="false" customHeight="false" outlineLevel="0" collapsed="false">
      <c r="A332" s="271" t="s">
        <v>594</v>
      </c>
      <c r="B332" s="271"/>
      <c r="C332" s="228" t="n">
        <v>92.2</v>
      </c>
      <c r="D332" s="228" t="n">
        <v>60</v>
      </c>
      <c r="E332" s="228" t="n">
        <v>69</v>
      </c>
      <c r="F332" s="228"/>
      <c r="G332" s="404" t="n">
        <v>45</v>
      </c>
      <c r="H332" s="404"/>
      <c r="I332" s="210"/>
      <c r="J332" s="0"/>
    </row>
    <row r="333" customFormat="false" ht="16.5" hidden="false" customHeight="false" outlineLevel="0" collapsed="false">
      <c r="A333" s="271" t="s">
        <v>595</v>
      </c>
      <c r="B333" s="271"/>
      <c r="C333" s="228" t="n">
        <v>99.8</v>
      </c>
      <c r="D333" s="228" t="n">
        <v>60</v>
      </c>
      <c r="E333" s="228" t="n">
        <v>75</v>
      </c>
      <c r="F333" s="228"/>
      <c r="G333" s="404" t="n">
        <v>45</v>
      </c>
      <c r="H333" s="404"/>
      <c r="I333" s="210"/>
      <c r="J333" s="0"/>
    </row>
    <row r="334" customFormat="false" ht="18.2" hidden="false" customHeight="true" outlineLevel="0" collapsed="false">
      <c r="A334" s="227" t="s">
        <v>705</v>
      </c>
      <c r="B334" s="227"/>
      <c r="C334" s="228" t="n">
        <v>8</v>
      </c>
      <c r="D334" s="228" t="n">
        <v>8</v>
      </c>
      <c r="E334" s="228" t="n">
        <v>6</v>
      </c>
      <c r="F334" s="228"/>
      <c r="G334" s="404" t="n">
        <v>6</v>
      </c>
      <c r="H334" s="404"/>
      <c r="I334" s="210"/>
      <c r="J334" s="0"/>
    </row>
    <row r="335" customFormat="false" ht="18.4" hidden="false" customHeight="true" outlineLevel="0" collapsed="false">
      <c r="A335" s="227" t="s">
        <v>502</v>
      </c>
      <c r="B335" s="227"/>
      <c r="C335" s="228" t="n">
        <v>9.6</v>
      </c>
      <c r="D335" s="228" t="n">
        <v>8</v>
      </c>
      <c r="E335" s="228" t="n">
        <v>7.2</v>
      </c>
      <c r="F335" s="228"/>
      <c r="G335" s="404" t="n">
        <v>6</v>
      </c>
      <c r="H335" s="404"/>
      <c r="I335" s="210"/>
      <c r="J335" s="0"/>
    </row>
    <row r="336" customFormat="false" ht="18.4" hidden="false" customHeight="true" outlineLevel="0" collapsed="false">
      <c r="A336" s="251" t="s">
        <v>503</v>
      </c>
      <c r="B336" s="251"/>
      <c r="C336" s="228" t="n">
        <v>10</v>
      </c>
      <c r="D336" s="228" t="n">
        <v>8</v>
      </c>
      <c r="E336" s="228" t="n">
        <v>7.5</v>
      </c>
      <c r="F336" s="228"/>
      <c r="G336" s="404" t="n">
        <v>6</v>
      </c>
      <c r="H336" s="404"/>
      <c r="I336" s="210"/>
      <c r="J336" s="0"/>
    </row>
    <row r="337" customFormat="false" ht="18.4" hidden="false" customHeight="true" outlineLevel="0" collapsed="false">
      <c r="A337" s="251" t="s">
        <v>217</v>
      </c>
      <c r="B337" s="251"/>
      <c r="C337" s="228" t="n">
        <v>10.6</v>
      </c>
      <c r="D337" s="228" t="n">
        <v>8</v>
      </c>
      <c r="E337" s="228" t="n">
        <v>8</v>
      </c>
      <c r="F337" s="228"/>
      <c r="G337" s="404" t="n">
        <v>6</v>
      </c>
      <c r="H337" s="404"/>
      <c r="I337" s="210"/>
      <c r="J337" s="0"/>
    </row>
    <row r="338" customFormat="false" ht="18.4" hidden="false" customHeight="true" outlineLevel="0" collapsed="false">
      <c r="A338" s="227" t="s">
        <v>454</v>
      </c>
      <c r="B338" s="227"/>
      <c r="C338" s="228" t="n">
        <v>150.4</v>
      </c>
      <c r="D338" s="228" t="n">
        <v>150.4</v>
      </c>
      <c r="E338" s="228" t="n">
        <v>112.8</v>
      </c>
      <c r="F338" s="228"/>
      <c r="G338" s="404" t="n">
        <v>112.8</v>
      </c>
      <c r="H338" s="404"/>
      <c r="I338" s="210"/>
      <c r="J338" s="0"/>
    </row>
    <row r="339" customFormat="false" ht="18.4" hidden="false" customHeight="true" outlineLevel="0" collapsed="false">
      <c r="A339" s="227" t="s">
        <v>455</v>
      </c>
      <c r="B339" s="227"/>
      <c r="C339" s="228" t="n">
        <v>1.2</v>
      </c>
      <c r="D339" s="228" t="n">
        <v>1.2</v>
      </c>
      <c r="E339" s="228" t="n">
        <v>1</v>
      </c>
      <c r="F339" s="228"/>
      <c r="G339" s="404" t="n">
        <v>1</v>
      </c>
      <c r="H339" s="404"/>
      <c r="I339" s="210"/>
      <c r="J339" s="0"/>
    </row>
    <row r="340" customFormat="false" ht="18.4" hidden="false" customHeight="true" outlineLevel="0" collapsed="false">
      <c r="A340" s="227" t="s">
        <v>504</v>
      </c>
      <c r="B340" s="227"/>
      <c r="C340" s="228" t="n">
        <v>2</v>
      </c>
      <c r="D340" s="228" t="n">
        <v>2</v>
      </c>
      <c r="E340" s="228" t="n">
        <v>2</v>
      </c>
      <c r="F340" s="228"/>
      <c r="G340" s="404" t="n">
        <v>2</v>
      </c>
      <c r="H340" s="404"/>
      <c r="I340" s="210"/>
      <c r="J340" s="0"/>
    </row>
    <row r="341" customFormat="false" ht="18.2" hidden="false" customHeight="true" outlineLevel="0" collapsed="false">
      <c r="A341" s="408" t="s">
        <v>458</v>
      </c>
      <c r="B341" s="408"/>
      <c r="C341" s="409"/>
      <c r="D341" s="409" t="s">
        <v>47</v>
      </c>
      <c r="E341" s="409"/>
      <c r="F341" s="409"/>
      <c r="G341" s="410" t="s">
        <v>319</v>
      </c>
      <c r="H341" s="410"/>
      <c r="I341" s="212"/>
      <c r="J341" s="0"/>
    </row>
    <row r="342" customFormat="false" ht="18.2" hidden="false" customHeight="true" outlineLevel="0" collapsed="false">
      <c r="A342" s="211"/>
      <c r="B342" s="211"/>
      <c r="C342" s="212"/>
      <c r="D342" s="212"/>
      <c r="E342" s="212"/>
      <c r="F342" s="212"/>
      <c r="G342" s="212"/>
      <c r="H342" s="212"/>
      <c r="I342" s="212"/>
      <c r="J342" s="0"/>
    </row>
    <row r="343" customFormat="false" ht="18.2" hidden="false" customHeight="true" outlineLevel="0" collapsed="false">
      <c r="A343" s="211" t="s">
        <v>459</v>
      </c>
      <c r="B343" s="211"/>
      <c r="C343" s="211"/>
      <c r="D343" s="211"/>
      <c r="E343" s="211"/>
      <c r="F343" s="211"/>
      <c r="G343" s="211"/>
      <c r="H343" s="211"/>
      <c r="I343" s="211"/>
      <c r="J343" s="0"/>
    </row>
    <row r="344" customFormat="false" ht="34.9" hidden="false" customHeight="true" outlineLevel="0" collapsed="false">
      <c r="A344" s="411" t="s">
        <v>460</v>
      </c>
      <c r="B344" s="411"/>
      <c r="C344" s="411"/>
      <c r="D344" s="411"/>
      <c r="E344" s="412" t="s">
        <v>461</v>
      </c>
      <c r="F344" s="412"/>
      <c r="G344" s="413" t="s">
        <v>462</v>
      </c>
      <c r="H344" s="413"/>
      <c r="I344" s="413"/>
      <c r="J344" s="0"/>
    </row>
    <row r="345" customFormat="false" ht="66" hidden="false" customHeight="false" outlineLevel="0" collapsed="false">
      <c r="A345" s="414" t="s">
        <v>464</v>
      </c>
      <c r="B345" s="415" t="s">
        <v>465</v>
      </c>
      <c r="C345" s="415" t="s">
        <v>466</v>
      </c>
      <c r="D345" s="415" t="s">
        <v>467</v>
      </c>
      <c r="E345" s="415" t="s">
        <v>468</v>
      </c>
      <c r="F345" s="415" t="s">
        <v>469</v>
      </c>
      <c r="G345" s="415" t="s">
        <v>470</v>
      </c>
      <c r="H345" s="415" t="s">
        <v>471</v>
      </c>
      <c r="I345" s="416" t="s">
        <v>472</v>
      </c>
      <c r="J345" s="0"/>
    </row>
    <row r="346" customFormat="false" ht="16.5" hidden="false" customHeight="false" outlineLevel="0" collapsed="false">
      <c r="A346" s="417" t="n">
        <v>4.4</v>
      </c>
      <c r="B346" s="418" t="n">
        <v>10</v>
      </c>
      <c r="C346" s="418" t="n">
        <v>38</v>
      </c>
      <c r="D346" s="418" t="n">
        <v>258</v>
      </c>
      <c r="E346" s="418" t="n">
        <v>0</v>
      </c>
      <c r="F346" s="418" t="n">
        <v>0.4</v>
      </c>
      <c r="G346" s="418" t="s">
        <v>512</v>
      </c>
      <c r="H346" s="418" t="s">
        <v>512</v>
      </c>
      <c r="I346" s="419" t="n">
        <v>13.6</v>
      </c>
      <c r="J346" s="0"/>
    </row>
    <row r="347" customFormat="false" ht="16.5" hidden="false" customHeight="false" outlineLevel="0" collapsed="false">
      <c r="A347" s="263"/>
      <c r="B347" s="263"/>
      <c r="C347" s="212"/>
      <c r="D347" s="212"/>
      <c r="E347" s="212"/>
      <c r="F347" s="212"/>
      <c r="G347" s="212"/>
      <c r="H347" s="212"/>
      <c r="I347" s="212"/>
      <c r="J347" s="0"/>
    </row>
    <row r="348" customFormat="false" ht="18.2" hidden="false" customHeight="true" outlineLevel="0" collapsed="false">
      <c r="A348" s="211" t="s">
        <v>482</v>
      </c>
      <c r="B348" s="211"/>
      <c r="C348" s="211"/>
      <c r="D348" s="211"/>
      <c r="E348" s="211"/>
      <c r="F348" s="211"/>
      <c r="G348" s="211"/>
      <c r="H348" s="211"/>
      <c r="I348" s="211"/>
      <c r="J348" s="0"/>
    </row>
    <row r="349" customFormat="false" ht="100.7" hidden="false" customHeight="true" outlineLevel="0" collapsed="false">
      <c r="A349" s="259" t="s">
        <v>1029</v>
      </c>
      <c r="B349" s="259"/>
      <c r="C349" s="259"/>
      <c r="D349" s="259"/>
      <c r="E349" s="259"/>
      <c r="F349" s="259"/>
      <c r="G349" s="259"/>
      <c r="H349" s="259"/>
      <c r="I349" s="259"/>
      <c r="J349" s="0"/>
    </row>
    <row r="350" customFormat="false" ht="18.2" hidden="false" customHeight="true" outlineLevel="0" collapsed="false">
      <c r="A350" s="246" t="s">
        <v>484</v>
      </c>
      <c r="B350" s="246"/>
      <c r="C350" s="210" t="s">
        <v>485</v>
      </c>
      <c r="D350" s="210"/>
      <c r="E350" s="0"/>
      <c r="F350" s="0"/>
      <c r="G350" s="0"/>
      <c r="H350" s="0"/>
      <c r="I350" s="0"/>
      <c r="J350" s="0"/>
    </row>
    <row r="351" customFormat="false" ht="16.5" hidden="false" customHeight="false" outlineLevel="0" collapsed="false">
      <c r="A351" s="210"/>
      <c r="B351" s="210"/>
      <c r="C351" s="210"/>
      <c r="D351" s="210"/>
      <c r="E351" s="0"/>
      <c r="F351" s="0"/>
      <c r="G351" s="0"/>
      <c r="H351" s="0"/>
      <c r="I351" s="0"/>
      <c r="J351" s="0"/>
    </row>
    <row r="352" customFormat="false" ht="16.5" hidden="false" customHeight="false" outlineLevel="0" collapsed="false">
      <c r="A352" s="210" t="s">
        <v>687</v>
      </c>
      <c r="B352" s="210"/>
      <c r="C352" s="210"/>
      <c r="D352" s="210"/>
      <c r="E352" s="0"/>
      <c r="F352" s="0"/>
      <c r="G352" s="0"/>
      <c r="H352" s="0"/>
      <c r="I352" s="0"/>
      <c r="J352" s="0"/>
    </row>
    <row r="353" customFormat="false" ht="16.5" hidden="false" customHeight="false" outlineLevel="0" collapsed="false">
      <c r="A353" s="210" t="s">
        <v>496</v>
      </c>
      <c r="B353" s="210"/>
      <c r="C353" s="210" t="s">
        <v>497</v>
      </c>
      <c r="D353" s="210"/>
      <c r="E353" s="0"/>
      <c r="F353" s="0"/>
      <c r="G353" s="0"/>
      <c r="H353" s="0"/>
      <c r="I353" s="0"/>
      <c r="J353" s="0"/>
    </row>
    <row r="354" customFormat="false" ht="16.5" hidden="false" customHeight="false" outlineLevel="0" collapsed="false">
      <c r="A354" s="0"/>
      <c r="B354" s="0"/>
      <c r="C354" s="0"/>
      <c r="D354" s="0"/>
      <c r="E354" s="0"/>
      <c r="F354" s="0"/>
      <c r="G354" s="0"/>
      <c r="H354" s="0"/>
      <c r="I354" s="0"/>
      <c r="J354" s="0"/>
    </row>
    <row r="355" customFormat="false" ht="16.5" hidden="false" customHeight="false" outlineLevel="0" collapsed="false">
      <c r="A355" s="0"/>
      <c r="B355" s="0"/>
      <c r="C355" s="0"/>
      <c r="D355" s="0"/>
      <c r="E355" s="0"/>
      <c r="F355" s="0"/>
      <c r="G355" s="0"/>
      <c r="H355" s="0"/>
      <c r="I355" s="0"/>
      <c r="J355" s="0"/>
    </row>
    <row r="356" customFormat="false" ht="16.5" hidden="false" customHeight="false" outlineLevel="0" collapsed="false">
      <c r="A356" s="0"/>
      <c r="B356" s="0"/>
      <c r="C356" s="0"/>
      <c r="D356" s="0"/>
      <c r="E356" s="0"/>
      <c r="F356" s="0"/>
      <c r="G356" s="0"/>
      <c r="H356" s="0"/>
      <c r="I356" s="0"/>
      <c r="J356" s="0"/>
    </row>
    <row r="357" customFormat="false" ht="16.5" hidden="false" customHeight="false" outlineLevel="0" collapsed="false">
      <c r="A357" s="0"/>
      <c r="B357" s="0"/>
      <c r="C357" s="0"/>
      <c r="D357" s="0"/>
      <c r="E357" s="0"/>
      <c r="F357" s="0"/>
      <c r="G357" s="0"/>
      <c r="H357" s="0"/>
      <c r="I357" s="0"/>
      <c r="J357" s="0"/>
    </row>
    <row r="358" customFormat="false" ht="16.5" hidden="false" customHeight="false" outlineLevel="0" collapsed="false">
      <c r="A358" s="0"/>
      <c r="B358" s="0"/>
      <c r="C358" s="0"/>
      <c r="D358" s="0"/>
      <c r="E358" s="0"/>
      <c r="F358" s="0"/>
      <c r="G358" s="0"/>
      <c r="H358" s="0"/>
      <c r="I358" s="0"/>
      <c r="J358" s="0"/>
    </row>
    <row r="359" customFormat="false" ht="16.5" hidden="false" customHeight="false" outlineLevel="0" collapsed="false">
      <c r="A359" s="0"/>
      <c r="B359" s="0"/>
      <c r="C359" s="0"/>
      <c r="D359" s="0"/>
      <c r="E359" s="0"/>
      <c r="F359" s="0"/>
      <c r="G359" s="0"/>
      <c r="H359" s="0"/>
      <c r="I359" s="0"/>
      <c r="J359" s="0"/>
    </row>
    <row r="360" customFormat="false" ht="16.15" hidden="false" customHeight="true" outlineLevel="0" collapsed="false">
      <c r="A360" s="390" t="s">
        <v>441</v>
      </c>
      <c r="B360" s="390"/>
      <c r="C360" s="391" t="s">
        <v>1027</v>
      </c>
      <c r="D360" s="391"/>
      <c r="E360" s="391"/>
      <c r="F360" s="391"/>
      <c r="G360" s="391"/>
      <c r="H360" s="391"/>
      <c r="I360" s="391"/>
      <c r="J360" s="0"/>
    </row>
    <row r="361" customFormat="false" ht="16.15" hidden="false" customHeight="true" outlineLevel="0" collapsed="false">
      <c r="A361" s="390" t="s">
        <v>443</v>
      </c>
      <c r="B361" s="390"/>
      <c r="C361" s="390" t="s">
        <v>1030</v>
      </c>
      <c r="D361" s="390"/>
      <c r="E361" s="390"/>
      <c r="F361" s="390"/>
      <c r="G361" s="390"/>
      <c r="H361" s="390"/>
      <c r="I361" s="390"/>
      <c r="J361" s="0"/>
    </row>
    <row r="362" customFormat="false" ht="16.7" hidden="false" customHeight="true" outlineLevel="0" collapsed="false">
      <c r="A362" s="265" t="s">
        <v>445</v>
      </c>
      <c r="B362" s="265"/>
      <c r="C362" s="128" t="s">
        <v>499</v>
      </c>
      <c r="D362" s="128"/>
      <c r="E362" s="128"/>
      <c r="F362" s="128"/>
      <c r="G362" s="128"/>
      <c r="H362" s="128"/>
      <c r="I362" s="128"/>
      <c r="J362" s="0"/>
    </row>
    <row r="363" customFormat="false" ht="16.15" hidden="false" customHeight="true" outlineLevel="0" collapsed="false">
      <c r="A363" s="128"/>
      <c r="B363" s="128"/>
      <c r="C363" s="217"/>
      <c r="D363" s="217"/>
      <c r="E363" s="217"/>
      <c r="F363" s="217"/>
      <c r="G363" s="217"/>
      <c r="H363" s="217"/>
      <c r="I363" s="212"/>
      <c r="J363" s="0"/>
    </row>
    <row r="364" customFormat="false" ht="17.65" hidden="false" customHeight="true" outlineLevel="0" collapsed="false">
      <c r="A364" s="401" t="s">
        <v>448</v>
      </c>
      <c r="B364" s="401"/>
      <c r="C364" s="402" t="s">
        <v>449</v>
      </c>
      <c r="D364" s="402"/>
      <c r="E364" s="402"/>
      <c r="F364" s="402"/>
      <c r="G364" s="402"/>
      <c r="H364" s="402"/>
      <c r="I364" s="267"/>
      <c r="J364" s="0"/>
    </row>
    <row r="365" customFormat="false" ht="16.5" hidden="false" customHeight="false" outlineLevel="0" collapsed="false">
      <c r="A365" s="401"/>
      <c r="B365" s="401"/>
      <c r="C365" s="380" t="s">
        <v>450</v>
      </c>
      <c r="D365" s="380"/>
      <c r="E365" s="403" t="s">
        <v>450</v>
      </c>
      <c r="F365" s="403"/>
      <c r="G365" s="403"/>
      <c r="H365" s="403"/>
      <c r="I365" s="267"/>
      <c r="J365" s="0"/>
    </row>
    <row r="366" customFormat="false" ht="16.5" hidden="false" customHeight="false" outlineLevel="0" collapsed="false">
      <c r="A366" s="401"/>
      <c r="B366" s="401"/>
      <c r="C366" s="218" t="s">
        <v>451</v>
      </c>
      <c r="D366" s="218" t="s">
        <v>452</v>
      </c>
      <c r="E366" s="218" t="s">
        <v>451</v>
      </c>
      <c r="F366" s="218"/>
      <c r="G366" s="303" t="s">
        <v>452</v>
      </c>
      <c r="H366" s="303"/>
      <c r="I366" s="220"/>
      <c r="J366" s="0"/>
    </row>
    <row r="367" customFormat="false" ht="16.15" hidden="false" customHeight="true" outlineLevel="0" collapsed="false">
      <c r="A367" s="271" t="s">
        <v>593</v>
      </c>
      <c r="B367" s="271"/>
      <c r="C367" s="228" t="n">
        <v>80</v>
      </c>
      <c r="D367" s="228" t="n">
        <v>60</v>
      </c>
      <c r="E367" s="228" t="n">
        <v>60</v>
      </c>
      <c r="F367" s="228"/>
      <c r="G367" s="404" t="n">
        <v>45</v>
      </c>
      <c r="H367" s="404"/>
      <c r="I367" s="210"/>
      <c r="J367" s="0"/>
    </row>
    <row r="368" customFormat="false" ht="16.5" hidden="false" customHeight="false" outlineLevel="0" collapsed="false">
      <c r="A368" s="271" t="s">
        <v>52</v>
      </c>
      <c r="B368" s="271"/>
      <c r="C368" s="228" t="n">
        <v>85.7</v>
      </c>
      <c r="D368" s="228" t="n">
        <v>60</v>
      </c>
      <c r="E368" s="228" t="n">
        <v>64.2</v>
      </c>
      <c r="F368" s="228"/>
      <c r="G368" s="404" t="n">
        <v>45</v>
      </c>
      <c r="H368" s="404"/>
      <c r="I368" s="210"/>
      <c r="J368" s="0"/>
    </row>
    <row r="369" customFormat="false" ht="16.5" hidden="false" customHeight="false" outlineLevel="0" collapsed="false">
      <c r="A369" s="271" t="s">
        <v>594</v>
      </c>
      <c r="B369" s="271"/>
      <c r="C369" s="228" t="n">
        <v>92</v>
      </c>
      <c r="D369" s="228" t="n">
        <v>60</v>
      </c>
      <c r="E369" s="228" t="n">
        <v>69</v>
      </c>
      <c r="F369" s="228"/>
      <c r="G369" s="404" t="n">
        <v>45</v>
      </c>
      <c r="H369" s="404"/>
      <c r="I369" s="210"/>
      <c r="J369" s="0"/>
    </row>
    <row r="370" customFormat="false" ht="16.15" hidden="false" customHeight="true" outlineLevel="0" collapsed="false">
      <c r="A370" s="271" t="s">
        <v>595</v>
      </c>
      <c r="B370" s="271"/>
      <c r="C370" s="228" t="n">
        <v>99.8</v>
      </c>
      <c r="D370" s="228" t="n">
        <v>60</v>
      </c>
      <c r="E370" s="228" t="n">
        <v>75</v>
      </c>
      <c r="F370" s="228"/>
      <c r="G370" s="404" t="n">
        <v>45</v>
      </c>
      <c r="H370" s="404"/>
      <c r="I370" s="210"/>
      <c r="J370" s="0"/>
    </row>
    <row r="371" customFormat="false" ht="16.7" hidden="false" customHeight="true" outlineLevel="0" collapsed="false">
      <c r="A371" s="227" t="s">
        <v>415</v>
      </c>
      <c r="B371" s="227"/>
      <c r="C371" s="228" t="n">
        <v>8</v>
      </c>
      <c r="D371" s="228" t="n">
        <v>8</v>
      </c>
      <c r="E371" s="228" t="n">
        <v>6</v>
      </c>
      <c r="F371" s="228"/>
      <c r="G371" s="404" t="n">
        <v>6</v>
      </c>
      <c r="H371" s="404"/>
      <c r="I371" s="210"/>
      <c r="J371" s="0"/>
    </row>
    <row r="372" customFormat="false" ht="16.7" hidden="false" customHeight="true" outlineLevel="0" collapsed="false">
      <c r="A372" s="227" t="s">
        <v>502</v>
      </c>
      <c r="B372" s="227"/>
      <c r="C372" s="228" t="n">
        <v>9.6</v>
      </c>
      <c r="D372" s="228" t="n">
        <v>8</v>
      </c>
      <c r="E372" s="228" t="n">
        <v>7.2</v>
      </c>
      <c r="F372" s="228"/>
      <c r="G372" s="404" t="n">
        <v>6</v>
      </c>
      <c r="H372" s="404"/>
      <c r="I372" s="210"/>
      <c r="J372" s="0"/>
    </row>
    <row r="373" customFormat="false" ht="16.7" hidden="false" customHeight="true" outlineLevel="0" collapsed="false">
      <c r="A373" s="251" t="s">
        <v>503</v>
      </c>
      <c r="B373" s="251"/>
      <c r="C373" s="228" t="n">
        <v>10</v>
      </c>
      <c r="D373" s="228" t="n">
        <v>8</v>
      </c>
      <c r="E373" s="228" t="n">
        <v>7.5</v>
      </c>
      <c r="F373" s="228"/>
      <c r="G373" s="404" t="n">
        <v>6</v>
      </c>
      <c r="H373" s="404"/>
      <c r="I373" s="210"/>
      <c r="J373" s="0"/>
    </row>
    <row r="374" customFormat="false" ht="16.7" hidden="false" customHeight="true" outlineLevel="0" collapsed="false">
      <c r="A374" s="251" t="s">
        <v>217</v>
      </c>
      <c r="B374" s="251"/>
      <c r="C374" s="228" t="n">
        <v>10.6</v>
      </c>
      <c r="D374" s="228" t="n">
        <v>8</v>
      </c>
      <c r="E374" s="228" t="n">
        <v>8</v>
      </c>
      <c r="F374" s="228"/>
      <c r="G374" s="404" t="n">
        <v>6</v>
      </c>
      <c r="H374" s="404"/>
      <c r="I374" s="210"/>
      <c r="J374" s="0"/>
    </row>
    <row r="375" customFormat="false" ht="16.7" hidden="false" customHeight="true" outlineLevel="0" collapsed="false">
      <c r="A375" s="227" t="s">
        <v>454</v>
      </c>
      <c r="B375" s="227"/>
      <c r="C375" s="228" t="n">
        <v>140</v>
      </c>
      <c r="D375" s="228" t="n">
        <v>140</v>
      </c>
      <c r="E375" s="228" t="n">
        <v>112.8</v>
      </c>
      <c r="F375" s="228"/>
      <c r="G375" s="404" t="n">
        <v>112.8</v>
      </c>
      <c r="H375" s="404"/>
      <c r="I375" s="210"/>
      <c r="J375" s="0"/>
    </row>
    <row r="376" customFormat="false" ht="16.7" hidden="false" customHeight="true" outlineLevel="0" collapsed="false">
      <c r="A376" s="227" t="s">
        <v>455</v>
      </c>
      <c r="B376" s="227"/>
      <c r="C376" s="228" t="n">
        <v>1.2</v>
      </c>
      <c r="D376" s="228" t="n">
        <v>1.2</v>
      </c>
      <c r="E376" s="228" t="n">
        <v>1</v>
      </c>
      <c r="F376" s="228"/>
      <c r="G376" s="404" t="n">
        <v>1</v>
      </c>
      <c r="H376" s="404"/>
      <c r="I376" s="210"/>
      <c r="J376" s="0"/>
    </row>
    <row r="377" customFormat="false" ht="16.7" hidden="false" customHeight="true" outlineLevel="0" collapsed="false">
      <c r="A377" s="227" t="s">
        <v>504</v>
      </c>
      <c r="B377" s="227"/>
      <c r="C377" s="228" t="n">
        <v>2</v>
      </c>
      <c r="D377" s="228" t="n">
        <v>2</v>
      </c>
      <c r="E377" s="228" t="n">
        <v>2</v>
      </c>
      <c r="F377" s="228"/>
      <c r="G377" s="404" t="n">
        <v>2</v>
      </c>
      <c r="H377" s="404"/>
      <c r="I377" s="210"/>
      <c r="J377" s="0"/>
    </row>
    <row r="378" customFormat="false" ht="16.15" hidden="false" customHeight="true" outlineLevel="0" collapsed="false">
      <c r="A378" s="408" t="s">
        <v>458</v>
      </c>
      <c r="B378" s="408"/>
      <c r="C378" s="409"/>
      <c r="D378" s="409" t="s">
        <v>47</v>
      </c>
      <c r="E378" s="409"/>
      <c r="F378" s="409"/>
      <c r="G378" s="410" t="s">
        <v>319</v>
      </c>
      <c r="H378" s="410"/>
      <c r="I378" s="212"/>
      <c r="J378" s="0"/>
    </row>
    <row r="379" customFormat="false" ht="16.15" hidden="false" customHeight="true" outlineLevel="0" collapsed="false">
      <c r="A379" s="211"/>
      <c r="B379" s="211"/>
      <c r="C379" s="212"/>
      <c r="D379" s="212"/>
      <c r="E379" s="212"/>
      <c r="F379" s="212"/>
      <c r="G379" s="212"/>
      <c r="H379" s="212"/>
      <c r="I379" s="212"/>
      <c r="J379" s="0"/>
    </row>
    <row r="380" customFormat="false" ht="16.15" hidden="false" customHeight="true" outlineLevel="0" collapsed="false">
      <c r="A380" s="211" t="s">
        <v>459</v>
      </c>
      <c r="B380" s="211"/>
      <c r="C380" s="211"/>
      <c r="D380" s="211"/>
      <c r="E380" s="211"/>
      <c r="F380" s="211"/>
      <c r="G380" s="211"/>
      <c r="H380" s="211"/>
      <c r="I380" s="211"/>
      <c r="J380" s="0"/>
    </row>
    <row r="381" customFormat="false" ht="31.7" hidden="false" customHeight="true" outlineLevel="0" collapsed="false">
      <c r="A381" s="411" t="s">
        <v>460</v>
      </c>
      <c r="B381" s="411"/>
      <c r="C381" s="411"/>
      <c r="D381" s="411"/>
      <c r="E381" s="412" t="s">
        <v>461</v>
      </c>
      <c r="F381" s="412"/>
      <c r="G381" s="413" t="s">
        <v>462</v>
      </c>
      <c r="H381" s="413"/>
      <c r="I381" s="413"/>
      <c r="J381" s="0"/>
    </row>
    <row r="382" customFormat="false" ht="66" hidden="false" customHeight="false" outlineLevel="0" collapsed="false">
      <c r="A382" s="414" t="s">
        <v>464</v>
      </c>
      <c r="B382" s="415" t="s">
        <v>465</v>
      </c>
      <c r="C382" s="415" t="s">
        <v>466</v>
      </c>
      <c r="D382" s="415" t="s">
        <v>467</v>
      </c>
      <c r="E382" s="415" t="s">
        <v>468</v>
      </c>
      <c r="F382" s="415" t="s">
        <v>469</v>
      </c>
      <c r="G382" s="415" t="s">
        <v>470</v>
      </c>
      <c r="H382" s="415" t="s">
        <v>471</v>
      </c>
      <c r="I382" s="416" t="s">
        <v>472</v>
      </c>
      <c r="J382" s="0"/>
    </row>
    <row r="383" customFormat="false" ht="16.5" hidden="false" customHeight="false" outlineLevel="0" collapsed="false">
      <c r="A383" s="417" t="n">
        <v>4.4</v>
      </c>
      <c r="B383" s="418" t="n">
        <v>10</v>
      </c>
      <c r="C383" s="418" t="n">
        <v>38</v>
      </c>
      <c r="D383" s="418" t="n">
        <v>258</v>
      </c>
      <c r="E383" s="418" t="n">
        <v>0</v>
      </c>
      <c r="F383" s="418" t="n">
        <v>0.4</v>
      </c>
      <c r="G383" s="418" t="s">
        <v>512</v>
      </c>
      <c r="H383" s="418" t="s">
        <v>512</v>
      </c>
      <c r="I383" s="419" t="n">
        <v>13.6</v>
      </c>
      <c r="J383" s="0"/>
    </row>
    <row r="384" customFormat="false" ht="16.5" hidden="false" customHeight="false" outlineLevel="0" collapsed="false">
      <c r="A384" s="263"/>
      <c r="B384" s="263"/>
      <c r="C384" s="212"/>
      <c r="D384" s="212"/>
      <c r="E384" s="212"/>
      <c r="F384" s="212"/>
      <c r="G384" s="212"/>
      <c r="H384" s="212"/>
      <c r="I384" s="212"/>
      <c r="J384" s="0"/>
    </row>
    <row r="385" customFormat="false" ht="16.15" hidden="false" customHeight="true" outlineLevel="0" collapsed="false">
      <c r="A385" s="211" t="s">
        <v>482</v>
      </c>
      <c r="B385" s="211"/>
      <c r="C385" s="211"/>
      <c r="D385" s="211"/>
      <c r="E385" s="211"/>
      <c r="F385" s="211"/>
      <c r="G385" s="211"/>
      <c r="H385" s="211"/>
      <c r="I385" s="211"/>
      <c r="J385" s="0"/>
    </row>
    <row r="386" customFormat="false" ht="107.65" hidden="false" customHeight="true" outlineLevel="0" collapsed="false">
      <c r="A386" s="259" t="s">
        <v>1031</v>
      </c>
      <c r="B386" s="259"/>
      <c r="C386" s="259"/>
      <c r="D386" s="259"/>
      <c r="E386" s="259"/>
      <c r="F386" s="259"/>
      <c r="G386" s="259"/>
      <c r="H386" s="259"/>
      <c r="I386" s="259"/>
      <c r="J386" s="0"/>
    </row>
    <row r="387" customFormat="false" ht="16.15" hidden="false" customHeight="true" outlineLevel="0" collapsed="false">
      <c r="A387" s="246" t="s">
        <v>484</v>
      </c>
      <c r="B387" s="246"/>
      <c r="C387" s="210" t="s">
        <v>485</v>
      </c>
      <c r="D387" s="210"/>
      <c r="E387" s="0"/>
      <c r="F387" s="0"/>
      <c r="G387" s="0"/>
      <c r="H387" s="0"/>
      <c r="I387" s="0"/>
      <c r="J387" s="0"/>
    </row>
    <row r="388" customFormat="false" ht="16.5" hidden="false" customHeight="false" outlineLevel="0" collapsed="false">
      <c r="A388" s="210"/>
      <c r="B388" s="210"/>
      <c r="C388" s="210"/>
      <c r="D388" s="210"/>
      <c r="E388" s="0"/>
      <c r="F388" s="0"/>
      <c r="G388" s="0"/>
      <c r="H388" s="0"/>
      <c r="I388" s="0"/>
      <c r="J388" s="0"/>
    </row>
    <row r="389" customFormat="false" ht="16.5" hidden="false" customHeight="false" outlineLevel="0" collapsed="false">
      <c r="A389" s="210" t="s">
        <v>687</v>
      </c>
      <c r="B389" s="210"/>
      <c r="C389" s="210"/>
      <c r="D389" s="210"/>
      <c r="E389" s="0"/>
      <c r="F389" s="0"/>
      <c r="G389" s="0"/>
      <c r="H389" s="0"/>
      <c r="I389" s="0"/>
      <c r="J389" s="0"/>
    </row>
    <row r="390" customFormat="false" ht="16.5" hidden="false" customHeight="false" outlineLevel="0" collapsed="false">
      <c r="A390" s="210" t="s">
        <v>496</v>
      </c>
      <c r="B390" s="210"/>
      <c r="C390" s="210" t="s">
        <v>497</v>
      </c>
      <c r="D390" s="210"/>
      <c r="E390" s="0"/>
      <c r="F390" s="0"/>
      <c r="G390" s="0"/>
      <c r="H390" s="0"/>
      <c r="I390" s="0"/>
      <c r="J390" s="0"/>
    </row>
    <row r="391" customFormat="false" ht="16.5" hidden="false" customHeight="false" outlineLevel="0" collapsed="false">
      <c r="A391" s="0"/>
      <c r="B391" s="0"/>
      <c r="C391" s="0"/>
      <c r="D391" s="0"/>
      <c r="E391" s="0"/>
      <c r="F391" s="0"/>
      <c r="G391" s="0"/>
      <c r="H391" s="0"/>
      <c r="I391" s="0"/>
      <c r="J391" s="0"/>
    </row>
    <row r="392" customFormat="false" ht="16.5" hidden="false" customHeight="false" outlineLevel="0" collapsed="false">
      <c r="A392" s="0"/>
      <c r="B392" s="0"/>
      <c r="C392" s="0"/>
      <c r="D392" s="0"/>
      <c r="E392" s="0"/>
      <c r="F392" s="0"/>
      <c r="G392" s="0"/>
      <c r="H392" s="0"/>
      <c r="I392" s="0"/>
      <c r="J392" s="0"/>
    </row>
    <row r="393" customFormat="false" ht="16.5" hidden="false" customHeight="false" outlineLevel="0" collapsed="false">
      <c r="A393" s="0"/>
      <c r="B393" s="0"/>
      <c r="C393" s="0"/>
      <c r="D393" s="0"/>
      <c r="E393" s="0"/>
      <c r="F393" s="0"/>
      <c r="G393" s="0"/>
      <c r="H393" s="0"/>
      <c r="I393" s="0"/>
      <c r="J393" s="0"/>
    </row>
    <row r="394" customFormat="false" ht="16.5" hidden="false" customHeight="false" outlineLevel="0" collapsed="false">
      <c r="A394" s="0"/>
      <c r="B394" s="0"/>
      <c r="C394" s="0"/>
      <c r="D394" s="0"/>
      <c r="E394" s="0"/>
      <c r="F394" s="0"/>
      <c r="G394" s="0"/>
      <c r="H394" s="0"/>
      <c r="I394" s="0"/>
      <c r="J394" s="0"/>
    </row>
    <row r="395" customFormat="false" ht="18" hidden="false" customHeight="false" outlineLevel="0" collapsed="false">
      <c r="A395" s="439" t="s">
        <v>441</v>
      </c>
      <c r="B395" s="439"/>
      <c r="C395" s="440"/>
      <c r="D395" s="440"/>
      <c r="E395" s="440"/>
      <c r="F395" s="440"/>
      <c r="G395" s="440"/>
      <c r="H395" s="440"/>
      <c r="I395" s="440"/>
      <c r="J395" s="441"/>
    </row>
    <row r="396" customFormat="false" ht="18" hidden="false" customHeight="false" outlineLevel="0" collapsed="false">
      <c r="A396" s="439" t="s">
        <v>443</v>
      </c>
      <c r="B396" s="439"/>
      <c r="C396" s="439" t="s">
        <v>1032</v>
      </c>
      <c r="D396" s="439"/>
      <c r="E396" s="439"/>
      <c r="F396" s="439"/>
      <c r="G396" s="439"/>
      <c r="H396" s="439"/>
      <c r="I396" s="439"/>
      <c r="J396" s="441"/>
    </row>
    <row r="397" customFormat="false" ht="36.2" hidden="false" customHeight="true" outlineLevel="0" collapsed="false">
      <c r="A397" s="442" t="s">
        <v>445</v>
      </c>
      <c r="B397" s="442"/>
      <c r="C397" s="443" t="s">
        <v>499</v>
      </c>
      <c r="D397" s="443"/>
      <c r="E397" s="443"/>
      <c r="F397" s="443"/>
      <c r="G397" s="443"/>
      <c r="H397" s="443"/>
      <c r="I397" s="443"/>
      <c r="J397" s="441"/>
    </row>
    <row r="398" customFormat="false" ht="18" hidden="false" customHeight="false" outlineLevel="0" collapsed="false">
      <c r="A398" s="443"/>
      <c r="B398" s="443"/>
      <c r="C398" s="444"/>
      <c r="D398" s="444"/>
      <c r="E398" s="444"/>
      <c r="F398" s="444"/>
      <c r="G398" s="444"/>
      <c r="H398" s="444"/>
      <c r="I398" s="445"/>
      <c r="J398" s="441"/>
    </row>
    <row r="399" customFormat="false" ht="20.25" hidden="false" customHeight="true" outlineLevel="0" collapsed="false">
      <c r="A399" s="446" t="s">
        <v>448</v>
      </c>
      <c r="B399" s="446"/>
      <c r="C399" s="447" t="s">
        <v>449</v>
      </c>
      <c r="D399" s="447"/>
      <c r="E399" s="447"/>
      <c r="F399" s="447"/>
      <c r="G399" s="447"/>
      <c r="H399" s="447"/>
      <c r="I399" s="448"/>
      <c r="J399" s="441"/>
    </row>
    <row r="400" customFormat="false" ht="18" hidden="false" customHeight="false" outlineLevel="0" collapsed="false">
      <c r="A400" s="446"/>
      <c r="B400" s="446"/>
      <c r="C400" s="449" t="s">
        <v>450</v>
      </c>
      <c r="D400" s="449"/>
      <c r="E400" s="450" t="s">
        <v>450</v>
      </c>
      <c r="F400" s="450"/>
      <c r="G400" s="450"/>
      <c r="H400" s="450"/>
      <c r="I400" s="448"/>
      <c r="J400" s="441"/>
    </row>
    <row r="401" customFormat="false" ht="18" hidden="false" customHeight="false" outlineLevel="0" collapsed="false">
      <c r="A401" s="446"/>
      <c r="B401" s="446"/>
      <c r="C401" s="451" t="s">
        <v>451</v>
      </c>
      <c r="D401" s="451" t="s">
        <v>452</v>
      </c>
      <c r="E401" s="451" t="s">
        <v>451</v>
      </c>
      <c r="F401" s="451"/>
      <c r="G401" s="452" t="s">
        <v>452</v>
      </c>
      <c r="H401" s="452"/>
      <c r="I401" s="453"/>
      <c r="J401" s="441"/>
    </row>
    <row r="402" customFormat="false" ht="19.35" hidden="false" customHeight="true" outlineLevel="0" collapsed="false">
      <c r="A402" s="454" t="s">
        <v>1033</v>
      </c>
      <c r="B402" s="454"/>
      <c r="C402" s="455" t="n">
        <v>64</v>
      </c>
      <c r="D402" s="455"/>
      <c r="E402" s="455" t="n">
        <v>48</v>
      </c>
      <c r="F402" s="455"/>
      <c r="G402" s="456"/>
      <c r="H402" s="456"/>
      <c r="I402" s="445"/>
      <c r="J402" s="441"/>
    </row>
    <row r="403" customFormat="false" ht="19.35" hidden="false" customHeight="true" outlineLevel="0" collapsed="false">
      <c r="A403" s="457" t="s">
        <v>829</v>
      </c>
      <c r="B403" s="457"/>
      <c r="C403" s="455" t="n">
        <v>30</v>
      </c>
      <c r="D403" s="455"/>
      <c r="E403" s="455" t="n">
        <v>22.5</v>
      </c>
      <c r="F403" s="455"/>
      <c r="G403" s="456"/>
      <c r="H403" s="456"/>
      <c r="I403" s="441"/>
      <c r="J403" s="441"/>
    </row>
    <row r="404" customFormat="false" ht="19.35" hidden="false" customHeight="true" outlineLevel="0" collapsed="false">
      <c r="A404" s="457" t="s">
        <v>1034</v>
      </c>
      <c r="B404" s="457"/>
      <c r="C404" s="455" t="n">
        <v>24</v>
      </c>
      <c r="D404" s="455"/>
      <c r="E404" s="455" t="n">
        <v>18</v>
      </c>
      <c r="F404" s="455"/>
      <c r="G404" s="456"/>
      <c r="H404" s="456"/>
      <c r="I404" s="441"/>
      <c r="J404" s="441"/>
    </row>
    <row r="405" customFormat="false" ht="19.35" hidden="false" customHeight="true" outlineLevel="0" collapsed="false">
      <c r="A405" s="457" t="s">
        <v>825</v>
      </c>
      <c r="B405" s="457"/>
      <c r="C405" s="455" t="n">
        <v>14</v>
      </c>
      <c r="D405" s="455"/>
      <c r="E405" s="455" t="n">
        <v>11</v>
      </c>
      <c r="F405" s="455"/>
      <c r="G405" s="456"/>
      <c r="H405" s="456"/>
      <c r="I405" s="441"/>
      <c r="J405" s="441"/>
    </row>
    <row r="406" customFormat="false" ht="19.35" hidden="false" customHeight="true" outlineLevel="0" collapsed="false">
      <c r="A406" s="457" t="s">
        <v>118</v>
      </c>
      <c r="B406" s="457"/>
      <c r="C406" s="455" t="n">
        <v>14</v>
      </c>
      <c r="D406" s="455"/>
      <c r="E406" s="455" t="n">
        <v>10</v>
      </c>
      <c r="F406" s="455"/>
      <c r="G406" s="456"/>
      <c r="H406" s="456"/>
      <c r="I406" s="441"/>
      <c r="J406" s="441"/>
    </row>
    <row r="407" customFormat="false" ht="19.35" hidden="false" customHeight="true" outlineLevel="0" collapsed="false">
      <c r="A407" s="457" t="s">
        <v>23</v>
      </c>
      <c r="B407" s="457"/>
      <c r="C407" s="455" t="n">
        <v>6</v>
      </c>
      <c r="D407" s="455"/>
      <c r="E407" s="455" t="n">
        <v>5</v>
      </c>
      <c r="F407" s="455"/>
      <c r="G407" s="456"/>
      <c r="H407" s="456"/>
      <c r="I407" s="441"/>
      <c r="J407" s="441"/>
    </row>
    <row r="408" customFormat="false" ht="20.25" hidden="false" customHeight="true" outlineLevel="0" collapsed="false">
      <c r="A408" s="458" t="s">
        <v>989</v>
      </c>
      <c r="B408" s="458"/>
      <c r="C408" s="455" t="n">
        <v>150</v>
      </c>
      <c r="D408" s="459"/>
      <c r="E408" s="455" t="n">
        <v>113</v>
      </c>
      <c r="F408" s="455"/>
      <c r="G408" s="460"/>
      <c r="H408" s="460"/>
      <c r="I408" s="441"/>
      <c r="J408" s="441"/>
    </row>
    <row r="409" customFormat="false" ht="19.35" hidden="false" customHeight="true" outlineLevel="0" collapsed="false">
      <c r="A409" s="457" t="s">
        <v>25</v>
      </c>
      <c r="B409" s="457"/>
      <c r="C409" s="455" t="n">
        <v>4</v>
      </c>
      <c r="D409" s="455"/>
      <c r="E409" s="455" t="n">
        <v>4</v>
      </c>
      <c r="F409" s="455"/>
      <c r="G409" s="456"/>
      <c r="H409" s="456"/>
      <c r="I409" s="441"/>
      <c r="J409" s="441"/>
    </row>
    <row r="410" customFormat="false" ht="19.35" hidden="false" customHeight="true" outlineLevel="0" collapsed="false">
      <c r="A410" s="457" t="s">
        <v>1035</v>
      </c>
      <c r="B410" s="457"/>
      <c r="C410" s="455" t="n">
        <v>5</v>
      </c>
      <c r="D410" s="455"/>
      <c r="E410" s="455" t="n">
        <v>3.7</v>
      </c>
      <c r="F410" s="455"/>
      <c r="G410" s="456"/>
      <c r="H410" s="456"/>
      <c r="I410" s="441"/>
      <c r="J410" s="441"/>
    </row>
    <row r="411" customFormat="false" ht="36.2" hidden="false" customHeight="true" outlineLevel="0" collapsed="false">
      <c r="A411" s="461" t="s">
        <v>455</v>
      </c>
      <c r="B411" s="461"/>
      <c r="C411" s="462" t="n">
        <v>2</v>
      </c>
      <c r="D411" s="463"/>
      <c r="E411" s="462" t="n">
        <v>1</v>
      </c>
      <c r="F411" s="462"/>
      <c r="G411" s="464"/>
      <c r="H411" s="464"/>
      <c r="I411" s="441"/>
      <c r="J411" s="441"/>
    </row>
    <row r="412" customFormat="false" ht="18" hidden="false" customHeight="false" outlineLevel="0" collapsed="false">
      <c r="A412" s="465" t="s">
        <v>458</v>
      </c>
      <c r="B412" s="465"/>
      <c r="C412" s="466"/>
      <c r="D412" s="466" t="s">
        <v>47</v>
      </c>
      <c r="E412" s="466"/>
      <c r="F412" s="466"/>
      <c r="G412" s="467" t="s">
        <v>319</v>
      </c>
      <c r="H412" s="467"/>
      <c r="I412" s="445"/>
      <c r="J412" s="441"/>
    </row>
    <row r="413" customFormat="false" ht="18" hidden="false" customHeight="false" outlineLevel="0" collapsed="false">
      <c r="A413" s="468"/>
      <c r="B413" s="468"/>
      <c r="C413" s="445"/>
      <c r="D413" s="445"/>
      <c r="E413" s="445"/>
      <c r="F413" s="445"/>
      <c r="G413" s="445"/>
      <c r="H413" s="445"/>
      <c r="I413" s="445"/>
      <c r="J413" s="441"/>
    </row>
    <row r="414" customFormat="false" ht="18" hidden="false" customHeight="false" outlineLevel="0" collapsed="false">
      <c r="A414" s="468" t="s">
        <v>459</v>
      </c>
      <c r="B414" s="468"/>
      <c r="C414" s="468"/>
      <c r="D414" s="468"/>
      <c r="E414" s="468"/>
      <c r="F414" s="468"/>
      <c r="G414" s="468"/>
      <c r="H414" s="468"/>
      <c r="I414" s="468"/>
      <c r="J414" s="441"/>
    </row>
    <row r="415" customFormat="false" ht="72.4" hidden="false" customHeight="true" outlineLevel="0" collapsed="false">
      <c r="A415" s="469" t="s">
        <v>460</v>
      </c>
      <c r="B415" s="469"/>
      <c r="C415" s="469"/>
      <c r="D415" s="469"/>
      <c r="E415" s="470" t="s">
        <v>461</v>
      </c>
      <c r="F415" s="470"/>
      <c r="G415" s="471" t="s">
        <v>462</v>
      </c>
      <c r="H415" s="471"/>
      <c r="I415" s="471"/>
      <c r="J415" s="441"/>
    </row>
    <row r="416" customFormat="false" ht="75" hidden="false" customHeight="false" outlineLevel="0" collapsed="false">
      <c r="A416" s="472" t="s">
        <v>464</v>
      </c>
      <c r="B416" s="473" t="s">
        <v>465</v>
      </c>
      <c r="C416" s="473" t="s">
        <v>466</v>
      </c>
      <c r="D416" s="473" t="s">
        <v>467</v>
      </c>
      <c r="E416" s="473" t="s">
        <v>468</v>
      </c>
      <c r="F416" s="473" t="s">
        <v>469</v>
      </c>
      <c r="G416" s="473" t="s">
        <v>470</v>
      </c>
      <c r="H416" s="473" t="s">
        <v>471</v>
      </c>
      <c r="I416" s="474" t="s">
        <v>472</v>
      </c>
      <c r="J416" s="441"/>
    </row>
    <row r="417" customFormat="false" ht="36" hidden="false" customHeight="false" outlineLevel="0" collapsed="false">
      <c r="A417" s="475" t="n">
        <v>3.75</v>
      </c>
      <c r="B417" s="476" t="n">
        <v>4.1</v>
      </c>
      <c r="C417" s="476" t="n">
        <v>16.9</v>
      </c>
      <c r="D417" s="476" t="n">
        <v>119.7</v>
      </c>
      <c r="E417" s="476" t="s">
        <v>1015</v>
      </c>
      <c r="F417" s="476" t="s">
        <v>475</v>
      </c>
      <c r="G417" s="476" t="s">
        <v>512</v>
      </c>
      <c r="H417" s="476" t="s">
        <v>512</v>
      </c>
      <c r="I417" s="477" t="n">
        <v>12</v>
      </c>
      <c r="J417" s="441"/>
    </row>
    <row r="418" customFormat="false" ht="18" hidden="false" customHeight="false" outlineLevel="0" collapsed="false">
      <c r="A418" s="478"/>
      <c r="B418" s="478"/>
      <c r="C418" s="445"/>
      <c r="D418" s="445"/>
      <c r="E418" s="445"/>
      <c r="F418" s="445"/>
      <c r="G418" s="445"/>
      <c r="H418" s="445"/>
      <c r="I418" s="445"/>
      <c r="J418" s="441"/>
    </row>
    <row r="419" customFormat="false" ht="225.95" hidden="false" customHeight="true" outlineLevel="0" collapsed="false">
      <c r="A419" s="479" t="s">
        <v>1036</v>
      </c>
      <c r="B419" s="479"/>
      <c r="C419" s="479"/>
      <c r="D419" s="479"/>
      <c r="E419" s="479"/>
      <c r="F419" s="479"/>
      <c r="G419" s="479"/>
      <c r="H419" s="479"/>
      <c r="I419" s="479"/>
      <c r="J419" s="441"/>
    </row>
    <row r="420" customFormat="false" ht="18" hidden="false" customHeight="false" outlineLevel="0" collapsed="false">
      <c r="A420" s="443"/>
      <c r="B420" s="443"/>
      <c r="C420" s="443"/>
      <c r="D420" s="443"/>
      <c r="E420" s="443"/>
      <c r="F420" s="443"/>
      <c r="G420" s="443"/>
      <c r="H420" s="443"/>
      <c r="I420" s="443"/>
      <c r="J420" s="441"/>
    </row>
    <row r="421" customFormat="false" ht="18" hidden="false" customHeight="false" outlineLevel="0" collapsed="false">
      <c r="A421" s="480" t="s">
        <v>484</v>
      </c>
      <c r="B421" s="480"/>
      <c r="C421" s="441" t="s">
        <v>485</v>
      </c>
      <c r="D421" s="441"/>
      <c r="E421" s="441"/>
      <c r="F421" s="441"/>
      <c r="G421" s="441"/>
      <c r="H421" s="441"/>
      <c r="I421" s="441"/>
      <c r="J421" s="441"/>
    </row>
    <row r="422" customFormat="false" ht="18" hidden="false" customHeight="false" outlineLevel="0" collapsed="false">
      <c r="A422" s="441"/>
      <c r="B422" s="441"/>
      <c r="C422" s="441"/>
      <c r="D422" s="441"/>
      <c r="E422" s="441"/>
      <c r="F422" s="441"/>
      <c r="G422" s="441"/>
      <c r="H422" s="441"/>
      <c r="I422" s="441"/>
      <c r="J422" s="441"/>
    </row>
    <row r="423" customFormat="false" ht="18" hidden="false" customHeight="false" outlineLevel="0" collapsed="false">
      <c r="A423" s="441" t="s">
        <v>687</v>
      </c>
      <c r="B423" s="441"/>
      <c r="C423" s="441"/>
      <c r="D423" s="441"/>
      <c r="E423" s="441"/>
      <c r="F423" s="441"/>
      <c r="G423" s="441"/>
      <c r="H423" s="441"/>
      <c r="I423" s="441"/>
      <c r="J423" s="441"/>
    </row>
    <row r="424" customFormat="false" ht="18" hidden="false" customHeight="false" outlineLevel="0" collapsed="false">
      <c r="A424" s="441" t="s">
        <v>496</v>
      </c>
      <c r="B424" s="441"/>
      <c r="C424" s="441" t="s">
        <v>497</v>
      </c>
      <c r="D424" s="441"/>
      <c r="E424" s="441"/>
      <c r="F424" s="441"/>
      <c r="G424" s="441"/>
      <c r="H424" s="441"/>
      <c r="I424" s="441"/>
      <c r="J424" s="441"/>
    </row>
  </sheetData>
  <mergeCells count="740">
    <mergeCell ref="A1:B1"/>
    <mergeCell ref="C1:I1"/>
    <mergeCell ref="A2:B2"/>
    <mergeCell ref="C2:I2"/>
    <mergeCell ref="A3:B3"/>
    <mergeCell ref="C3:I3"/>
    <mergeCell ref="A4:B4"/>
    <mergeCell ref="A5:B7"/>
    <mergeCell ref="C5:H5"/>
    <mergeCell ref="C6:D6"/>
    <mergeCell ref="E6:H6"/>
    <mergeCell ref="E7:F7"/>
    <mergeCell ref="G7:H7"/>
    <mergeCell ref="A8:B8"/>
    <mergeCell ref="E8:F8"/>
    <mergeCell ref="G8:H8"/>
    <mergeCell ref="A9:B9"/>
    <mergeCell ref="E9:F9"/>
    <mergeCell ref="G9:H9"/>
    <mergeCell ref="E10:F10"/>
    <mergeCell ref="G10:H10"/>
    <mergeCell ref="E11:F11"/>
    <mergeCell ref="G11:H11"/>
    <mergeCell ref="E12:F12"/>
    <mergeCell ref="G12:H12"/>
    <mergeCell ref="A13:B13"/>
    <mergeCell ref="E13:F13"/>
    <mergeCell ref="G13:H13"/>
    <mergeCell ref="A14:B14"/>
    <mergeCell ref="E14:F14"/>
    <mergeCell ref="G14:H14"/>
    <mergeCell ref="A15:B15"/>
    <mergeCell ref="E15:F15"/>
    <mergeCell ref="G15:H15"/>
    <mergeCell ref="A16:B16"/>
    <mergeCell ref="E16:F16"/>
    <mergeCell ref="G16:H16"/>
    <mergeCell ref="A17:B17"/>
    <mergeCell ref="E17:F17"/>
    <mergeCell ref="G17:H17"/>
    <mergeCell ref="A18:B18"/>
    <mergeCell ref="E18:F18"/>
    <mergeCell ref="G18:H18"/>
    <mergeCell ref="A19:B19"/>
    <mergeCell ref="E19:F19"/>
    <mergeCell ref="G19:H19"/>
    <mergeCell ref="A20:B20"/>
    <mergeCell ref="E20:F20"/>
    <mergeCell ref="G20:H20"/>
    <mergeCell ref="A21:B21"/>
    <mergeCell ref="E21:F21"/>
    <mergeCell ref="G21:H21"/>
    <mergeCell ref="A22:B22"/>
    <mergeCell ref="A23:I23"/>
    <mergeCell ref="A24:D24"/>
    <mergeCell ref="E24:F24"/>
    <mergeCell ref="G24:I24"/>
    <mergeCell ref="A28:I28"/>
    <mergeCell ref="A29:I29"/>
    <mergeCell ref="A30:B30"/>
    <mergeCell ref="A33:B33"/>
    <mergeCell ref="A36:B36"/>
    <mergeCell ref="A38:B38"/>
    <mergeCell ref="C38:I38"/>
    <mergeCell ref="A39:B39"/>
    <mergeCell ref="C39:I39"/>
    <mergeCell ref="A40:B40"/>
    <mergeCell ref="C40:I40"/>
    <mergeCell ref="A41:B41"/>
    <mergeCell ref="A42:B44"/>
    <mergeCell ref="C42:H42"/>
    <mergeCell ref="C43:D43"/>
    <mergeCell ref="E43:H43"/>
    <mergeCell ref="E44:F44"/>
    <mergeCell ref="G44:H44"/>
    <mergeCell ref="A45:B45"/>
    <mergeCell ref="E45:F45"/>
    <mergeCell ref="G45:H45"/>
    <mergeCell ref="E46:F46"/>
    <mergeCell ref="G46:H46"/>
    <mergeCell ref="E47:F47"/>
    <mergeCell ref="G47:H47"/>
    <mergeCell ref="E48:F48"/>
    <mergeCell ref="G48:H48"/>
    <mergeCell ref="A49:B49"/>
    <mergeCell ref="E49:F49"/>
    <mergeCell ref="G49:H49"/>
    <mergeCell ref="A50:B50"/>
    <mergeCell ref="E50:F50"/>
    <mergeCell ref="G50:H50"/>
    <mergeCell ref="A51:B51"/>
    <mergeCell ref="E51:F51"/>
    <mergeCell ref="G51:H51"/>
    <mergeCell ref="A52:B52"/>
    <mergeCell ref="E52:F52"/>
    <mergeCell ref="G52:H52"/>
    <mergeCell ref="A53:B53"/>
    <mergeCell ref="E53:F53"/>
    <mergeCell ref="G53:H53"/>
    <mergeCell ref="A54:B54"/>
    <mergeCell ref="E54:F54"/>
    <mergeCell ref="G54:H54"/>
    <mergeCell ref="A55:B55"/>
    <mergeCell ref="E55:F55"/>
    <mergeCell ref="G55:H55"/>
    <mergeCell ref="A56:B56"/>
    <mergeCell ref="E56:F56"/>
    <mergeCell ref="G56:H56"/>
    <mergeCell ref="A57:B57"/>
    <mergeCell ref="E57:F57"/>
    <mergeCell ref="G57:H57"/>
    <mergeCell ref="A58:B58"/>
    <mergeCell ref="E58:F58"/>
    <mergeCell ref="G58:H58"/>
    <mergeCell ref="A59:B59"/>
    <mergeCell ref="E59:F59"/>
    <mergeCell ref="G59:H59"/>
    <mergeCell ref="A60:B60"/>
    <mergeCell ref="E60:F60"/>
    <mergeCell ref="G60:H60"/>
    <mergeCell ref="A61:B61"/>
    <mergeCell ref="A62:I62"/>
    <mergeCell ref="A63:D63"/>
    <mergeCell ref="E63:F63"/>
    <mergeCell ref="G63:I63"/>
    <mergeCell ref="A67:I67"/>
    <mergeCell ref="A68:I68"/>
    <mergeCell ref="A69:B69"/>
    <mergeCell ref="A72:B72"/>
    <mergeCell ref="A74:B74"/>
    <mergeCell ref="C74:I74"/>
    <mergeCell ref="A75:B75"/>
    <mergeCell ref="C75:I75"/>
    <mergeCell ref="A76:B76"/>
    <mergeCell ref="C76:I76"/>
    <mergeCell ref="A77:B77"/>
    <mergeCell ref="A78:B80"/>
    <mergeCell ref="C78:H78"/>
    <mergeCell ref="C79:D79"/>
    <mergeCell ref="E79:H79"/>
    <mergeCell ref="E80:F80"/>
    <mergeCell ref="G80:H80"/>
    <mergeCell ref="A81:B81"/>
    <mergeCell ref="E81:F81"/>
    <mergeCell ref="G81:H81"/>
    <mergeCell ref="E82:F82"/>
    <mergeCell ref="G82:H82"/>
    <mergeCell ref="E83:F83"/>
    <mergeCell ref="G83:H83"/>
    <mergeCell ref="E84:F84"/>
    <mergeCell ref="G84:H84"/>
    <mergeCell ref="A85:B85"/>
    <mergeCell ref="E85:F85"/>
    <mergeCell ref="G85:H85"/>
    <mergeCell ref="A86:B86"/>
    <mergeCell ref="E86:F86"/>
    <mergeCell ref="G86:H86"/>
    <mergeCell ref="A87:B87"/>
    <mergeCell ref="E87:F87"/>
    <mergeCell ref="G87:H87"/>
    <mergeCell ref="A88:B88"/>
    <mergeCell ref="E88:F88"/>
    <mergeCell ref="G88:H88"/>
    <mergeCell ref="A89:B89"/>
    <mergeCell ref="E89:F89"/>
    <mergeCell ref="G89:H89"/>
    <mergeCell ref="A90:B90"/>
    <mergeCell ref="E90:F90"/>
    <mergeCell ref="G90:H90"/>
    <mergeCell ref="A91:B91"/>
    <mergeCell ref="E91:F91"/>
    <mergeCell ref="G91:H91"/>
    <mergeCell ref="A92:B92"/>
    <mergeCell ref="E92:F92"/>
    <mergeCell ref="G92:H92"/>
    <mergeCell ref="A93:B93"/>
    <mergeCell ref="A94:I94"/>
    <mergeCell ref="A95:D95"/>
    <mergeCell ref="E95:F95"/>
    <mergeCell ref="G95:I95"/>
    <mergeCell ref="A99:I99"/>
    <mergeCell ref="A100:I100"/>
    <mergeCell ref="A101:B101"/>
    <mergeCell ref="A104:B104"/>
    <mergeCell ref="A105:B105"/>
    <mergeCell ref="C105:I105"/>
    <mergeCell ref="A106:B106"/>
    <mergeCell ref="C106:I106"/>
    <mergeCell ref="A107:B107"/>
    <mergeCell ref="C107:I107"/>
    <mergeCell ref="A108:B108"/>
    <mergeCell ref="A109:B111"/>
    <mergeCell ref="C109:H109"/>
    <mergeCell ref="C110:D110"/>
    <mergeCell ref="E110:H110"/>
    <mergeCell ref="E111:F111"/>
    <mergeCell ref="G111:H111"/>
    <mergeCell ref="A112:B112"/>
    <mergeCell ref="E112:F112"/>
    <mergeCell ref="G112:H112"/>
    <mergeCell ref="A113:B113"/>
    <mergeCell ref="E113:F113"/>
    <mergeCell ref="G113:H113"/>
    <mergeCell ref="A114:B114"/>
    <mergeCell ref="E114:F114"/>
    <mergeCell ref="G114:H114"/>
    <mergeCell ref="A115:B115"/>
    <mergeCell ref="E115:F115"/>
    <mergeCell ref="G115:H115"/>
    <mergeCell ref="A116:B116"/>
    <mergeCell ref="E116:F116"/>
    <mergeCell ref="G116:H116"/>
    <mergeCell ref="A117:B117"/>
    <mergeCell ref="E117:F117"/>
    <mergeCell ref="G117:H117"/>
    <mergeCell ref="E118:F118"/>
    <mergeCell ref="G118:H118"/>
    <mergeCell ref="E119:F119"/>
    <mergeCell ref="G119:H119"/>
    <mergeCell ref="E120:F120"/>
    <mergeCell ref="G120:H120"/>
    <mergeCell ref="A121:B121"/>
    <mergeCell ref="E121:F121"/>
    <mergeCell ref="G121:H121"/>
    <mergeCell ref="A122:B122"/>
    <mergeCell ref="E122:F122"/>
    <mergeCell ref="G122:H122"/>
    <mergeCell ref="A123:B123"/>
    <mergeCell ref="E123:F123"/>
    <mergeCell ref="G123:H123"/>
    <mergeCell ref="A124:B124"/>
    <mergeCell ref="E124:F124"/>
    <mergeCell ref="G124:H124"/>
    <mergeCell ref="A125:B125"/>
    <mergeCell ref="E125:F125"/>
    <mergeCell ref="G125:H125"/>
    <mergeCell ref="A126:B126"/>
    <mergeCell ref="E126:F126"/>
    <mergeCell ref="G126:H126"/>
    <mergeCell ref="A127:B127"/>
    <mergeCell ref="E127:F127"/>
    <mergeCell ref="G127:H127"/>
    <mergeCell ref="A128:B128"/>
    <mergeCell ref="A129:I129"/>
    <mergeCell ref="A130:D130"/>
    <mergeCell ref="E130:F130"/>
    <mergeCell ref="G130:I130"/>
    <mergeCell ref="A134:I134"/>
    <mergeCell ref="A135:I135"/>
    <mergeCell ref="A136:B136"/>
    <mergeCell ref="A139:B139"/>
    <mergeCell ref="A140:B140"/>
    <mergeCell ref="C140:I140"/>
    <mergeCell ref="A141:B141"/>
    <mergeCell ref="C141:I141"/>
    <mergeCell ref="A142:B142"/>
    <mergeCell ref="C142:I142"/>
    <mergeCell ref="A143:B143"/>
    <mergeCell ref="A144:B146"/>
    <mergeCell ref="C144:H144"/>
    <mergeCell ref="C145:D145"/>
    <mergeCell ref="E145:H145"/>
    <mergeCell ref="E146:F146"/>
    <mergeCell ref="G146:H146"/>
    <mergeCell ref="A147:B147"/>
    <mergeCell ref="E147:F147"/>
    <mergeCell ref="G147:H147"/>
    <mergeCell ref="A148:B148"/>
    <mergeCell ref="E148:F148"/>
    <mergeCell ref="G148:H148"/>
    <mergeCell ref="A149:B149"/>
    <mergeCell ref="E149:F149"/>
    <mergeCell ref="G149:H149"/>
    <mergeCell ref="A150:B150"/>
    <mergeCell ref="E150:F150"/>
    <mergeCell ref="G150:H150"/>
    <mergeCell ref="A151:B151"/>
    <mergeCell ref="E151:F151"/>
    <mergeCell ref="G151:H151"/>
    <mergeCell ref="A152:B152"/>
    <mergeCell ref="E152:F152"/>
    <mergeCell ref="G152:H152"/>
    <mergeCell ref="A153:B153"/>
    <mergeCell ref="E153:F153"/>
    <mergeCell ref="G153:H153"/>
    <mergeCell ref="A154:B154"/>
    <mergeCell ref="E154:F154"/>
    <mergeCell ref="G154:H154"/>
    <mergeCell ref="A155:B155"/>
    <mergeCell ref="E155:F155"/>
    <mergeCell ref="G155:H155"/>
    <mergeCell ref="A156:B156"/>
    <mergeCell ref="E156:F156"/>
    <mergeCell ref="G156:H156"/>
    <mergeCell ref="A157:B157"/>
    <mergeCell ref="E157:F157"/>
    <mergeCell ref="G157:H157"/>
    <mergeCell ref="A158:B158"/>
    <mergeCell ref="A159:I159"/>
    <mergeCell ref="A160:D160"/>
    <mergeCell ref="E160:F160"/>
    <mergeCell ref="G160:I160"/>
    <mergeCell ref="A164:I164"/>
    <mergeCell ref="A165:I165"/>
    <mergeCell ref="A166:B166"/>
    <mergeCell ref="A169:B169"/>
    <mergeCell ref="A170:B170"/>
    <mergeCell ref="C170:I170"/>
    <mergeCell ref="A171:B171"/>
    <mergeCell ref="C171:I171"/>
    <mergeCell ref="A172:B172"/>
    <mergeCell ref="C172:I172"/>
    <mergeCell ref="A173:B173"/>
    <mergeCell ref="A174:B176"/>
    <mergeCell ref="C174:H174"/>
    <mergeCell ref="C175:D175"/>
    <mergeCell ref="E175:H175"/>
    <mergeCell ref="E176:F176"/>
    <mergeCell ref="G176:H176"/>
    <mergeCell ref="A177:B177"/>
    <mergeCell ref="E177:F177"/>
    <mergeCell ref="G177:H177"/>
    <mergeCell ref="A178:B178"/>
    <mergeCell ref="E178:F178"/>
    <mergeCell ref="G178:H178"/>
    <mergeCell ref="A179:B179"/>
    <mergeCell ref="E179:F179"/>
    <mergeCell ref="G179:H179"/>
    <mergeCell ref="A180:B180"/>
    <mergeCell ref="E180:F180"/>
    <mergeCell ref="G180:H180"/>
    <mergeCell ref="E181:F181"/>
    <mergeCell ref="G181:H181"/>
    <mergeCell ref="E182:F182"/>
    <mergeCell ref="G182:H182"/>
    <mergeCell ref="E183:F183"/>
    <mergeCell ref="G183:H183"/>
    <mergeCell ref="A184:B184"/>
    <mergeCell ref="E184:F184"/>
    <mergeCell ref="G184:H184"/>
    <mergeCell ref="A185:B185"/>
    <mergeCell ref="E185:F185"/>
    <mergeCell ref="G185:H185"/>
    <mergeCell ref="A186:B186"/>
    <mergeCell ref="E186:F186"/>
    <mergeCell ref="G186:H186"/>
    <mergeCell ref="A187:B187"/>
    <mergeCell ref="E187:F187"/>
    <mergeCell ref="G187:H187"/>
    <mergeCell ref="A188:B188"/>
    <mergeCell ref="E188:F188"/>
    <mergeCell ref="G188:H188"/>
    <mergeCell ref="A189:B189"/>
    <mergeCell ref="E189:F189"/>
    <mergeCell ref="G189:H189"/>
    <mergeCell ref="A190:B190"/>
    <mergeCell ref="E190:F190"/>
    <mergeCell ref="G190:H190"/>
    <mergeCell ref="A191:B191"/>
    <mergeCell ref="E191:F191"/>
    <mergeCell ref="G191:H191"/>
    <mergeCell ref="A192:B192"/>
    <mergeCell ref="E192:F192"/>
    <mergeCell ref="G192:H192"/>
    <mergeCell ref="A193:B193"/>
    <mergeCell ref="E193:F193"/>
    <mergeCell ref="G193:H193"/>
    <mergeCell ref="A194:B194"/>
    <mergeCell ref="A195:I195"/>
    <mergeCell ref="A196:D196"/>
    <mergeCell ref="E196:F196"/>
    <mergeCell ref="G196:I196"/>
    <mergeCell ref="A200:I200"/>
    <mergeCell ref="A201:I201"/>
    <mergeCell ref="A202:B202"/>
    <mergeCell ref="A205:B205"/>
    <mergeCell ref="A210:B210"/>
    <mergeCell ref="C210:I210"/>
    <mergeCell ref="A211:B211"/>
    <mergeCell ref="C211:I211"/>
    <mergeCell ref="A212:B212"/>
    <mergeCell ref="C212:I212"/>
    <mergeCell ref="A213:B213"/>
    <mergeCell ref="A214:B216"/>
    <mergeCell ref="C214:H214"/>
    <mergeCell ref="C215:D215"/>
    <mergeCell ref="E215:H215"/>
    <mergeCell ref="E216:F216"/>
    <mergeCell ref="G216:H216"/>
    <mergeCell ref="A217:B217"/>
    <mergeCell ref="E217:F217"/>
    <mergeCell ref="G217:H217"/>
    <mergeCell ref="E218:F218"/>
    <mergeCell ref="G218:H218"/>
    <mergeCell ref="E219:F219"/>
    <mergeCell ref="G219:H219"/>
    <mergeCell ref="E220:F220"/>
    <mergeCell ref="G220:H220"/>
    <mergeCell ref="A221:B221"/>
    <mergeCell ref="E221:F221"/>
    <mergeCell ref="G221:H221"/>
    <mergeCell ref="A222:B222"/>
    <mergeCell ref="E222:F222"/>
    <mergeCell ref="G222:H222"/>
    <mergeCell ref="A223:B223"/>
    <mergeCell ref="E223:F223"/>
    <mergeCell ref="G223:H223"/>
    <mergeCell ref="A224:B224"/>
    <mergeCell ref="E224:F224"/>
    <mergeCell ref="G224:H224"/>
    <mergeCell ref="A225:B225"/>
    <mergeCell ref="E225:F225"/>
    <mergeCell ref="G225:H225"/>
    <mergeCell ref="A226:B226"/>
    <mergeCell ref="E226:F226"/>
    <mergeCell ref="G226:H226"/>
    <mergeCell ref="A227:B227"/>
    <mergeCell ref="E227:F227"/>
    <mergeCell ref="G227:H227"/>
    <mergeCell ref="A228:B228"/>
    <mergeCell ref="E228:F228"/>
    <mergeCell ref="G228:H228"/>
    <mergeCell ref="A229:B229"/>
    <mergeCell ref="E229:F229"/>
    <mergeCell ref="G229:H229"/>
    <mergeCell ref="A230:B230"/>
    <mergeCell ref="E230:F230"/>
    <mergeCell ref="G230:H230"/>
    <mergeCell ref="A231:B231"/>
    <mergeCell ref="E231:F231"/>
    <mergeCell ref="G231:H231"/>
    <mergeCell ref="A232:B232"/>
    <mergeCell ref="E232:F232"/>
    <mergeCell ref="G232:H232"/>
    <mergeCell ref="A233:B233"/>
    <mergeCell ref="E233:F233"/>
    <mergeCell ref="G233:H233"/>
    <mergeCell ref="A234:B234"/>
    <mergeCell ref="E234:F234"/>
    <mergeCell ref="G234:H234"/>
    <mergeCell ref="A235:B235"/>
    <mergeCell ref="A236:I236"/>
    <mergeCell ref="A237:D237"/>
    <mergeCell ref="E237:F237"/>
    <mergeCell ref="G237:I237"/>
    <mergeCell ref="A241:I241"/>
    <mergeCell ref="A242:I242"/>
    <mergeCell ref="A243:B243"/>
    <mergeCell ref="A250:B250"/>
    <mergeCell ref="C250:I250"/>
    <mergeCell ref="A251:B251"/>
    <mergeCell ref="C251:I251"/>
    <mergeCell ref="A252:B252"/>
    <mergeCell ref="C252:I252"/>
    <mergeCell ref="A253:B253"/>
    <mergeCell ref="A254:B256"/>
    <mergeCell ref="C254:H254"/>
    <mergeCell ref="C255:D255"/>
    <mergeCell ref="E255:H255"/>
    <mergeCell ref="E256:F256"/>
    <mergeCell ref="G256:H256"/>
    <mergeCell ref="A257:B257"/>
    <mergeCell ref="E257:F257"/>
    <mergeCell ref="G257:H257"/>
    <mergeCell ref="A258:B258"/>
    <mergeCell ref="E258:F258"/>
    <mergeCell ref="G258:H258"/>
    <mergeCell ref="E259:F259"/>
    <mergeCell ref="G259:H259"/>
    <mergeCell ref="E260:F260"/>
    <mergeCell ref="G260:H260"/>
    <mergeCell ref="E261:F261"/>
    <mergeCell ref="G261:H261"/>
    <mergeCell ref="A262:B262"/>
    <mergeCell ref="E262:F262"/>
    <mergeCell ref="G262:H262"/>
    <mergeCell ref="A263:B263"/>
    <mergeCell ref="E263:F263"/>
    <mergeCell ref="G263:H263"/>
    <mergeCell ref="A264:B264"/>
    <mergeCell ref="E264:F264"/>
    <mergeCell ref="G264:H264"/>
    <mergeCell ref="A265:B265"/>
    <mergeCell ref="E265:F265"/>
    <mergeCell ref="G265:H265"/>
    <mergeCell ref="A266:B266"/>
    <mergeCell ref="E266:F266"/>
    <mergeCell ref="G266:H266"/>
    <mergeCell ref="A267:B267"/>
    <mergeCell ref="E267:F267"/>
    <mergeCell ref="G267:H267"/>
    <mergeCell ref="A268:B268"/>
    <mergeCell ref="E268:F268"/>
    <mergeCell ref="G268:H268"/>
    <mergeCell ref="A269:B269"/>
    <mergeCell ref="E269:F269"/>
    <mergeCell ref="G269:H269"/>
    <mergeCell ref="A270:B270"/>
    <mergeCell ref="E270:F270"/>
    <mergeCell ref="G270:H270"/>
    <mergeCell ref="A271:B271"/>
    <mergeCell ref="A272:I272"/>
    <mergeCell ref="A273:D273"/>
    <mergeCell ref="E273:F273"/>
    <mergeCell ref="G273:I273"/>
    <mergeCell ref="A277:I277"/>
    <mergeCell ref="A278:I278"/>
    <mergeCell ref="A279:B279"/>
    <mergeCell ref="A286:B286"/>
    <mergeCell ref="C286:I286"/>
    <mergeCell ref="A287:B287"/>
    <mergeCell ref="C287:I287"/>
    <mergeCell ref="A288:B288"/>
    <mergeCell ref="C288:I288"/>
    <mergeCell ref="A289:B289"/>
    <mergeCell ref="A290:B292"/>
    <mergeCell ref="C290:H290"/>
    <mergeCell ref="C291:D291"/>
    <mergeCell ref="E291:H291"/>
    <mergeCell ref="E292:F292"/>
    <mergeCell ref="G292:H292"/>
    <mergeCell ref="A293:B293"/>
    <mergeCell ref="E293:F293"/>
    <mergeCell ref="G293:H293"/>
    <mergeCell ref="E294:F294"/>
    <mergeCell ref="G294:H294"/>
    <mergeCell ref="E295:F295"/>
    <mergeCell ref="G295:H295"/>
    <mergeCell ref="E296:F296"/>
    <mergeCell ref="G296:H296"/>
    <mergeCell ref="A297:B297"/>
    <mergeCell ref="E297:F297"/>
    <mergeCell ref="G297:H297"/>
    <mergeCell ref="A298:B298"/>
    <mergeCell ref="E298:F298"/>
    <mergeCell ref="G298:H298"/>
    <mergeCell ref="A299:B299"/>
    <mergeCell ref="E299:F299"/>
    <mergeCell ref="G299:H299"/>
    <mergeCell ref="A300:B300"/>
    <mergeCell ref="E300:F300"/>
    <mergeCell ref="G300:H300"/>
    <mergeCell ref="A301:B301"/>
    <mergeCell ref="E301:F301"/>
    <mergeCell ref="G301:H301"/>
    <mergeCell ref="A302:B302"/>
    <mergeCell ref="E302:F302"/>
    <mergeCell ref="G302:H302"/>
    <mergeCell ref="A303:B303"/>
    <mergeCell ref="E303:F303"/>
    <mergeCell ref="G303:H303"/>
    <mergeCell ref="A304:B304"/>
    <mergeCell ref="E304:F304"/>
    <mergeCell ref="G304:H304"/>
    <mergeCell ref="A305:B305"/>
    <mergeCell ref="E305:F305"/>
    <mergeCell ref="G305:H305"/>
    <mergeCell ref="A306:B306"/>
    <mergeCell ref="E306:F306"/>
    <mergeCell ref="G306:H306"/>
    <mergeCell ref="A307:B307"/>
    <mergeCell ref="E307:F307"/>
    <mergeCell ref="G307:H307"/>
    <mergeCell ref="A308:B308"/>
    <mergeCell ref="E308:F308"/>
    <mergeCell ref="G308:H308"/>
    <mergeCell ref="A309:B309"/>
    <mergeCell ref="E309:F309"/>
    <mergeCell ref="G309:H309"/>
    <mergeCell ref="A310:B310"/>
    <mergeCell ref="A311:I311"/>
    <mergeCell ref="A312:D312"/>
    <mergeCell ref="E312:F312"/>
    <mergeCell ref="G312:I312"/>
    <mergeCell ref="A316:I316"/>
    <mergeCell ref="A317:I317"/>
    <mergeCell ref="A318:B318"/>
    <mergeCell ref="A321:B321"/>
    <mergeCell ref="A323:B323"/>
    <mergeCell ref="C323:I323"/>
    <mergeCell ref="A324:B324"/>
    <mergeCell ref="C324:I324"/>
    <mergeCell ref="A325:B325"/>
    <mergeCell ref="C325:I325"/>
    <mergeCell ref="A326:B326"/>
    <mergeCell ref="A327:B329"/>
    <mergeCell ref="C327:H327"/>
    <mergeCell ref="C328:D328"/>
    <mergeCell ref="E328:H328"/>
    <mergeCell ref="E329:F329"/>
    <mergeCell ref="G329:H329"/>
    <mergeCell ref="A330:B330"/>
    <mergeCell ref="E330:F330"/>
    <mergeCell ref="G330:H330"/>
    <mergeCell ref="E331:F331"/>
    <mergeCell ref="G331:H331"/>
    <mergeCell ref="E332:F332"/>
    <mergeCell ref="G332:H332"/>
    <mergeCell ref="E333:F333"/>
    <mergeCell ref="G333:H333"/>
    <mergeCell ref="A334:B334"/>
    <mergeCell ref="E334:F334"/>
    <mergeCell ref="G334:H334"/>
    <mergeCell ref="A335:B335"/>
    <mergeCell ref="E335:F335"/>
    <mergeCell ref="G335:H335"/>
    <mergeCell ref="A336:B336"/>
    <mergeCell ref="E336:F336"/>
    <mergeCell ref="G336:H336"/>
    <mergeCell ref="A337:B337"/>
    <mergeCell ref="E337:F337"/>
    <mergeCell ref="G337:H337"/>
    <mergeCell ref="A338:B338"/>
    <mergeCell ref="E338:F338"/>
    <mergeCell ref="G338:H338"/>
    <mergeCell ref="A339:B339"/>
    <mergeCell ref="E339:F339"/>
    <mergeCell ref="G339:H339"/>
    <mergeCell ref="A340:B340"/>
    <mergeCell ref="E340:F340"/>
    <mergeCell ref="G340:H340"/>
    <mergeCell ref="A341:B341"/>
    <mergeCell ref="E341:F341"/>
    <mergeCell ref="G341:H341"/>
    <mergeCell ref="A342:B342"/>
    <mergeCell ref="A343:I343"/>
    <mergeCell ref="A344:D344"/>
    <mergeCell ref="E344:F344"/>
    <mergeCell ref="G344:I344"/>
    <mergeCell ref="A348:I348"/>
    <mergeCell ref="A349:I349"/>
    <mergeCell ref="A350:B350"/>
    <mergeCell ref="A360:B360"/>
    <mergeCell ref="C360:I360"/>
    <mergeCell ref="A361:B361"/>
    <mergeCell ref="C361:I361"/>
    <mergeCell ref="A362:B362"/>
    <mergeCell ref="C362:I362"/>
    <mergeCell ref="A363:B363"/>
    <mergeCell ref="A364:B366"/>
    <mergeCell ref="C364:H364"/>
    <mergeCell ref="C365:D365"/>
    <mergeCell ref="E365:H365"/>
    <mergeCell ref="E366:F366"/>
    <mergeCell ref="G366:H366"/>
    <mergeCell ref="A367:B367"/>
    <mergeCell ref="E367:F367"/>
    <mergeCell ref="G367:H367"/>
    <mergeCell ref="E368:F368"/>
    <mergeCell ref="G368:H368"/>
    <mergeCell ref="E369:F369"/>
    <mergeCell ref="G369:H369"/>
    <mergeCell ref="E370:F370"/>
    <mergeCell ref="G370:H370"/>
    <mergeCell ref="A371:B371"/>
    <mergeCell ref="E371:F371"/>
    <mergeCell ref="G371:H371"/>
    <mergeCell ref="A372:B372"/>
    <mergeCell ref="E372:F372"/>
    <mergeCell ref="G372:H372"/>
    <mergeCell ref="A373:B373"/>
    <mergeCell ref="E373:F373"/>
    <mergeCell ref="G373:H373"/>
    <mergeCell ref="A374:B374"/>
    <mergeCell ref="E374:F374"/>
    <mergeCell ref="G374:H374"/>
    <mergeCell ref="A375:B375"/>
    <mergeCell ref="E375:F375"/>
    <mergeCell ref="G375:H375"/>
    <mergeCell ref="A376:B376"/>
    <mergeCell ref="E376:F376"/>
    <mergeCell ref="G376:H376"/>
    <mergeCell ref="A377:B377"/>
    <mergeCell ref="E377:F377"/>
    <mergeCell ref="G377:H377"/>
    <mergeCell ref="A378:B378"/>
    <mergeCell ref="E378:F378"/>
    <mergeCell ref="G378:H378"/>
    <mergeCell ref="A379:B379"/>
    <mergeCell ref="A380:I380"/>
    <mergeCell ref="A381:D381"/>
    <mergeCell ref="E381:F381"/>
    <mergeCell ref="G381:I381"/>
    <mergeCell ref="A385:I385"/>
    <mergeCell ref="A386:I386"/>
    <mergeCell ref="A387:B387"/>
    <mergeCell ref="A395:B395"/>
    <mergeCell ref="C395:I395"/>
    <mergeCell ref="A396:B396"/>
    <mergeCell ref="C396:I396"/>
    <mergeCell ref="A397:B397"/>
    <mergeCell ref="C397:I397"/>
    <mergeCell ref="A398:B398"/>
    <mergeCell ref="A399:B401"/>
    <mergeCell ref="C399:H399"/>
    <mergeCell ref="C400:D400"/>
    <mergeCell ref="E400:H400"/>
    <mergeCell ref="E401:F401"/>
    <mergeCell ref="G401:H401"/>
    <mergeCell ref="A402:B402"/>
    <mergeCell ref="E402:F402"/>
    <mergeCell ref="G402:H402"/>
    <mergeCell ref="A403:B403"/>
    <mergeCell ref="E403:F403"/>
    <mergeCell ref="G403:H403"/>
    <mergeCell ref="A404:B404"/>
    <mergeCell ref="E404:F404"/>
    <mergeCell ref="G404:H404"/>
    <mergeCell ref="A405:B405"/>
    <mergeCell ref="E405:F405"/>
    <mergeCell ref="G405:H405"/>
    <mergeCell ref="A406:B406"/>
    <mergeCell ref="E406:F406"/>
    <mergeCell ref="G406:H406"/>
    <mergeCell ref="A407:B407"/>
    <mergeCell ref="E407:F407"/>
    <mergeCell ref="G407:H407"/>
    <mergeCell ref="A408:B408"/>
    <mergeCell ref="E408:F408"/>
    <mergeCell ref="G408:H408"/>
    <mergeCell ref="A409:B409"/>
    <mergeCell ref="E409:F409"/>
    <mergeCell ref="G409:H409"/>
    <mergeCell ref="A410:B410"/>
    <mergeCell ref="E410:F410"/>
    <mergeCell ref="G410:H410"/>
    <mergeCell ref="A411:B411"/>
    <mergeCell ref="E411:F411"/>
    <mergeCell ref="G411:H411"/>
    <mergeCell ref="A412:B412"/>
    <mergeCell ref="E412:F412"/>
    <mergeCell ref="G412:H412"/>
    <mergeCell ref="A413:B413"/>
    <mergeCell ref="A414:I414"/>
    <mergeCell ref="A415:D415"/>
    <mergeCell ref="E415:F415"/>
    <mergeCell ref="G415:I415"/>
    <mergeCell ref="A419:I419"/>
    <mergeCell ref="A420:I420"/>
    <mergeCell ref="A421:B421"/>
  </mergeCell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&amp;C&amp;A</oddHeader>
    <oddFooter>&amp;CСтраница &amp;P</oddFooter>
  </headerFooter>
  <drawing r:id="rId1"/>
</worksheet>
</file>

<file path=xl/worksheets/sheet14.xml><?xml version="1.0" encoding="utf-8"?>
<worksheet xmlns="http://schemas.openxmlformats.org/spreadsheetml/2006/main" xmlns:r="http://schemas.openxmlformats.org/officeDocument/2006/relationships">
  <sheetPr filterMode="false">
    <pageSetUpPr fitToPage="false"/>
  </sheetPr>
  <dimension ref="A3:I131"/>
  <sheetViews>
    <sheetView windowProtection="false"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I16" activeCellId="0" sqref="I16"/>
    </sheetView>
  </sheetViews>
  <sheetFormatPr defaultRowHeight="12.75"/>
  <cols>
    <col collapsed="false" hidden="false" max="2" min="2" style="0" width="17.5510204081633"/>
    <col collapsed="false" hidden="false" max="4" min="4" style="0" width="8.36734693877551"/>
    <col collapsed="false" hidden="false" max="6" min="6" style="0" width="8.36734693877551"/>
    <col collapsed="false" hidden="false" max="11" min="11" style="0" width="13.5"/>
  </cols>
  <sheetData>
    <row r="3" customFormat="false" ht="18.2" hidden="false" customHeight="true" outlineLevel="0" collapsed="false">
      <c r="A3" s="214" t="s">
        <v>441</v>
      </c>
      <c r="B3" s="214"/>
      <c r="C3" s="213" t="s">
        <v>1037</v>
      </c>
      <c r="D3" s="213"/>
      <c r="E3" s="213"/>
      <c r="F3" s="213"/>
      <c r="G3" s="213"/>
      <c r="H3" s="213"/>
      <c r="I3" s="213"/>
    </row>
    <row r="4" customFormat="false" ht="18.2" hidden="false" customHeight="true" outlineLevel="0" collapsed="false">
      <c r="A4" s="214" t="s">
        <v>443</v>
      </c>
      <c r="B4" s="214"/>
      <c r="C4" s="214" t="s">
        <v>1038</v>
      </c>
      <c r="D4" s="214"/>
      <c r="E4" s="214"/>
      <c r="F4" s="214"/>
      <c r="G4" s="214"/>
      <c r="H4" s="214"/>
      <c r="I4" s="214"/>
    </row>
    <row r="5" customFormat="false" ht="22.7" hidden="false" customHeight="true" outlineLevel="0" collapsed="false">
      <c r="A5" s="265" t="s">
        <v>445</v>
      </c>
      <c r="B5" s="265"/>
      <c r="C5" s="128" t="s">
        <v>499</v>
      </c>
      <c r="D5" s="128"/>
      <c r="E5" s="128"/>
      <c r="F5" s="128"/>
      <c r="G5" s="128"/>
      <c r="H5" s="128"/>
      <c r="I5" s="128"/>
    </row>
    <row r="6" customFormat="false" ht="18.2" hidden="false" customHeight="true" outlineLevel="0" collapsed="false">
      <c r="A6" s="128"/>
      <c r="B6" s="128"/>
      <c r="C6" s="217"/>
      <c r="D6" s="217"/>
      <c r="E6" s="217"/>
      <c r="F6" s="217"/>
      <c r="G6" s="217"/>
      <c r="H6" s="217"/>
      <c r="I6" s="212"/>
    </row>
    <row r="7" customFormat="false" ht="18.4" hidden="false" customHeight="true" outlineLevel="0" collapsed="false">
      <c r="A7" s="401" t="s">
        <v>448</v>
      </c>
      <c r="B7" s="401"/>
      <c r="C7" s="402" t="s">
        <v>449</v>
      </c>
      <c r="D7" s="402"/>
      <c r="E7" s="402"/>
      <c r="F7" s="402"/>
      <c r="G7" s="402"/>
      <c r="H7" s="402"/>
      <c r="I7" s="267"/>
    </row>
    <row r="8" customFormat="false" ht="16.5" hidden="false" customHeight="false" outlineLevel="0" collapsed="false">
      <c r="A8" s="401"/>
      <c r="B8" s="401"/>
      <c r="C8" s="380" t="s">
        <v>450</v>
      </c>
      <c r="D8" s="380"/>
      <c r="E8" s="403" t="s">
        <v>450</v>
      </c>
      <c r="F8" s="403"/>
      <c r="G8" s="403"/>
      <c r="H8" s="403"/>
      <c r="I8" s="267"/>
    </row>
    <row r="9" customFormat="false" ht="16.5" hidden="false" customHeight="false" outlineLevel="0" collapsed="false">
      <c r="A9" s="401"/>
      <c r="B9" s="401"/>
      <c r="C9" s="218" t="s">
        <v>451</v>
      </c>
      <c r="D9" s="218" t="s">
        <v>452</v>
      </c>
      <c r="E9" s="218" t="s">
        <v>451</v>
      </c>
      <c r="F9" s="218"/>
      <c r="G9" s="303" t="s">
        <v>452</v>
      </c>
      <c r="H9" s="303"/>
      <c r="I9" s="220"/>
    </row>
    <row r="10" customFormat="false" ht="18.2" hidden="false" customHeight="true" outlineLevel="0" collapsed="false">
      <c r="A10" s="271" t="s">
        <v>560</v>
      </c>
      <c r="B10" s="271"/>
      <c r="C10" s="228" t="n">
        <v>28</v>
      </c>
      <c r="D10" s="228" t="n">
        <v>28</v>
      </c>
      <c r="E10" s="228"/>
      <c r="F10" s="228"/>
      <c r="G10" s="404"/>
      <c r="H10" s="404"/>
      <c r="I10" s="212"/>
    </row>
    <row r="11" customFormat="false" ht="16.5" hidden="false" customHeight="false" outlineLevel="0" collapsed="false">
      <c r="A11" s="271" t="s">
        <v>21</v>
      </c>
      <c r="B11" s="271"/>
      <c r="C11" s="228" t="n">
        <v>8</v>
      </c>
      <c r="D11" s="228" t="n">
        <v>8</v>
      </c>
      <c r="E11" s="228"/>
      <c r="F11" s="228"/>
      <c r="G11" s="404"/>
      <c r="H11" s="404"/>
      <c r="I11" s="212"/>
    </row>
    <row r="12" customFormat="false" ht="16.5" hidden="false" customHeight="false" outlineLevel="0" collapsed="false">
      <c r="A12" s="271" t="s">
        <v>1039</v>
      </c>
      <c r="B12" s="271"/>
      <c r="C12" s="228" t="n">
        <v>7</v>
      </c>
      <c r="D12" s="228" t="n">
        <v>7</v>
      </c>
      <c r="E12" s="228"/>
      <c r="F12" s="228"/>
      <c r="G12" s="404"/>
      <c r="H12" s="404"/>
      <c r="I12" s="212"/>
    </row>
    <row r="13" customFormat="false" ht="16.5" hidden="false" customHeight="false" outlineLevel="0" collapsed="false">
      <c r="A13" s="271" t="s">
        <v>1040</v>
      </c>
      <c r="B13" s="271"/>
      <c r="C13" s="228" t="n">
        <v>3.6</v>
      </c>
      <c r="D13" s="481" t="n">
        <v>3.6</v>
      </c>
      <c r="E13" s="228"/>
      <c r="F13" s="228"/>
      <c r="G13" s="404"/>
      <c r="H13" s="404"/>
      <c r="I13" s="212"/>
    </row>
    <row r="14" customFormat="false" ht="18.2" hidden="false" customHeight="true" outlineLevel="0" collapsed="false">
      <c r="A14" s="251" t="s">
        <v>1041</v>
      </c>
      <c r="B14" s="251"/>
      <c r="C14" s="252" t="n">
        <v>1.5</v>
      </c>
      <c r="D14" s="252" t="n">
        <v>1.5</v>
      </c>
      <c r="E14" s="228"/>
      <c r="F14" s="228"/>
      <c r="G14" s="404"/>
      <c r="H14" s="404"/>
      <c r="I14" s="210"/>
    </row>
    <row r="15" customFormat="false" ht="18.2" hidden="false" customHeight="true" outlineLevel="0" collapsed="false">
      <c r="A15" s="251" t="s">
        <v>1042</v>
      </c>
      <c r="B15" s="251"/>
      <c r="C15" s="252" t="n">
        <v>0.56</v>
      </c>
      <c r="D15" s="252" t="n">
        <v>0.56</v>
      </c>
      <c r="E15" s="228"/>
      <c r="F15" s="228"/>
      <c r="G15" s="404"/>
      <c r="H15" s="404"/>
      <c r="I15" s="210"/>
    </row>
    <row r="16" customFormat="false" ht="18.2" hidden="false" customHeight="true" outlineLevel="0" collapsed="false">
      <c r="A16" s="227" t="s">
        <v>1043</v>
      </c>
      <c r="B16" s="227"/>
      <c r="C16" s="228" t="n">
        <v>10</v>
      </c>
      <c r="D16" s="228" t="n">
        <v>10</v>
      </c>
      <c r="E16" s="228"/>
      <c r="F16" s="228"/>
      <c r="G16" s="404"/>
      <c r="H16" s="404"/>
      <c r="I16" s="210"/>
    </row>
    <row r="17" customFormat="false" ht="19.5" hidden="false" customHeight="true" outlineLevel="0" collapsed="false">
      <c r="A17" s="227" t="s">
        <v>1044</v>
      </c>
      <c r="B17" s="227"/>
      <c r="C17" s="228" t="n">
        <v>3</v>
      </c>
      <c r="D17" s="228" t="n">
        <v>3</v>
      </c>
      <c r="E17" s="228"/>
      <c r="F17" s="228"/>
      <c r="G17" s="404"/>
      <c r="H17" s="404"/>
      <c r="I17" s="210"/>
    </row>
    <row r="18" customFormat="false" ht="18.2" hidden="false" customHeight="true" outlineLevel="0" collapsed="false">
      <c r="A18" s="227" t="s">
        <v>1045</v>
      </c>
      <c r="B18" s="227"/>
      <c r="C18" s="252" t="n">
        <v>2.5</v>
      </c>
      <c r="D18" s="252" t="n">
        <v>2.5</v>
      </c>
      <c r="E18" s="228"/>
      <c r="F18" s="228"/>
      <c r="G18" s="404"/>
      <c r="H18" s="404"/>
      <c r="I18" s="210"/>
    </row>
    <row r="19" customFormat="false" ht="18.2" hidden="false" customHeight="true" outlineLevel="0" collapsed="false">
      <c r="A19" s="227" t="s">
        <v>1046</v>
      </c>
      <c r="B19" s="227"/>
      <c r="C19" s="228" t="n">
        <v>0.8</v>
      </c>
      <c r="D19" s="481" t="n">
        <v>0.8</v>
      </c>
      <c r="E19" s="228"/>
      <c r="F19" s="228"/>
      <c r="G19" s="404"/>
      <c r="H19" s="404"/>
      <c r="I19" s="210"/>
    </row>
    <row r="20" customFormat="false" ht="18.2" hidden="false" customHeight="true" outlineLevel="0" collapsed="false">
      <c r="A20" s="424" t="s">
        <v>458</v>
      </c>
      <c r="B20" s="424"/>
      <c r="C20" s="425"/>
      <c r="D20" s="482" t="n">
        <v>50</v>
      </c>
      <c r="E20" s="425"/>
      <c r="F20" s="425"/>
      <c r="G20" s="426"/>
      <c r="H20" s="426"/>
      <c r="I20" s="212"/>
    </row>
    <row r="21" customFormat="false" ht="18.2" hidden="false" customHeight="true" outlineLevel="0" collapsed="false">
      <c r="A21" s="211"/>
      <c r="B21" s="211"/>
      <c r="C21" s="212"/>
      <c r="D21" s="212"/>
      <c r="E21" s="212"/>
      <c r="F21" s="212"/>
      <c r="G21" s="212"/>
      <c r="H21" s="212"/>
      <c r="I21" s="212"/>
    </row>
    <row r="22" customFormat="false" ht="18.2" hidden="false" customHeight="true" outlineLevel="0" collapsed="false">
      <c r="A22" s="211" t="s">
        <v>459</v>
      </c>
      <c r="B22" s="211"/>
      <c r="C22" s="211"/>
      <c r="D22" s="211"/>
      <c r="E22" s="211"/>
      <c r="F22" s="211"/>
      <c r="G22" s="211"/>
      <c r="H22" s="211"/>
      <c r="I22" s="211"/>
    </row>
    <row r="23" customFormat="false" ht="34.9" hidden="false" customHeight="true" outlineLevel="0" collapsed="false">
      <c r="A23" s="427" t="s">
        <v>460</v>
      </c>
      <c r="B23" s="427"/>
      <c r="C23" s="427"/>
      <c r="D23" s="427"/>
      <c r="E23" s="412" t="s">
        <v>461</v>
      </c>
      <c r="F23" s="412"/>
      <c r="G23" s="413" t="s">
        <v>462</v>
      </c>
      <c r="H23" s="413"/>
      <c r="I23" s="413"/>
    </row>
    <row r="24" customFormat="false" ht="82.5" hidden="false" customHeight="false" outlineLevel="0" collapsed="false">
      <c r="A24" s="414" t="s">
        <v>464</v>
      </c>
      <c r="B24" s="415" t="s">
        <v>465</v>
      </c>
      <c r="C24" s="415" t="s">
        <v>466</v>
      </c>
      <c r="D24" s="415" t="s">
        <v>467</v>
      </c>
      <c r="E24" s="415" t="s">
        <v>468</v>
      </c>
      <c r="F24" s="415" t="s">
        <v>469</v>
      </c>
      <c r="G24" s="415" t="s">
        <v>470</v>
      </c>
      <c r="H24" s="415" t="s">
        <v>471</v>
      </c>
      <c r="I24" s="416" t="s">
        <v>472</v>
      </c>
    </row>
    <row r="25" customFormat="false" ht="16.5" hidden="false" customHeight="false" outlineLevel="0" collapsed="false">
      <c r="A25" s="428" t="s">
        <v>992</v>
      </c>
      <c r="B25" s="429" t="s">
        <v>993</v>
      </c>
      <c r="C25" s="429" t="s">
        <v>994</v>
      </c>
      <c r="D25" s="429" t="s">
        <v>995</v>
      </c>
      <c r="E25" s="429" t="s">
        <v>996</v>
      </c>
      <c r="F25" s="429" t="s">
        <v>631</v>
      </c>
      <c r="G25" s="429" t="s">
        <v>512</v>
      </c>
      <c r="H25" s="429" t="s">
        <v>512</v>
      </c>
      <c r="I25" s="430" t="s">
        <v>997</v>
      </c>
    </row>
    <row r="26" customFormat="false" ht="16.5" hidden="false" customHeight="false" outlineLevel="0" collapsed="false">
      <c r="A26" s="263"/>
      <c r="B26" s="263"/>
      <c r="C26" s="212"/>
      <c r="D26" s="212"/>
      <c r="E26" s="212"/>
      <c r="F26" s="212"/>
      <c r="G26" s="212"/>
      <c r="H26" s="212"/>
      <c r="I26" s="212"/>
    </row>
    <row r="27" customFormat="false" ht="18.2" hidden="false" customHeight="true" outlineLevel="0" collapsed="false">
      <c r="A27" s="211" t="s">
        <v>482</v>
      </c>
      <c r="B27" s="211"/>
      <c r="C27" s="211"/>
      <c r="D27" s="211"/>
      <c r="E27" s="211"/>
      <c r="F27" s="211"/>
      <c r="G27" s="211"/>
      <c r="H27" s="211"/>
      <c r="I27" s="211"/>
    </row>
    <row r="28" customFormat="false" ht="104.85" hidden="false" customHeight="true" outlineLevel="0" collapsed="false">
      <c r="A28" s="259" t="s">
        <v>1047</v>
      </c>
      <c r="B28" s="259"/>
      <c r="C28" s="259"/>
      <c r="D28" s="259"/>
      <c r="E28" s="259"/>
      <c r="F28" s="259"/>
      <c r="G28" s="259"/>
      <c r="H28" s="259"/>
      <c r="I28" s="259"/>
    </row>
    <row r="29" customFormat="false" ht="18.2" hidden="false" customHeight="true" outlineLevel="0" collapsed="false">
      <c r="A29" s="246" t="s">
        <v>484</v>
      </c>
      <c r="B29" s="246"/>
      <c r="C29" s="210" t="s">
        <v>1048</v>
      </c>
      <c r="D29" s="210"/>
      <c r="E29" s="210"/>
      <c r="F29" s="210"/>
      <c r="G29" s="210"/>
      <c r="H29" s="210"/>
      <c r="I29" s="210"/>
    </row>
    <row r="30" customFormat="false" ht="16.5" hidden="false" customHeight="false" outlineLevel="0" collapsed="false">
      <c r="A30" s="210" t="s">
        <v>687</v>
      </c>
      <c r="B30" s="210"/>
      <c r="C30" s="210"/>
      <c r="D30" s="210"/>
      <c r="E30" s="210"/>
      <c r="F30" s="210"/>
      <c r="G30" s="210"/>
      <c r="H30" s="210"/>
      <c r="I30" s="210"/>
    </row>
    <row r="31" customFormat="false" ht="16.5" hidden="false" customHeight="false" outlineLevel="0" collapsed="false">
      <c r="A31" s="210" t="s">
        <v>496</v>
      </c>
      <c r="B31" s="210"/>
      <c r="C31" s="210" t="s">
        <v>497</v>
      </c>
      <c r="D31" s="210"/>
      <c r="E31" s="210"/>
      <c r="F31" s="210"/>
      <c r="G31" s="210"/>
      <c r="H31" s="210"/>
      <c r="I31" s="210"/>
    </row>
    <row r="32" customFormat="false" ht="18.2" hidden="false" customHeight="true" outlineLevel="0" collapsed="false">
      <c r="A32" s="211"/>
      <c r="B32" s="211"/>
      <c r="C32" s="212"/>
      <c r="D32" s="212"/>
      <c r="E32" s="212"/>
      <c r="F32" s="212"/>
      <c r="G32" s="212"/>
      <c r="H32" s="212"/>
      <c r="I32" s="212"/>
    </row>
    <row r="35" customFormat="false" ht="18.2" hidden="false" customHeight="true" outlineLevel="0" collapsed="false">
      <c r="A35" s="214" t="s">
        <v>441</v>
      </c>
      <c r="B35" s="214"/>
      <c r="C35" s="213" t="s">
        <v>1049</v>
      </c>
      <c r="D35" s="213"/>
      <c r="E35" s="213"/>
      <c r="F35" s="213"/>
      <c r="G35" s="213"/>
      <c r="H35" s="213"/>
      <c r="I35" s="213"/>
    </row>
    <row r="36" customFormat="false" ht="18.2" hidden="false" customHeight="true" outlineLevel="0" collapsed="false">
      <c r="A36" s="214" t="s">
        <v>443</v>
      </c>
      <c r="B36" s="214"/>
      <c r="C36" s="214" t="s">
        <v>1050</v>
      </c>
      <c r="D36" s="214"/>
      <c r="E36" s="214"/>
      <c r="F36" s="214"/>
      <c r="G36" s="214"/>
      <c r="H36" s="214"/>
      <c r="I36" s="214"/>
    </row>
    <row r="37" customFormat="false" ht="18.4" hidden="false" customHeight="true" outlineLevel="0" collapsed="false">
      <c r="A37" s="265" t="s">
        <v>445</v>
      </c>
      <c r="B37" s="265"/>
      <c r="C37" s="128" t="s">
        <v>499</v>
      </c>
      <c r="D37" s="128"/>
      <c r="E37" s="128"/>
      <c r="F37" s="128"/>
      <c r="G37" s="128"/>
      <c r="H37" s="128"/>
      <c r="I37" s="128"/>
    </row>
    <row r="38" customFormat="false" ht="18.2" hidden="false" customHeight="true" outlineLevel="0" collapsed="false">
      <c r="A38" s="128"/>
      <c r="B38" s="128"/>
      <c r="C38" s="217"/>
      <c r="D38" s="217"/>
      <c r="E38" s="217"/>
      <c r="F38" s="217"/>
      <c r="G38" s="217"/>
      <c r="H38" s="217"/>
      <c r="I38" s="212"/>
    </row>
    <row r="39" customFormat="false" ht="18.4" hidden="false" customHeight="true" outlineLevel="0" collapsed="false">
      <c r="A39" s="401" t="s">
        <v>448</v>
      </c>
      <c r="B39" s="401"/>
      <c r="C39" s="402" t="s">
        <v>449</v>
      </c>
      <c r="D39" s="402"/>
      <c r="E39" s="402"/>
      <c r="F39" s="402"/>
      <c r="G39" s="402"/>
      <c r="H39" s="402"/>
      <c r="I39" s="267"/>
    </row>
    <row r="40" customFormat="false" ht="16.5" hidden="false" customHeight="false" outlineLevel="0" collapsed="false">
      <c r="A40" s="401"/>
      <c r="B40" s="401"/>
      <c r="C40" s="380" t="s">
        <v>450</v>
      </c>
      <c r="D40" s="380"/>
      <c r="E40" s="403" t="s">
        <v>450</v>
      </c>
      <c r="F40" s="403"/>
      <c r="G40" s="403"/>
      <c r="H40" s="403"/>
      <c r="I40" s="267"/>
    </row>
    <row r="41" customFormat="false" ht="18.2" hidden="false" customHeight="true" outlineLevel="0" collapsed="false">
      <c r="A41" s="401"/>
      <c r="B41" s="401"/>
      <c r="C41" s="218" t="s">
        <v>451</v>
      </c>
      <c r="D41" s="218" t="s">
        <v>452</v>
      </c>
      <c r="E41" s="218" t="s">
        <v>451</v>
      </c>
      <c r="F41" s="218"/>
      <c r="G41" s="303" t="s">
        <v>452</v>
      </c>
      <c r="H41" s="303"/>
      <c r="I41" s="220"/>
    </row>
    <row r="42" customFormat="false" ht="18.2" hidden="false" customHeight="true" outlineLevel="0" collapsed="false">
      <c r="A42" s="483" t="s">
        <v>1051</v>
      </c>
      <c r="B42" s="483"/>
      <c r="C42" s="228"/>
      <c r="D42" s="228"/>
      <c r="E42" s="228"/>
      <c r="F42" s="228"/>
      <c r="G42" s="404"/>
      <c r="H42" s="404"/>
      <c r="I42" s="212"/>
    </row>
    <row r="43" customFormat="false" ht="16.5" hidden="false" customHeight="false" outlineLevel="0" collapsed="false">
      <c r="A43" s="60" t="s">
        <v>30</v>
      </c>
      <c r="B43" s="271"/>
      <c r="C43" s="23" t="n">
        <v>4.8</v>
      </c>
      <c r="D43" s="23" t="n">
        <v>4.8</v>
      </c>
      <c r="E43" s="228" t="n">
        <f aca="false">C43*60/75</f>
        <v>3.84</v>
      </c>
      <c r="F43" s="228"/>
      <c r="G43" s="404" t="n">
        <f aca="false">E43</f>
        <v>3.84</v>
      </c>
      <c r="H43" s="404"/>
      <c r="I43" s="212"/>
    </row>
    <row r="44" customFormat="false" ht="16.5" hidden="false" customHeight="false" outlineLevel="0" collapsed="false">
      <c r="A44" s="60" t="s">
        <v>21</v>
      </c>
      <c r="B44" s="271"/>
      <c r="C44" s="26" t="n">
        <v>0.345</v>
      </c>
      <c r="D44" s="26" t="n">
        <v>0.345</v>
      </c>
      <c r="E44" s="228" t="n">
        <f aca="false">C44*60/75</f>
        <v>0.276</v>
      </c>
      <c r="F44" s="228"/>
      <c r="G44" s="404" t="n">
        <f aca="false">E44</f>
        <v>0.276</v>
      </c>
      <c r="H44" s="404"/>
      <c r="I44" s="212"/>
    </row>
    <row r="45" customFormat="false" ht="16.5" hidden="false" customHeight="false" outlineLevel="0" collapsed="false">
      <c r="A45" s="60" t="s">
        <v>1052</v>
      </c>
      <c r="B45" s="271"/>
      <c r="C45" s="23" t="n">
        <v>0.52</v>
      </c>
      <c r="D45" s="23" t="n">
        <v>0.52</v>
      </c>
      <c r="E45" s="228" t="n">
        <f aca="false">C45*60/75</f>
        <v>0.416</v>
      </c>
      <c r="F45" s="228"/>
      <c r="G45" s="404" t="n">
        <f aca="false">E45</f>
        <v>0.416</v>
      </c>
      <c r="H45" s="404"/>
      <c r="I45" s="212"/>
    </row>
    <row r="46" customFormat="false" ht="16.5" hidden="false" customHeight="false" outlineLevel="0" collapsed="false">
      <c r="A46" s="60" t="s">
        <v>138</v>
      </c>
      <c r="B46" s="251"/>
      <c r="C46" s="23" t="n">
        <v>12</v>
      </c>
      <c r="D46" s="23" t="n">
        <v>12</v>
      </c>
      <c r="E46" s="228" t="n">
        <f aca="false">C46*60/75</f>
        <v>9.6</v>
      </c>
      <c r="F46" s="228"/>
      <c r="G46" s="404" t="n">
        <f aca="false">E46</f>
        <v>9.6</v>
      </c>
      <c r="H46" s="404"/>
      <c r="I46" s="210"/>
    </row>
    <row r="47" customFormat="false" ht="16.5" hidden="false" customHeight="false" outlineLevel="0" collapsed="false">
      <c r="A47" s="60" t="s">
        <v>1042</v>
      </c>
      <c r="B47" s="251"/>
      <c r="C47" s="23" t="n">
        <v>0.096</v>
      </c>
      <c r="D47" s="23" t="n">
        <v>0.096</v>
      </c>
      <c r="E47" s="228" t="n">
        <f aca="false">C47*60/75</f>
        <v>0.0768</v>
      </c>
      <c r="F47" s="228"/>
      <c r="G47" s="404" t="n">
        <f aca="false">E47</f>
        <v>0.0768</v>
      </c>
      <c r="H47" s="404"/>
      <c r="I47" s="210"/>
    </row>
    <row r="48" customFormat="false" ht="16.5" hidden="false" customHeight="false" outlineLevel="0" collapsed="false">
      <c r="A48" s="60" t="s">
        <v>69</v>
      </c>
      <c r="B48" s="251"/>
      <c r="C48" s="23" t="n">
        <v>0.06</v>
      </c>
      <c r="D48" s="23" t="n">
        <v>0.06</v>
      </c>
      <c r="E48" s="228" t="n">
        <f aca="false">C48*60/75</f>
        <v>0.048</v>
      </c>
      <c r="F48" s="228"/>
      <c r="G48" s="404" t="n">
        <f aca="false">E48</f>
        <v>0.048</v>
      </c>
      <c r="H48" s="404"/>
      <c r="I48" s="210"/>
    </row>
    <row r="49" customFormat="false" ht="16.5" hidden="false" customHeight="false" outlineLevel="0" collapsed="false">
      <c r="A49" s="60" t="s">
        <v>32</v>
      </c>
      <c r="B49" s="251"/>
      <c r="C49" s="23" t="n">
        <v>1.27</v>
      </c>
      <c r="D49" s="23" t="n">
        <v>1.27</v>
      </c>
      <c r="E49" s="228" t="n">
        <f aca="false">C49*60/75</f>
        <v>1.016</v>
      </c>
      <c r="F49" s="228"/>
      <c r="G49" s="404" t="n">
        <f aca="false">E49</f>
        <v>1.016</v>
      </c>
      <c r="H49" s="404"/>
      <c r="I49" s="210"/>
    </row>
    <row r="50" customFormat="false" ht="16.5" hidden="false" customHeight="false" outlineLevel="0" collapsed="false">
      <c r="A50" s="60" t="s">
        <v>208</v>
      </c>
      <c r="B50" s="251"/>
      <c r="C50" s="26" t="n">
        <v>0.163</v>
      </c>
      <c r="D50" s="26" t="n">
        <v>0.163</v>
      </c>
      <c r="E50" s="228" t="n">
        <f aca="false">C50*60/75</f>
        <v>0.1304</v>
      </c>
      <c r="F50" s="228"/>
      <c r="G50" s="404" t="n">
        <f aca="false">E50</f>
        <v>0.1304</v>
      </c>
      <c r="H50" s="404"/>
      <c r="I50" s="210"/>
    </row>
    <row r="51" customFormat="false" ht="16.5" hidden="false" customHeight="false" outlineLevel="0" collapsed="false">
      <c r="A51" s="60" t="s">
        <v>228</v>
      </c>
      <c r="B51" s="251"/>
      <c r="C51" s="26" t="n">
        <v>1.125</v>
      </c>
      <c r="D51" s="26" t="n">
        <v>1.125</v>
      </c>
      <c r="E51" s="228" t="n">
        <f aca="false">C51*60/75</f>
        <v>0.9</v>
      </c>
      <c r="F51" s="228"/>
      <c r="G51" s="404" t="n">
        <f aca="false">E51</f>
        <v>0.9</v>
      </c>
      <c r="H51" s="404"/>
      <c r="I51" s="210"/>
    </row>
    <row r="52" customFormat="false" ht="16.5" hidden="false" customHeight="false" outlineLevel="0" collapsed="false">
      <c r="A52" s="60" t="s">
        <v>58</v>
      </c>
      <c r="B52" s="251"/>
      <c r="C52" s="23" t="n">
        <v>0.023</v>
      </c>
      <c r="D52" s="23" t="n">
        <v>0.023</v>
      </c>
      <c r="E52" s="228" t="n">
        <f aca="false">C52*60/75</f>
        <v>0.0184</v>
      </c>
      <c r="F52" s="228"/>
      <c r="G52" s="404" t="n">
        <f aca="false">E52</f>
        <v>0.0184</v>
      </c>
      <c r="H52" s="404"/>
      <c r="I52" s="210"/>
    </row>
    <row r="53" customFormat="false" ht="16.5" hidden="false" customHeight="false" outlineLevel="0" collapsed="false">
      <c r="A53" s="60" t="s">
        <v>1053</v>
      </c>
      <c r="B53" s="251"/>
      <c r="C53" s="23" t="n">
        <v>4</v>
      </c>
      <c r="D53" s="26" t="n">
        <v>0.016</v>
      </c>
      <c r="E53" s="228" t="n">
        <f aca="false">C53*60/75</f>
        <v>3.2</v>
      </c>
      <c r="F53" s="228"/>
      <c r="G53" s="404" t="n">
        <f aca="false">E53</f>
        <v>3.2</v>
      </c>
      <c r="H53" s="404"/>
      <c r="I53" s="210"/>
    </row>
    <row r="54" customFormat="false" ht="16.5" hidden="false" customHeight="false" outlineLevel="0" collapsed="false">
      <c r="A54" s="60" t="s">
        <v>1054</v>
      </c>
      <c r="B54" s="251"/>
      <c r="C54" s="24" t="n">
        <v>0.0015</v>
      </c>
      <c r="D54" s="24" t="n">
        <v>0.0015</v>
      </c>
      <c r="E54" s="228" t="n">
        <f aca="false">C54*60/75</f>
        <v>0.0012</v>
      </c>
      <c r="F54" s="228"/>
      <c r="G54" s="404" t="n">
        <f aca="false">E54</f>
        <v>0.0012</v>
      </c>
      <c r="H54" s="404"/>
      <c r="I54" s="210"/>
    </row>
    <row r="55" customFormat="false" ht="16.5" hidden="false" customHeight="false" outlineLevel="0" collapsed="false">
      <c r="A55" s="60"/>
      <c r="B55" s="251"/>
      <c r="C55" s="24"/>
      <c r="D55" s="24"/>
      <c r="E55" s="228"/>
      <c r="F55" s="228"/>
      <c r="G55" s="404"/>
      <c r="H55" s="404"/>
      <c r="I55" s="210"/>
    </row>
    <row r="56" customFormat="false" ht="18.2" hidden="false" customHeight="true" outlineLevel="0" collapsed="false">
      <c r="A56" s="424" t="s">
        <v>458</v>
      </c>
      <c r="B56" s="424"/>
      <c r="C56" s="425"/>
      <c r="D56" s="482" t="n">
        <v>75</v>
      </c>
      <c r="E56" s="425" t="n">
        <v>60</v>
      </c>
      <c r="F56" s="425"/>
      <c r="G56" s="426"/>
      <c r="H56" s="426"/>
      <c r="I56" s="212"/>
    </row>
    <row r="57" customFormat="false" ht="18.2" hidden="false" customHeight="true" outlineLevel="0" collapsed="false">
      <c r="A57" s="211"/>
      <c r="B57" s="211"/>
      <c r="C57" s="212"/>
      <c r="D57" s="212"/>
      <c r="E57" s="212"/>
      <c r="F57" s="212"/>
      <c r="G57" s="212"/>
      <c r="H57" s="212"/>
      <c r="I57" s="212"/>
    </row>
    <row r="58" customFormat="false" ht="18.2" hidden="false" customHeight="true" outlineLevel="0" collapsed="false">
      <c r="A58" s="211" t="s">
        <v>459</v>
      </c>
      <c r="B58" s="211"/>
      <c r="C58" s="211"/>
      <c r="D58" s="211"/>
      <c r="E58" s="211"/>
      <c r="F58" s="211"/>
      <c r="G58" s="211"/>
      <c r="H58" s="211"/>
      <c r="I58" s="211"/>
    </row>
    <row r="59" customFormat="false" ht="34.9" hidden="false" customHeight="true" outlineLevel="0" collapsed="false">
      <c r="A59" s="427" t="s">
        <v>460</v>
      </c>
      <c r="B59" s="427"/>
      <c r="C59" s="427"/>
      <c r="D59" s="427"/>
      <c r="E59" s="412" t="s">
        <v>461</v>
      </c>
      <c r="F59" s="412"/>
      <c r="G59" s="413" t="s">
        <v>462</v>
      </c>
      <c r="H59" s="413"/>
      <c r="I59" s="413"/>
    </row>
    <row r="60" customFormat="false" ht="82.5" hidden="false" customHeight="false" outlineLevel="0" collapsed="false">
      <c r="A60" s="414" t="s">
        <v>464</v>
      </c>
      <c r="B60" s="415" t="s">
        <v>465</v>
      </c>
      <c r="C60" s="415" t="s">
        <v>466</v>
      </c>
      <c r="D60" s="415" t="s">
        <v>467</v>
      </c>
      <c r="E60" s="415" t="s">
        <v>468</v>
      </c>
      <c r="F60" s="415" t="s">
        <v>469</v>
      </c>
      <c r="G60" s="415" t="s">
        <v>470</v>
      </c>
      <c r="H60" s="415" t="s">
        <v>471</v>
      </c>
      <c r="I60" s="416" t="s">
        <v>472</v>
      </c>
    </row>
    <row r="61" customFormat="false" ht="16.5" hidden="false" customHeight="false" outlineLevel="0" collapsed="false">
      <c r="A61" s="428" t="s">
        <v>992</v>
      </c>
      <c r="B61" s="429" t="s">
        <v>993</v>
      </c>
      <c r="C61" s="429" t="s">
        <v>994</v>
      </c>
      <c r="D61" s="429" t="s">
        <v>995</v>
      </c>
      <c r="E61" s="429" t="s">
        <v>996</v>
      </c>
      <c r="F61" s="429" t="s">
        <v>631</v>
      </c>
      <c r="G61" s="429" t="s">
        <v>512</v>
      </c>
      <c r="H61" s="429" t="s">
        <v>512</v>
      </c>
      <c r="I61" s="430" t="s">
        <v>997</v>
      </c>
    </row>
    <row r="62" customFormat="false" ht="16.5" hidden="false" customHeight="false" outlineLevel="0" collapsed="false">
      <c r="A62" s="263"/>
      <c r="B62" s="263"/>
      <c r="C62" s="212"/>
      <c r="D62" s="212"/>
      <c r="E62" s="212"/>
      <c r="F62" s="212"/>
      <c r="G62" s="212"/>
      <c r="H62" s="212"/>
      <c r="I62" s="212"/>
    </row>
    <row r="63" customFormat="false" ht="18.2" hidden="false" customHeight="true" outlineLevel="0" collapsed="false">
      <c r="A63" s="211" t="s">
        <v>482</v>
      </c>
      <c r="B63" s="211"/>
      <c r="C63" s="211"/>
      <c r="D63" s="211"/>
      <c r="E63" s="211"/>
      <c r="F63" s="211"/>
      <c r="G63" s="211"/>
      <c r="H63" s="211"/>
      <c r="I63" s="211"/>
    </row>
    <row r="64" customFormat="false" ht="100.7" hidden="false" customHeight="true" outlineLevel="0" collapsed="false">
      <c r="A64" s="259" t="s">
        <v>1055</v>
      </c>
      <c r="B64" s="259"/>
      <c r="C64" s="259"/>
      <c r="D64" s="259"/>
      <c r="E64" s="259"/>
      <c r="F64" s="259"/>
      <c r="G64" s="259"/>
      <c r="H64" s="259"/>
      <c r="I64" s="259"/>
    </row>
    <row r="65" customFormat="false" ht="18.2" hidden="false" customHeight="true" outlineLevel="0" collapsed="false">
      <c r="A65" s="246" t="s">
        <v>484</v>
      </c>
      <c r="B65" s="246"/>
      <c r="C65" s="210" t="s">
        <v>1048</v>
      </c>
      <c r="D65" s="210"/>
      <c r="E65" s="210"/>
      <c r="F65" s="210"/>
      <c r="G65" s="210"/>
      <c r="H65" s="210"/>
      <c r="I65" s="210"/>
    </row>
    <row r="66" customFormat="false" ht="16.5" hidden="false" customHeight="false" outlineLevel="0" collapsed="false">
      <c r="A66" s="210" t="s">
        <v>687</v>
      </c>
      <c r="B66" s="210"/>
      <c r="C66" s="210"/>
      <c r="D66" s="210"/>
      <c r="E66" s="210"/>
      <c r="F66" s="210"/>
      <c r="G66" s="210"/>
      <c r="H66" s="210"/>
      <c r="I66" s="210"/>
    </row>
    <row r="67" customFormat="false" ht="16.5" hidden="false" customHeight="false" outlineLevel="0" collapsed="false">
      <c r="A67" s="210" t="s">
        <v>496</v>
      </c>
      <c r="B67" s="210"/>
      <c r="C67" s="210" t="s">
        <v>497</v>
      </c>
      <c r="D67" s="210"/>
      <c r="E67" s="210"/>
      <c r="F67" s="210"/>
      <c r="G67" s="210"/>
      <c r="H67" s="210"/>
      <c r="I67" s="210"/>
    </row>
    <row r="72" customFormat="false" ht="18.2" hidden="false" customHeight="true" outlineLevel="0" collapsed="false">
      <c r="A72" s="214" t="s">
        <v>441</v>
      </c>
      <c r="B72" s="214"/>
      <c r="C72" s="213" t="s">
        <v>1056</v>
      </c>
      <c r="D72" s="213"/>
      <c r="E72" s="213"/>
      <c r="F72" s="213"/>
      <c r="G72" s="213"/>
      <c r="H72" s="213"/>
      <c r="I72" s="213"/>
    </row>
    <row r="73" customFormat="false" ht="18.2" hidden="false" customHeight="true" outlineLevel="0" collapsed="false">
      <c r="A73" s="214" t="s">
        <v>443</v>
      </c>
      <c r="B73" s="214"/>
      <c r="C73" s="214" t="s">
        <v>1057</v>
      </c>
      <c r="D73" s="214"/>
      <c r="E73" s="214"/>
      <c r="F73" s="214"/>
      <c r="G73" s="214"/>
      <c r="H73" s="214"/>
      <c r="I73" s="214"/>
    </row>
    <row r="74" customFormat="false" ht="18.4" hidden="false" customHeight="true" outlineLevel="0" collapsed="false">
      <c r="A74" s="265" t="s">
        <v>445</v>
      </c>
      <c r="B74" s="265"/>
      <c r="C74" s="128" t="s">
        <v>499</v>
      </c>
      <c r="D74" s="128"/>
      <c r="E74" s="128"/>
      <c r="F74" s="128"/>
      <c r="G74" s="128"/>
      <c r="H74" s="128"/>
      <c r="I74" s="128"/>
    </row>
    <row r="75" customFormat="false" ht="18.2" hidden="false" customHeight="true" outlineLevel="0" collapsed="false">
      <c r="A75" s="128"/>
      <c r="B75" s="128"/>
      <c r="C75" s="217"/>
      <c r="D75" s="217"/>
      <c r="E75" s="217"/>
      <c r="F75" s="217"/>
      <c r="G75" s="217"/>
      <c r="H75" s="217"/>
      <c r="I75" s="212"/>
    </row>
    <row r="76" customFormat="false" ht="18.4" hidden="false" customHeight="true" outlineLevel="0" collapsed="false">
      <c r="A76" s="401" t="s">
        <v>448</v>
      </c>
      <c r="B76" s="401"/>
      <c r="C76" s="402" t="s">
        <v>449</v>
      </c>
      <c r="D76" s="402"/>
      <c r="E76" s="402"/>
      <c r="F76" s="402"/>
      <c r="G76" s="402"/>
      <c r="H76" s="402"/>
      <c r="I76" s="267"/>
    </row>
    <row r="77" customFormat="false" ht="16.5" hidden="false" customHeight="false" outlineLevel="0" collapsed="false">
      <c r="A77" s="401"/>
      <c r="B77" s="401"/>
      <c r="C77" s="380" t="s">
        <v>450</v>
      </c>
      <c r="D77" s="380"/>
      <c r="E77" s="403" t="s">
        <v>450</v>
      </c>
      <c r="F77" s="403"/>
      <c r="G77" s="403"/>
      <c r="H77" s="403"/>
      <c r="I77" s="267"/>
    </row>
    <row r="78" customFormat="false" ht="16.5" hidden="false" customHeight="false" outlineLevel="0" collapsed="false">
      <c r="A78" s="401"/>
      <c r="B78" s="401"/>
      <c r="C78" s="218" t="s">
        <v>451</v>
      </c>
      <c r="D78" s="218" t="s">
        <v>452</v>
      </c>
      <c r="E78" s="218" t="s">
        <v>451</v>
      </c>
      <c r="F78" s="218"/>
      <c r="G78" s="303" t="s">
        <v>452</v>
      </c>
      <c r="H78" s="303"/>
      <c r="I78" s="220"/>
    </row>
    <row r="79" customFormat="false" ht="18.2" hidden="false" customHeight="true" outlineLevel="0" collapsed="false">
      <c r="A79" s="483" t="s">
        <v>1051</v>
      </c>
      <c r="B79" s="483"/>
      <c r="C79" s="282" t="s">
        <v>1058</v>
      </c>
      <c r="D79" s="282" t="s">
        <v>1059</v>
      </c>
      <c r="E79" s="282" t="s">
        <v>1060</v>
      </c>
      <c r="F79" s="282"/>
      <c r="G79" s="404"/>
      <c r="H79" s="404"/>
      <c r="I79" s="212"/>
    </row>
    <row r="80" customFormat="false" ht="16.5" hidden="false" customHeight="false" outlineLevel="0" collapsed="false">
      <c r="A80" s="60" t="s">
        <v>30</v>
      </c>
      <c r="B80" s="271"/>
      <c r="C80" s="102" t="n">
        <v>633</v>
      </c>
      <c r="D80" s="102" t="n">
        <v>640</v>
      </c>
      <c r="E80" s="224" t="n">
        <v>641</v>
      </c>
      <c r="F80" s="224"/>
      <c r="G80" s="404"/>
      <c r="H80" s="404"/>
      <c r="I80" s="212"/>
    </row>
    <row r="81" customFormat="false" ht="16.5" hidden="false" customHeight="false" outlineLevel="0" collapsed="false">
      <c r="A81" s="60" t="s">
        <v>21</v>
      </c>
      <c r="B81" s="271"/>
      <c r="C81" s="102" t="n">
        <v>44</v>
      </c>
      <c r="D81" s="102" t="n">
        <v>46</v>
      </c>
      <c r="E81" s="224" t="n">
        <v>34</v>
      </c>
      <c r="F81" s="224"/>
      <c r="G81" s="404"/>
      <c r="H81" s="404"/>
      <c r="I81" s="212"/>
    </row>
    <row r="82" customFormat="false" ht="16.5" hidden="false" customHeight="false" outlineLevel="0" collapsed="false">
      <c r="A82" s="60" t="s">
        <v>1052</v>
      </c>
      <c r="B82" s="271"/>
      <c r="C82" s="102" t="n">
        <v>19</v>
      </c>
      <c r="D82" s="102" t="n">
        <v>69</v>
      </c>
      <c r="E82" s="224" t="n">
        <v>34</v>
      </c>
      <c r="F82" s="224"/>
      <c r="G82" s="404"/>
      <c r="H82" s="404"/>
      <c r="I82" s="212"/>
    </row>
    <row r="83" customFormat="false" ht="16.5" hidden="false" customHeight="false" outlineLevel="0" collapsed="false">
      <c r="A83" s="60" t="s">
        <v>138</v>
      </c>
      <c r="B83" s="251"/>
      <c r="C83" s="102"/>
      <c r="D83" s="102" t="n">
        <v>69</v>
      </c>
      <c r="E83" s="224" t="n">
        <v>34</v>
      </c>
      <c r="F83" s="224"/>
      <c r="G83" s="404"/>
      <c r="H83" s="404"/>
      <c r="I83" s="210"/>
    </row>
    <row r="84" customFormat="false" ht="16.5" hidden="false" customHeight="false" outlineLevel="0" collapsed="false">
      <c r="A84" s="60" t="s">
        <v>1042</v>
      </c>
      <c r="B84" s="251"/>
      <c r="C84" s="23" t="n">
        <v>4.75</v>
      </c>
      <c r="D84" s="23" t="n">
        <v>5.75</v>
      </c>
      <c r="E84" s="228" t="n">
        <v>4.75</v>
      </c>
      <c r="F84" s="228"/>
      <c r="G84" s="404"/>
      <c r="H84" s="404"/>
      <c r="I84" s="210"/>
    </row>
    <row r="85" customFormat="false" ht="16.5" hidden="false" customHeight="false" outlineLevel="0" collapsed="false">
      <c r="A85" s="60" t="s">
        <v>69</v>
      </c>
      <c r="B85" s="251"/>
      <c r="C85" s="102" t="n">
        <v>10</v>
      </c>
      <c r="D85" s="102" t="n">
        <v>8</v>
      </c>
      <c r="E85" s="228" t="n">
        <v>10</v>
      </c>
      <c r="F85" s="228"/>
      <c r="G85" s="404"/>
      <c r="H85" s="404"/>
      <c r="I85" s="210"/>
    </row>
    <row r="86" customFormat="false" ht="16.5" hidden="false" customHeight="false" outlineLevel="0" collapsed="false">
      <c r="A86" s="60" t="s">
        <v>32</v>
      </c>
      <c r="B86" s="251"/>
      <c r="C86" s="102" t="n">
        <v>300</v>
      </c>
      <c r="D86" s="102" t="n">
        <v>170</v>
      </c>
      <c r="E86" s="224" t="n">
        <v>258</v>
      </c>
      <c r="F86" s="224"/>
      <c r="G86" s="404"/>
      <c r="H86" s="404"/>
      <c r="I86" s="210"/>
    </row>
    <row r="87" customFormat="false" ht="16.5" hidden="false" customHeight="false" outlineLevel="0" collapsed="false">
      <c r="A87" s="60"/>
      <c r="B87" s="251"/>
      <c r="C87" s="24"/>
      <c r="D87" s="24"/>
      <c r="E87" s="228"/>
      <c r="F87" s="228"/>
      <c r="G87" s="404"/>
      <c r="H87" s="404"/>
      <c r="I87" s="210"/>
    </row>
    <row r="88" customFormat="false" ht="18.2" hidden="false" customHeight="true" outlineLevel="0" collapsed="false">
      <c r="A88" s="424" t="s">
        <v>458</v>
      </c>
      <c r="B88" s="424"/>
      <c r="C88" s="482" t="n">
        <v>1000</v>
      </c>
      <c r="D88" s="482" t="n">
        <v>1000</v>
      </c>
      <c r="E88" s="482" t="n">
        <v>1000</v>
      </c>
      <c r="F88" s="482"/>
      <c r="G88" s="426"/>
      <c r="H88" s="426"/>
      <c r="I88" s="212"/>
    </row>
    <row r="89" customFormat="false" ht="18.2" hidden="false" customHeight="true" outlineLevel="0" collapsed="false">
      <c r="A89" s="211"/>
      <c r="B89" s="211"/>
      <c r="C89" s="212"/>
      <c r="D89" s="212"/>
      <c r="E89" s="212"/>
      <c r="F89" s="212"/>
      <c r="G89" s="212"/>
      <c r="H89" s="212"/>
      <c r="I89" s="212"/>
    </row>
    <row r="90" customFormat="false" ht="18.2" hidden="false" customHeight="true" outlineLevel="0" collapsed="false">
      <c r="A90" s="211" t="s">
        <v>459</v>
      </c>
      <c r="B90" s="211"/>
      <c r="C90" s="211"/>
      <c r="D90" s="211"/>
      <c r="E90" s="211"/>
      <c r="F90" s="211"/>
      <c r="G90" s="211"/>
      <c r="H90" s="211"/>
      <c r="I90" s="211"/>
    </row>
    <row r="91" customFormat="false" ht="34.9" hidden="false" customHeight="true" outlineLevel="0" collapsed="false">
      <c r="A91" s="427" t="s">
        <v>460</v>
      </c>
      <c r="B91" s="427"/>
      <c r="C91" s="427"/>
      <c r="D91" s="427"/>
      <c r="E91" s="412" t="s">
        <v>461</v>
      </c>
      <c r="F91" s="412"/>
      <c r="G91" s="413" t="s">
        <v>462</v>
      </c>
      <c r="H91" s="413"/>
      <c r="I91" s="413"/>
    </row>
    <row r="92" customFormat="false" ht="82.5" hidden="false" customHeight="false" outlineLevel="0" collapsed="false">
      <c r="A92" s="414" t="s">
        <v>464</v>
      </c>
      <c r="B92" s="415" t="s">
        <v>465</v>
      </c>
      <c r="C92" s="415" t="s">
        <v>466</v>
      </c>
      <c r="D92" s="415" t="s">
        <v>467</v>
      </c>
      <c r="E92" s="415" t="s">
        <v>468</v>
      </c>
      <c r="F92" s="415" t="s">
        <v>469</v>
      </c>
      <c r="G92" s="415" t="s">
        <v>470</v>
      </c>
      <c r="H92" s="415" t="s">
        <v>471</v>
      </c>
      <c r="I92" s="416" t="s">
        <v>472</v>
      </c>
    </row>
    <row r="93" customFormat="false" ht="16.5" hidden="false" customHeight="false" outlineLevel="0" collapsed="false">
      <c r="A93" s="428" t="s">
        <v>992</v>
      </c>
      <c r="B93" s="429" t="s">
        <v>993</v>
      </c>
      <c r="C93" s="429" t="s">
        <v>994</v>
      </c>
      <c r="D93" s="429" t="s">
        <v>995</v>
      </c>
      <c r="E93" s="429" t="s">
        <v>996</v>
      </c>
      <c r="F93" s="429" t="s">
        <v>631</v>
      </c>
      <c r="G93" s="429" t="s">
        <v>512</v>
      </c>
      <c r="H93" s="429" t="s">
        <v>512</v>
      </c>
      <c r="I93" s="430" t="s">
        <v>997</v>
      </c>
    </row>
    <row r="94" customFormat="false" ht="16.5" hidden="false" customHeight="false" outlineLevel="0" collapsed="false">
      <c r="A94" s="263"/>
      <c r="B94" s="263"/>
      <c r="C94" s="212"/>
      <c r="D94" s="212"/>
      <c r="E94" s="212"/>
      <c r="F94" s="212"/>
      <c r="G94" s="212"/>
      <c r="H94" s="212"/>
      <c r="I94" s="212"/>
    </row>
    <row r="95" customFormat="false" ht="18.2" hidden="false" customHeight="true" outlineLevel="0" collapsed="false">
      <c r="A95" s="211" t="s">
        <v>482</v>
      </c>
      <c r="B95" s="211"/>
      <c r="C95" s="211"/>
      <c r="D95" s="211"/>
      <c r="E95" s="211"/>
      <c r="F95" s="211"/>
      <c r="G95" s="211"/>
      <c r="H95" s="211"/>
      <c r="I95" s="211"/>
    </row>
    <row r="96" customFormat="false" ht="131.45" hidden="false" customHeight="true" outlineLevel="0" collapsed="false">
      <c r="A96" s="259" t="s">
        <v>1061</v>
      </c>
      <c r="B96" s="259"/>
      <c r="C96" s="259"/>
      <c r="D96" s="259"/>
      <c r="E96" s="259"/>
      <c r="F96" s="259"/>
      <c r="G96" s="259"/>
      <c r="H96" s="259"/>
      <c r="I96" s="259"/>
    </row>
    <row r="97" customFormat="false" ht="18.2" hidden="false" customHeight="true" outlineLevel="0" collapsed="false">
      <c r="A97" s="246" t="s">
        <v>484</v>
      </c>
      <c r="B97" s="246"/>
      <c r="C97" s="210" t="s">
        <v>1062</v>
      </c>
      <c r="D97" s="210"/>
      <c r="E97" s="210"/>
      <c r="F97" s="210"/>
      <c r="G97" s="210"/>
      <c r="H97" s="210"/>
      <c r="I97" s="210"/>
    </row>
    <row r="98" customFormat="false" ht="16.5" hidden="false" customHeight="false" outlineLevel="0" collapsed="false">
      <c r="A98" s="210" t="s">
        <v>687</v>
      </c>
      <c r="B98" s="210"/>
      <c r="C98" s="210"/>
      <c r="D98" s="210"/>
      <c r="E98" s="210"/>
      <c r="F98" s="210"/>
      <c r="G98" s="210"/>
      <c r="H98" s="210"/>
      <c r="I98" s="210"/>
    </row>
    <row r="99" customFormat="false" ht="16.5" hidden="false" customHeight="false" outlineLevel="0" collapsed="false">
      <c r="A99" s="210" t="s">
        <v>496</v>
      </c>
      <c r="B99" s="210"/>
      <c r="C99" s="210" t="s">
        <v>497</v>
      </c>
      <c r="D99" s="210"/>
      <c r="E99" s="210"/>
      <c r="F99" s="210"/>
      <c r="G99" s="210"/>
      <c r="H99" s="210"/>
      <c r="I99" s="210"/>
    </row>
    <row r="105" s="484" customFormat="true" ht="33" hidden="false" customHeight="false" outlineLevel="0" collapsed="false">
      <c r="B105" s="484" t="s">
        <v>1063</v>
      </c>
    </row>
    <row r="108" customFormat="false" ht="34.5" hidden="false" customHeight="false" outlineLevel="0" collapsed="false">
      <c r="A108" s="485"/>
      <c r="B108" s="486" t="s">
        <v>1064</v>
      </c>
      <c r="C108" s="486"/>
      <c r="D108" s="487"/>
      <c r="E108" s="487"/>
      <c r="F108" s="487"/>
      <c r="G108" s="487"/>
    </row>
    <row r="111" s="488" customFormat="true" ht="18" hidden="false" customHeight="false" outlineLevel="0" collapsed="false">
      <c r="B111" s="488" t="s">
        <v>1065</v>
      </c>
    </row>
    <row r="112" s="488" customFormat="true" ht="18" hidden="false" customHeight="false" outlineLevel="0" collapsed="false">
      <c r="B112" s="488" t="s">
        <v>1066</v>
      </c>
    </row>
    <row r="113" s="488" customFormat="true" ht="18" hidden="false" customHeight="false" outlineLevel="0" collapsed="false">
      <c r="B113" s="488" t="s">
        <v>1067</v>
      </c>
    </row>
    <row r="114" s="488" customFormat="true" ht="18" hidden="false" customHeight="false" outlineLevel="0" collapsed="false">
      <c r="B114" s="488" t="s">
        <v>1068</v>
      </c>
    </row>
    <row r="115" s="488" customFormat="true" ht="18" hidden="false" customHeight="false" outlineLevel="0" collapsed="false">
      <c r="B115" s="488" t="s">
        <v>1069</v>
      </c>
    </row>
    <row r="116" s="488" customFormat="true" ht="18" hidden="false" customHeight="false" outlineLevel="0" collapsed="false">
      <c r="B116" s="488" t="s">
        <v>1070</v>
      </c>
    </row>
    <row r="117" s="488" customFormat="true" ht="18" hidden="false" customHeight="false" outlineLevel="0" collapsed="false">
      <c r="B117" s="488" t="s">
        <v>1071</v>
      </c>
    </row>
    <row r="118" customFormat="false" ht="18" hidden="false" customHeight="false" outlineLevel="0" collapsed="false">
      <c r="A118" s="488"/>
    </row>
    <row r="119" customFormat="false" ht="18" hidden="false" customHeight="false" outlineLevel="0" collapsed="false">
      <c r="A119" s="488"/>
    </row>
    <row r="120" customFormat="false" ht="18" hidden="false" customHeight="false" outlineLevel="0" collapsed="false">
      <c r="A120" s="488"/>
    </row>
    <row r="121" customFormat="false" ht="23.25" hidden="false" customHeight="false" outlineLevel="0" collapsed="false">
      <c r="A121" s="488"/>
      <c r="B121" s="486" t="s">
        <v>1072</v>
      </c>
      <c r="C121" s="486"/>
      <c r="D121" s="487"/>
    </row>
    <row r="122" customFormat="false" ht="18" hidden="false" customHeight="false" outlineLevel="0" collapsed="false">
      <c r="A122" s="488"/>
    </row>
    <row r="123" customFormat="false" ht="18" hidden="false" customHeight="false" outlineLevel="0" collapsed="false">
      <c r="A123" s="488"/>
      <c r="E123" s="488"/>
      <c r="F123" s="488"/>
      <c r="G123" s="488"/>
      <c r="H123" s="488"/>
    </row>
    <row r="124" customFormat="false" ht="18" hidden="false" customHeight="false" outlineLevel="0" collapsed="false">
      <c r="A124" s="488"/>
      <c r="B124" s="488" t="s">
        <v>1073</v>
      </c>
    </row>
    <row r="125" customFormat="false" ht="18" hidden="false" customHeight="false" outlineLevel="0" collapsed="false">
      <c r="A125" s="488"/>
      <c r="B125" s="488" t="s">
        <v>1074</v>
      </c>
    </row>
    <row r="126" customFormat="false" ht="18" hidden="false" customHeight="false" outlineLevel="0" collapsed="false">
      <c r="A126" s="488"/>
      <c r="B126" s="488" t="s">
        <v>1075</v>
      </c>
    </row>
    <row r="127" customFormat="false" ht="18" hidden="false" customHeight="false" outlineLevel="0" collapsed="false">
      <c r="A127" s="488"/>
      <c r="B127" s="488" t="s">
        <v>1076</v>
      </c>
    </row>
    <row r="128" customFormat="false" ht="18" hidden="false" customHeight="false" outlineLevel="0" collapsed="false">
      <c r="A128" s="488"/>
      <c r="B128" s="488" t="s">
        <v>1077</v>
      </c>
    </row>
    <row r="129" customFormat="false" ht="18" hidden="false" customHeight="false" outlineLevel="0" collapsed="false">
      <c r="A129" s="488"/>
      <c r="B129" s="488" t="s">
        <v>1078</v>
      </c>
    </row>
    <row r="130" customFormat="false" ht="18" hidden="false" customHeight="false" outlineLevel="0" collapsed="false">
      <c r="A130" s="488"/>
      <c r="B130" s="488" t="s">
        <v>1079</v>
      </c>
    </row>
    <row r="131" customFormat="false" ht="18" hidden="false" customHeight="false" outlineLevel="0" collapsed="false">
      <c r="A131" s="488"/>
      <c r="B131" s="488" t="s">
        <v>1080</v>
      </c>
    </row>
  </sheetData>
  <mergeCells count="144">
    <mergeCell ref="A3:B3"/>
    <mergeCell ref="C3:I3"/>
    <mergeCell ref="A4:B4"/>
    <mergeCell ref="C4:I4"/>
    <mergeCell ref="A5:B5"/>
    <mergeCell ref="C5:I5"/>
    <mergeCell ref="A6:B6"/>
    <mergeCell ref="A7:B9"/>
    <mergeCell ref="C7:H7"/>
    <mergeCell ref="C8:D8"/>
    <mergeCell ref="E8:H8"/>
    <mergeCell ref="E9:F9"/>
    <mergeCell ref="G9:H9"/>
    <mergeCell ref="A10:B10"/>
    <mergeCell ref="E10:F10"/>
    <mergeCell ref="G10:H10"/>
    <mergeCell ref="E11:F11"/>
    <mergeCell ref="G11:H11"/>
    <mergeCell ref="E12:F12"/>
    <mergeCell ref="G12:H12"/>
    <mergeCell ref="E13:F13"/>
    <mergeCell ref="G13:H13"/>
    <mergeCell ref="A14:B14"/>
    <mergeCell ref="E14:F14"/>
    <mergeCell ref="G14:H14"/>
    <mergeCell ref="A15:B15"/>
    <mergeCell ref="E15:F15"/>
    <mergeCell ref="G15:H15"/>
    <mergeCell ref="A16:B16"/>
    <mergeCell ref="E16:F16"/>
    <mergeCell ref="G16:H16"/>
    <mergeCell ref="A17:B17"/>
    <mergeCell ref="E17:F17"/>
    <mergeCell ref="G17:H17"/>
    <mergeCell ref="A18:B18"/>
    <mergeCell ref="E18:F18"/>
    <mergeCell ref="G18:H18"/>
    <mergeCell ref="A19:B19"/>
    <mergeCell ref="E19:F19"/>
    <mergeCell ref="G19:H19"/>
    <mergeCell ref="A20:B20"/>
    <mergeCell ref="E20:F20"/>
    <mergeCell ref="G20:H20"/>
    <mergeCell ref="A21:B21"/>
    <mergeCell ref="A22:I22"/>
    <mergeCell ref="A23:D23"/>
    <mergeCell ref="E23:F23"/>
    <mergeCell ref="G23:I23"/>
    <mergeCell ref="A27:I27"/>
    <mergeCell ref="A28:I28"/>
    <mergeCell ref="A29:B29"/>
    <mergeCell ref="A32:B32"/>
    <mergeCell ref="A35:B35"/>
    <mergeCell ref="C35:I35"/>
    <mergeCell ref="A36:B36"/>
    <mergeCell ref="C36:I36"/>
    <mergeCell ref="A37:B37"/>
    <mergeCell ref="C37:I37"/>
    <mergeCell ref="A38:B38"/>
    <mergeCell ref="A39:B41"/>
    <mergeCell ref="C39:H39"/>
    <mergeCell ref="C40:D40"/>
    <mergeCell ref="E40:H40"/>
    <mergeCell ref="E41:F41"/>
    <mergeCell ref="G41:H41"/>
    <mergeCell ref="A42:B42"/>
    <mergeCell ref="E42:F42"/>
    <mergeCell ref="G42:H42"/>
    <mergeCell ref="E43:F43"/>
    <mergeCell ref="G43:H43"/>
    <mergeCell ref="E44:F44"/>
    <mergeCell ref="G44:H44"/>
    <mergeCell ref="E45:F45"/>
    <mergeCell ref="G45:H45"/>
    <mergeCell ref="E46:F46"/>
    <mergeCell ref="G46:H46"/>
    <mergeCell ref="E47:F47"/>
    <mergeCell ref="G47:H47"/>
    <mergeCell ref="E48:F48"/>
    <mergeCell ref="G48:H48"/>
    <mergeCell ref="E49:F49"/>
    <mergeCell ref="G49:H49"/>
    <mergeCell ref="E50:F50"/>
    <mergeCell ref="G50:H50"/>
    <mergeCell ref="E51:F51"/>
    <mergeCell ref="G51:H51"/>
    <mergeCell ref="E52:F52"/>
    <mergeCell ref="G52:H52"/>
    <mergeCell ref="E53:F53"/>
    <mergeCell ref="G53:H53"/>
    <mergeCell ref="E54:F54"/>
    <mergeCell ref="G54:H54"/>
    <mergeCell ref="A56:B56"/>
    <mergeCell ref="E56:F56"/>
    <mergeCell ref="G56:H56"/>
    <mergeCell ref="A57:B57"/>
    <mergeCell ref="A58:I58"/>
    <mergeCell ref="A59:D59"/>
    <mergeCell ref="E59:F59"/>
    <mergeCell ref="G59:I59"/>
    <mergeCell ref="A63:I63"/>
    <mergeCell ref="A64:I64"/>
    <mergeCell ref="A65:B65"/>
    <mergeCell ref="A72:B72"/>
    <mergeCell ref="C72:I72"/>
    <mergeCell ref="A73:B73"/>
    <mergeCell ref="C73:I73"/>
    <mergeCell ref="A74:B74"/>
    <mergeCell ref="C74:I74"/>
    <mergeCell ref="A75:B75"/>
    <mergeCell ref="A76:B78"/>
    <mergeCell ref="C76:H76"/>
    <mergeCell ref="C77:D77"/>
    <mergeCell ref="E77:H77"/>
    <mergeCell ref="E78:F78"/>
    <mergeCell ref="G78:H78"/>
    <mergeCell ref="A79:B79"/>
    <mergeCell ref="E79:F79"/>
    <mergeCell ref="G79:H79"/>
    <mergeCell ref="E80:F80"/>
    <mergeCell ref="G80:H80"/>
    <mergeCell ref="E81:F81"/>
    <mergeCell ref="G81:H81"/>
    <mergeCell ref="E82:F82"/>
    <mergeCell ref="G82:H82"/>
    <mergeCell ref="E83:F83"/>
    <mergeCell ref="G83:H83"/>
    <mergeCell ref="E84:F84"/>
    <mergeCell ref="G84:H84"/>
    <mergeCell ref="E85:F85"/>
    <mergeCell ref="G85:H85"/>
    <mergeCell ref="E86:F86"/>
    <mergeCell ref="G86:H86"/>
    <mergeCell ref="A88:B88"/>
    <mergeCell ref="E88:F88"/>
    <mergeCell ref="G88:H88"/>
    <mergeCell ref="A89:B89"/>
    <mergeCell ref="A90:I90"/>
    <mergeCell ref="A91:D91"/>
    <mergeCell ref="E91:F91"/>
    <mergeCell ref="G91:I91"/>
    <mergeCell ref="A95:I95"/>
    <mergeCell ref="A96:I96"/>
    <mergeCell ref="A97:B97"/>
  </mergeCell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&amp;C&amp;A</oddHeader>
    <oddFooter>&amp;CСтраница &amp;P</oddFooter>
  </headerFooter>
  <drawing r:id="rId1"/>
</worksheet>
</file>

<file path=xl/worksheets/sheet15.xml><?xml version="1.0" encoding="utf-8"?>
<worksheet xmlns="http://schemas.openxmlformats.org/spreadsheetml/2006/main" xmlns:r="http://schemas.openxmlformats.org/officeDocument/2006/relationships">
  <sheetPr filterMode="false">
    <pageSetUpPr fitToPage="false"/>
  </sheetPr>
  <dimension ref="A1:J65"/>
  <sheetViews>
    <sheetView windowProtection="false" showFormulas="false" showGridLines="true" showRowColHeaders="true" showZeros="true" rightToLeft="false" tabSelected="false" showOutlineSymbols="true" defaultGridColor="true" view="normal" topLeftCell="A28" colorId="64" zoomScale="85" zoomScaleNormal="85" zoomScalePageLayoutView="100" workbookViewId="0">
      <selection pane="topLeft" activeCell="K13" activeCellId="0" sqref="K13"/>
    </sheetView>
  </sheetViews>
  <sheetFormatPr defaultRowHeight="12.75"/>
  <cols>
    <col collapsed="false" hidden="false" max="2" min="2" style="0" width="17.5510204081633"/>
    <col collapsed="false" hidden="false" max="3" min="3" style="0" width="11.0714285714286"/>
    <col collapsed="false" hidden="false" max="4" min="4" style="0" width="9.17857142857143"/>
    <col collapsed="false" hidden="false" max="5" min="5" style="0" width="10.6632653061225"/>
    <col collapsed="false" hidden="false" max="6" min="6" style="0" width="9.17857142857143"/>
    <col collapsed="false" hidden="false" max="7" min="7" style="0" width="12.4183673469388"/>
    <col collapsed="false" hidden="false" max="8" min="8" style="0" width="12.8265306122449"/>
  </cols>
  <sheetData>
    <row r="1" customFormat="false" ht="30" hidden="false" customHeight="true" outlineLevel="0" collapsed="false">
      <c r="A1" s="293" t="s">
        <v>441</v>
      </c>
      <c r="B1" s="293"/>
      <c r="C1" s="346" t="s">
        <v>1081</v>
      </c>
      <c r="D1" s="346"/>
      <c r="E1" s="346"/>
      <c r="F1" s="346"/>
      <c r="G1" s="346"/>
      <c r="H1" s="346"/>
      <c r="I1" s="346"/>
      <c r="J1" s="212"/>
    </row>
    <row r="2" customFormat="false" ht="30" hidden="false" customHeight="true" outlineLevel="0" collapsed="false">
      <c r="A2" s="293" t="s">
        <v>443</v>
      </c>
      <c r="B2" s="293"/>
      <c r="C2" s="347" t="s">
        <v>1082</v>
      </c>
      <c r="D2" s="347"/>
      <c r="E2" s="347"/>
      <c r="F2" s="347"/>
      <c r="G2" s="347"/>
      <c r="H2" s="347"/>
      <c r="I2" s="347"/>
      <c r="J2" s="212"/>
    </row>
    <row r="3" customFormat="false" ht="30" hidden="false" customHeight="true" outlineLevel="0" collapsed="false">
      <c r="A3" s="130" t="s">
        <v>445</v>
      </c>
      <c r="B3" s="130"/>
      <c r="C3" s="128" t="s">
        <v>499</v>
      </c>
      <c r="D3" s="128"/>
      <c r="E3" s="128"/>
      <c r="F3" s="128"/>
      <c r="G3" s="128"/>
      <c r="H3" s="128"/>
      <c r="I3" s="128"/>
      <c r="J3" s="212"/>
    </row>
    <row r="4" customFormat="false" ht="16.15" hidden="false" customHeight="true" outlineLevel="0" collapsed="false">
      <c r="A4" s="128"/>
      <c r="B4" s="128"/>
      <c r="C4" s="217"/>
      <c r="D4" s="217"/>
      <c r="E4" s="217"/>
      <c r="F4" s="217"/>
      <c r="G4" s="217"/>
      <c r="H4" s="217"/>
      <c r="I4" s="212"/>
      <c r="J4" s="212"/>
    </row>
    <row r="5" customFormat="false" ht="16.15" hidden="false" customHeight="true" outlineLevel="0" collapsed="false">
      <c r="A5" s="294" t="s">
        <v>448</v>
      </c>
      <c r="B5" s="294"/>
      <c r="C5" s="248" t="s">
        <v>449</v>
      </c>
      <c r="D5" s="248"/>
      <c r="E5" s="248"/>
      <c r="F5" s="248"/>
      <c r="G5" s="248"/>
      <c r="H5" s="248"/>
      <c r="I5" s="220"/>
      <c r="J5" s="220"/>
    </row>
    <row r="6" customFormat="false" ht="16.5" hidden="false" customHeight="false" outlineLevel="0" collapsed="false">
      <c r="A6" s="294"/>
      <c r="B6" s="294"/>
      <c r="C6" s="218" t="s">
        <v>450</v>
      </c>
      <c r="D6" s="218"/>
      <c r="E6" s="218" t="s">
        <v>450</v>
      </c>
      <c r="F6" s="218"/>
      <c r="G6" s="218" t="s">
        <v>450</v>
      </c>
      <c r="H6" s="218"/>
      <c r="I6" s="220"/>
      <c r="J6" s="220"/>
    </row>
    <row r="7" customFormat="false" ht="26.45" hidden="false" customHeight="true" outlineLevel="0" collapsed="false">
      <c r="A7" s="294"/>
      <c r="B7" s="294"/>
      <c r="C7" s="219" t="s">
        <v>451</v>
      </c>
      <c r="D7" s="219" t="s">
        <v>452</v>
      </c>
      <c r="E7" s="219" t="s">
        <v>451</v>
      </c>
      <c r="F7" s="219" t="s">
        <v>452</v>
      </c>
      <c r="G7" s="219" t="s">
        <v>451</v>
      </c>
      <c r="H7" s="219" t="s">
        <v>452</v>
      </c>
      <c r="I7" s="220"/>
      <c r="J7" s="220"/>
    </row>
    <row r="8" customFormat="false" ht="16.15" hidden="false" customHeight="true" outlineLevel="0" collapsed="false">
      <c r="A8" s="348" t="s">
        <v>29</v>
      </c>
      <c r="B8" s="348"/>
      <c r="C8" s="250" t="n">
        <v>500</v>
      </c>
      <c r="D8" s="250" t="n">
        <v>500</v>
      </c>
      <c r="E8" s="225" t="n">
        <f aca="false">D8*50/1000</f>
        <v>25</v>
      </c>
      <c r="F8" s="225" t="n">
        <f aca="false">E8</f>
        <v>25</v>
      </c>
      <c r="G8" s="281" t="n">
        <v>20</v>
      </c>
      <c r="H8" s="281" t="n">
        <f aca="false">G8</f>
        <v>20</v>
      </c>
      <c r="I8" s="349"/>
      <c r="J8" s="349"/>
    </row>
    <row r="9" customFormat="false" ht="16.15" hidden="false" customHeight="true" outlineLevel="0" collapsed="false">
      <c r="A9" s="348" t="s">
        <v>23</v>
      </c>
      <c r="B9" s="348"/>
      <c r="C9" s="250" t="n">
        <v>45</v>
      </c>
      <c r="D9" s="250" t="n">
        <v>45</v>
      </c>
      <c r="E9" s="225" t="n">
        <f aca="false">D9*50/1000</f>
        <v>2.25</v>
      </c>
      <c r="F9" s="225" t="n">
        <f aca="false">E9</f>
        <v>2.25</v>
      </c>
      <c r="G9" s="250" t="n">
        <f aca="false">D9*40/1000</f>
        <v>1.8</v>
      </c>
      <c r="H9" s="250" t="n">
        <f aca="false">G9</f>
        <v>1.8</v>
      </c>
      <c r="I9" s="349"/>
      <c r="J9" s="349"/>
    </row>
    <row r="10" customFormat="false" ht="16.15" hidden="false" customHeight="true" outlineLevel="0" collapsed="false">
      <c r="A10" s="348" t="s">
        <v>560</v>
      </c>
      <c r="B10" s="348"/>
      <c r="C10" s="250" t="n">
        <v>45</v>
      </c>
      <c r="D10" s="250" t="n">
        <v>45</v>
      </c>
      <c r="E10" s="225" t="n">
        <f aca="false">D10*50/1000</f>
        <v>2.25</v>
      </c>
      <c r="F10" s="225" t="n">
        <f aca="false">E10</f>
        <v>2.25</v>
      </c>
      <c r="G10" s="250" t="n">
        <f aca="false">D10*40/1000</f>
        <v>1.8</v>
      </c>
      <c r="H10" s="250" t="n">
        <f aca="false">G10</f>
        <v>1.8</v>
      </c>
      <c r="I10" s="349"/>
      <c r="J10" s="349"/>
    </row>
    <row r="11" customFormat="false" ht="16.15" hidden="false" customHeight="true" outlineLevel="0" collapsed="false">
      <c r="A11" s="348" t="s">
        <v>32</v>
      </c>
      <c r="B11" s="348"/>
      <c r="C11" s="250" t="n">
        <v>500</v>
      </c>
      <c r="D11" s="250" t="n">
        <v>500</v>
      </c>
      <c r="E11" s="225" t="n">
        <f aca="false">D11*50/1000</f>
        <v>25</v>
      </c>
      <c r="F11" s="225" t="n">
        <f aca="false">E11</f>
        <v>25</v>
      </c>
      <c r="G11" s="250" t="n">
        <f aca="false">D11*40/1000</f>
        <v>20</v>
      </c>
      <c r="H11" s="250" t="n">
        <f aca="false">G11</f>
        <v>20</v>
      </c>
      <c r="I11" s="349"/>
      <c r="J11" s="349"/>
    </row>
    <row r="12" s="62" customFormat="true" ht="16.15" hidden="false" customHeight="true" outlineLevel="0" collapsed="false">
      <c r="A12" s="348" t="s">
        <v>21</v>
      </c>
      <c r="B12" s="348"/>
      <c r="C12" s="250" t="n">
        <v>80</v>
      </c>
      <c r="D12" s="250" t="n">
        <v>80</v>
      </c>
      <c r="E12" s="225" t="n">
        <f aca="false">D12*50/1000</f>
        <v>4</v>
      </c>
      <c r="F12" s="225" t="n">
        <f aca="false">E12</f>
        <v>4</v>
      </c>
      <c r="G12" s="250" t="n">
        <f aca="false">D12*40/1000</f>
        <v>3.2</v>
      </c>
      <c r="H12" s="250" t="n">
        <f aca="false">G12</f>
        <v>3.2</v>
      </c>
      <c r="I12" s="349"/>
      <c r="J12" s="349"/>
    </row>
    <row r="13" customFormat="false" ht="16.15" hidden="false" customHeight="true" outlineLevel="0" collapsed="false">
      <c r="A13" s="348" t="s">
        <v>1054</v>
      </c>
      <c r="B13" s="348"/>
      <c r="C13" s="250" t="n">
        <v>0.05</v>
      </c>
      <c r="D13" s="250" t="n">
        <v>0.05</v>
      </c>
      <c r="E13" s="225" t="n">
        <f aca="false">D13*50/1000</f>
        <v>0.0025</v>
      </c>
      <c r="F13" s="225" t="n">
        <f aca="false">E13</f>
        <v>0.0025</v>
      </c>
      <c r="G13" s="250" t="n">
        <f aca="false">D13*40/1000</f>
        <v>0.002</v>
      </c>
      <c r="H13" s="250" t="n">
        <f aca="false">G13</f>
        <v>0.002</v>
      </c>
      <c r="I13" s="349"/>
      <c r="J13" s="349"/>
    </row>
    <row r="14" customFormat="false" ht="16.15" hidden="false" customHeight="true" outlineLevel="0" collapsed="false">
      <c r="A14" s="348"/>
      <c r="B14" s="348"/>
      <c r="C14" s="250"/>
      <c r="D14" s="250"/>
      <c r="E14" s="225" t="n">
        <f aca="false">D14*50/1000</f>
        <v>0</v>
      </c>
      <c r="F14" s="225"/>
      <c r="G14" s="250"/>
      <c r="H14" s="250"/>
      <c r="I14" s="352" t="n">
        <v>50</v>
      </c>
      <c r="J14" s="352" t="n">
        <v>60</v>
      </c>
    </row>
    <row r="15" customFormat="false" ht="16.15" hidden="false" customHeight="true" outlineLevel="0" collapsed="false">
      <c r="A15" s="370"/>
      <c r="B15" s="370"/>
      <c r="C15" s="296"/>
      <c r="D15" s="296"/>
      <c r="E15" s="225"/>
      <c r="F15" s="225"/>
      <c r="G15" s="250"/>
      <c r="H15" s="250"/>
      <c r="I15" s="352" t="n">
        <v>50</v>
      </c>
      <c r="J15" s="352" t="n">
        <v>60</v>
      </c>
    </row>
    <row r="16" customFormat="false" ht="16.15" hidden="false" customHeight="true" outlineLevel="0" collapsed="false">
      <c r="A16" s="365" t="s">
        <v>458</v>
      </c>
      <c r="B16" s="365"/>
      <c r="C16" s="366" t="n">
        <v>1000</v>
      </c>
      <c r="D16" s="366"/>
      <c r="E16" s="367" t="n">
        <v>50</v>
      </c>
      <c r="F16" s="367"/>
      <c r="G16" s="366" t="n">
        <v>40</v>
      </c>
      <c r="H16" s="366"/>
      <c r="I16" s="212"/>
      <c r="J16" s="212"/>
    </row>
    <row r="17" customFormat="false" ht="16.15" hidden="false" customHeight="true" outlineLevel="0" collapsed="false">
      <c r="A17" s="211"/>
      <c r="B17" s="211"/>
      <c r="C17" s="212"/>
      <c r="D17" s="212"/>
      <c r="E17" s="212"/>
      <c r="F17" s="212"/>
      <c r="G17" s="212"/>
      <c r="H17" s="212"/>
      <c r="I17" s="212"/>
      <c r="J17" s="212"/>
    </row>
    <row r="18" customFormat="false" ht="16.15" hidden="false" customHeight="true" outlineLevel="0" collapsed="false">
      <c r="A18" s="211" t="s">
        <v>459</v>
      </c>
      <c r="B18" s="211"/>
      <c r="C18" s="211"/>
      <c r="D18" s="211"/>
      <c r="E18" s="211"/>
      <c r="F18" s="211"/>
      <c r="G18" s="211"/>
      <c r="H18" s="211"/>
      <c r="I18" s="211"/>
      <c r="J18" s="212"/>
    </row>
    <row r="19" customFormat="false" ht="31.5" hidden="false" customHeight="true" outlineLevel="0" collapsed="false">
      <c r="A19" s="284" t="s">
        <v>460</v>
      </c>
      <c r="B19" s="284"/>
      <c r="C19" s="284"/>
      <c r="D19" s="284"/>
      <c r="E19" s="237" t="s">
        <v>461</v>
      </c>
      <c r="F19" s="237"/>
      <c r="G19" s="237" t="s">
        <v>462</v>
      </c>
      <c r="H19" s="237"/>
      <c r="I19" s="237"/>
      <c r="J19" s="219" t="s">
        <v>640</v>
      </c>
    </row>
    <row r="20" customFormat="false" ht="66" hidden="false" customHeight="false" outlineLevel="0" collapsed="false">
      <c r="A20" s="284" t="s">
        <v>464</v>
      </c>
      <c r="B20" s="284" t="s">
        <v>465</v>
      </c>
      <c r="C20" s="237" t="s">
        <v>466</v>
      </c>
      <c r="D20" s="237" t="s">
        <v>467</v>
      </c>
      <c r="E20" s="284" t="s">
        <v>468</v>
      </c>
      <c r="F20" s="284" t="s">
        <v>469</v>
      </c>
      <c r="G20" s="284" t="s">
        <v>470</v>
      </c>
      <c r="H20" s="284" t="s">
        <v>471</v>
      </c>
      <c r="I20" s="284" t="s">
        <v>472</v>
      </c>
      <c r="J20" s="219"/>
    </row>
    <row r="21" customFormat="false" ht="16.5" hidden="false" customHeight="false" outlineLevel="0" collapsed="false">
      <c r="A21" s="218" t="n">
        <v>1</v>
      </c>
      <c r="B21" s="218" t="n">
        <v>0.1</v>
      </c>
      <c r="C21" s="218" t="n">
        <v>28.6</v>
      </c>
      <c r="D21" s="218" t="n">
        <v>115</v>
      </c>
      <c r="E21" s="218" t="n">
        <v>31.37</v>
      </c>
      <c r="F21" s="218" t="n">
        <v>0.6</v>
      </c>
      <c r="G21" s="218" t="n">
        <v>0.01</v>
      </c>
      <c r="H21" s="218" t="n">
        <v>0.03</v>
      </c>
      <c r="I21" s="218" t="n">
        <v>50.32</v>
      </c>
      <c r="J21" s="218" t="n">
        <v>200</v>
      </c>
    </row>
    <row r="22" customFormat="false" ht="16.5" hidden="false" customHeight="false" outlineLevel="0" collapsed="false">
      <c r="A22" s="218"/>
      <c r="B22" s="218"/>
      <c r="C22" s="218"/>
      <c r="D22" s="218"/>
      <c r="E22" s="218"/>
      <c r="F22" s="218"/>
      <c r="G22" s="218"/>
      <c r="H22" s="218"/>
      <c r="I22" s="218"/>
      <c r="J22" s="243"/>
    </row>
    <row r="23" customFormat="false" ht="16.5" hidden="false" customHeight="false" outlineLevel="0" collapsed="false">
      <c r="A23" s="218"/>
      <c r="B23" s="218"/>
      <c r="C23" s="218"/>
      <c r="D23" s="218"/>
      <c r="E23" s="218"/>
      <c r="F23" s="218"/>
      <c r="G23" s="218"/>
      <c r="H23" s="218"/>
      <c r="I23" s="218"/>
      <c r="J23" s="243"/>
    </row>
    <row r="24" customFormat="false" ht="16.15" hidden="false" customHeight="true" outlineLevel="0" collapsed="false">
      <c r="A24" s="369" t="s">
        <v>482</v>
      </c>
      <c r="B24" s="369"/>
      <c r="C24" s="369"/>
      <c r="D24" s="369"/>
      <c r="E24" s="369"/>
      <c r="F24" s="369"/>
      <c r="G24" s="369"/>
      <c r="H24" s="369"/>
      <c r="I24" s="369"/>
      <c r="J24" s="212"/>
    </row>
    <row r="25" customFormat="false" ht="56.25" hidden="false" customHeight="true" outlineLevel="0" collapsed="false">
      <c r="A25" s="245" t="s">
        <v>1083</v>
      </c>
      <c r="B25" s="245"/>
      <c r="C25" s="245"/>
      <c r="D25" s="245"/>
      <c r="E25" s="245"/>
      <c r="F25" s="245"/>
      <c r="G25" s="245"/>
      <c r="H25" s="245"/>
      <c r="I25" s="245"/>
      <c r="J25" s="245"/>
    </row>
    <row r="26" customFormat="false" ht="16.15" hidden="false" customHeight="true" outlineLevel="0" collapsed="false">
      <c r="A26" s="369" t="s">
        <v>740</v>
      </c>
      <c r="B26" s="369"/>
      <c r="C26" s="369"/>
      <c r="D26" s="369"/>
      <c r="E26" s="369"/>
      <c r="F26" s="369"/>
      <c r="G26" s="369"/>
      <c r="H26" s="369"/>
      <c r="I26" s="369"/>
      <c r="J26" s="369"/>
    </row>
    <row r="27" customFormat="false" ht="16.5" hidden="false" customHeight="false" outlineLevel="0" collapsed="false">
      <c r="A27" s="210" t="s">
        <v>727</v>
      </c>
      <c r="B27" s="210"/>
      <c r="C27" s="210" t="s">
        <v>1084</v>
      </c>
      <c r="D27" s="210"/>
      <c r="E27" s="210"/>
      <c r="F27" s="210"/>
      <c r="G27" s="210"/>
      <c r="H27" s="210"/>
      <c r="I27" s="210"/>
      <c r="J27" s="210"/>
    </row>
    <row r="28" customFormat="false" ht="16.15" hidden="false" customHeight="true" outlineLevel="0" collapsed="false">
      <c r="A28" s="216" t="s">
        <v>645</v>
      </c>
      <c r="B28" s="216"/>
      <c r="C28" s="128" t="s">
        <v>1085</v>
      </c>
      <c r="D28" s="128"/>
      <c r="E28" s="128"/>
      <c r="F28" s="128"/>
      <c r="G28" s="128"/>
      <c r="H28" s="128"/>
      <c r="I28" s="128"/>
      <c r="J28" s="128"/>
    </row>
    <row r="29" customFormat="false" ht="16.5" hidden="false" customHeight="false" outlineLevel="0" collapsed="false">
      <c r="A29" s="212" t="s">
        <v>647</v>
      </c>
      <c r="B29" s="212"/>
      <c r="C29" s="212" t="s">
        <v>1086</v>
      </c>
      <c r="D29" s="212"/>
      <c r="E29" s="212"/>
      <c r="F29" s="212"/>
      <c r="G29" s="212"/>
      <c r="H29" s="212"/>
      <c r="I29" s="212"/>
      <c r="J29" s="212"/>
    </row>
    <row r="30" customFormat="false" ht="16.15" hidden="false" customHeight="true" outlineLevel="0" collapsed="false">
      <c r="A30" s="315" t="s">
        <v>650</v>
      </c>
      <c r="B30" s="212"/>
      <c r="C30" s="259" t="s">
        <v>1087</v>
      </c>
      <c r="D30" s="259"/>
      <c r="E30" s="259"/>
      <c r="F30" s="259"/>
      <c r="G30" s="259"/>
      <c r="H30" s="259"/>
      <c r="I30" s="259"/>
      <c r="J30" s="259"/>
    </row>
    <row r="31" customFormat="false" ht="16.5" hidden="false" customHeight="false" outlineLevel="0" collapsed="false">
      <c r="A31" s="212" t="s">
        <v>492</v>
      </c>
      <c r="B31" s="212"/>
      <c r="C31" s="212" t="s">
        <v>907</v>
      </c>
      <c r="D31" s="212"/>
      <c r="E31" s="212"/>
      <c r="F31" s="212"/>
      <c r="G31" s="212"/>
      <c r="H31" s="212"/>
      <c r="I31" s="212"/>
      <c r="J31" s="212"/>
    </row>
    <row r="32" customFormat="false" ht="16.5" hidden="false" customHeight="false" outlineLevel="0" collapsed="false">
      <c r="A32" s="212"/>
      <c r="B32" s="212"/>
      <c r="C32" s="212"/>
      <c r="D32" s="212"/>
      <c r="E32" s="212"/>
      <c r="F32" s="212"/>
      <c r="G32" s="212"/>
      <c r="H32" s="212"/>
      <c r="I32" s="212"/>
      <c r="J32" s="212"/>
    </row>
    <row r="33" customFormat="false" ht="16.5" hidden="false" customHeight="false" outlineLevel="0" collapsed="false">
      <c r="A33" s="212" t="s">
        <v>496</v>
      </c>
      <c r="B33" s="212"/>
      <c r="C33" s="212" t="s">
        <v>497</v>
      </c>
      <c r="D33" s="212"/>
      <c r="E33" s="212"/>
      <c r="F33" s="212"/>
      <c r="G33" s="212"/>
      <c r="H33" s="212"/>
      <c r="I33" s="212"/>
      <c r="J33" s="212"/>
    </row>
    <row r="39" customFormat="false" ht="30" hidden="false" customHeight="true" outlineLevel="0" collapsed="false">
      <c r="A39" s="293" t="s">
        <v>441</v>
      </c>
      <c r="B39" s="293"/>
      <c r="C39" s="346" t="s">
        <v>1088</v>
      </c>
      <c r="D39" s="346"/>
      <c r="E39" s="346"/>
      <c r="F39" s="346"/>
      <c r="G39" s="346"/>
      <c r="H39" s="346"/>
      <c r="I39" s="346"/>
      <c r="J39" s="212"/>
    </row>
    <row r="40" customFormat="false" ht="30" hidden="false" customHeight="true" outlineLevel="0" collapsed="false">
      <c r="A40" s="293" t="s">
        <v>443</v>
      </c>
      <c r="B40" s="293"/>
      <c r="C40" s="347" t="s">
        <v>1089</v>
      </c>
      <c r="D40" s="347"/>
      <c r="E40" s="347"/>
      <c r="F40" s="347"/>
      <c r="G40" s="347"/>
      <c r="H40" s="347"/>
      <c r="I40" s="347"/>
      <c r="J40" s="212"/>
    </row>
    <row r="41" customFormat="false" ht="30" hidden="false" customHeight="true" outlineLevel="0" collapsed="false">
      <c r="A41" s="130" t="s">
        <v>445</v>
      </c>
      <c r="B41" s="130"/>
      <c r="C41" s="128" t="s">
        <v>499</v>
      </c>
      <c r="D41" s="128"/>
      <c r="E41" s="128"/>
      <c r="F41" s="128"/>
      <c r="G41" s="128"/>
      <c r="H41" s="128"/>
      <c r="I41" s="128"/>
      <c r="J41" s="212"/>
    </row>
    <row r="42" customFormat="false" ht="16.15" hidden="false" customHeight="true" outlineLevel="0" collapsed="false">
      <c r="A42" s="128"/>
      <c r="B42" s="128"/>
      <c r="C42" s="217"/>
      <c r="D42" s="217"/>
      <c r="E42" s="217"/>
      <c r="F42" s="217"/>
      <c r="G42" s="217"/>
      <c r="H42" s="217"/>
      <c r="I42" s="212"/>
      <c r="J42" s="212"/>
    </row>
    <row r="43" customFormat="false" ht="16.15" hidden="false" customHeight="true" outlineLevel="0" collapsed="false">
      <c r="A43" s="294" t="s">
        <v>448</v>
      </c>
      <c r="B43" s="294"/>
      <c r="C43" s="248" t="s">
        <v>449</v>
      </c>
      <c r="D43" s="248"/>
      <c r="E43" s="248"/>
      <c r="F43" s="248"/>
      <c r="G43" s="248"/>
      <c r="H43" s="248"/>
      <c r="I43" s="220"/>
      <c r="J43" s="220"/>
    </row>
    <row r="44" customFormat="false" ht="16.5" hidden="false" customHeight="false" outlineLevel="0" collapsed="false">
      <c r="A44" s="294"/>
      <c r="B44" s="294"/>
      <c r="C44" s="218" t="s">
        <v>450</v>
      </c>
      <c r="D44" s="218"/>
      <c r="E44" s="218" t="s">
        <v>450</v>
      </c>
      <c r="F44" s="218"/>
      <c r="G44" s="218" t="s">
        <v>450</v>
      </c>
      <c r="H44" s="218"/>
      <c r="I44" s="220"/>
      <c r="J44" s="220"/>
    </row>
    <row r="45" customFormat="false" ht="33" hidden="false" customHeight="false" outlineLevel="0" collapsed="false">
      <c r="A45" s="294"/>
      <c r="B45" s="294"/>
      <c r="C45" s="219" t="s">
        <v>451</v>
      </c>
      <c r="D45" s="219" t="s">
        <v>452</v>
      </c>
      <c r="E45" s="219" t="s">
        <v>451</v>
      </c>
      <c r="F45" s="219" t="s">
        <v>452</v>
      </c>
      <c r="G45" s="219" t="s">
        <v>451</v>
      </c>
      <c r="H45" s="219" t="s">
        <v>452</v>
      </c>
      <c r="I45" s="220"/>
      <c r="J45" s="220"/>
    </row>
    <row r="46" customFormat="false" ht="16.15" hidden="false" customHeight="true" outlineLevel="0" collapsed="false">
      <c r="A46" s="348" t="s">
        <v>25</v>
      </c>
      <c r="B46" s="348"/>
      <c r="C46" s="250" t="n">
        <v>250</v>
      </c>
      <c r="D46" s="250" t="n">
        <v>250</v>
      </c>
      <c r="E46" s="225" t="n">
        <f aca="false">D46*50/1000</f>
        <v>12.5</v>
      </c>
      <c r="F46" s="225" t="n">
        <f aca="false">E46</f>
        <v>12.5</v>
      </c>
      <c r="G46" s="250" t="n">
        <f aca="false">D46*40/1000</f>
        <v>10</v>
      </c>
      <c r="H46" s="250" t="n">
        <f aca="false">G46</f>
        <v>10</v>
      </c>
      <c r="I46" s="349"/>
      <c r="J46" s="349"/>
    </row>
    <row r="47" customFormat="false" ht="16.15" hidden="false" customHeight="true" outlineLevel="0" collapsed="false">
      <c r="A47" s="348" t="s">
        <v>560</v>
      </c>
      <c r="B47" s="348"/>
      <c r="C47" s="250" t="n">
        <v>75</v>
      </c>
      <c r="D47" s="250" t="n">
        <v>75</v>
      </c>
      <c r="E47" s="225" t="n">
        <f aca="false">D47*50/1000</f>
        <v>3.75</v>
      </c>
      <c r="F47" s="225" t="n">
        <f aca="false">E47</f>
        <v>3.75</v>
      </c>
      <c r="G47" s="250" t="n">
        <f aca="false">D47*40/1000</f>
        <v>3</v>
      </c>
      <c r="H47" s="250" t="n">
        <f aca="false">G47</f>
        <v>3</v>
      </c>
      <c r="I47" s="349"/>
      <c r="J47" s="349"/>
    </row>
    <row r="48" customFormat="false" ht="16.15" hidden="false" customHeight="true" outlineLevel="0" collapsed="false">
      <c r="A48" s="348" t="s">
        <v>32</v>
      </c>
      <c r="B48" s="348"/>
      <c r="C48" s="250" t="n">
        <v>750</v>
      </c>
      <c r="D48" s="250" t="n">
        <v>750</v>
      </c>
      <c r="E48" s="225" t="n">
        <f aca="false">D48*50/1000</f>
        <v>37.5</v>
      </c>
      <c r="F48" s="225" t="n">
        <f aca="false">E48</f>
        <v>37.5</v>
      </c>
      <c r="G48" s="250" t="n">
        <f aca="false">D48*40/1000</f>
        <v>30</v>
      </c>
      <c r="H48" s="250" t="n">
        <f aca="false">G48</f>
        <v>30</v>
      </c>
      <c r="I48" s="349"/>
      <c r="J48" s="349"/>
    </row>
    <row r="49" customFormat="false" ht="16.15" hidden="false" customHeight="true" outlineLevel="0" collapsed="false">
      <c r="A49" s="348" t="s">
        <v>59</v>
      </c>
      <c r="B49" s="348"/>
      <c r="C49" s="250" t="s">
        <v>725</v>
      </c>
      <c r="D49" s="250" t="s">
        <v>725</v>
      </c>
      <c r="E49" s="225" t="s">
        <v>1090</v>
      </c>
      <c r="F49" s="225" t="str">
        <f aca="false">E49</f>
        <v>5/2</v>
      </c>
      <c r="G49" s="250" t="s">
        <v>1091</v>
      </c>
      <c r="H49" s="250" t="str">
        <f aca="false">G49</f>
        <v>0,25/0,8</v>
      </c>
      <c r="I49" s="349"/>
      <c r="J49" s="349"/>
    </row>
    <row r="50" customFormat="false" ht="16.15" hidden="false" customHeight="true" outlineLevel="0" collapsed="false">
      <c r="A50" s="365" t="s">
        <v>458</v>
      </c>
      <c r="B50" s="365"/>
      <c r="C50" s="366" t="n">
        <v>1000</v>
      </c>
      <c r="D50" s="366"/>
      <c r="E50" s="367" t="n">
        <v>50</v>
      </c>
      <c r="F50" s="367"/>
      <c r="G50" s="366" t="n">
        <v>30</v>
      </c>
      <c r="H50" s="366"/>
      <c r="I50" s="212"/>
      <c r="J50" s="212"/>
    </row>
    <row r="51" customFormat="false" ht="16.15" hidden="false" customHeight="true" outlineLevel="0" collapsed="false">
      <c r="A51" s="211"/>
      <c r="B51" s="211"/>
      <c r="C51" s="212"/>
      <c r="D51" s="212"/>
      <c r="E51" s="212"/>
      <c r="F51" s="212"/>
      <c r="G51" s="212"/>
      <c r="H51" s="212"/>
      <c r="I51" s="212"/>
      <c r="J51" s="212"/>
    </row>
    <row r="52" customFormat="false" ht="16.15" hidden="false" customHeight="true" outlineLevel="0" collapsed="false">
      <c r="A52" s="211" t="s">
        <v>459</v>
      </c>
      <c r="B52" s="211"/>
      <c r="C52" s="211"/>
      <c r="D52" s="211"/>
      <c r="E52" s="211"/>
      <c r="F52" s="211"/>
      <c r="G52" s="211"/>
      <c r="H52" s="211"/>
      <c r="I52" s="211"/>
      <c r="J52" s="212"/>
    </row>
    <row r="53" customFormat="false" ht="31.5" hidden="false" customHeight="true" outlineLevel="0" collapsed="false">
      <c r="A53" s="284" t="s">
        <v>460</v>
      </c>
      <c r="B53" s="284"/>
      <c r="C53" s="284"/>
      <c r="D53" s="284"/>
      <c r="E53" s="237" t="s">
        <v>461</v>
      </c>
      <c r="F53" s="237"/>
      <c r="G53" s="237" t="s">
        <v>462</v>
      </c>
      <c r="H53" s="237"/>
      <c r="I53" s="237"/>
      <c r="J53" s="219" t="s">
        <v>640</v>
      </c>
    </row>
    <row r="54" customFormat="false" ht="66" hidden="false" customHeight="false" outlineLevel="0" collapsed="false">
      <c r="A54" s="284" t="s">
        <v>464</v>
      </c>
      <c r="B54" s="284" t="s">
        <v>465</v>
      </c>
      <c r="C54" s="237" t="s">
        <v>466</v>
      </c>
      <c r="D54" s="237" t="s">
        <v>467</v>
      </c>
      <c r="E54" s="284" t="s">
        <v>468</v>
      </c>
      <c r="F54" s="284" t="s">
        <v>469</v>
      </c>
      <c r="G54" s="284" t="s">
        <v>470</v>
      </c>
      <c r="H54" s="284" t="s">
        <v>471</v>
      </c>
      <c r="I54" s="284" t="s">
        <v>472</v>
      </c>
      <c r="J54" s="219"/>
    </row>
    <row r="55" customFormat="false" ht="16.5" hidden="false" customHeight="false" outlineLevel="0" collapsed="false">
      <c r="A55" s="218" t="n">
        <v>1</v>
      </c>
      <c r="B55" s="218" t="n">
        <v>0.1</v>
      </c>
      <c r="C55" s="218" t="n">
        <v>28.6</v>
      </c>
      <c r="D55" s="218" t="n">
        <v>115</v>
      </c>
      <c r="E55" s="218" t="n">
        <v>31.37</v>
      </c>
      <c r="F55" s="218" t="n">
        <v>0.6</v>
      </c>
      <c r="G55" s="218" t="n">
        <v>0.01</v>
      </c>
      <c r="H55" s="218" t="n">
        <v>0.03</v>
      </c>
      <c r="I55" s="218" t="n">
        <v>50.32</v>
      </c>
      <c r="J55" s="218" t="n">
        <v>200</v>
      </c>
    </row>
    <row r="56" customFormat="false" ht="30.75" hidden="false" customHeight="true" outlineLevel="0" collapsed="false">
      <c r="A56" s="369" t="s">
        <v>482</v>
      </c>
      <c r="B56" s="369"/>
      <c r="C56" s="369"/>
      <c r="D56" s="369"/>
      <c r="E56" s="369"/>
      <c r="F56" s="369"/>
      <c r="G56" s="369"/>
      <c r="H56" s="369"/>
      <c r="I56" s="369"/>
      <c r="J56" s="212"/>
    </row>
    <row r="57" customFormat="false" ht="141" hidden="false" customHeight="true" outlineLevel="0" collapsed="false">
      <c r="A57" s="245" t="s">
        <v>1092</v>
      </c>
      <c r="B57" s="245"/>
      <c r="C57" s="245"/>
      <c r="D57" s="245"/>
      <c r="E57" s="245"/>
      <c r="F57" s="245"/>
      <c r="G57" s="245"/>
      <c r="H57" s="245"/>
      <c r="I57" s="245"/>
      <c r="J57" s="245"/>
    </row>
    <row r="58" customFormat="false" ht="16.15" hidden="false" customHeight="true" outlineLevel="0" collapsed="false">
      <c r="A58" s="369" t="s">
        <v>740</v>
      </c>
      <c r="B58" s="369"/>
      <c r="C58" s="369"/>
      <c r="D58" s="369"/>
      <c r="E58" s="369"/>
      <c r="F58" s="369"/>
      <c r="G58" s="369"/>
      <c r="H58" s="369"/>
      <c r="I58" s="369"/>
      <c r="J58" s="369"/>
    </row>
    <row r="59" customFormat="false" ht="16.5" hidden="false" customHeight="false" outlineLevel="0" collapsed="false">
      <c r="A59" s="210" t="s">
        <v>727</v>
      </c>
      <c r="B59" s="210"/>
      <c r="C59" s="210" t="s">
        <v>1093</v>
      </c>
      <c r="D59" s="210"/>
      <c r="E59" s="210"/>
      <c r="F59" s="210"/>
      <c r="G59" s="210"/>
      <c r="H59" s="210"/>
      <c r="I59" s="210"/>
      <c r="J59" s="210"/>
    </row>
    <row r="60" customFormat="false" ht="16.15" hidden="false" customHeight="true" outlineLevel="0" collapsed="false">
      <c r="A60" s="216" t="s">
        <v>645</v>
      </c>
      <c r="B60" s="216"/>
      <c r="C60" s="128" t="s">
        <v>904</v>
      </c>
      <c r="D60" s="128"/>
      <c r="E60" s="128"/>
      <c r="F60" s="128"/>
      <c r="G60" s="128"/>
      <c r="H60" s="128"/>
      <c r="I60" s="128"/>
      <c r="J60" s="128"/>
    </row>
    <row r="61" customFormat="false" ht="16.5" hidden="false" customHeight="false" outlineLevel="0" collapsed="false">
      <c r="A61" s="212" t="s">
        <v>647</v>
      </c>
      <c r="B61" s="212"/>
      <c r="C61" s="212" t="s">
        <v>1094</v>
      </c>
      <c r="D61" s="212"/>
      <c r="E61" s="212"/>
      <c r="F61" s="212"/>
      <c r="G61" s="212"/>
      <c r="H61" s="212"/>
      <c r="I61" s="212"/>
      <c r="J61" s="212"/>
    </row>
    <row r="62" customFormat="false" ht="16.15" hidden="false" customHeight="true" outlineLevel="0" collapsed="false">
      <c r="A62" s="315" t="s">
        <v>650</v>
      </c>
      <c r="B62" s="212"/>
      <c r="C62" s="259" t="s">
        <v>1095</v>
      </c>
      <c r="D62" s="259"/>
      <c r="E62" s="259"/>
      <c r="F62" s="259"/>
      <c r="G62" s="259"/>
      <c r="H62" s="259"/>
      <c r="I62" s="259"/>
      <c r="J62" s="259"/>
    </row>
    <row r="63" customFormat="false" ht="16.5" hidden="false" customHeight="false" outlineLevel="0" collapsed="false">
      <c r="A63" s="212" t="s">
        <v>492</v>
      </c>
      <c r="B63" s="212"/>
      <c r="C63" s="212" t="s">
        <v>1096</v>
      </c>
      <c r="D63" s="212"/>
      <c r="E63" s="212"/>
      <c r="F63" s="212"/>
      <c r="G63" s="212"/>
      <c r="H63" s="212"/>
      <c r="I63" s="212"/>
      <c r="J63" s="212"/>
    </row>
    <row r="64" customFormat="false" ht="16.5" hidden="false" customHeight="false" outlineLevel="0" collapsed="false">
      <c r="A64" s="212"/>
      <c r="B64" s="212"/>
      <c r="C64" s="212"/>
      <c r="D64" s="212"/>
      <c r="E64" s="212"/>
      <c r="F64" s="212"/>
      <c r="G64" s="212"/>
      <c r="H64" s="212"/>
      <c r="I64" s="212"/>
      <c r="J64" s="212"/>
    </row>
    <row r="65" customFormat="false" ht="16.5" hidden="false" customHeight="false" outlineLevel="0" collapsed="false">
      <c r="A65" s="212" t="s">
        <v>496</v>
      </c>
      <c r="B65" s="212"/>
      <c r="C65" s="212" t="s">
        <v>497</v>
      </c>
      <c r="D65" s="212"/>
      <c r="E65" s="212"/>
      <c r="F65" s="212"/>
      <c r="G65" s="212"/>
      <c r="H65" s="212"/>
      <c r="I65" s="212"/>
      <c r="J65" s="212"/>
    </row>
  </sheetData>
  <mergeCells count="66">
    <mergeCell ref="A1:B1"/>
    <mergeCell ref="C1:I1"/>
    <mergeCell ref="A2:B2"/>
    <mergeCell ref="C2:I2"/>
    <mergeCell ref="A3:B3"/>
    <mergeCell ref="C3:I3"/>
    <mergeCell ref="A4:B4"/>
    <mergeCell ref="A5:B7"/>
    <mergeCell ref="C5:H5"/>
    <mergeCell ref="C6:D6"/>
    <mergeCell ref="E6:F6"/>
    <mergeCell ref="G6:H6"/>
    <mergeCell ref="A8:B8"/>
    <mergeCell ref="A9:B9"/>
    <mergeCell ref="A10:B10"/>
    <mergeCell ref="A11:B11"/>
    <mergeCell ref="A12:B12"/>
    <mergeCell ref="A13:B13"/>
    <mergeCell ref="A14:B14"/>
    <mergeCell ref="A15:B15"/>
    <mergeCell ref="A16:B16"/>
    <mergeCell ref="C16:D16"/>
    <mergeCell ref="E16:F16"/>
    <mergeCell ref="G16:H16"/>
    <mergeCell ref="A17:B17"/>
    <mergeCell ref="A18:I18"/>
    <mergeCell ref="A19:D19"/>
    <mergeCell ref="E19:F19"/>
    <mergeCell ref="G19:I19"/>
    <mergeCell ref="J19:J20"/>
    <mergeCell ref="A24:I24"/>
    <mergeCell ref="A25:J25"/>
    <mergeCell ref="A26:J26"/>
    <mergeCell ref="C28:J28"/>
    <mergeCell ref="C30:J30"/>
    <mergeCell ref="A39:B39"/>
    <mergeCell ref="C39:I39"/>
    <mergeCell ref="A40:B40"/>
    <mergeCell ref="C40:I40"/>
    <mergeCell ref="A41:B41"/>
    <mergeCell ref="C41:I41"/>
    <mergeCell ref="A42:B42"/>
    <mergeCell ref="A43:B45"/>
    <mergeCell ref="C43:H43"/>
    <mergeCell ref="C44:D44"/>
    <mergeCell ref="E44:F44"/>
    <mergeCell ref="G44:H44"/>
    <mergeCell ref="A46:B46"/>
    <mergeCell ref="A47:B47"/>
    <mergeCell ref="A48:B48"/>
    <mergeCell ref="A49:B49"/>
    <mergeCell ref="A50:B50"/>
    <mergeCell ref="C50:D50"/>
    <mergeCell ref="E50:F50"/>
    <mergeCell ref="G50:H50"/>
    <mergeCell ref="A51:B51"/>
    <mergeCell ref="A52:I52"/>
    <mergeCell ref="A53:D53"/>
    <mergeCell ref="E53:F53"/>
    <mergeCell ref="G53:I53"/>
    <mergeCell ref="J53:J54"/>
    <mergeCell ref="A56:I56"/>
    <mergeCell ref="A57:J57"/>
    <mergeCell ref="A58:J58"/>
    <mergeCell ref="C60:J60"/>
    <mergeCell ref="C62:J62"/>
  </mergeCells>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&amp;C&amp;"Times New Roman,Обычный"&amp;12&amp;A</oddHeader>
    <oddFooter>&amp;C&amp;"Times New Roman,Обычный"&amp;12Страница &amp;P</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true"/>
  </sheetPr>
  <dimension ref="A1:Q1216"/>
  <sheetViews>
    <sheetView windowProtection="false" showFormulas="false" showGridLines="true" showRowColHeaders="true" showZeros="true" rightToLeft="false" tabSelected="false" showOutlineSymbols="true" defaultGridColor="true" view="normal" topLeftCell="A163" colorId="64" zoomScale="85" zoomScaleNormal="85" zoomScalePageLayoutView="100" workbookViewId="0">
      <selection pane="topLeft" activeCell="B179" activeCellId="0" sqref="B179"/>
    </sheetView>
  </sheetViews>
  <sheetFormatPr defaultRowHeight="12.8"/>
  <cols>
    <col collapsed="false" hidden="false" max="1" min="1" style="1" width="10.9336734693878"/>
    <col collapsed="false" hidden="false" max="2" min="2" style="2" width="32.3979591836735"/>
    <col collapsed="false" hidden="false" max="3" min="3" style="3" width="9.71938775510204"/>
    <col collapsed="false" hidden="false" max="4" min="4" style="4" width="10.3928571428571"/>
    <col collapsed="false" hidden="false" max="5" min="5" style="4" width="9.58673469387755"/>
    <col collapsed="false" hidden="false" max="6" min="6" style="4" width="7.4234693877551"/>
    <col collapsed="false" hidden="false" max="7" min="7" style="4" width="9.71938775510204"/>
    <col collapsed="false" hidden="false" max="8" min="8" style="5" width="10.530612244898"/>
    <col collapsed="false" hidden="false" max="9" min="9" style="110" width="10.1224489795918"/>
    <col collapsed="false" hidden="false" max="10" min="10" style="4" width="10.3928571428571"/>
    <col collapsed="false" hidden="false" max="11" min="11" style="4" width="8.36734693877551"/>
    <col collapsed="false" hidden="false" max="12" min="12" style="4" width="15.9285714285714"/>
    <col collapsed="false" hidden="false" max="13" min="13" style="0" width="14.0408163265306"/>
    <col collapsed="false" hidden="false" max="1025" min="14" style="0" width="8.50510204081633"/>
  </cols>
  <sheetData>
    <row r="1" s="62" customFormat="true" ht="89.25" hidden="false" customHeight="true" outlineLevel="0" collapsed="false">
      <c r="A1" s="6" t="s">
        <v>316</v>
      </c>
      <c r="B1" s="6"/>
      <c r="C1" s="6"/>
      <c r="D1" s="6"/>
      <c r="E1" s="6"/>
      <c r="F1" s="6"/>
      <c r="G1" s="6"/>
      <c r="H1" s="6"/>
      <c r="I1" s="6"/>
      <c r="J1" s="6"/>
      <c r="K1" s="6"/>
      <c r="L1" s="6"/>
    </row>
    <row r="2" customFormat="false" ht="73.9" hidden="false" customHeight="true" outlineLevel="0" collapsed="false">
      <c r="A2" s="7" t="s">
        <v>1</v>
      </c>
      <c r="B2" s="8" t="s">
        <v>2</v>
      </c>
      <c r="C2" s="9" t="s">
        <v>3</v>
      </c>
      <c r="D2" s="10" t="s">
        <v>4</v>
      </c>
      <c r="E2" s="11" t="s">
        <v>5</v>
      </c>
      <c r="F2" s="12" t="s">
        <v>6</v>
      </c>
      <c r="G2" s="12" t="s">
        <v>7</v>
      </c>
      <c r="H2" s="13" t="s">
        <v>8</v>
      </c>
      <c r="I2" s="12" t="s">
        <v>9</v>
      </c>
      <c r="J2" s="12" t="s">
        <v>10</v>
      </c>
      <c r="K2" s="10" t="s">
        <v>11</v>
      </c>
      <c r="L2" s="10" t="s">
        <v>12</v>
      </c>
    </row>
    <row r="3" customFormat="false" ht="24.75" hidden="false" customHeight="true" outlineLevel="0" collapsed="false">
      <c r="A3" s="9" t="s">
        <v>13</v>
      </c>
      <c r="B3" s="9"/>
      <c r="C3" s="9"/>
      <c r="D3" s="9"/>
      <c r="E3" s="9"/>
      <c r="F3" s="9"/>
      <c r="G3" s="9"/>
      <c r="H3" s="9"/>
      <c r="I3" s="9"/>
      <c r="J3" s="9"/>
      <c r="K3" s="9"/>
      <c r="L3" s="9"/>
    </row>
    <row r="4" customFormat="false" ht="24.6" hidden="false" customHeight="true" outlineLevel="0" collapsed="false">
      <c r="A4" s="9" t="s">
        <v>14</v>
      </c>
      <c r="B4" s="9"/>
      <c r="C4" s="9"/>
      <c r="D4" s="9"/>
      <c r="E4" s="9"/>
      <c r="F4" s="9"/>
      <c r="G4" s="9"/>
      <c r="H4" s="9"/>
      <c r="I4" s="9"/>
      <c r="J4" s="9"/>
      <c r="K4" s="9"/>
      <c r="L4" s="9"/>
    </row>
    <row r="5" customFormat="false" ht="37.9" hidden="false" customHeight="true" outlineLevel="0" collapsed="false">
      <c r="A5" s="7" t="s">
        <v>317</v>
      </c>
      <c r="B5" s="14" t="s">
        <v>16</v>
      </c>
      <c r="C5" s="15" t="s">
        <v>17</v>
      </c>
      <c r="D5" s="16"/>
      <c r="E5" s="17"/>
      <c r="F5" s="18"/>
      <c r="G5" s="18"/>
      <c r="H5" s="19" t="n">
        <v>0</v>
      </c>
      <c r="I5" s="20" t="s">
        <v>18</v>
      </c>
      <c r="J5" s="18"/>
      <c r="K5" s="16"/>
      <c r="L5" s="16" t="n">
        <v>32.77</v>
      </c>
      <c r="M5" s="21"/>
    </row>
    <row r="6" customFormat="false" ht="16.5" hidden="false" customHeight="false" outlineLevel="0" collapsed="false">
      <c r="A6" s="7"/>
      <c r="B6" s="22" t="s">
        <v>19</v>
      </c>
      <c r="C6" s="15"/>
      <c r="D6" s="23" t="n">
        <v>11.26</v>
      </c>
      <c r="E6" s="24" t="n">
        <f aca="false">D6/100</f>
        <v>0.1126</v>
      </c>
      <c r="F6" s="25"/>
      <c r="G6" s="25"/>
      <c r="H6" s="26" t="n">
        <f aca="false">H5*D6/100</f>
        <v>0</v>
      </c>
      <c r="I6" s="25"/>
      <c r="J6" s="25"/>
      <c r="K6" s="23" t="n">
        <v>237</v>
      </c>
      <c r="L6" s="23" t="n">
        <f aca="false">D6*K6</f>
        <v>2668.62</v>
      </c>
    </row>
    <row r="7" customFormat="false" ht="16.5" hidden="false" customHeight="false" outlineLevel="0" collapsed="false">
      <c r="A7" s="7"/>
      <c r="B7" s="22" t="s">
        <v>20</v>
      </c>
      <c r="C7" s="15"/>
      <c r="D7" s="23" t="n">
        <v>0.72</v>
      </c>
      <c r="E7" s="24" t="n">
        <f aca="false">D7/100</f>
        <v>0.0072</v>
      </c>
      <c r="F7" s="25"/>
      <c r="G7" s="25"/>
      <c r="H7" s="26" t="n">
        <f aca="false">H5*D7/100</f>
        <v>0</v>
      </c>
      <c r="I7" s="25"/>
      <c r="J7" s="25"/>
      <c r="K7" s="23" t="n">
        <v>40</v>
      </c>
      <c r="L7" s="23" t="n">
        <f aca="false">D7*K7</f>
        <v>28.8</v>
      </c>
    </row>
    <row r="8" customFormat="false" ht="16.5" hidden="false" customHeight="false" outlineLevel="0" collapsed="false">
      <c r="A8" s="7"/>
      <c r="B8" s="22" t="s">
        <v>21</v>
      </c>
      <c r="C8" s="15"/>
      <c r="D8" s="23" t="n">
        <v>0.96</v>
      </c>
      <c r="E8" s="24" t="n">
        <f aca="false">D8/100</f>
        <v>0.0096</v>
      </c>
      <c r="F8" s="25"/>
      <c r="G8" s="25"/>
      <c r="H8" s="26" t="n">
        <f aca="false">H5*D8/100</f>
        <v>0</v>
      </c>
      <c r="I8" s="25"/>
      <c r="J8" s="25"/>
      <c r="K8" s="23" t="n">
        <v>46</v>
      </c>
      <c r="L8" s="23" t="n">
        <f aca="false">D8*K8</f>
        <v>44.16</v>
      </c>
    </row>
    <row r="9" customFormat="false" ht="16.5" hidden="false" customHeight="false" outlineLevel="0" collapsed="false">
      <c r="A9" s="7"/>
      <c r="B9" s="22" t="s">
        <v>22</v>
      </c>
      <c r="C9" s="15"/>
      <c r="D9" s="23" t="n">
        <v>9</v>
      </c>
      <c r="E9" s="24" t="n">
        <f aca="false">D9*0.04/100</f>
        <v>0.0036</v>
      </c>
      <c r="F9" s="25"/>
      <c r="G9" s="25"/>
      <c r="H9" s="26" t="n">
        <f aca="false">H5*D9/100</f>
        <v>0</v>
      </c>
      <c r="I9" s="25"/>
      <c r="J9" s="25"/>
      <c r="K9" s="23" t="n">
        <v>5.5</v>
      </c>
      <c r="L9" s="23" t="n">
        <f aca="false">D9*K9</f>
        <v>49.5</v>
      </c>
    </row>
    <row r="10" customFormat="false" ht="16.5" hidden="false" customHeight="false" outlineLevel="0" collapsed="false">
      <c r="A10" s="7"/>
      <c r="B10" s="22" t="s">
        <v>23</v>
      </c>
      <c r="C10" s="15"/>
      <c r="D10" s="23" t="n">
        <v>0.48</v>
      </c>
      <c r="E10" s="24" t="n">
        <f aca="false">D10/100</f>
        <v>0.0048</v>
      </c>
      <c r="F10" s="25"/>
      <c r="G10" s="25"/>
      <c r="H10" s="26" t="n">
        <f aca="false">H5*D10/100</f>
        <v>0</v>
      </c>
      <c r="I10" s="25"/>
      <c r="J10" s="25"/>
      <c r="K10" s="23" t="n">
        <v>390</v>
      </c>
      <c r="L10" s="23" t="n">
        <f aca="false">D10*K10</f>
        <v>187.2</v>
      </c>
    </row>
    <row r="11" customFormat="false" ht="16.5" hidden="false" customHeight="false" outlineLevel="0" collapsed="false">
      <c r="A11" s="7"/>
      <c r="B11" s="22" t="s">
        <v>24</v>
      </c>
      <c r="C11" s="15"/>
      <c r="D11" s="23" t="n">
        <v>0.48</v>
      </c>
      <c r="E11" s="24" t="n">
        <f aca="false">D11/100</f>
        <v>0.0048</v>
      </c>
      <c r="F11" s="25"/>
      <c r="G11" s="25"/>
      <c r="H11" s="26" t="n">
        <f aca="false">H5*D11/100</f>
        <v>0</v>
      </c>
      <c r="I11" s="25"/>
      <c r="J11" s="25"/>
      <c r="K11" s="23" t="n">
        <v>49</v>
      </c>
      <c r="L11" s="23" t="n">
        <f aca="false">D11*K11</f>
        <v>23.52</v>
      </c>
    </row>
    <row r="12" customFormat="false" ht="16.5" hidden="false" customHeight="false" outlineLevel="0" collapsed="false">
      <c r="A12" s="7"/>
      <c r="B12" s="22" t="s">
        <v>25</v>
      </c>
      <c r="C12" s="15"/>
      <c r="D12" s="23" t="n">
        <v>0.48</v>
      </c>
      <c r="E12" s="24" t="n">
        <f aca="false">D12/100</f>
        <v>0.0048</v>
      </c>
      <c r="F12" s="25"/>
      <c r="G12" s="25"/>
      <c r="H12" s="26" t="n">
        <f aca="false">H6*D12/100</f>
        <v>0</v>
      </c>
      <c r="I12" s="25"/>
      <c r="J12" s="25"/>
      <c r="K12" s="23" t="n">
        <v>175</v>
      </c>
      <c r="L12" s="23" t="n">
        <f aca="false">D12*K12</f>
        <v>84</v>
      </c>
    </row>
    <row r="13" customFormat="false" ht="16.5" hidden="false" customHeight="false" outlineLevel="0" collapsed="false">
      <c r="A13" s="7"/>
      <c r="B13" s="22" t="s">
        <v>26</v>
      </c>
      <c r="C13" s="15"/>
      <c r="D13" s="23" t="n">
        <v>0.08</v>
      </c>
      <c r="E13" s="24" t="n">
        <f aca="false">D13/100</f>
        <v>0.0008</v>
      </c>
      <c r="F13" s="25"/>
      <c r="G13" s="25"/>
      <c r="H13" s="26" t="n">
        <f aca="false">H7*D13/100</f>
        <v>0</v>
      </c>
      <c r="I13" s="25"/>
      <c r="J13" s="25"/>
      <c r="K13" s="23" t="n">
        <v>14</v>
      </c>
      <c r="L13" s="23" t="n">
        <f aca="false">D13*K13</f>
        <v>1.12</v>
      </c>
    </row>
    <row r="14" customFormat="false" ht="21.2" hidden="false" customHeight="true" outlineLevel="0" collapsed="false">
      <c r="A14" s="27"/>
      <c r="B14" s="28" t="s">
        <v>27</v>
      </c>
      <c r="C14" s="15"/>
      <c r="D14" s="29" t="n">
        <v>12</v>
      </c>
      <c r="E14" s="30" t="n">
        <f aca="false">D14/100</f>
        <v>0.12</v>
      </c>
      <c r="F14" s="31"/>
      <c r="G14" s="31"/>
      <c r="H14" s="32" t="n">
        <f aca="false">H5*D14/100</f>
        <v>0</v>
      </c>
      <c r="I14" s="31"/>
      <c r="J14" s="31"/>
      <c r="K14" s="29" t="n">
        <v>0</v>
      </c>
      <c r="L14" s="29" t="n">
        <f aca="false">D14*K14</f>
        <v>0</v>
      </c>
    </row>
    <row r="15" customFormat="false" ht="16.7" hidden="false" customHeight="true" outlineLevel="0" collapsed="false">
      <c r="A15" s="27"/>
      <c r="B15" s="28" t="s">
        <v>28</v>
      </c>
      <c r="C15" s="15"/>
      <c r="D15" s="29" t="n">
        <v>4</v>
      </c>
      <c r="E15" s="29" t="n">
        <f aca="false">D15/100</f>
        <v>0.04</v>
      </c>
      <c r="F15" s="31"/>
      <c r="G15" s="31"/>
      <c r="H15" s="32" t="n">
        <f aca="false">H5*D15/100</f>
        <v>0</v>
      </c>
      <c r="I15" s="31"/>
      <c r="J15" s="31"/>
      <c r="K15" s="29" t="n">
        <v>0</v>
      </c>
      <c r="L15" s="23" t="n">
        <f aca="false">D15*K15</f>
        <v>0</v>
      </c>
    </row>
    <row r="16" customFormat="false" ht="16.5" hidden="false" customHeight="false" outlineLevel="0" collapsed="false">
      <c r="A16" s="7"/>
      <c r="B16" s="22" t="s">
        <v>29</v>
      </c>
      <c r="C16" s="33"/>
      <c r="D16" s="26" t="n">
        <v>2</v>
      </c>
      <c r="E16" s="34" t="n">
        <f aca="false">D16/100</f>
        <v>0.02</v>
      </c>
      <c r="F16" s="25"/>
      <c r="G16" s="25"/>
      <c r="H16" s="26" t="n">
        <f aca="false">H5*D16/100</f>
        <v>0</v>
      </c>
      <c r="I16" s="25"/>
      <c r="J16" s="25"/>
      <c r="K16" s="23" t="n">
        <v>50</v>
      </c>
      <c r="L16" s="23" t="n">
        <f aca="false">D16*K16</f>
        <v>100</v>
      </c>
    </row>
    <row r="17" customFormat="false" ht="16.5" hidden="false" customHeight="false" outlineLevel="0" collapsed="false">
      <c r="A17" s="7"/>
      <c r="B17" s="22" t="s">
        <v>30</v>
      </c>
      <c r="C17" s="33"/>
      <c r="D17" s="23" t="n">
        <v>0.18</v>
      </c>
      <c r="E17" s="34" t="n">
        <f aca="false">D17/100</f>
        <v>0.0018</v>
      </c>
      <c r="F17" s="25"/>
      <c r="G17" s="25"/>
      <c r="H17" s="26" t="n">
        <f aca="false">H5*D17/100</f>
        <v>0</v>
      </c>
      <c r="I17" s="25"/>
      <c r="J17" s="25"/>
      <c r="K17" s="23" t="n">
        <v>30</v>
      </c>
      <c r="L17" s="23" t="n">
        <f aca="false">D17*K17</f>
        <v>5.4</v>
      </c>
    </row>
    <row r="18" customFormat="false" ht="16.5" hidden="false" customHeight="false" outlineLevel="0" collapsed="false">
      <c r="A18" s="7"/>
      <c r="B18" s="22" t="s">
        <v>31</v>
      </c>
      <c r="C18" s="33"/>
      <c r="D18" s="23" t="n">
        <v>0.18</v>
      </c>
      <c r="E18" s="34" t="n">
        <f aca="false">D18/100</f>
        <v>0.0018</v>
      </c>
      <c r="F18" s="25"/>
      <c r="G18" s="25"/>
      <c r="H18" s="26" t="n">
        <f aca="false">H5*D18/100</f>
        <v>0</v>
      </c>
      <c r="I18" s="25"/>
      <c r="J18" s="25"/>
      <c r="K18" s="23" t="n">
        <v>390</v>
      </c>
      <c r="L18" s="23" t="n">
        <f aca="false">D18*K18</f>
        <v>70.2</v>
      </c>
    </row>
    <row r="19" customFormat="false" ht="16.5" hidden="false" customHeight="false" outlineLevel="0" collapsed="false">
      <c r="A19" s="7"/>
      <c r="B19" s="22" t="s">
        <v>21</v>
      </c>
      <c r="C19" s="33"/>
      <c r="D19" s="23" t="n">
        <v>0.32</v>
      </c>
      <c r="E19" s="34" t="n">
        <f aca="false">D19/100</f>
        <v>0.0032</v>
      </c>
      <c r="F19" s="25"/>
      <c r="G19" s="25"/>
      <c r="H19" s="26" t="n">
        <f aca="false">H5*D19/100</f>
        <v>0</v>
      </c>
      <c r="I19" s="25"/>
      <c r="J19" s="25"/>
      <c r="K19" s="23" t="n">
        <v>46</v>
      </c>
      <c r="L19" s="23" t="n">
        <f aca="false">D19*K19</f>
        <v>14.72</v>
      </c>
    </row>
    <row r="20" customFormat="false" ht="16.5" hidden="false" customHeight="false" outlineLevel="0" collapsed="false">
      <c r="A20" s="7"/>
      <c r="B20" s="22" t="s">
        <v>32</v>
      </c>
      <c r="C20" s="33"/>
      <c r="D20" s="23" t="n">
        <v>2</v>
      </c>
      <c r="E20" s="34" t="n">
        <f aca="false">D20/100</f>
        <v>0.02</v>
      </c>
      <c r="F20" s="25"/>
      <c r="G20" s="25"/>
      <c r="H20" s="26" t="n">
        <f aca="false">H5*D20/100</f>
        <v>0</v>
      </c>
      <c r="I20" s="25"/>
      <c r="J20" s="25"/>
      <c r="K20" s="23" t="n">
        <v>0</v>
      </c>
      <c r="L20" s="23" t="n">
        <f aca="false">D20*K20</f>
        <v>0</v>
      </c>
    </row>
    <row r="21" customFormat="false" ht="16.5" hidden="false" customHeight="false" outlineLevel="0" collapsed="false">
      <c r="A21" s="7"/>
      <c r="B21" s="22"/>
      <c r="C21" s="33"/>
      <c r="D21" s="25"/>
      <c r="E21" s="34"/>
      <c r="F21" s="25"/>
      <c r="G21" s="25"/>
      <c r="H21" s="26"/>
      <c r="I21" s="25"/>
      <c r="J21" s="25"/>
      <c r="K21" s="23"/>
      <c r="L21" s="23" t="n">
        <f aca="false">L6+L7+L8+L9+L10+L11+L12+L13+L14+L15+L16+L17+L18+L19+L20</f>
        <v>3277.24</v>
      </c>
    </row>
    <row r="22" customFormat="false" ht="16.5" hidden="false" customHeight="false" outlineLevel="0" collapsed="false">
      <c r="A22" s="35"/>
      <c r="B22" s="36" t="s">
        <v>33</v>
      </c>
      <c r="C22" s="37"/>
      <c r="D22" s="38"/>
      <c r="E22" s="39"/>
      <c r="F22" s="38" t="n">
        <v>27.12</v>
      </c>
      <c r="G22" s="40" t="n">
        <v>12.24</v>
      </c>
      <c r="H22" s="59" t="n">
        <v>48.72</v>
      </c>
      <c r="I22" s="40" t="n">
        <v>412.8</v>
      </c>
      <c r="J22" s="40" t="n">
        <v>0</v>
      </c>
      <c r="K22" s="38"/>
      <c r="L22" s="38" t="n">
        <f aca="false">L21/100</f>
        <v>32.7724</v>
      </c>
    </row>
    <row r="23" customFormat="false" ht="33.6" hidden="false" customHeight="true" outlineLevel="0" collapsed="false">
      <c r="A23" s="74" t="s">
        <v>318</v>
      </c>
      <c r="B23" s="41" t="s">
        <v>35</v>
      </c>
      <c r="C23" s="15" t="n">
        <v>150</v>
      </c>
      <c r="D23" s="23"/>
      <c r="E23" s="24"/>
      <c r="F23" s="25"/>
      <c r="G23" s="25"/>
      <c r="H23" s="26"/>
      <c r="I23" s="25"/>
      <c r="J23" s="25"/>
      <c r="K23" s="23"/>
      <c r="L23" s="16" t="n">
        <v>5.93</v>
      </c>
    </row>
    <row r="24" customFormat="false" ht="16.5" hidden="false" customHeight="false" outlineLevel="0" collapsed="false">
      <c r="A24" s="7"/>
      <c r="B24" s="22" t="s">
        <v>36</v>
      </c>
      <c r="C24" s="15"/>
      <c r="D24" s="23" t="n">
        <v>0.33</v>
      </c>
      <c r="E24" s="24" t="n">
        <f aca="false">D24/100</f>
        <v>0.0033</v>
      </c>
      <c r="F24" s="25"/>
      <c r="G24" s="25"/>
      <c r="H24" s="26" t="n">
        <f aca="false">H5*D24/100</f>
        <v>0</v>
      </c>
      <c r="I24" s="25"/>
      <c r="J24" s="25"/>
      <c r="K24" s="23" t="n">
        <v>450</v>
      </c>
      <c r="L24" s="23" t="n">
        <f aca="false">D24*K24</f>
        <v>148.5</v>
      </c>
    </row>
    <row r="25" customFormat="false" ht="16.5" hidden="false" customHeight="false" outlineLevel="0" collapsed="false">
      <c r="A25" s="7"/>
      <c r="B25" s="22" t="s">
        <v>21</v>
      </c>
      <c r="C25" s="15"/>
      <c r="D25" s="23" t="n">
        <v>1.5</v>
      </c>
      <c r="E25" s="24" t="n">
        <f aca="false">D25/100</f>
        <v>0.015</v>
      </c>
      <c r="F25" s="25"/>
      <c r="G25" s="25"/>
      <c r="H25" s="26" t="n">
        <f aca="false">H5*D25/100</f>
        <v>0</v>
      </c>
      <c r="I25" s="25"/>
      <c r="J25" s="25"/>
      <c r="K25" s="23" t="n">
        <v>46</v>
      </c>
      <c r="L25" s="23" t="n">
        <f aca="false">D25*K25</f>
        <v>69</v>
      </c>
    </row>
    <row r="26" customFormat="false" ht="16.5" hidden="false" customHeight="false" outlineLevel="0" collapsed="false">
      <c r="A26" s="7"/>
      <c r="B26" s="22" t="s">
        <v>29</v>
      </c>
      <c r="C26" s="15"/>
      <c r="D26" s="23" t="n">
        <v>7.5</v>
      </c>
      <c r="E26" s="24" t="n">
        <f aca="false">D26/100</f>
        <v>0.075</v>
      </c>
      <c r="F26" s="25"/>
      <c r="G26" s="25"/>
      <c r="H26" s="26" t="n">
        <f aca="false">H5*D26/100</f>
        <v>0</v>
      </c>
      <c r="I26" s="25"/>
      <c r="J26" s="25"/>
      <c r="K26" s="23" t="n">
        <v>50</v>
      </c>
      <c r="L26" s="23" t="n">
        <f aca="false">D26*K26</f>
        <v>375</v>
      </c>
    </row>
    <row r="27" customFormat="false" ht="16.5" hidden="false" customHeight="false" outlineLevel="0" collapsed="false">
      <c r="A27" s="7"/>
      <c r="B27" s="22" t="s">
        <v>32</v>
      </c>
      <c r="C27" s="15"/>
      <c r="D27" s="23" t="n">
        <v>9</v>
      </c>
      <c r="E27" s="24" t="n">
        <f aca="false">D27/100</f>
        <v>0.09</v>
      </c>
      <c r="F27" s="25"/>
      <c r="G27" s="25"/>
      <c r="H27" s="26" t="n">
        <f aca="false">H5*D27/100</f>
        <v>0</v>
      </c>
      <c r="I27" s="25"/>
      <c r="J27" s="25"/>
      <c r="K27" s="23" t="n">
        <v>0</v>
      </c>
      <c r="L27" s="23" t="n">
        <f aca="false">D27*K27</f>
        <v>0</v>
      </c>
    </row>
    <row r="28" customFormat="false" ht="16.5" hidden="false" customHeight="false" outlineLevel="0" collapsed="false">
      <c r="A28" s="7"/>
      <c r="B28" s="22"/>
      <c r="C28" s="15"/>
      <c r="D28" s="23"/>
      <c r="E28" s="24"/>
      <c r="F28" s="25"/>
      <c r="G28" s="25"/>
      <c r="H28" s="26"/>
      <c r="I28" s="25"/>
      <c r="J28" s="25"/>
      <c r="K28" s="23"/>
      <c r="L28" s="23" t="n">
        <f aca="false">L24+L25+L26+L27</f>
        <v>592.5</v>
      </c>
    </row>
    <row r="29" customFormat="false" ht="16.5" hidden="false" customHeight="false" outlineLevel="0" collapsed="false">
      <c r="A29" s="42"/>
      <c r="B29" s="36" t="s">
        <v>33</v>
      </c>
      <c r="C29" s="37"/>
      <c r="D29" s="38"/>
      <c r="E29" s="39"/>
      <c r="F29" s="40" t="n">
        <v>3.22</v>
      </c>
      <c r="G29" s="40" t="n">
        <v>2.41</v>
      </c>
      <c r="H29" s="59" t="n">
        <v>25.5</v>
      </c>
      <c r="I29" s="40" t="n">
        <v>136.6</v>
      </c>
      <c r="J29" s="40" t="n">
        <v>0</v>
      </c>
      <c r="K29" s="38"/>
      <c r="L29" s="38" t="n">
        <f aca="false">L28/100</f>
        <v>5.925</v>
      </c>
    </row>
    <row r="30" customFormat="false" ht="24.6" hidden="true" customHeight="true" outlineLevel="0" collapsed="false">
      <c r="A30" s="74"/>
      <c r="B30" s="41"/>
      <c r="C30" s="15"/>
      <c r="D30" s="23"/>
      <c r="E30" s="24"/>
      <c r="F30" s="25"/>
      <c r="G30" s="25"/>
      <c r="H30" s="26"/>
      <c r="I30" s="25"/>
      <c r="J30" s="25"/>
      <c r="K30" s="23"/>
      <c r="L30" s="43"/>
    </row>
    <row r="31" customFormat="false" ht="16.5" hidden="true" customHeight="false" outlineLevel="0" collapsed="false">
      <c r="A31" s="7"/>
      <c r="B31" s="22"/>
      <c r="C31" s="15"/>
      <c r="D31" s="23"/>
      <c r="E31" s="24"/>
      <c r="F31" s="25"/>
      <c r="G31" s="25"/>
      <c r="H31" s="26"/>
      <c r="I31" s="25"/>
      <c r="J31" s="25"/>
      <c r="K31" s="23"/>
      <c r="L31" s="44"/>
    </row>
    <row r="32" customFormat="false" ht="16.5" hidden="true" customHeight="false" outlineLevel="0" collapsed="false">
      <c r="A32" s="42"/>
      <c r="B32" s="36"/>
      <c r="C32" s="37"/>
      <c r="D32" s="38"/>
      <c r="E32" s="39"/>
      <c r="F32" s="40"/>
      <c r="G32" s="40"/>
      <c r="H32" s="59"/>
      <c r="I32" s="40"/>
      <c r="J32" s="40"/>
      <c r="K32" s="38"/>
      <c r="L32" s="45"/>
    </row>
    <row r="33" customFormat="false" ht="16.5" hidden="false" customHeight="false" outlineLevel="0" collapsed="false">
      <c r="A33" s="74" t="s">
        <v>37</v>
      </c>
      <c r="B33" s="14" t="s">
        <v>38</v>
      </c>
      <c r="C33" s="15" t="n">
        <v>20</v>
      </c>
      <c r="D33" s="23"/>
      <c r="E33" s="24"/>
      <c r="F33" s="25"/>
      <c r="G33" s="25"/>
      <c r="H33" s="26"/>
      <c r="I33" s="25"/>
      <c r="J33" s="25"/>
      <c r="K33" s="23"/>
      <c r="L33" s="16" t="n">
        <v>0.82</v>
      </c>
    </row>
    <row r="34" customFormat="false" ht="16.5" hidden="false" customHeight="false" outlineLevel="0" collapsed="false">
      <c r="A34" s="7"/>
      <c r="B34" s="14"/>
      <c r="C34" s="15"/>
      <c r="D34" s="23" t="n">
        <v>2</v>
      </c>
      <c r="E34" s="24" t="n">
        <f aca="false">D34/100</f>
        <v>0.02</v>
      </c>
      <c r="F34" s="25"/>
      <c r="G34" s="25"/>
      <c r="H34" s="26" t="n">
        <f aca="false">H5*D34/100</f>
        <v>0</v>
      </c>
      <c r="I34" s="25"/>
      <c r="J34" s="25"/>
      <c r="K34" s="23" t="n">
        <v>41</v>
      </c>
      <c r="L34" s="23" t="n">
        <f aca="false">D34*K34</f>
        <v>82</v>
      </c>
    </row>
    <row r="35" customFormat="false" ht="16.5" hidden="false" customHeight="false" outlineLevel="0" collapsed="false">
      <c r="A35" s="35"/>
      <c r="B35" s="36" t="s">
        <v>33</v>
      </c>
      <c r="C35" s="37"/>
      <c r="D35" s="38"/>
      <c r="E35" s="39"/>
      <c r="F35" s="40" t="n">
        <v>2.4</v>
      </c>
      <c r="G35" s="40" t="n">
        <v>0.4</v>
      </c>
      <c r="H35" s="40" t="n">
        <v>12.2</v>
      </c>
      <c r="I35" s="40" t="n">
        <v>63.6</v>
      </c>
      <c r="J35" s="40" t="n">
        <v>0</v>
      </c>
      <c r="K35" s="38"/>
      <c r="L35" s="38" t="n">
        <f aca="false">L34/100</f>
        <v>0.82</v>
      </c>
    </row>
    <row r="36" customFormat="false" ht="16.5" hidden="false" customHeight="false" outlineLevel="0" collapsed="false">
      <c r="A36" s="46"/>
      <c r="B36" s="47" t="s">
        <v>39</v>
      </c>
      <c r="C36" s="48"/>
      <c r="D36" s="49"/>
      <c r="E36" s="50"/>
      <c r="F36" s="51" t="n">
        <f aca="false">F22+F29+F32+F35</f>
        <v>32.74</v>
      </c>
      <c r="G36" s="51" t="n">
        <f aca="false">G22+G29+G32+G35</f>
        <v>15.05</v>
      </c>
      <c r="H36" s="52" t="n">
        <f aca="false">H22+H29+H32+H35</f>
        <v>86.42</v>
      </c>
      <c r="I36" s="51" t="n">
        <f aca="false">I22+I29+I32+I35</f>
        <v>613</v>
      </c>
      <c r="J36" s="51" t="n">
        <f aca="false">J22+J29+J32+J35</f>
        <v>0</v>
      </c>
      <c r="K36" s="49"/>
      <c r="L36" s="53" t="n">
        <f aca="false">L22+L29+L32++L35</f>
        <v>39.5174</v>
      </c>
    </row>
    <row r="37" customFormat="false" ht="24.6" hidden="false" customHeight="true" outlineLevel="0" collapsed="false">
      <c r="A37" s="9" t="s">
        <v>40</v>
      </c>
      <c r="B37" s="9"/>
      <c r="C37" s="9"/>
      <c r="D37" s="9"/>
      <c r="E37" s="9"/>
      <c r="F37" s="9"/>
      <c r="G37" s="9"/>
      <c r="H37" s="9"/>
      <c r="I37" s="9"/>
      <c r="J37" s="9"/>
      <c r="K37" s="9"/>
      <c r="L37" s="9"/>
    </row>
    <row r="38" customFormat="false" ht="26.65" hidden="false" customHeight="true" outlineLevel="0" collapsed="false">
      <c r="A38" s="7" t="s">
        <v>41</v>
      </c>
      <c r="B38" s="14" t="s">
        <v>42</v>
      </c>
      <c r="C38" s="15" t="n">
        <v>150</v>
      </c>
      <c r="D38" s="25"/>
      <c r="E38" s="26"/>
      <c r="F38" s="25"/>
      <c r="G38" s="25"/>
      <c r="H38" s="26"/>
      <c r="I38" s="25"/>
      <c r="J38" s="25"/>
      <c r="K38" s="23"/>
      <c r="L38" s="43" t="n">
        <v>5.85</v>
      </c>
    </row>
    <row r="39" customFormat="false" ht="16.5" hidden="false" customHeight="false" outlineLevel="0" collapsed="false">
      <c r="A39" s="7"/>
      <c r="B39" s="22" t="s">
        <v>43</v>
      </c>
      <c r="C39" s="15"/>
      <c r="D39" s="25" t="n">
        <v>15</v>
      </c>
      <c r="E39" s="24" t="n">
        <f aca="false">D39/100</f>
        <v>0.15</v>
      </c>
      <c r="F39" s="25"/>
      <c r="G39" s="25"/>
      <c r="H39" s="26" t="n">
        <f aca="false">H17*D39/100</f>
        <v>0</v>
      </c>
      <c r="I39" s="25"/>
      <c r="J39" s="25"/>
      <c r="K39" s="23" t="n">
        <v>39</v>
      </c>
      <c r="L39" s="23" t="n">
        <f aca="false">D39*K39</f>
        <v>585</v>
      </c>
    </row>
    <row r="40" customFormat="false" ht="16.5" hidden="false" customHeight="false" outlineLevel="0" collapsed="false">
      <c r="A40" s="46"/>
      <c r="B40" s="47" t="s">
        <v>33</v>
      </c>
      <c r="C40" s="48"/>
      <c r="D40" s="51"/>
      <c r="E40" s="52"/>
      <c r="F40" s="51" t="n">
        <v>0.75</v>
      </c>
      <c r="G40" s="51" t="n">
        <v>0</v>
      </c>
      <c r="H40" s="51" t="n">
        <v>18.3</v>
      </c>
      <c r="I40" s="51" t="n">
        <v>76.2</v>
      </c>
      <c r="J40" s="51" t="n">
        <v>10</v>
      </c>
      <c r="K40" s="49"/>
      <c r="L40" s="49" t="n">
        <f aca="false">L39/100</f>
        <v>5.85</v>
      </c>
    </row>
    <row r="41" customFormat="false" ht="22.7" hidden="false" customHeight="true" outlineLevel="0" collapsed="false">
      <c r="A41" s="9" t="s">
        <v>44</v>
      </c>
      <c r="B41" s="9"/>
      <c r="C41" s="9"/>
      <c r="D41" s="9"/>
      <c r="E41" s="9"/>
      <c r="F41" s="9"/>
      <c r="G41" s="9"/>
      <c r="H41" s="9"/>
      <c r="I41" s="9"/>
      <c r="J41" s="9"/>
      <c r="K41" s="9"/>
      <c r="L41" s="9"/>
    </row>
    <row r="42" customFormat="false" ht="45" hidden="false" customHeight="true" outlineLevel="0" collapsed="false">
      <c r="A42" s="7" t="s">
        <v>45</v>
      </c>
      <c r="B42" s="41" t="s">
        <v>46</v>
      </c>
      <c r="C42" s="15" t="s">
        <v>319</v>
      </c>
      <c r="D42" s="23"/>
      <c r="E42" s="24"/>
      <c r="F42" s="23"/>
      <c r="G42" s="23"/>
      <c r="H42" s="26"/>
      <c r="I42" s="25"/>
      <c r="J42" s="23"/>
      <c r="K42" s="23"/>
      <c r="L42" s="43" t="n">
        <v>3.95</v>
      </c>
    </row>
    <row r="43" customFormat="false" ht="16.5" hidden="false" customHeight="false" outlineLevel="0" collapsed="false">
      <c r="A43" s="7"/>
      <c r="B43" s="22" t="s">
        <v>48</v>
      </c>
      <c r="C43" s="54"/>
      <c r="D43" s="55" t="n">
        <v>3.18</v>
      </c>
      <c r="E43" s="24" t="n">
        <f aca="false">D43/100</f>
        <v>0.0318</v>
      </c>
      <c r="F43" s="23"/>
      <c r="G43" s="23"/>
      <c r="H43" s="26" t="n">
        <f aca="false">H5*D43/100</f>
        <v>0</v>
      </c>
      <c r="I43" s="25"/>
      <c r="J43" s="23"/>
      <c r="K43" s="23" t="n">
        <v>0</v>
      </c>
      <c r="L43" s="44" t="n">
        <f aca="false">D43*K43</f>
        <v>0</v>
      </c>
    </row>
    <row r="44" customFormat="false" ht="16.5" hidden="false" customHeight="false" outlineLevel="0" collapsed="false">
      <c r="A44" s="7"/>
      <c r="B44" s="22" t="s">
        <v>320</v>
      </c>
      <c r="C44" s="54"/>
      <c r="D44" s="55" t="n">
        <v>3.37</v>
      </c>
      <c r="E44" s="24" t="n">
        <f aca="false">D44/100</f>
        <v>0.0337</v>
      </c>
      <c r="F44" s="23"/>
      <c r="G44" s="23"/>
      <c r="H44" s="26" t="n">
        <f aca="false">H6*D44/100</f>
        <v>0</v>
      </c>
      <c r="I44" s="25"/>
      <c r="J44" s="23"/>
      <c r="K44" s="23" t="n">
        <v>30</v>
      </c>
      <c r="L44" s="44" t="n">
        <f aca="false">D44*K44</f>
        <v>101.1</v>
      </c>
    </row>
    <row r="45" customFormat="false" ht="16.5" hidden="false" customHeight="false" outlineLevel="0" collapsed="false">
      <c r="A45" s="7"/>
      <c r="B45" s="22" t="s">
        <v>50</v>
      </c>
      <c r="C45" s="54"/>
      <c r="D45" s="55" t="n">
        <v>0.72</v>
      </c>
      <c r="E45" s="24" t="n">
        <f aca="false">D45/100</f>
        <v>0.0072</v>
      </c>
      <c r="F45" s="23"/>
      <c r="G45" s="23"/>
      <c r="H45" s="26" t="n">
        <f aca="false">H7*D45/100</f>
        <v>0</v>
      </c>
      <c r="I45" s="25"/>
      <c r="J45" s="23"/>
      <c r="K45" s="23" t="n">
        <v>30</v>
      </c>
      <c r="L45" s="44" t="n">
        <f aca="false">D45*K45</f>
        <v>21.6</v>
      </c>
    </row>
    <row r="46" customFormat="false" ht="16.5" hidden="false" customHeight="false" outlineLevel="0" collapsed="false">
      <c r="A46" s="7"/>
      <c r="B46" s="22" t="s">
        <v>51</v>
      </c>
      <c r="C46" s="54"/>
      <c r="D46" s="56" t="n">
        <v>1.99</v>
      </c>
      <c r="E46" s="24" t="n">
        <f aca="false">D46/100</f>
        <v>0.0199</v>
      </c>
      <c r="F46" s="23"/>
      <c r="G46" s="23"/>
      <c r="H46" s="26" t="n">
        <f aca="false">H8*D46/100</f>
        <v>0</v>
      </c>
      <c r="I46" s="25"/>
      <c r="J46" s="23"/>
      <c r="K46" s="23" t="n">
        <v>27</v>
      </c>
      <c r="L46" s="44" t="n">
        <f aca="false">D46*K46</f>
        <v>53.73</v>
      </c>
    </row>
    <row r="47" customFormat="false" ht="16.5" hidden="false" customHeight="false" outlineLevel="0" collapsed="false">
      <c r="A47" s="7"/>
      <c r="B47" s="22" t="s">
        <v>52</v>
      </c>
      <c r="C47" s="54"/>
      <c r="D47" s="56" t="n">
        <v>2.145</v>
      </c>
      <c r="E47" s="24" t="n">
        <f aca="false">D47/100</f>
        <v>0.02145</v>
      </c>
      <c r="F47" s="23"/>
      <c r="G47" s="23"/>
      <c r="H47" s="26" t="n">
        <f aca="false">H9*D47/100</f>
        <v>0</v>
      </c>
      <c r="I47" s="25"/>
      <c r="J47" s="23"/>
      <c r="K47" s="23" t="n">
        <v>0</v>
      </c>
      <c r="L47" s="44" t="n">
        <f aca="false">D47*K47</f>
        <v>0</v>
      </c>
    </row>
    <row r="48" customFormat="false" ht="16.5" hidden="false" customHeight="false" outlineLevel="0" collapsed="false">
      <c r="A48" s="7"/>
      <c r="B48" s="22" t="s">
        <v>53</v>
      </c>
      <c r="C48" s="54"/>
      <c r="D48" s="56" t="n">
        <v>2.31</v>
      </c>
      <c r="E48" s="24" t="n">
        <f aca="false">D48/100</f>
        <v>0.0231</v>
      </c>
      <c r="F48" s="23"/>
      <c r="G48" s="23"/>
      <c r="H48" s="26" t="n">
        <f aca="false">H10*D48/100</f>
        <v>0</v>
      </c>
      <c r="I48" s="25"/>
      <c r="J48" s="23"/>
      <c r="K48" s="23" t="n">
        <v>0</v>
      </c>
      <c r="L48" s="44" t="n">
        <f aca="false">D48*K48</f>
        <v>0</v>
      </c>
    </row>
    <row r="49" customFormat="false" ht="16.5" hidden="false" customHeight="false" outlineLevel="0" collapsed="false">
      <c r="A49" s="7"/>
      <c r="B49" s="22" t="s">
        <v>54</v>
      </c>
      <c r="C49" s="54"/>
      <c r="D49" s="56" t="n">
        <v>2.5</v>
      </c>
      <c r="E49" s="24" t="n">
        <f aca="false">D49/100</f>
        <v>0.025</v>
      </c>
      <c r="F49" s="23"/>
      <c r="G49" s="23"/>
      <c r="H49" s="26" t="n">
        <f aca="false">H11*D49/100</f>
        <v>0</v>
      </c>
      <c r="I49" s="25"/>
      <c r="J49" s="23"/>
      <c r="K49" s="23" t="n">
        <v>0</v>
      </c>
      <c r="L49" s="44" t="n">
        <f aca="false">D49*K49</f>
        <v>0</v>
      </c>
    </row>
    <row r="50" customFormat="false" ht="16.5" hidden="false" customHeight="false" outlineLevel="0" collapsed="false">
      <c r="A50" s="7"/>
      <c r="B50" s="22" t="s">
        <v>55</v>
      </c>
      <c r="C50" s="54"/>
      <c r="D50" s="55" t="n">
        <v>0.99</v>
      </c>
      <c r="E50" s="24" t="n">
        <f aca="false">D50/100</f>
        <v>0.0099</v>
      </c>
      <c r="F50" s="23"/>
      <c r="G50" s="23"/>
      <c r="H50" s="26" t="n">
        <f aca="false">H12*D50/100</f>
        <v>0</v>
      </c>
      <c r="I50" s="25"/>
      <c r="J50" s="23"/>
      <c r="K50" s="23" t="n">
        <v>0</v>
      </c>
      <c r="L50" s="44" t="n">
        <f aca="false">D50*K50</f>
        <v>0</v>
      </c>
    </row>
    <row r="51" customFormat="false" ht="16.5" hidden="false" customHeight="false" outlineLevel="0" collapsed="false">
      <c r="A51" s="7"/>
      <c r="B51" s="22" t="s">
        <v>56</v>
      </c>
      <c r="C51" s="54"/>
      <c r="D51" s="55" t="n">
        <v>1.05</v>
      </c>
      <c r="E51" s="24" t="n">
        <f aca="false">D51/100</f>
        <v>0.0105</v>
      </c>
      <c r="F51" s="23"/>
      <c r="G51" s="23"/>
      <c r="H51" s="26" t="n">
        <f aca="false">H13*D51/100</f>
        <v>0</v>
      </c>
      <c r="I51" s="25"/>
      <c r="J51" s="23"/>
      <c r="K51" s="23" t="n">
        <v>30</v>
      </c>
      <c r="L51" s="44" t="n">
        <f aca="false">D51*K51</f>
        <v>31.5</v>
      </c>
    </row>
    <row r="52" customFormat="false" ht="16.5" hidden="false" customHeight="false" outlineLevel="0" collapsed="false">
      <c r="A52" s="7"/>
      <c r="B52" s="22" t="s">
        <v>26</v>
      </c>
      <c r="C52" s="54"/>
      <c r="D52" s="55" t="n">
        <v>0.09</v>
      </c>
      <c r="E52" s="24" t="n">
        <f aca="false">D52/100</f>
        <v>0.0009</v>
      </c>
      <c r="F52" s="23"/>
      <c r="G52" s="23"/>
      <c r="H52" s="26" t="n">
        <f aca="false">H5*D52/100</f>
        <v>0</v>
      </c>
      <c r="I52" s="25"/>
      <c r="J52" s="23"/>
      <c r="K52" s="23" t="n">
        <v>14</v>
      </c>
      <c r="L52" s="44" t="n">
        <f aca="false">D52*K52</f>
        <v>1.26</v>
      </c>
    </row>
    <row r="53" customFormat="false" ht="16.5" hidden="false" customHeight="false" outlineLevel="0" collapsed="false">
      <c r="A53" s="7"/>
      <c r="B53" s="22" t="s">
        <v>57</v>
      </c>
      <c r="C53" s="54"/>
      <c r="D53" s="57" t="n">
        <v>0.6</v>
      </c>
      <c r="E53" s="24" t="n">
        <f aca="false">D53/100</f>
        <v>0.006</v>
      </c>
      <c r="F53" s="23"/>
      <c r="G53" s="23"/>
      <c r="H53" s="26" t="n">
        <f aca="false">H5*D53/100</f>
        <v>0</v>
      </c>
      <c r="I53" s="25"/>
      <c r="J53" s="23"/>
      <c r="K53" s="23" t="n">
        <v>115</v>
      </c>
      <c r="L53" s="44" t="n">
        <f aca="false">D53*K53</f>
        <v>69</v>
      </c>
    </row>
    <row r="54" customFormat="false" ht="16.5" hidden="false" customHeight="false" outlineLevel="0" collapsed="false">
      <c r="A54" s="7"/>
      <c r="B54" s="22" t="s">
        <v>58</v>
      </c>
      <c r="C54" s="54"/>
      <c r="D54" s="55" t="n">
        <v>0.3</v>
      </c>
      <c r="E54" s="24" t="n">
        <f aca="false">D54/100</f>
        <v>0.003</v>
      </c>
      <c r="F54" s="23"/>
      <c r="G54" s="23"/>
      <c r="H54" s="26" t="n">
        <f aca="false">H5*D54/100</f>
        <v>0</v>
      </c>
      <c r="I54" s="25"/>
      <c r="J54" s="23"/>
      <c r="K54" s="23" t="n">
        <v>84</v>
      </c>
      <c r="L54" s="44" t="n">
        <f aca="false">D54*K54</f>
        <v>25.2</v>
      </c>
    </row>
    <row r="55" customFormat="false" ht="16.5" hidden="false" customHeight="false" outlineLevel="0" collapsed="false">
      <c r="A55" s="7"/>
      <c r="B55" s="22" t="s">
        <v>59</v>
      </c>
      <c r="C55" s="54"/>
      <c r="D55" s="55" t="n">
        <v>0.18</v>
      </c>
      <c r="E55" s="24" t="n">
        <f aca="false">D55/100</f>
        <v>0.0018</v>
      </c>
      <c r="F55" s="23"/>
      <c r="G55" s="23"/>
      <c r="H55" s="26" t="n">
        <f aca="false">H5*D55/100</f>
        <v>0</v>
      </c>
      <c r="I55" s="25"/>
      <c r="J55" s="23"/>
      <c r="K55" s="23" t="n">
        <v>89</v>
      </c>
      <c r="L55" s="44" t="n">
        <f aca="false">D55*K55</f>
        <v>16.02</v>
      </c>
    </row>
    <row r="56" customFormat="false" ht="16.5" hidden="false" customHeight="false" outlineLevel="0" collapsed="false">
      <c r="A56" s="7"/>
      <c r="B56" s="22" t="s">
        <v>21</v>
      </c>
      <c r="C56" s="54"/>
      <c r="D56" s="55" t="n">
        <v>0.12</v>
      </c>
      <c r="E56" s="24" t="n">
        <f aca="false">D56/100</f>
        <v>0.0012</v>
      </c>
      <c r="F56" s="23"/>
      <c r="G56" s="23"/>
      <c r="H56" s="26" t="n">
        <f aca="false">H5*D56/100</f>
        <v>0</v>
      </c>
      <c r="I56" s="25"/>
      <c r="J56" s="23"/>
      <c r="K56" s="23" t="n">
        <v>46</v>
      </c>
      <c r="L56" s="44" t="n">
        <f aca="false">D56*K56</f>
        <v>5.52</v>
      </c>
    </row>
    <row r="57" customFormat="false" ht="16.5" hidden="false" customHeight="false" outlineLevel="0" collapsed="false">
      <c r="A57" s="7"/>
      <c r="B57" s="22" t="s">
        <v>25</v>
      </c>
      <c r="C57" s="54"/>
      <c r="D57" s="55" t="n">
        <v>0.4</v>
      </c>
      <c r="E57" s="24" t="n">
        <f aca="false">D57/100</f>
        <v>0.004</v>
      </c>
      <c r="F57" s="23"/>
      <c r="G57" s="23"/>
      <c r="H57" s="26" t="n">
        <f aca="false">H5*D57/100</f>
        <v>0</v>
      </c>
      <c r="I57" s="25"/>
      <c r="J57" s="23"/>
      <c r="K57" s="23" t="n">
        <v>175</v>
      </c>
      <c r="L57" s="44" t="n">
        <f aca="false">D57*K57</f>
        <v>70</v>
      </c>
    </row>
    <row r="58" customFormat="false" ht="16.5" hidden="false" customHeight="false" outlineLevel="0" collapsed="false">
      <c r="A58" s="7"/>
      <c r="B58" s="22"/>
      <c r="C58" s="15"/>
      <c r="D58" s="23"/>
      <c r="E58" s="24"/>
      <c r="F58" s="23"/>
      <c r="G58" s="23"/>
      <c r="H58" s="26"/>
      <c r="I58" s="25"/>
      <c r="J58" s="23"/>
      <c r="K58" s="23"/>
      <c r="L58" s="44" t="n">
        <f aca="false">SUM(L43:L57)</f>
        <v>394.93</v>
      </c>
    </row>
    <row r="59" customFormat="false" ht="16.5" hidden="false" customHeight="false" outlineLevel="0" collapsed="false">
      <c r="A59" s="35"/>
      <c r="B59" s="36" t="s">
        <v>33</v>
      </c>
      <c r="C59" s="37"/>
      <c r="D59" s="38"/>
      <c r="E59" s="39"/>
      <c r="F59" s="38" t="n">
        <v>3.6</v>
      </c>
      <c r="G59" s="38" t="n">
        <v>5.1</v>
      </c>
      <c r="H59" s="40" t="n">
        <v>20.2</v>
      </c>
      <c r="I59" s="38" t="n">
        <v>133.2</v>
      </c>
      <c r="J59" s="38" t="n">
        <v>1.2</v>
      </c>
      <c r="K59" s="38"/>
      <c r="L59" s="45" t="n">
        <f aca="false">L58/100</f>
        <v>3.9493</v>
      </c>
    </row>
    <row r="60" customFormat="false" ht="39" hidden="false" customHeight="true" outlineLevel="0" collapsed="false">
      <c r="A60" s="7" t="s">
        <v>60</v>
      </c>
      <c r="B60" s="41" t="s">
        <v>61</v>
      </c>
      <c r="C60" s="15" t="n">
        <v>70</v>
      </c>
      <c r="D60" s="25"/>
      <c r="E60" s="26"/>
      <c r="F60" s="25"/>
      <c r="G60" s="25"/>
      <c r="H60" s="26"/>
      <c r="I60" s="25"/>
      <c r="J60" s="25"/>
      <c r="K60" s="23"/>
      <c r="L60" s="43" t="n">
        <v>28.76</v>
      </c>
    </row>
    <row r="61" customFormat="false" ht="16.5" hidden="false" customHeight="false" outlineLevel="0" collapsed="false">
      <c r="A61" s="7"/>
      <c r="B61" s="22" t="s">
        <v>62</v>
      </c>
      <c r="C61" s="33"/>
      <c r="D61" s="23" t="n">
        <v>7</v>
      </c>
      <c r="E61" s="24" t="n">
        <f aca="false">D61/100</f>
        <v>0.07</v>
      </c>
      <c r="F61" s="25"/>
      <c r="G61" s="25"/>
      <c r="H61" s="26" t="n">
        <f aca="false">H16*D61/100</f>
        <v>0</v>
      </c>
      <c r="I61" s="25"/>
      <c r="J61" s="25"/>
      <c r="K61" s="23" t="n">
        <v>395</v>
      </c>
      <c r="L61" s="44" t="n">
        <f aca="false">D61*K61</f>
        <v>2765</v>
      </c>
    </row>
    <row r="62" customFormat="false" ht="16.5" hidden="false" customHeight="false" outlineLevel="0" collapsed="false">
      <c r="A62" s="7"/>
      <c r="B62" s="22" t="s">
        <v>38</v>
      </c>
      <c r="C62" s="33"/>
      <c r="D62" s="26" t="n">
        <v>1.12</v>
      </c>
      <c r="E62" s="24" t="n">
        <f aca="false">D62/100</f>
        <v>0.0112</v>
      </c>
      <c r="F62" s="25"/>
      <c r="G62" s="25"/>
      <c r="H62" s="26" t="n">
        <f aca="false">H16*D62/100</f>
        <v>0</v>
      </c>
      <c r="I62" s="25"/>
      <c r="J62" s="25"/>
      <c r="K62" s="23" t="n">
        <v>41</v>
      </c>
      <c r="L62" s="44" t="n">
        <f aca="false">D62*K62</f>
        <v>45.92</v>
      </c>
    </row>
    <row r="63" customFormat="false" ht="16.5" hidden="false" customHeight="false" outlineLevel="0" collapsed="false">
      <c r="A63" s="7"/>
      <c r="B63" s="22" t="s">
        <v>63</v>
      </c>
      <c r="C63" s="33"/>
      <c r="D63" s="23" t="n">
        <v>1.4</v>
      </c>
      <c r="E63" s="24" t="n">
        <f aca="false">D63/100</f>
        <v>0.014</v>
      </c>
      <c r="F63" s="25"/>
      <c r="G63" s="25"/>
      <c r="H63" s="26" t="n">
        <f aca="false">H16*D63/100</f>
        <v>0</v>
      </c>
      <c r="I63" s="25"/>
      <c r="J63" s="25"/>
      <c r="K63" s="23" t="n">
        <v>0</v>
      </c>
      <c r="L63" s="44" t="n">
        <f aca="false">D63*K63</f>
        <v>0</v>
      </c>
    </row>
    <row r="64" customFormat="false" ht="16.5" hidden="false" customHeight="false" outlineLevel="0" collapsed="false">
      <c r="A64" s="7"/>
      <c r="B64" s="22" t="s">
        <v>24</v>
      </c>
      <c r="C64" s="33"/>
      <c r="D64" s="25" t="n">
        <v>0.7</v>
      </c>
      <c r="E64" s="24" t="n">
        <f aca="false">D64/100</f>
        <v>0.007</v>
      </c>
      <c r="F64" s="25"/>
      <c r="G64" s="25"/>
      <c r="H64" s="26" t="n">
        <f aca="false">H16*D64/100</f>
        <v>0</v>
      </c>
      <c r="I64" s="25"/>
      <c r="J64" s="25"/>
      <c r="K64" s="23" t="n">
        <v>49</v>
      </c>
      <c r="L64" s="44" t="n">
        <f aca="false">D64*K64</f>
        <v>34.3</v>
      </c>
    </row>
    <row r="65" customFormat="false" ht="16.5" hidden="false" customHeight="false" outlineLevel="0" collapsed="false">
      <c r="A65" s="7"/>
      <c r="B65" s="22" t="s">
        <v>26</v>
      </c>
      <c r="C65" s="33"/>
      <c r="D65" s="23" t="n">
        <v>0.12</v>
      </c>
      <c r="E65" s="24" t="n">
        <f aca="false">D65/100</f>
        <v>0.0012</v>
      </c>
      <c r="F65" s="25"/>
      <c r="G65" s="25"/>
      <c r="H65" s="26" t="n">
        <f aca="false">H16*D65/100</f>
        <v>0</v>
      </c>
      <c r="I65" s="25"/>
      <c r="J65" s="25"/>
      <c r="K65" s="23" t="n">
        <v>14</v>
      </c>
      <c r="L65" s="44" t="n">
        <f aca="false">D65*K65</f>
        <v>1.68</v>
      </c>
    </row>
    <row r="66" customFormat="false" ht="16.5" hidden="false" customHeight="false" outlineLevel="0" collapsed="false">
      <c r="A66" s="7"/>
      <c r="B66" s="28" t="s">
        <v>64</v>
      </c>
      <c r="C66" s="15"/>
      <c r="D66" s="29" t="n">
        <v>8.66</v>
      </c>
      <c r="E66" s="30" t="n">
        <f aca="false">D66/100</f>
        <v>0.0866</v>
      </c>
      <c r="F66" s="25"/>
      <c r="G66" s="25"/>
      <c r="H66" s="26" t="n">
        <f aca="false">H16*D66/100</f>
        <v>0</v>
      </c>
      <c r="I66" s="25"/>
      <c r="J66" s="25"/>
      <c r="K66" s="23" t="n">
        <v>0</v>
      </c>
      <c r="L66" s="44" t="n">
        <f aca="false">D66*K66</f>
        <v>0</v>
      </c>
    </row>
    <row r="67" customFormat="false" ht="16.5" hidden="false" customHeight="false" outlineLevel="0" collapsed="false">
      <c r="A67" s="7"/>
      <c r="B67" s="22" t="s">
        <v>58</v>
      </c>
      <c r="C67" s="33"/>
      <c r="D67" s="23" t="n">
        <v>0.35</v>
      </c>
      <c r="E67" s="24" t="n">
        <f aca="false">D67/100</f>
        <v>0.0035</v>
      </c>
      <c r="F67" s="25"/>
      <c r="G67" s="25"/>
      <c r="H67" s="26" t="n">
        <f aca="false">H16*D67/100</f>
        <v>0</v>
      </c>
      <c r="I67" s="25"/>
      <c r="J67" s="25"/>
      <c r="K67" s="23" t="n">
        <v>84</v>
      </c>
      <c r="L67" s="44" t="n">
        <f aca="false">D67*K67</f>
        <v>29.4</v>
      </c>
    </row>
    <row r="68" customFormat="false" ht="16.5" hidden="false" customHeight="false" outlineLevel="0" collapsed="false">
      <c r="A68" s="7"/>
      <c r="B68" s="28" t="s">
        <v>65</v>
      </c>
      <c r="C68" s="15"/>
      <c r="D68" s="31" t="n">
        <v>7</v>
      </c>
      <c r="E68" s="30" t="n">
        <f aca="false">D68/100</f>
        <v>0.07</v>
      </c>
      <c r="F68" s="31"/>
      <c r="G68" s="25"/>
      <c r="H68" s="26" t="n">
        <f aca="false">H16*D68/100</f>
        <v>0</v>
      </c>
      <c r="I68" s="25"/>
      <c r="J68" s="25"/>
      <c r="K68" s="23" t="n">
        <v>0</v>
      </c>
      <c r="L68" s="44" t="n">
        <f aca="false">D68*K68</f>
        <v>0</v>
      </c>
    </row>
    <row r="69" customFormat="false" ht="16.5" hidden="false" customHeight="false" outlineLevel="0" collapsed="false">
      <c r="A69" s="7"/>
      <c r="B69" s="22"/>
      <c r="C69" s="33"/>
      <c r="D69" s="25"/>
      <c r="E69" s="26"/>
      <c r="F69" s="25"/>
      <c r="G69" s="25"/>
      <c r="H69" s="26"/>
      <c r="I69" s="25"/>
      <c r="J69" s="25"/>
      <c r="K69" s="23"/>
      <c r="L69" s="44" t="n">
        <f aca="false">SUM(L61:L68)</f>
        <v>2876.3</v>
      </c>
    </row>
    <row r="70" customFormat="false" ht="16.5" hidden="false" customHeight="false" outlineLevel="0" collapsed="false">
      <c r="A70" s="42"/>
      <c r="B70" s="36" t="s">
        <v>33</v>
      </c>
      <c r="C70" s="58"/>
      <c r="D70" s="40"/>
      <c r="E70" s="59"/>
      <c r="F70" s="40" t="n">
        <v>5.57</v>
      </c>
      <c r="G70" s="40" t="n">
        <v>14.84</v>
      </c>
      <c r="H70" s="40" t="n">
        <v>6.2</v>
      </c>
      <c r="I70" s="40" t="n">
        <v>115</v>
      </c>
      <c r="J70" s="38" t="n">
        <v>0</v>
      </c>
      <c r="K70" s="38"/>
      <c r="L70" s="45" t="n">
        <f aca="false">L69/100</f>
        <v>28.763</v>
      </c>
    </row>
    <row r="71" customFormat="false" ht="49.5" hidden="false" customHeight="false" outlineLevel="0" collapsed="false">
      <c r="A71" s="174" t="s">
        <v>93</v>
      </c>
      <c r="B71" s="14" t="s">
        <v>256</v>
      </c>
      <c r="C71" s="15" t="n">
        <v>130</v>
      </c>
      <c r="D71" s="25"/>
      <c r="E71" s="26"/>
      <c r="F71" s="25"/>
      <c r="G71" s="25"/>
      <c r="H71" s="26"/>
      <c r="I71" s="25"/>
      <c r="J71" s="23"/>
      <c r="K71" s="23"/>
      <c r="L71" s="43" t="n">
        <v>6.67</v>
      </c>
    </row>
    <row r="72" customFormat="false" ht="16.5" hidden="false" customHeight="false" outlineLevel="0" collapsed="false">
      <c r="A72" s="7"/>
      <c r="B72" s="60" t="s">
        <v>68</v>
      </c>
      <c r="C72" s="15"/>
      <c r="D72" s="23" t="n">
        <v>6.15</v>
      </c>
      <c r="E72" s="24" t="n">
        <f aca="false">D72/100</f>
        <v>0.0615</v>
      </c>
      <c r="F72" s="25"/>
      <c r="G72" s="25"/>
      <c r="H72" s="26" t="n">
        <f aca="false">H19*D72/100</f>
        <v>0</v>
      </c>
      <c r="I72" s="25"/>
      <c r="J72" s="25"/>
      <c r="K72" s="23" t="n">
        <v>67</v>
      </c>
      <c r="L72" s="23" t="n">
        <f aca="false">D72*K72</f>
        <v>412.05</v>
      </c>
    </row>
    <row r="73" customFormat="false" ht="16.5" hidden="false" customHeight="false" outlineLevel="0" collapsed="false">
      <c r="A73" s="7"/>
      <c r="B73" s="60" t="s">
        <v>23</v>
      </c>
      <c r="C73" s="15"/>
      <c r="D73" s="23" t="n">
        <v>0.65</v>
      </c>
      <c r="E73" s="24" t="n">
        <f aca="false">D73/100</f>
        <v>0.0065</v>
      </c>
      <c r="F73" s="25"/>
      <c r="G73" s="25"/>
      <c r="H73" s="26" t="n">
        <f aca="false">H19*D73/100</f>
        <v>0</v>
      </c>
      <c r="I73" s="25"/>
      <c r="J73" s="25"/>
      <c r="K73" s="23" t="n">
        <v>390</v>
      </c>
      <c r="L73" s="23" t="n">
        <f aca="false">D73*K73</f>
        <v>253.5</v>
      </c>
    </row>
    <row r="74" customFormat="false" ht="16.5" hidden="false" customHeight="false" outlineLevel="0" collapsed="false">
      <c r="A74" s="7"/>
      <c r="B74" s="60" t="s">
        <v>69</v>
      </c>
      <c r="C74" s="15"/>
      <c r="D74" s="23" t="n">
        <v>0.1</v>
      </c>
      <c r="E74" s="24" t="n">
        <f aca="false">D74/100</f>
        <v>0.001</v>
      </c>
      <c r="F74" s="25"/>
      <c r="G74" s="25"/>
      <c r="H74" s="26" t="n">
        <f aca="false">H21*D74/100</f>
        <v>0</v>
      </c>
      <c r="I74" s="25"/>
      <c r="J74" s="25"/>
      <c r="K74" s="23" t="n">
        <v>14</v>
      </c>
      <c r="L74" s="23" t="n">
        <f aca="false">D74*K74</f>
        <v>1.4</v>
      </c>
    </row>
    <row r="75" customFormat="false" ht="16.5" hidden="false" customHeight="false" outlineLevel="0" collapsed="false">
      <c r="A75" s="7"/>
      <c r="B75" s="60" t="s">
        <v>32</v>
      </c>
      <c r="C75" s="15"/>
      <c r="D75" s="23" t="n">
        <v>9.23</v>
      </c>
      <c r="E75" s="24" t="n">
        <f aca="false">D75/100</f>
        <v>0.0923</v>
      </c>
      <c r="F75" s="25"/>
      <c r="G75" s="25"/>
      <c r="H75" s="26" t="n">
        <f aca="false">H19*D75/100</f>
        <v>0</v>
      </c>
      <c r="I75" s="25"/>
      <c r="J75" s="25"/>
      <c r="K75" s="23" t="n">
        <v>0</v>
      </c>
      <c r="L75" s="23" t="n">
        <f aca="false">D75*K75</f>
        <v>0</v>
      </c>
    </row>
    <row r="76" customFormat="false" ht="16.5" hidden="false" customHeight="false" outlineLevel="0" collapsed="false">
      <c r="A76" s="7"/>
      <c r="B76" s="60"/>
      <c r="C76" s="15"/>
      <c r="D76" s="23"/>
      <c r="E76" s="24"/>
      <c r="F76" s="25"/>
      <c r="G76" s="25"/>
      <c r="H76" s="26"/>
      <c r="I76" s="25"/>
      <c r="J76" s="25"/>
      <c r="K76" s="23"/>
      <c r="L76" s="23" t="n">
        <f aca="false">L72+L73+L74+L75</f>
        <v>666.95</v>
      </c>
    </row>
    <row r="77" customFormat="false" ht="16.5" hidden="false" customHeight="false" outlineLevel="0" collapsed="false">
      <c r="A77" s="35"/>
      <c r="B77" s="36" t="s">
        <v>33</v>
      </c>
      <c r="C77" s="37"/>
      <c r="D77" s="38"/>
      <c r="E77" s="39"/>
      <c r="F77" s="40" t="n">
        <v>6.7</v>
      </c>
      <c r="G77" s="40" t="n">
        <v>10.6</v>
      </c>
      <c r="H77" s="40" t="n">
        <v>49.8</v>
      </c>
      <c r="I77" s="40" t="n">
        <v>321</v>
      </c>
      <c r="J77" s="40" t="n">
        <v>0</v>
      </c>
      <c r="K77" s="38"/>
      <c r="L77" s="38" t="n">
        <f aca="false">L76/100</f>
        <v>6.6695</v>
      </c>
    </row>
    <row r="78" customFormat="false" ht="16.5" hidden="true" customHeight="false" outlineLevel="0" collapsed="false">
      <c r="A78" s="7"/>
      <c r="B78" s="60"/>
      <c r="C78" s="55"/>
      <c r="D78" s="23"/>
      <c r="E78" s="24"/>
      <c r="F78" s="23"/>
      <c r="G78" s="23"/>
      <c r="H78" s="26"/>
      <c r="I78" s="25"/>
      <c r="J78" s="23"/>
      <c r="K78" s="23"/>
      <c r="L78" s="44"/>
    </row>
    <row r="79" customFormat="false" ht="16.5" hidden="true" customHeight="false" outlineLevel="0" collapsed="false">
      <c r="A79" s="7"/>
      <c r="B79" s="60"/>
      <c r="C79" s="55"/>
      <c r="D79" s="23"/>
      <c r="E79" s="24"/>
      <c r="F79" s="23"/>
      <c r="G79" s="23"/>
      <c r="H79" s="26"/>
      <c r="I79" s="25"/>
      <c r="J79" s="23"/>
      <c r="K79" s="23"/>
      <c r="L79" s="44"/>
    </row>
    <row r="80" customFormat="false" ht="16.5" hidden="true" customHeight="false" outlineLevel="0" collapsed="false">
      <c r="A80" s="7"/>
      <c r="B80" s="60"/>
      <c r="C80" s="55"/>
      <c r="D80" s="23"/>
      <c r="E80" s="24"/>
      <c r="F80" s="23"/>
      <c r="G80" s="23"/>
      <c r="H80" s="26"/>
      <c r="I80" s="25"/>
      <c r="J80" s="23"/>
      <c r="K80" s="23"/>
      <c r="L80" s="44"/>
    </row>
    <row r="81" customFormat="false" ht="16.5" hidden="true" customHeight="false" outlineLevel="0" collapsed="false">
      <c r="A81" s="7"/>
      <c r="B81" s="60"/>
      <c r="C81" s="55"/>
      <c r="D81" s="23"/>
      <c r="E81" s="24"/>
      <c r="F81" s="23"/>
      <c r="G81" s="23"/>
      <c r="H81" s="26"/>
      <c r="I81" s="25"/>
      <c r="J81" s="23"/>
      <c r="K81" s="23"/>
      <c r="L81" s="44"/>
    </row>
    <row r="82" customFormat="false" ht="16.5" hidden="true" customHeight="false" outlineLevel="0" collapsed="false">
      <c r="A82" s="7"/>
      <c r="B82" s="60"/>
      <c r="C82" s="55"/>
      <c r="D82" s="23"/>
      <c r="E82" s="24"/>
      <c r="F82" s="25"/>
      <c r="G82" s="25"/>
      <c r="H82" s="26"/>
      <c r="I82" s="25"/>
      <c r="J82" s="25"/>
      <c r="K82" s="23"/>
      <c r="L82" s="23"/>
    </row>
    <row r="83" customFormat="false" ht="24.75" hidden="true" customHeight="true" outlineLevel="0" collapsed="false">
      <c r="A83" s="35"/>
      <c r="B83" s="36"/>
      <c r="C83" s="37"/>
      <c r="D83" s="38"/>
      <c r="E83" s="39"/>
      <c r="F83" s="40"/>
      <c r="G83" s="40"/>
      <c r="H83" s="59"/>
      <c r="I83" s="40"/>
      <c r="J83" s="40"/>
      <c r="K83" s="38"/>
      <c r="L83" s="38"/>
    </row>
    <row r="84" customFormat="false" ht="24.75" hidden="false" customHeight="true" outlineLevel="0" collapsed="false">
      <c r="A84" s="7" t="s">
        <v>321</v>
      </c>
      <c r="B84" s="41" t="s">
        <v>71</v>
      </c>
      <c r="C84" s="15" t="n">
        <v>180</v>
      </c>
      <c r="D84" s="23"/>
      <c r="E84" s="24"/>
      <c r="F84" s="25"/>
      <c r="G84" s="25"/>
      <c r="H84" s="26"/>
      <c r="I84" s="25"/>
      <c r="J84" s="25"/>
      <c r="K84" s="23"/>
      <c r="L84" s="43" t="n">
        <v>2.32</v>
      </c>
    </row>
    <row r="85" customFormat="false" ht="24.6" hidden="false" customHeight="true" outlineLevel="0" collapsed="false">
      <c r="A85" s="7"/>
      <c r="B85" s="60" t="s">
        <v>72</v>
      </c>
      <c r="C85" s="15"/>
      <c r="D85" s="23" t="n">
        <v>1.5</v>
      </c>
      <c r="E85" s="24" t="n">
        <f aca="false">D85/100</f>
        <v>0.015</v>
      </c>
      <c r="F85" s="25"/>
      <c r="G85" s="25"/>
      <c r="H85" s="26" t="n">
        <f aca="false">H5*D85/100</f>
        <v>0</v>
      </c>
      <c r="I85" s="25"/>
      <c r="J85" s="25"/>
      <c r="K85" s="23" t="n">
        <v>105</v>
      </c>
      <c r="L85" s="23" t="n">
        <f aca="false">D85*K85</f>
        <v>157.5</v>
      </c>
    </row>
    <row r="86" customFormat="false" ht="16.5" hidden="false" customHeight="false" outlineLevel="0" collapsed="false">
      <c r="A86" s="7"/>
      <c r="B86" s="60" t="s">
        <v>32</v>
      </c>
      <c r="C86" s="15"/>
      <c r="D86" s="23" t="n">
        <v>15</v>
      </c>
      <c r="E86" s="24" t="n">
        <f aca="false">D86/100</f>
        <v>0.15</v>
      </c>
      <c r="F86" s="25"/>
      <c r="G86" s="25"/>
      <c r="H86" s="26" t="n">
        <f aca="false">H5*D86/100</f>
        <v>0</v>
      </c>
      <c r="I86" s="25"/>
      <c r="J86" s="25"/>
      <c r="K86" s="23" t="n">
        <v>0</v>
      </c>
      <c r="L86" s="23" t="n">
        <f aca="false">D86*K86</f>
        <v>0</v>
      </c>
    </row>
    <row r="87" customFormat="false" ht="16.5" hidden="false" customHeight="false" outlineLevel="0" collapsed="false">
      <c r="A87" s="7"/>
      <c r="B87" s="60" t="s">
        <v>21</v>
      </c>
      <c r="C87" s="15"/>
      <c r="D87" s="23" t="n">
        <v>1.5</v>
      </c>
      <c r="E87" s="24" t="n">
        <f aca="false">D87/100</f>
        <v>0.015</v>
      </c>
      <c r="F87" s="25"/>
      <c r="G87" s="25"/>
      <c r="H87" s="26" t="n">
        <f aca="false">H5*D87/100</f>
        <v>0</v>
      </c>
      <c r="I87" s="25"/>
      <c r="J87" s="25"/>
      <c r="K87" s="23" t="n">
        <v>46</v>
      </c>
      <c r="L87" s="23" t="n">
        <f aca="false">D87*K87</f>
        <v>69</v>
      </c>
    </row>
    <row r="88" customFormat="false" ht="16.5" hidden="false" customHeight="false" outlineLevel="0" collapsed="false">
      <c r="A88" s="7"/>
      <c r="B88" s="60" t="s">
        <v>73</v>
      </c>
      <c r="C88" s="15"/>
      <c r="D88" s="26" t="n">
        <v>0.015</v>
      </c>
      <c r="E88" s="34" t="n">
        <f aca="false">D88/100</f>
        <v>0.00015</v>
      </c>
      <c r="F88" s="25"/>
      <c r="G88" s="25"/>
      <c r="H88" s="26" t="n">
        <f aca="false">H5*D88/100</f>
        <v>0</v>
      </c>
      <c r="I88" s="25"/>
      <c r="J88" s="25"/>
      <c r="K88" s="23" t="n">
        <v>350</v>
      </c>
      <c r="L88" s="23" t="n">
        <f aca="false">D88*K88</f>
        <v>5.25</v>
      </c>
    </row>
    <row r="89" customFormat="false" ht="16.5" hidden="false" customHeight="false" outlineLevel="0" collapsed="false">
      <c r="A89" s="7"/>
      <c r="B89" s="60"/>
      <c r="C89" s="15"/>
      <c r="D89" s="23"/>
      <c r="E89" s="24"/>
      <c r="F89" s="25"/>
      <c r="G89" s="25"/>
      <c r="H89" s="26"/>
      <c r="I89" s="25"/>
      <c r="J89" s="25"/>
      <c r="K89" s="23"/>
      <c r="L89" s="23" t="n">
        <f aca="false">L85+L86+L87+L88</f>
        <v>231.75</v>
      </c>
    </row>
    <row r="90" customFormat="false" ht="16.5" hidden="false" customHeight="false" outlineLevel="0" collapsed="false">
      <c r="A90" s="35"/>
      <c r="B90" s="36" t="s">
        <v>33</v>
      </c>
      <c r="C90" s="37"/>
      <c r="D90" s="38"/>
      <c r="E90" s="39"/>
      <c r="F90" s="59" t="n">
        <v>0.072</v>
      </c>
      <c r="G90" s="40" t="n">
        <v>0</v>
      </c>
      <c r="H90" s="59" t="n">
        <v>19.63</v>
      </c>
      <c r="I90" s="40" t="n">
        <v>78.84</v>
      </c>
      <c r="J90" s="40" t="n">
        <v>5.6</v>
      </c>
      <c r="K90" s="38"/>
      <c r="L90" s="38" t="n">
        <f aca="false">L89/100</f>
        <v>2.3175</v>
      </c>
    </row>
    <row r="91" customFormat="false" ht="16.5" hidden="false" customHeight="false" outlineLevel="0" collapsed="false">
      <c r="A91" s="7" t="s">
        <v>37</v>
      </c>
      <c r="B91" s="14" t="s">
        <v>74</v>
      </c>
      <c r="C91" s="15" t="s">
        <v>322</v>
      </c>
      <c r="D91" s="23"/>
      <c r="E91" s="24"/>
      <c r="F91" s="25"/>
      <c r="G91" s="25"/>
      <c r="H91" s="26"/>
      <c r="I91" s="25"/>
      <c r="J91" s="25"/>
      <c r="K91" s="23"/>
      <c r="L91" s="16" t="n">
        <v>1.64</v>
      </c>
    </row>
    <row r="92" customFormat="false" ht="16.5" hidden="false" customHeight="false" outlineLevel="0" collapsed="false">
      <c r="A92" s="7"/>
      <c r="B92" s="22" t="s">
        <v>38</v>
      </c>
      <c r="C92" s="15"/>
      <c r="D92" s="23" t="n">
        <v>2</v>
      </c>
      <c r="E92" s="24" t="n">
        <f aca="false">D92/100</f>
        <v>0.02</v>
      </c>
      <c r="F92" s="25"/>
      <c r="G92" s="25"/>
      <c r="H92" s="26" t="n">
        <f aca="false">H5*D92/100</f>
        <v>0</v>
      </c>
      <c r="I92" s="25"/>
      <c r="J92" s="25"/>
      <c r="K92" s="23" t="n">
        <v>41</v>
      </c>
      <c r="L92" s="23" t="n">
        <f aca="false">D92*K92</f>
        <v>82</v>
      </c>
    </row>
    <row r="93" customFormat="false" ht="16.5" hidden="false" customHeight="false" outlineLevel="0" collapsed="false">
      <c r="A93" s="7"/>
      <c r="B93" s="60" t="s">
        <v>76</v>
      </c>
      <c r="C93" s="15"/>
      <c r="D93" s="23" t="n">
        <v>2</v>
      </c>
      <c r="E93" s="24" t="n">
        <f aca="false">D93/100</f>
        <v>0.02</v>
      </c>
      <c r="F93" s="25"/>
      <c r="G93" s="25"/>
      <c r="H93" s="26" t="n">
        <f aca="false">H5*D93/100</f>
        <v>0</v>
      </c>
      <c r="I93" s="25"/>
      <c r="J93" s="25"/>
      <c r="K93" s="23" t="n">
        <v>41</v>
      </c>
      <c r="L93" s="23" t="n">
        <f aca="false">D93*K93</f>
        <v>82</v>
      </c>
    </row>
    <row r="94" customFormat="false" ht="16.5" hidden="false" customHeight="false" outlineLevel="0" collapsed="false">
      <c r="A94" s="7"/>
      <c r="B94" s="60"/>
      <c r="C94" s="15"/>
      <c r="D94" s="23"/>
      <c r="E94" s="24"/>
      <c r="F94" s="25"/>
      <c r="G94" s="25"/>
      <c r="H94" s="26"/>
      <c r="I94" s="25"/>
      <c r="J94" s="25"/>
      <c r="K94" s="23"/>
      <c r="L94" s="23" t="n">
        <f aca="false">L92+L93</f>
        <v>164</v>
      </c>
    </row>
    <row r="95" customFormat="false" ht="16.5" hidden="false" customHeight="false" outlineLevel="0" collapsed="false">
      <c r="A95" s="35"/>
      <c r="B95" s="36" t="s">
        <v>33</v>
      </c>
      <c r="C95" s="37"/>
      <c r="D95" s="38"/>
      <c r="E95" s="39"/>
      <c r="F95" s="38" t="n">
        <v>4.8</v>
      </c>
      <c r="G95" s="38" t="n">
        <v>0.735</v>
      </c>
      <c r="H95" s="38" t="n">
        <v>24.4</v>
      </c>
      <c r="I95" s="40" t="n">
        <v>123</v>
      </c>
      <c r="J95" s="40" t="n">
        <v>0</v>
      </c>
      <c r="K95" s="38" t="n">
        <v>0</v>
      </c>
      <c r="L95" s="38" t="n">
        <f aca="false">L94/100</f>
        <v>1.64</v>
      </c>
    </row>
    <row r="96" customFormat="false" ht="16.5" hidden="false" customHeight="false" outlineLevel="0" collapsed="false">
      <c r="A96" s="46"/>
      <c r="B96" s="63" t="s">
        <v>77</v>
      </c>
      <c r="C96" s="48"/>
      <c r="D96" s="49"/>
      <c r="E96" s="50"/>
      <c r="F96" s="49" t="n">
        <f aca="false">F59++F82+F90+F95</f>
        <v>8.472</v>
      </c>
      <c r="G96" s="49" t="n">
        <f aca="false">G59++G82+G90+G95</f>
        <v>5.835</v>
      </c>
      <c r="H96" s="52" t="n">
        <f aca="false">H59++H82+H90+H95</f>
        <v>64.23</v>
      </c>
      <c r="I96" s="51" t="n">
        <f aca="false">I59++I82+I90+I95</f>
        <v>335.04</v>
      </c>
      <c r="J96" s="49" t="n">
        <f aca="false">J59++J82+J90+J95</f>
        <v>6.8</v>
      </c>
      <c r="K96" s="49"/>
      <c r="L96" s="49" t="n">
        <f aca="false">L59+L70+L77+L90+L95</f>
        <v>43.3393</v>
      </c>
    </row>
    <row r="97" customFormat="false" ht="22.7" hidden="false" customHeight="true" outlineLevel="0" collapsed="false">
      <c r="A97" s="9" t="s">
        <v>78</v>
      </c>
      <c r="B97" s="9"/>
      <c r="C97" s="9"/>
      <c r="D97" s="9"/>
      <c r="E97" s="9"/>
      <c r="F97" s="9"/>
      <c r="G97" s="9"/>
      <c r="H97" s="9"/>
      <c r="I97" s="9"/>
      <c r="J97" s="9"/>
      <c r="K97" s="9"/>
      <c r="L97" s="9"/>
    </row>
    <row r="98" customFormat="false" ht="22.9" hidden="false" customHeight="true" outlineLevel="0" collapsed="false">
      <c r="A98" s="7" t="s">
        <v>79</v>
      </c>
      <c r="B98" s="14" t="s">
        <v>80</v>
      </c>
      <c r="C98" s="15" t="n">
        <v>80</v>
      </c>
      <c r="D98" s="23"/>
      <c r="E98" s="24"/>
      <c r="F98" s="25"/>
      <c r="G98" s="25"/>
      <c r="H98" s="26"/>
      <c r="I98" s="25"/>
      <c r="J98" s="25"/>
      <c r="K98" s="23"/>
      <c r="L98" s="16" t="n">
        <v>7.23</v>
      </c>
    </row>
    <row r="99" customFormat="false" ht="16.75" hidden="false" customHeight="false" outlineLevel="0" collapsed="false">
      <c r="A99" s="7"/>
      <c r="B99" s="22" t="s">
        <v>80</v>
      </c>
      <c r="C99" s="15"/>
      <c r="D99" s="23" t="n">
        <v>8.5</v>
      </c>
      <c r="E99" s="24" t="n">
        <f aca="false">D99/100</f>
        <v>0.085</v>
      </c>
      <c r="F99" s="25"/>
      <c r="G99" s="25"/>
      <c r="H99" s="26" t="n">
        <f aca="false">H63*D99/100</f>
        <v>0</v>
      </c>
      <c r="I99" s="25"/>
      <c r="J99" s="25"/>
      <c r="K99" s="23" t="n">
        <v>85</v>
      </c>
      <c r="L99" s="23" t="n">
        <f aca="false">D99*K99</f>
        <v>722.5</v>
      </c>
    </row>
    <row r="100" customFormat="false" ht="16.75" hidden="false" customHeight="false" outlineLevel="0" collapsed="false">
      <c r="A100" s="35"/>
      <c r="B100" s="36" t="s">
        <v>33</v>
      </c>
      <c r="C100" s="37"/>
      <c r="D100" s="38"/>
      <c r="E100" s="39"/>
      <c r="F100" s="40" t="n">
        <v>0.4</v>
      </c>
      <c r="G100" s="40" t="n">
        <v>0.1</v>
      </c>
      <c r="H100" s="40" t="n">
        <v>1.6</v>
      </c>
      <c r="I100" s="40" t="n">
        <v>9</v>
      </c>
      <c r="J100" s="38" t="n">
        <v>0.01</v>
      </c>
      <c r="K100" s="38"/>
      <c r="L100" s="38" t="n">
        <f aca="false">L99/100</f>
        <v>7.225</v>
      </c>
    </row>
    <row r="101" customFormat="false" ht="34.35" hidden="false" customHeight="true" outlineLevel="0" collapsed="false">
      <c r="A101" s="7" t="s">
        <v>323</v>
      </c>
      <c r="B101" s="41" t="s">
        <v>82</v>
      </c>
      <c r="C101" s="15" t="n">
        <v>130</v>
      </c>
      <c r="D101" s="23"/>
      <c r="E101" s="24"/>
      <c r="F101" s="23"/>
      <c r="G101" s="25"/>
      <c r="H101" s="26"/>
      <c r="I101" s="25"/>
      <c r="J101" s="25"/>
      <c r="K101" s="23"/>
      <c r="L101" s="43" t="n">
        <v>13.88</v>
      </c>
    </row>
    <row r="102" customFormat="false" ht="16.5" hidden="false" customHeight="false" outlineLevel="0" collapsed="false">
      <c r="A102" s="7"/>
      <c r="B102" s="22" t="s">
        <v>83</v>
      </c>
      <c r="C102" s="15"/>
      <c r="D102" s="23" t="n">
        <v>3.5</v>
      </c>
      <c r="E102" s="24" t="n">
        <f aca="false">D102/100</f>
        <v>0.035</v>
      </c>
      <c r="F102" s="23"/>
      <c r="G102" s="25"/>
      <c r="H102" s="26" t="n">
        <f aca="false">H5*D102/100</f>
        <v>0</v>
      </c>
      <c r="I102" s="25"/>
      <c r="J102" s="25"/>
      <c r="K102" s="23" t="n">
        <v>35</v>
      </c>
      <c r="L102" s="23" t="n">
        <f aca="false">D102*K102</f>
        <v>122.5</v>
      </c>
    </row>
    <row r="103" customFormat="false" ht="16.5" hidden="false" customHeight="false" outlineLevel="0" collapsed="false">
      <c r="A103" s="7"/>
      <c r="B103" s="22" t="s">
        <v>84</v>
      </c>
      <c r="C103" s="15"/>
      <c r="D103" s="23" t="n">
        <v>2.64</v>
      </c>
      <c r="E103" s="24" t="n">
        <f aca="false">D103/100</f>
        <v>0.0264</v>
      </c>
      <c r="F103" s="23"/>
      <c r="G103" s="25"/>
      <c r="H103" s="26" t="n">
        <f aca="false">H5*D103/100</f>
        <v>0</v>
      </c>
      <c r="I103" s="25"/>
      <c r="J103" s="25"/>
      <c r="K103" s="23" t="n">
        <v>390</v>
      </c>
      <c r="L103" s="23" t="n">
        <f aca="false">D103*K103</f>
        <v>1029.6</v>
      </c>
    </row>
    <row r="104" customFormat="false" ht="16.5" hidden="false" customHeight="false" outlineLevel="0" collapsed="false">
      <c r="A104" s="7"/>
      <c r="B104" s="22" t="s">
        <v>23</v>
      </c>
      <c r="C104" s="15"/>
      <c r="D104" s="23" t="n">
        <v>0.6</v>
      </c>
      <c r="E104" s="24" t="n">
        <f aca="false">D104/100</f>
        <v>0.006</v>
      </c>
      <c r="F104" s="23"/>
      <c r="G104" s="25"/>
      <c r="H104" s="26" t="n">
        <f aca="false">H5*D104/100</f>
        <v>0</v>
      </c>
      <c r="I104" s="25"/>
      <c r="J104" s="25"/>
      <c r="K104" s="23" t="n">
        <v>390</v>
      </c>
      <c r="L104" s="23" t="n">
        <f aca="false">D104*K104</f>
        <v>234</v>
      </c>
    </row>
    <row r="105" customFormat="false" ht="16.5" hidden="false" customHeight="false" outlineLevel="0" collapsed="false">
      <c r="A105" s="7"/>
      <c r="B105" s="22" t="s">
        <v>26</v>
      </c>
      <c r="C105" s="15"/>
      <c r="D105" s="23" t="n">
        <v>0.12</v>
      </c>
      <c r="E105" s="24" t="n">
        <f aca="false">D105/100</f>
        <v>0.0012</v>
      </c>
      <c r="F105" s="23"/>
      <c r="G105" s="25"/>
      <c r="H105" s="26" t="n">
        <f aca="false">H5*D105/100</f>
        <v>0</v>
      </c>
      <c r="I105" s="25"/>
      <c r="J105" s="25"/>
      <c r="K105" s="23" t="n">
        <v>14</v>
      </c>
      <c r="L105" s="23" t="n">
        <f aca="false">D105*K105</f>
        <v>1.68</v>
      </c>
    </row>
    <row r="106" customFormat="false" ht="16.5" hidden="false" customHeight="false" outlineLevel="0" collapsed="false">
      <c r="A106" s="7"/>
      <c r="B106" s="22"/>
      <c r="C106" s="15"/>
      <c r="D106" s="23"/>
      <c r="E106" s="24"/>
      <c r="F106" s="23"/>
      <c r="G106" s="25"/>
      <c r="H106" s="26"/>
      <c r="I106" s="25"/>
      <c r="J106" s="25"/>
      <c r="K106" s="23"/>
      <c r="L106" s="23" t="n">
        <f aca="false">L102+L103+L104+L105</f>
        <v>1387.78</v>
      </c>
    </row>
    <row r="107" customFormat="false" ht="16.5" hidden="false" customHeight="false" outlineLevel="0" collapsed="false">
      <c r="A107" s="35"/>
      <c r="B107" s="36" t="s">
        <v>33</v>
      </c>
      <c r="C107" s="37"/>
      <c r="D107" s="38"/>
      <c r="E107" s="39"/>
      <c r="F107" s="38" t="n">
        <v>8.2</v>
      </c>
      <c r="G107" s="40" t="n">
        <v>10.3</v>
      </c>
      <c r="H107" s="40" t="n">
        <v>25</v>
      </c>
      <c r="I107" s="40" t="n">
        <v>226</v>
      </c>
      <c r="J107" s="40" t="n">
        <v>0</v>
      </c>
      <c r="K107" s="38"/>
      <c r="L107" s="38" t="n">
        <f aca="false">L106/100</f>
        <v>13.8778</v>
      </c>
    </row>
    <row r="108" customFormat="false" ht="25.5" hidden="false" customHeight="false" outlineLevel="0" collapsed="false">
      <c r="A108" s="7" t="s">
        <v>85</v>
      </c>
      <c r="B108" s="41" t="s">
        <v>86</v>
      </c>
      <c r="C108" s="15" t="n">
        <v>150</v>
      </c>
      <c r="D108" s="23"/>
      <c r="E108" s="24"/>
      <c r="F108" s="25"/>
      <c r="G108" s="25"/>
      <c r="H108" s="26"/>
      <c r="I108" s="25"/>
      <c r="J108" s="25"/>
      <c r="K108" s="23"/>
      <c r="L108" s="43" t="n">
        <v>0.68</v>
      </c>
    </row>
    <row r="109" customFormat="false" ht="16.5" hidden="false" customHeight="false" outlineLevel="0" collapsed="false">
      <c r="A109" s="7"/>
      <c r="B109" s="60" t="s">
        <v>87</v>
      </c>
      <c r="C109" s="15"/>
      <c r="D109" s="26" t="n">
        <v>0.037</v>
      </c>
      <c r="E109" s="24" t="n">
        <f aca="false">D109/100</f>
        <v>0.00037</v>
      </c>
      <c r="F109" s="25"/>
      <c r="G109" s="25"/>
      <c r="H109" s="26" t="n">
        <f aca="false">H5*D109/100</f>
        <v>0</v>
      </c>
      <c r="I109" s="25"/>
      <c r="J109" s="25"/>
      <c r="K109" s="23" t="n">
        <v>450</v>
      </c>
      <c r="L109" s="23" t="n">
        <f aca="false">D109*K109</f>
        <v>16.65</v>
      </c>
    </row>
    <row r="110" customFormat="false" ht="16.5" hidden="false" customHeight="false" outlineLevel="0" collapsed="false">
      <c r="A110" s="7"/>
      <c r="B110" s="60" t="s">
        <v>21</v>
      </c>
      <c r="C110" s="15"/>
      <c r="D110" s="23" t="n">
        <v>1.12</v>
      </c>
      <c r="E110" s="24" t="n">
        <f aca="false">D110/100</f>
        <v>0.0112</v>
      </c>
      <c r="F110" s="25"/>
      <c r="G110" s="25"/>
      <c r="H110" s="26" t="n">
        <f aca="false">H5*D110/100</f>
        <v>0</v>
      </c>
      <c r="I110" s="25"/>
      <c r="J110" s="25"/>
      <c r="K110" s="23" t="n">
        <v>46</v>
      </c>
      <c r="L110" s="23" t="n">
        <f aca="false">D110*K110</f>
        <v>51.52</v>
      </c>
    </row>
    <row r="111" customFormat="false" ht="16.5" hidden="false" customHeight="false" outlineLevel="0" collapsed="false">
      <c r="A111" s="7"/>
      <c r="B111" s="60" t="s">
        <v>32</v>
      </c>
      <c r="C111" s="15"/>
      <c r="D111" s="23" t="n">
        <v>15.3</v>
      </c>
      <c r="E111" s="24" t="n">
        <f aca="false">D111/100</f>
        <v>0.153</v>
      </c>
      <c r="F111" s="25"/>
      <c r="G111" s="25"/>
      <c r="H111" s="26" t="n">
        <f aca="false">H5*D111/100</f>
        <v>0</v>
      </c>
      <c r="I111" s="25"/>
      <c r="J111" s="25"/>
      <c r="K111" s="23" t="n">
        <v>0</v>
      </c>
      <c r="L111" s="23" t="n">
        <f aca="false">D111*K111</f>
        <v>0</v>
      </c>
    </row>
    <row r="112" customFormat="false" ht="16.5" hidden="false" customHeight="false" outlineLevel="0" collapsed="false">
      <c r="A112" s="7"/>
      <c r="B112" s="60"/>
      <c r="C112" s="15"/>
      <c r="D112" s="23"/>
      <c r="E112" s="24"/>
      <c r="F112" s="25"/>
      <c r="G112" s="25"/>
      <c r="H112" s="26"/>
      <c r="I112" s="25"/>
      <c r="J112" s="25"/>
      <c r="K112" s="23"/>
      <c r="L112" s="23" t="n">
        <f aca="false">L109+L110+L111</f>
        <v>68.17</v>
      </c>
    </row>
    <row r="113" customFormat="false" ht="16.5" hidden="false" customHeight="false" outlineLevel="0" collapsed="false">
      <c r="A113" s="35"/>
      <c r="B113" s="36" t="s">
        <v>33</v>
      </c>
      <c r="C113" s="37"/>
      <c r="D113" s="38"/>
      <c r="E113" s="39"/>
      <c r="F113" s="38" t="n">
        <v>0.1</v>
      </c>
      <c r="G113" s="40" t="n">
        <v>0</v>
      </c>
      <c r="H113" s="59" t="n">
        <v>15</v>
      </c>
      <c r="I113" s="40" t="n">
        <v>60</v>
      </c>
      <c r="J113" s="40" t="n">
        <v>0</v>
      </c>
      <c r="K113" s="38"/>
      <c r="L113" s="38" t="n">
        <f aca="false">L112/100</f>
        <v>0.6817</v>
      </c>
    </row>
    <row r="114" customFormat="false" ht="16.5" hidden="false" customHeight="false" outlineLevel="0" collapsed="false">
      <c r="A114" s="7" t="s">
        <v>37</v>
      </c>
      <c r="B114" s="14" t="s">
        <v>38</v>
      </c>
      <c r="C114" s="15" t="n">
        <v>20</v>
      </c>
      <c r="D114" s="23"/>
      <c r="E114" s="24"/>
      <c r="F114" s="25"/>
      <c r="G114" s="25"/>
      <c r="H114" s="26"/>
      <c r="I114" s="25"/>
      <c r="J114" s="25"/>
      <c r="K114" s="23"/>
      <c r="L114" s="16" t="n">
        <v>0.82</v>
      </c>
    </row>
    <row r="115" customFormat="false" ht="16.5" hidden="false" customHeight="false" outlineLevel="0" collapsed="false">
      <c r="A115" s="7"/>
      <c r="B115" s="14"/>
      <c r="C115" s="15"/>
      <c r="D115" s="23" t="n">
        <v>2</v>
      </c>
      <c r="E115" s="24" t="n">
        <f aca="false">D115/100</f>
        <v>0.02</v>
      </c>
      <c r="F115" s="25"/>
      <c r="G115" s="25"/>
      <c r="H115" s="26" t="n">
        <f aca="false">H5*D115/100</f>
        <v>0</v>
      </c>
      <c r="I115" s="25"/>
      <c r="J115" s="25"/>
      <c r="K115" s="23" t="n">
        <v>41</v>
      </c>
      <c r="L115" s="23" t="n">
        <f aca="false">D115*K115</f>
        <v>82</v>
      </c>
    </row>
    <row r="116" customFormat="false" ht="16.5" hidden="false" customHeight="false" outlineLevel="0" collapsed="false">
      <c r="A116" s="35"/>
      <c r="B116" s="36" t="s">
        <v>33</v>
      </c>
      <c r="C116" s="37"/>
      <c r="D116" s="38"/>
      <c r="E116" s="39"/>
      <c r="F116" s="40" t="n">
        <v>2.4</v>
      </c>
      <c r="G116" s="40" t="n">
        <v>0.4</v>
      </c>
      <c r="H116" s="40" t="n">
        <v>12.2</v>
      </c>
      <c r="I116" s="40" t="n">
        <v>63.6</v>
      </c>
      <c r="J116" s="40" t="n">
        <v>0</v>
      </c>
      <c r="K116" s="38"/>
      <c r="L116" s="38" t="n">
        <f aca="false">L115/100</f>
        <v>0.82</v>
      </c>
    </row>
    <row r="117" customFormat="false" ht="16.5" hidden="false" customHeight="false" outlineLevel="0" collapsed="false">
      <c r="A117" s="46"/>
      <c r="B117" s="63" t="s">
        <v>89</v>
      </c>
      <c r="C117" s="48"/>
      <c r="D117" s="49"/>
      <c r="E117" s="50"/>
      <c r="F117" s="49" t="n">
        <f aca="false">F100++F107++F113+F116</f>
        <v>11.1</v>
      </c>
      <c r="G117" s="49" t="n">
        <f aca="false">G100++G107++G113+G116</f>
        <v>10.8</v>
      </c>
      <c r="H117" s="52" t="n">
        <f aca="false">H100++H107++H113+H116</f>
        <v>53.8</v>
      </c>
      <c r="I117" s="51" t="n">
        <f aca="false">I100++I107++I113+I116</f>
        <v>358.6</v>
      </c>
      <c r="J117" s="49" t="n">
        <f aca="false">J100++J107++J113+J116</f>
        <v>0.01</v>
      </c>
      <c r="K117" s="49"/>
      <c r="L117" s="49" t="n">
        <f aca="false">L100+L107+L113+L116</f>
        <v>22.6045</v>
      </c>
    </row>
    <row r="118" customFormat="false" ht="16.15" hidden="false" customHeight="true" outlineLevel="0" collapsed="false">
      <c r="A118" s="9" t="s">
        <v>90</v>
      </c>
      <c r="B118" s="9"/>
      <c r="C118" s="9"/>
      <c r="D118" s="9"/>
      <c r="E118" s="9"/>
      <c r="F118" s="9"/>
      <c r="G118" s="9"/>
      <c r="H118" s="9"/>
      <c r="I118" s="9"/>
      <c r="J118" s="9"/>
      <c r="K118" s="9"/>
      <c r="L118" s="9"/>
    </row>
    <row r="119" customFormat="false" ht="25.5" hidden="false" customHeight="false" outlineLevel="0" collapsed="false">
      <c r="A119" s="7" t="s">
        <v>85</v>
      </c>
      <c r="B119" s="41" t="s">
        <v>86</v>
      </c>
      <c r="C119" s="15" t="n">
        <v>150</v>
      </c>
      <c r="D119" s="23"/>
      <c r="E119" s="24"/>
      <c r="F119" s="25"/>
      <c r="G119" s="25"/>
      <c r="H119" s="26"/>
      <c r="I119" s="25"/>
      <c r="J119" s="25"/>
      <c r="K119" s="23"/>
      <c r="L119" s="43" t="n">
        <v>0.68</v>
      </c>
    </row>
    <row r="120" customFormat="false" ht="16.5" hidden="false" customHeight="false" outlineLevel="0" collapsed="false">
      <c r="A120" s="7"/>
      <c r="B120" s="60" t="s">
        <v>87</v>
      </c>
      <c r="C120" s="15"/>
      <c r="D120" s="26" t="n">
        <v>0.037</v>
      </c>
      <c r="E120" s="24" t="n">
        <f aca="false">D120/100</f>
        <v>0.00037</v>
      </c>
      <c r="F120" s="25"/>
      <c r="G120" s="25"/>
      <c r="H120" s="26" t="n">
        <f aca="false">H5*D120/100</f>
        <v>0</v>
      </c>
      <c r="I120" s="25"/>
      <c r="J120" s="25"/>
      <c r="K120" s="23" t="n">
        <v>450</v>
      </c>
      <c r="L120" s="23" t="n">
        <f aca="false">D120*K120</f>
        <v>16.65</v>
      </c>
      <c r="O120" s="65"/>
    </row>
    <row r="121" customFormat="false" ht="16.5" hidden="false" customHeight="false" outlineLevel="0" collapsed="false">
      <c r="A121" s="7"/>
      <c r="B121" s="60" t="s">
        <v>21</v>
      </c>
      <c r="C121" s="15"/>
      <c r="D121" s="23" t="n">
        <v>1.12</v>
      </c>
      <c r="E121" s="24" t="n">
        <f aca="false">D121/100</f>
        <v>0.0112</v>
      </c>
      <c r="F121" s="25"/>
      <c r="G121" s="25"/>
      <c r="H121" s="26" t="n">
        <f aca="false">H5*D121/100</f>
        <v>0</v>
      </c>
      <c r="I121" s="25"/>
      <c r="J121" s="25"/>
      <c r="K121" s="23" t="n">
        <v>46</v>
      </c>
      <c r="L121" s="23" t="n">
        <f aca="false">D121*K121</f>
        <v>51.52</v>
      </c>
    </row>
    <row r="122" customFormat="false" ht="16.5" hidden="false" customHeight="false" outlineLevel="0" collapsed="false">
      <c r="A122" s="7"/>
      <c r="B122" s="60" t="s">
        <v>32</v>
      </c>
      <c r="C122" s="15"/>
      <c r="D122" s="23" t="n">
        <v>15.3</v>
      </c>
      <c r="E122" s="24" t="n">
        <f aca="false">D122/100</f>
        <v>0.153</v>
      </c>
      <c r="F122" s="25"/>
      <c r="G122" s="25"/>
      <c r="H122" s="26" t="n">
        <f aca="false">H5*D122/100</f>
        <v>0</v>
      </c>
      <c r="I122" s="25"/>
      <c r="J122" s="25"/>
      <c r="K122" s="23" t="n">
        <v>0</v>
      </c>
      <c r="L122" s="23" t="n">
        <f aca="false">D122*K122</f>
        <v>0</v>
      </c>
    </row>
    <row r="123" customFormat="false" ht="16.5" hidden="false" customHeight="false" outlineLevel="0" collapsed="false">
      <c r="A123" s="7"/>
      <c r="B123" s="60"/>
      <c r="C123" s="15"/>
      <c r="D123" s="23"/>
      <c r="E123" s="24"/>
      <c r="F123" s="25"/>
      <c r="G123" s="25"/>
      <c r="H123" s="26"/>
      <c r="I123" s="25"/>
      <c r="J123" s="25"/>
      <c r="K123" s="23"/>
      <c r="L123" s="23" t="n">
        <f aca="false">L120+L121+L122</f>
        <v>68.17</v>
      </c>
    </row>
    <row r="124" customFormat="false" ht="16.5" hidden="false" customHeight="false" outlineLevel="0" collapsed="false">
      <c r="A124" s="35"/>
      <c r="B124" s="36" t="s">
        <v>33</v>
      </c>
      <c r="C124" s="37"/>
      <c r="D124" s="38"/>
      <c r="E124" s="39"/>
      <c r="F124" s="38" t="n">
        <v>0.1</v>
      </c>
      <c r="G124" s="40" t="n">
        <v>0</v>
      </c>
      <c r="H124" s="59" t="n">
        <v>15</v>
      </c>
      <c r="I124" s="40" t="n">
        <v>60</v>
      </c>
      <c r="J124" s="40" t="n">
        <v>0</v>
      </c>
      <c r="K124" s="38"/>
      <c r="L124" s="38" t="n">
        <f aca="false">L123/100</f>
        <v>0.6817</v>
      </c>
    </row>
    <row r="125" customFormat="false" ht="19.5" hidden="false" customHeight="true" outlineLevel="0" collapsed="false">
      <c r="A125" s="7" t="s">
        <v>93</v>
      </c>
      <c r="B125" s="41" t="s">
        <v>94</v>
      </c>
      <c r="C125" s="15" t="n">
        <v>20</v>
      </c>
      <c r="D125" s="23"/>
      <c r="E125" s="24"/>
      <c r="F125" s="25"/>
      <c r="G125" s="25"/>
      <c r="H125" s="26"/>
      <c r="I125" s="25"/>
      <c r="J125" s="25"/>
      <c r="K125" s="23"/>
      <c r="L125" s="16" t="n">
        <v>1.7</v>
      </c>
    </row>
    <row r="126" customFormat="false" ht="16.5" hidden="false" customHeight="true" outlineLevel="0" collapsed="false">
      <c r="A126" s="7"/>
      <c r="B126" s="60" t="s">
        <v>95</v>
      </c>
      <c r="C126" s="15"/>
      <c r="D126" s="23" t="n">
        <v>2</v>
      </c>
      <c r="E126" s="24" t="n">
        <f aca="false">D126/100</f>
        <v>0.02</v>
      </c>
      <c r="F126" s="25"/>
      <c r="G126" s="25"/>
      <c r="H126" s="26" t="n">
        <f aca="false">H5*D126/100</f>
        <v>0</v>
      </c>
      <c r="I126" s="25"/>
      <c r="J126" s="25"/>
      <c r="K126" s="23" t="n">
        <v>85</v>
      </c>
      <c r="L126" s="23" t="n">
        <f aca="false">D126*K126</f>
        <v>170</v>
      </c>
    </row>
    <row r="127" customFormat="false" ht="16.5" hidden="false" customHeight="false" outlineLevel="0" collapsed="false">
      <c r="A127" s="35"/>
      <c r="B127" s="36" t="s">
        <v>33</v>
      </c>
      <c r="C127" s="37"/>
      <c r="D127" s="38"/>
      <c r="E127" s="39"/>
      <c r="F127" s="40" t="n">
        <v>3.2</v>
      </c>
      <c r="G127" s="40" t="n">
        <v>2.8</v>
      </c>
      <c r="H127" s="40" t="n">
        <v>27.4</v>
      </c>
      <c r="I127" s="40" t="n">
        <v>74</v>
      </c>
      <c r="J127" s="40" t="n">
        <v>0</v>
      </c>
      <c r="K127" s="38"/>
      <c r="L127" s="38" t="n">
        <f aca="false">L126/100</f>
        <v>1.7</v>
      </c>
    </row>
    <row r="128" customFormat="false" ht="16.5" hidden="false" customHeight="false" outlineLevel="0" collapsed="false">
      <c r="A128" s="46"/>
      <c r="B128" s="63" t="s">
        <v>96</v>
      </c>
      <c r="C128" s="48"/>
      <c r="D128" s="49"/>
      <c r="E128" s="50"/>
      <c r="F128" s="51" t="n">
        <f aca="false">F124+F127</f>
        <v>3.3</v>
      </c>
      <c r="G128" s="51" t="n">
        <f aca="false">G124+G127</f>
        <v>2.8</v>
      </c>
      <c r="H128" s="52" t="n">
        <f aca="false">H124+H127</f>
        <v>42.4</v>
      </c>
      <c r="I128" s="51" t="n">
        <f aca="false">I124+I127</f>
        <v>134</v>
      </c>
      <c r="J128" s="51" t="n">
        <f aca="false">J124+J127</f>
        <v>0</v>
      </c>
      <c r="K128" s="49"/>
      <c r="L128" s="49" t="n">
        <f aca="false">L124+L127</f>
        <v>2.3817</v>
      </c>
    </row>
    <row r="129" customFormat="false" ht="21.75" hidden="false" customHeight="true" outlineLevel="0" collapsed="false">
      <c r="A129" s="67"/>
      <c r="B129" s="68" t="s">
        <v>97</v>
      </c>
      <c r="C129" s="69"/>
      <c r="D129" s="70"/>
      <c r="E129" s="71"/>
      <c r="F129" s="70" t="n">
        <f aca="false">F36+F40+F96+F117+F128</f>
        <v>56.362</v>
      </c>
      <c r="G129" s="70" t="n">
        <f aca="false">G36+G40+G96+G117+G128</f>
        <v>34.485</v>
      </c>
      <c r="H129" s="70" t="n">
        <f aca="false">H36+H40+H96+H117+H128</f>
        <v>265.15</v>
      </c>
      <c r="I129" s="104" t="n">
        <f aca="false">I36+I40+I96+I117+I128</f>
        <v>1516.84</v>
      </c>
      <c r="J129" s="70" t="n">
        <f aca="false">J36+J40+J96+J117+J128</f>
        <v>16.81</v>
      </c>
      <c r="K129" s="70"/>
      <c r="L129" s="70" t="n">
        <f aca="false">L36+L40+L96+L117+L128</f>
        <v>113.6929</v>
      </c>
    </row>
    <row r="130" customFormat="false" ht="22.7" hidden="false" customHeight="true" outlineLevel="0" collapsed="false">
      <c r="A130" s="9" t="s">
        <v>98</v>
      </c>
      <c r="B130" s="9"/>
      <c r="C130" s="9"/>
      <c r="D130" s="9"/>
      <c r="E130" s="9"/>
      <c r="F130" s="9"/>
      <c r="G130" s="9"/>
      <c r="H130" s="9"/>
      <c r="I130" s="9"/>
      <c r="J130" s="9"/>
      <c r="K130" s="9"/>
      <c r="L130" s="9"/>
    </row>
    <row r="131" customFormat="false" ht="23.65" hidden="false" customHeight="true" outlineLevel="0" collapsed="false">
      <c r="A131" s="9" t="s">
        <v>14</v>
      </c>
      <c r="B131" s="9"/>
      <c r="C131" s="9"/>
      <c r="D131" s="9"/>
      <c r="E131" s="9"/>
      <c r="F131" s="9"/>
      <c r="G131" s="9"/>
      <c r="H131" s="9"/>
      <c r="I131" s="9"/>
      <c r="J131" s="9"/>
      <c r="K131" s="9"/>
      <c r="L131" s="9"/>
    </row>
    <row r="132" customFormat="false" ht="32.85" hidden="false" customHeight="true" outlineLevel="0" collapsed="false">
      <c r="A132" s="9"/>
      <c r="B132" s="9"/>
      <c r="C132" s="9"/>
      <c r="D132" s="9"/>
      <c r="E132" s="9"/>
      <c r="F132" s="9"/>
      <c r="G132" s="9"/>
      <c r="H132" s="105" t="n">
        <v>0</v>
      </c>
      <c r="I132" s="175"/>
      <c r="J132" s="9"/>
      <c r="K132" s="9"/>
      <c r="L132" s="9"/>
    </row>
    <row r="133" customFormat="false" ht="39" hidden="false" customHeight="true" outlineLevel="0" collapsed="false">
      <c r="A133" s="7" t="s">
        <v>99</v>
      </c>
      <c r="B133" s="41" t="s">
        <v>324</v>
      </c>
      <c r="C133" s="15" t="s">
        <v>325</v>
      </c>
      <c r="D133" s="23"/>
      <c r="E133" s="24"/>
      <c r="F133" s="25"/>
      <c r="G133" s="25"/>
      <c r="H133" s="73" t="s">
        <v>102</v>
      </c>
      <c r="I133" s="25"/>
      <c r="J133" s="25"/>
      <c r="K133" s="23"/>
      <c r="L133" s="43" t="n">
        <v>8.65</v>
      </c>
    </row>
    <row r="134" customFormat="false" ht="16.35" hidden="false" customHeight="true" outlineLevel="0" collapsed="false">
      <c r="A134" s="7"/>
      <c r="B134" s="22" t="s">
        <v>103</v>
      </c>
      <c r="C134" s="15"/>
      <c r="D134" s="23" t="n">
        <v>2.3</v>
      </c>
      <c r="E134" s="24" t="n">
        <f aca="false">D134/100</f>
        <v>0.023</v>
      </c>
      <c r="F134" s="25"/>
      <c r="G134" s="25"/>
      <c r="H134" s="26" t="n">
        <f aca="false">H132*D134/100</f>
        <v>0</v>
      </c>
      <c r="I134" s="25"/>
      <c r="J134" s="25"/>
      <c r="K134" s="23" t="n">
        <v>60</v>
      </c>
      <c r="L134" s="23" t="n">
        <f aca="false">D134*K134</f>
        <v>138</v>
      </c>
    </row>
    <row r="135" customFormat="false" ht="16.5" hidden="false" customHeight="false" outlineLevel="0" collapsed="false">
      <c r="A135" s="7"/>
      <c r="B135" s="22" t="s">
        <v>29</v>
      </c>
      <c r="C135" s="15"/>
      <c r="D135" s="23" t="n">
        <v>9.75</v>
      </c>
      <c r="E135" s="24" t="n">
        <f aca="false">D135/100</f>
        <v>0.0975</v>
      </c>
      <c r="F135" s="25"/>
      <c r="G135" s="25"/>
      <c r="H135" s="26" t="n">
        <f aca="false">H132*D135/100</f>
        <v>0</v>
      </c>
      <c r="I135" s="25"/>
      <c r="J135" s="25"/>
      <c r="K135" s="23" t="n">
        <v>50</v>
      </c>
      <c r="L135" s="23" t="n">
        <f aca="false">D135*K135</f>
        <v>487.5</v>
      </c>
    </row>
    <row r="136" customFormat="false" ht="16.5" hidden="false" customHeight="false" outlineLevel="0" collapsed="false">
      <c r="A136" s="7"/>
      <c r="B136" s="22" t="s">
        <v>32</v>
      </c>
      <c r="C136" s="15"/>
      <c r="D136" s="23" t="n">
        <v>3.37</v>
      </c>
      <c r="E136" s="24" t="n">
        <f aca="false">D136/100</f>
        <v>0.0337</v>
      </c>
      <c r="F136" s="25"/>
      <c r="G136" s="25"/>
      <c r="H136" s="26" t="n">
        <f aca="false">H132*D136/100</f>
        <v>0</v>
      </c>
      <c r="I136" s="25"/>
      <c r="J136" s="25"/>
      <c r="K136" s="23" t="n">
        <v>0</v>
      </c>
      <c r="L136" s="23" t="n">
        <f aca="false">D136*K136</f>
        <v>0</v>
      </c>
    </row>
    <row r="137" customFormat="false" ht="16.5" hidden="false" customHeight="false" outlineLevel="0" collapsed="false">
      <c r="A137" s="7"/>
      <c r="B137" s="22" t="s">
        <v>21</v>
      </c>
      <c r="C137" s="15"/>
      <c r="D137" s="23" t="n">
        <v>0.45</v>
      </c>
      <c r="E137" s="24" t="n">
        <f aca="false">D137/100</f>
        <v>0.0045</v>
      </c>
      <c r="F137" s="25"/>
      <c r="G137" s="25"/>
      <c r="H137" s="26" t="n">
        <f aca="false">H132*D137/100</f>
        <v>0</v>
      </c>
      <c r="I137" s="25"/>
      <c r="J137" s="25"/>
      <c r="K137" s="23" t="n">
        <v>46</v>
      </c>
      <c r="L137" s="23" t="n">
        <f aca="false">D137*K137</f>
        <v>20.7</v>
      </c>
    </row>
    <row r="138" customFormat="false" ht="16.5" hidden="false" customHeight="false" outlineLevel="0" collapsed="false">
      <c r="A138" s="7"/>
      <c r="B138" s="22" t="s">
        <v>31</v>
      </c>
      <c r="C138" s="15"/>
      <c r="D138" s="23" t="n">
        <v>0.5</v>
      </c>
      <c r="E138" s="24" t="n">
        <f aca="false">D138/100</f>
        <v>0.005</v>
      </c>
      <c r="F138" s="25"/>
      <c r="G138" s="25"/>
      <c r="H138" s="26" t="n">
        <f aca="false">H132*D138/100</f>
        <v>0</v>
      </c>
      <c r="I138" s="25"/>
      <c r="J138" s="25"/>
      <c r="K138" s="23" t="n">
        <v>390</v>
      </c>
      <c r="L138" s="23" t="n">
        <f aca="false">D138*K138</f>
        <v>195</v>
      </c>
    </row>
    <row r="139" customFormat="false" ht="16.5" hidden="false" customHeight="false" outlineLevel="0" collapsed="false">
      <c r="A139" s="7"/>
      <c r="B139" s="22" t="s">
        <v>26</v>
      </c>
      <c r="C139" s="15"/>
      <c r="D139" s="23" t="n">
        <v>0.075</v>
      </c>
      <c r="E139" s="24" t="n">
        <f aca="false">D139/100</f>
        <v>0.00075</v>
      </c>
      <c r="F139" s="25"/>
      <c r="G139" s="25"/>
      <c r="H139" s="26" t="n">
        <f aca="false">H132*D139/100</f>
        <v>0</v>
      </c>
      <c r="I139" s="25"/>
      <c r="J139" s="25"/>
      <c r="K139" s="23" t="n">
        <v>14</v>
      </c>
      <c r="L139" s="23" t="n">
        <f aca="false">D139*K139</f>
        <v>1.05</v>
      </c>
    </row>
    <row r="140" customFormat="false" ht="16.5" hidden="false" customHeight="false" outlineLevel="0" collapsed="false">
      <c r="A140" s="7"/>
      <c r="B140" s="22" t="s">
        <v>21</v>
      </c>
      <c r="C140" s="15"/>
      <c r="D140" s="23" t="n">
        <v>0.5</v>
      </c>
      <c r="E140" s="24" t="n">
        <f aca="false">D140/100</f>
        <v>0.005</v>
      </c>
      <c r="F140" s="25"/>
      <c r="G140" s="25"/>
      <c r="H140" s="26" t="n">
        <f aca="false">H137*D140/100</f>
        <v>0</v>
      </c>
      <c r="I140" s="25"/>
      <c r="J140" s="25"/>
      <c r="K140" s="23" t="n">
        <v>46</v>
      </c>
      <c r="L140" s="23" t="n">
        <f aca="false">D140*K140</f>
        <v>23</v>
      </c>
    </row>
    <row r="141" customFormat="false" ht="16.5" hidden="false" customHeight="false" outlineLevel="0" collapsed="false">
      <c r="A141" s="7"/>
      <c r="B141" s="22"/>
      <c r="C141" s="15"/>
      <c r="D141" s="23"/>
      <c r="E141" s="24"/>
      <c r="F141" s="25"/>
      <c r="G141" s="25"/>
      <c r="H141" s="26"/>
      <c r="I141" s="25"/>
      <c r="J141" s="25"/>
      <c r="K141" s="23"/>
      <c r="L141" s="23" t="n">
        <f aca="false">L134+L135+L136+L137+L138+L139+L140</f>
        <v>865.25</v>
      </c>
    </row>
    <row r="142" customFormat="false" ht="16.5" hidden="false" customHeight="false" outlineLevel="0" collapsed="false">
      <c r="A142" s="35"/>
      <c r="B142" s="36" t="s">
        <v>33</v>
      </c>
      <c r="C142" s="37"/>
      <c r="D142" s="38"/>
      <c r="E142" s="39"/>
      <c r="F142" s="40" t="n">
        <v>6</v>
      </c>
      <c r="G142" s="40" t="n">
        <v>3</v>
      </c>
      <c r="H142" s="40" t="n">
        <v>43.4</v>
      </c>
      <c r="I142" s="40" t="n">
        <v>225</v>
      </c>
      <c r="J142" s="40" t="n">
        <v>0</v>
      </c>
      <c r="K142" s="38"/>
      <c r="L142" s="38" t="n">
        <f aca="false">L141/100</f>
        <v>8.6525</v>
      </c>
    </row>
    <row r="143" customFormat="false" ht="29.85" hidden="false" customHeight="true" outlineLevel="0" collapsed="false">
      <c r="A143" s="7" t="s">
        <v>104</v>
      </c>
      <c r="B143" s="41" t="s">
        <v>84</v>
      </c>
      <c r="C143" s="15" t="n">
        <v>15</v>
      </c>
      <c r="D143" s="23"/>
      <c r="E143" s="24"/>
      <c r="F143" s="25"/>
      <c r="G143" s="25"/>
      <c r="H143" s="26"/>
      <c r="I143" s="25"/>
      <c r="J143" s="25"/>
      <c r="K143" s="23"/>
      <c r="L143" s="43" t="n">
        <v>6.2</v>
      </c>
    </row>
    <row r="144" customFormat="false" ht="16.5" hidden="false" customHeight="false" outlineLevel="0" collapsed="false">
      <c r="A144" s="7"/>
      <c r="B144" s="22" t="s">
        <v>84</v>
      </c>
      <c r="C144" s="15"/>
      <c r="D144" s="23" t="n">
        <v>1.59</v>
      </c>
      <c r="E144" s="24" t="n">
        <f aca="false">D144/100</f>
        <v>0.0159</v>
      </c>
      <c r="F144" s="25"/>
      <c r="G144" s="25"/>
      <c r="H144" s="26" t="n">
        <f aca="false">H137*D144/100</f>
        <v>0</v>
      </c>
      <c r="I144" s="25"/>
      <c r="J144" s="25"/>
      <c r="K144" s="23" t="n">
        <v>390</v>
      </c>
      <c r="L144" s="23" t="n">
        <f aca="false">D144*K144</f>
        <v>620.1</v>
      </c>
    </row>
    <row r="145" customFormat="false" ht="16.5" hidden="false" customHeight="false" outlineLevel="0" collapsed="false">
      <c r="A145" s="35"/>
      <c r="B145" s="36" t="s">
        <v>33</v>
      </c>
      <c r="C145" s="37"/>
      <c r="D145" s="38"/>
      <c r="E145" s="39"/>
      <c r="F145" s="40" t="n">
        <v>3.9</v>
      </c>
      <c r="G145" s="40" t="n">
        <v>4</v>
      </c>
      <c r="H145" s="59" t="n">
        <v>0</v>
      </c>
      <c r="I145" s="40" t="n">
        <v>51</v>
      </c>
      <c r="J145" s="40" t="n">
        <v>0.08</v>
      </c>
      <c r="K145" s="38"/>
      <c r="L145" s="38" t="n">
        <f aca="false">L144/100</f>
        <v>6.201</v>
      </c>
    </row>
    <row r="146" customFormat="false" ht="25.5" hidden="false" customHeight="false" outlineLevel="0" collapsed="false">
      <c r="A146" s="7" t="s">
        <v>105</v>
      </c>
      <c r="B146" s="41" t="s">
        <v>31</v>
      </c>
      <c r="C146" s="15" t="n">
        <v>8</v>
      </c>
      <c r="D146" s="23"/>
      <c r="E146" s="24"/>
      <c r="F146" s="25"/>
      <c r="G146" s="25"/>
      <c r="H146" s="26"/>
      <c r="I146" s="25"/>
      <c r="J146" s="25"/>
      <c r="K146" s="23"/>
      <c r="L146" s="43" t="n">
        <v>3.12</v>
      </c>
    </row>
    <row r="147" customFormat="false" ht="16.5" hidden="false" customHeight="false" outlineLevel="0" collapsed="false">
      <c r="A147" s="7"/>
      <c r="B147" s="22" t="s">
        <v>23</v>
      </c>
      <c r="C147" s="15"/>
      <c r="D147" s="23" t="n">
        <v>0.8</v>
      </c>
      <c r="E147" s="24" t="n">
        <f aca="false">D147/100</f>
        <v>0.008</v>
      </c>
      <c r="F147" s="25"/>
      <c r="G147" s="25"/>
      <c r="H147" s="26" t="n">
        <f aca="false">D147*H132/100</f>
        <v>0</v>
      </c>
      <c r="I147" s="25"/>
      <c r="J147" s="25"/>
      <c r="K147" s="23" t="n">
        <v>390</v>
      </c>
      <c r="L147" s="44" t="n">
        <f aca="false">D147*K147</f>
        <v>312</v>
      </c>
    </row>
    <row r="148" customFormat="false" ht="16.5" hidden="false" customHeight="false" outlineLevel="0" collapsed="false">
      <c r="A148" s="42"/>
      <c r="B148" s="36" t="s">
        <v>33</v>
      </c>
      <c r="C148" s="37"/>
      <c r="D148" s="38"/>
      <c r="E148" s="39"/>
      <c r="F148" s="40" t="n">
        <v>0.05</v>
      </c>
      <c r="G148" s="40" t="n">
        <v>8.2</v>
      </c>
      <c r="H148" s="40" t="n">
        <v>0.1</v>
      </c>
      <c r="I148" s="40" t="n">
        <v>75</v>
      </c>
      <c r="J148" s="40" t="n">
        <v>0</v>
      </c>
      <c r="K148" s="38"/>
      <c r="L148" s="45" t="n">
        <f aca="false">L147/100</f>
        <v>3.12</v>
      </c>
    </row>
    <row r="149" customFormat="false" ht="25.5" hidden="false" customHeight="false" outlineLevel="0" collapsed="false">
      <c r="A149" s="7" t="s">
        <v>106</v>
      </c>
      <c r="B149" s="41" t="s">
        <v>107</v>
      </c>
      <c r="C149" s="15" t="n">
        <v>150</v>
      </c>
      <c r="D149" s="23"/>
      <c r="E149" s="24"/>
      <c r="F149" s="25"/>
      <c r="G149" s="25"/>
      <c r="H149" s="26"/>
      <c r="I149" s="25"/>
      <c r="J149" s="25"/>
      <c r="K149" s="23"/>
      <c r="L149" s="43" t="n">
        <v>5.1</v>
      </c>
    </row>
    <row r="150" customFormat="false" ht="16.5" hidden="false" customHeight="false" outlineLevel="0" collapsed="false">
      <c r="A150" s="7"/>
      <c r="B150" s="60" t="s">
        <v>108</v>
      </c>
      <c r="C150" s="15"/>
      <c r="D150" s="23" t="n">
        <v>0.2</v>
      </c>
      <c r="E150" s="24" t="n">
        <f aca="false">D150/100</f>
        <v>0.002</v>
      </c>
      <c r="F150" s="25"/>
      <c r="G150" s="25"/>
      <c r="H150" s="26" t="n">
        <f aca="false">H132*D150/100</f>
        <v>0</v>
      </c>
      <c r="I150" s="25"/>
      <c r="J150" s="25"/>
      <c r="K150" s="23" t="n">
        <v>330</v>
      </c>
      <c r="L150" s="23" t="n">
        <f aca="false">D150*K150</f>
        <v>66</v>
      </c>
    </row>
    <row r="151" customFormat="false" ht="16.5" hidden="false" customHeight="false" outlineLevel="0" collapsed="false">
      <c r="A151" s="7"/>
      <c r="B151" s="60" t="s">
        <v>29</v>
      </c>
      <c r="C151" s="15"/>
      <c r="D151" s="23" t="n">
        <v>7.5</v>
      </c>
      <c r="E151" s="24" t="n">
        <f aca="false">D151/100</f>
        <v>0.075</v>
      </c>
      <c r="F151" s="25"/>
      <c r="G151" s="25"/>
      <c r="H151" s="26" t="n">
        <f aca="false">H132*D151/100</f>
        <v>0</v>
      </c>
      <c r="I151" s="25"/>
      <c r="J151" s="25"/>
      <c r="K151" s="23" t="n">
        <v>50</v>
      </c>
      <c r="L151" s="23" t="n">
        <f aca="false">D151*K151</f>
        <v>375</v>
      </c>
    </row>
    <row r="152" customFormat="false" ht="16.5" hidden="false" customHeight="false" outlineLevel="0" collapsed="false">
      <c r="A152" s="7"/>
      <c r="B152" s="60" t="s">
        <v>21</v>
      </c>
      <c r="C152" s="15"/>
      <c r="D152" s="23" t="n">
        <v>1.5</v>
      </c>
      <c r="E152" s="24" t="n">
        <f aca="false">D152/100</f>
        <v>0.015</v>
      </c>
      <c r="F152" s="25"/>
      <c r="G152" s="25"/>
      <c r="H152" s="26" t="n">
        <f aca="false">H132*D152/100</f>
        <v>0</v>
      </c>
      <c r="I152" s="25"/>
      <c r="J152" s="25"/>
      <c r="K152" s="23" t="n">
        <v>46</v>
      </c>
      <c r="L152" s="23" t="n">
        <f aca="false">D152*K152</f>
        <v>69</v>
      </c>
    </row>
    <row r="153" customFormat="false" ht="16.5" hidden="false" customHeight="false" outlineLevel="0" collapsed="false">
      <c r="A153" s="7"/>
      <c r="B153" s="60" t="s">
        <v>32</v>
      </c>
      <c r="C153" s="15"/>
      <c r="D153" s="23" t="n">
        <v>8.25</v>
      </c>
      <c r="E153" s="24" t="n">
        <f aca="false">D153/100</f>
        <v>0.0825</v>
      </c>
      <c r="F153" s="25"/>
      <c r="G153" s="25"/>
      <c r="H153" s="26" t="n">
        <f aca="false">H132*D153/100</f>
        <v>0</v>
      </c>
      <c r="I153" s="25"/>
      <c r="J153" s="25"/>
      <c r="K153" s="23" t="n">
        <v>0</v>
      </c>
      <c r="L153" s="23" t="n">
        <f aca="false">D153*K153</f>
        <v>0</v>
      </c>
    </row>
    <row r="154" customFormat="false" ht="16.5" hidden="false" customHeight="false" outlineLevel="0" collapsed="false">
      <c r="A154" s="7"/>
      <c r="B154" s="60"/>
      <c r="C154" s="15"/>
      <c r="D154" s="23"/>
      <c r="E154" s="24"/>
      <c r="F154" s="25"/>
      <c r="G154" s="25"/>
      <c r="H154" s="26"/>
      <c r="I154" s="25"/>
      <c r="J154" s="25"/>
      <c r="K154" s="23"/>
      <c r="L154" s="23" t="n">
        <f aca="false">L150+L151+L152+L153</f>
        <v>510</v>
      </c>
    </row>
    <row r="155" customFormat="false" ht="16.5" hidden="false" customHeight="false" outlineLevel="0" collapsed="false">
      <c r="A155" s="35"/>
      <c r="B155" s="36" t="s">
        <v>33</v>
      </c>
      <c r="C155" s="37"/>
      <c r="D155" s="38"/>
      <c r="E155" s="39"/>
      <c r="F155" s="40" t="n">
        <v>3.38</v>
      </c>
      <c r="G155" s="40" t="n">
        <v>2.88</v>
      </c>
      <c r="H155" s="38" t="n">
        <v>24.06</v>
      </c>
      <c r="I155" s="40" t="n">
        <v>180</v>
      </c>
      <c r="J155" s="38" t="n">
        <v>135.72</v>
      </c>
      <c r="K155" s="38"/>
      <c r="L155" s="38" t="n">
        <f aca="false">L154/100</f>
        <v>5.1</v>
      </c>
    </row>
    <row r="156" customFormat="false" ht="16.5" hidden="false" customHeight="false" outlineLevel="0" collapsed="false">
      <c r="A156" s="7" t="s">
        <v>37</v>
      </c>
      <c r="B156" s="14" t="s">
        <v>38</v>
      </c>
      <c r="C156" s="15" t="n">
        <v>20</v>
      </c>
      <c r="D156" s="23"/>
      <c r="E156" s="24"/>
      <c r="F156" s="25"/>
      <c r="G156" s="25"/>
      <c r="H156" s="26"/>
      <c r="I156" s="25"/>
      <c r="J156" s="25"/>
      <c r="K156" s="23"/>
      <c r="L156" s="16" t="n">
        <v>0.82</v>
      </c>
    </row>
    <row r="157" customFormat="false" ht="16.5" hidden="false" customHeight="false" outlineLevel="0" collapsed="false">
      <c r="A157" s="7"/>
      <c r="B157" s="14"/>
      <c r="C157" s="15"/>
      <c r="D157" s="23" t="n">
        <v>2</v>
      </c>
      <c r="E157" s="24" t="n">
        <f aca="false">D157/100</f>
        <v>0.02</v>
      </c>
      <c r="F157" s="25"/>
      <c r="G157" s="25"/>
      <c r="H157" s="26" t="n">
        <f aca="false">H132*D157/100</f>
        <v>0</v>
      </c>
      <c r="I157" s="25"/>
      <c r="J157" s="25"/>
      <c r="K157" s="23" t="n">
        <v>41</v>
      </c>
      <c r="L157" s="23" t="n">
        <f aca="false">D157*K157</f>
        <v>82</v>
      </c>
    </row>
    <row r="158" customFormat="false" ht="16.5" hidden="false" customHeight="false" outlineLevel="0" collapsed="false">
      <c r="A158" s="35"/>
      <c r="B158" s="36" t="s">
        <v>33</v>
      </c>
      <c r="C158" s="37"/>
      <c r="D158" s="38"/>
      <c r="E158" s="39"/>
      <c r="F158" s="40" t="n">
        <v>2.4</v>
      </c>
      <c r="G158" s="40" t="n">
        <v>0.4</v>
      </c>
      <c r="H158" s="40" t="n">
        <v>12.2</v>
      </c>
      <c r="I158" s="40" t="n">
        <v>63.6</v>
      </c>
      <c r="J158" s="40" t="n">
        <v>0</v>
      </c>
      <c r="K158" s="38"/>
      <c r="L158" s="38" t="n">
        <f aca="false">L157/100</f>
        <v>0.82</v>
      </c>
    </row>
    <row r="159" customFormat="false" ht="16.5" hidden="false" customHeight="false" outlineLevel="0" collapsed="false">
      <c r="A159" s="46"/>
      <c r="B159" s="63" t="s">
        <v>109</v>
      </c>
      <c r="C159" s="48"/>
      <c r="D159" s="49"/>
      <c r="E159" s="50"/>
      <c r="F159" s="49" t="n">
        <f aca="false">F142+F155+F158</f>
        <v>11.78</v>
      </c>
      <c r="G159" s="49" t="n">
        <f aca="false">G142+G155+G158</f>
        <v>6.28</v>
      </c>
      <c r="H159" s="52" t="n">
        <f aca="false">H142+H155+H158</f>
        <v>79.66</v>
      </c>
      <c r="I159" s="51" t="n">
        <f aca="false">I142+I155+I158</f>
        <v>468.6</v>
      </c>
      <c r="J159" s="49" t="n">
        <f aca="false">J142+J155+J158</f>
        <v>135.72</v>
      </c>
      <c r="K159" s="49"/>
      <c r="L159" s="49" t="n">
        <f aca="false">L142+L145+L148+L155+L158</f>
        <v>23.8935</v>
      </c>
    </row>
    <row r="160" customFormat="false" ht="29.85" hidden="false" customHeight="true" outlineLevel="0" collapsed="false">
      <c r="A160" s="9" t="s">
        <v>40</v>
      </c>
      <c r="B160" s="9"/>
      <c r="C160" s="9"/>
      <c r="D160" s="9"/>
      <c r="E160" s="9"/>
      <c r="F160" s="9"/>
      <c r="G160" s="9"/>
      <c r="H160" s="9"/>
      <c r="I160" s="9"/>
      <c r="J160" s="9"/>
      <c r="K160" s="9"/>
      <c r="L160" s="9"/>
    </row>
    <row r="161" customFormat="false" ht="16.5" hidden="false" customHeight="false" outlineLevel="0" collapsed="false">
      <c r="A161" s="7" t="s">
        <v>110</v>
      </c>
      <c r="B161" s="41" t="s">
        <v>111</v>
      </c>
      <c r="C161" s="15" t="n">
        <v>100</v>
      </c>
      <c r="D161" s="23"/>
      <c r="E161" s="24"/>
      <c r="F161" s="25"/>
      <c r="G161" s="25"/>
      <c r="H161" s="26"/>
      <c r="I161" s="25"/>
      <c r="J161" s="25"/>
      <c r="K161" s="23"/>
      <c r="L161" s="43" t="n">
        <v>7</v>
      </c>
    </row>
    <row r="162" customFormat="false" ht="16.5" hidden="false" customHeight="false" outlineLevel="0" collapsed="false">
      <c r="A162" s="7"/>
      <c r="B162" s="22" t="s">
        <v>111</v>
      </c>
      <c r="C162" s="15"/>
      <c r="D162" s="23" t="n">
        <v>10</v>
      </c>
      <c r="E162" s="24" t="n">
        <f aca="false">D162/100</f>
        <v>0.1</v>
      </c>
      <c r="F162" s="25"/>
      <c r="G162" s="25"/>
      <c r="H162" s="26" t="n">
        <f aca="false">H132*D162/100</f>
        <v>0</v>
      </c>
      <c r="I162" s="25"/>
      <c r="J162" s="25"/>
      <c r="K162" s="23" t="n">
        <v>70</v>
      </c>
      <c r="L162" s="23" t="n">
        <f aca="false">D162*K162</f>
        <v>700</v>
      </c>
    </row>
    <row r="163" customFormat="false" ht="16.15" hidden="false" customHeight="true" outlineLevel="0" collapsed="false">
      <c r="A163" s="46"/>
      <c r="B163" s="47" t="s">
        <v>33</v>
      </c>
      <c r="C163" s="48"/>
      <c r="D163" s="49"/>
      <c r="E163" s="50"/>
      <c r="F163" s="51" t="n">
        <v>6.24</v>
      </c>
      <c r="G163" s="51" t="n">
        <v>1.2</v>
      </c>
      <c r="H163" s="49" t="n">
        <v>29.28</v>
      </c>
      <c r="I163" s="51" t="n">
        <v>201.6</v>
      </c>
      <c r="J163" s="51" t="n">
        <v>0.8</v>
      </c>
      <c r="K163" s="49"/>
      <c r="L163" s="49" t="n">
        <f aca="false">L162/100</f>
        <v>7</v>
      </c>
    </row>
    <row r="164" customFormat="false" ht="25.9" hidden="false" customHeight="true" outlineLevel="0" collapsed="false">
      <c r="A164" s="9" t="s">
        <v>44</v>
      </c>
      <c r="B164" s="9"/>
      <c r="C164" s="9"/>
      <c r="D164" s="9"/>
      <c r="E164" s="9"/>
      <c r="F164" s="9"/>
      <c r="G164" s="9"/>
      <c r="H164" s="9"/>
      <c r="I164" s="9"/>
      <c r="J164" s="9"/>
      <c r="K164" s="9"/>
      <c r="L164" s="9"/>
    </row>
    <row r="165" customFormat="false" ht="33" hidden="false" customHeight="false" outlineLevel="0" collapsed="false">
      <c r="A165" s="7" t="s">
        <v>115</v>
      </c>
      <c r="B165" s="41" t="s">
        <v>116</v>
      </c>
      <c r="C165" s="15" t="n">
        <v>150</v>
      </c>
      <c r="D165" s="25"/>
      <c r="E165" s="26"/>
      <c r="F165" s="25"/>
      <c r="G165" s="25"/>
      <c r="H165" s="26"/>
      <c r="I165" s="25"/>
      <c r="J165" s="25"/>
      <c r="K165" s="23"/>
      <c r="L165" s="43" t="n">
        <v>2.34</v>
      </c>
    </row>
    <row r="166" customFormat="false" ht="16.5" hidden="false" customHeight="false" outlineLevel="0" collapsed="false">
      <c r="A166" s="7"/>
      <c r="B166" s="22" t="s">
        <v>51</v>
      </c>
      <c r="C166" s="15"/>
      <c r="D166" s="23" t="n">
        <v>3.99</v>
      </c>
      <c r="E166" s="24" t="n">
        <f aca="false">D166/100</f>
        <v>0.0399</v>
      </c>
      <c r="F166" s="25"/>
      <c r="G166" s="25"/>
      <c r="H166" s="26" t="n">
        <f aca="false">H132*D166/100</f>
        <v>0</v>
      </c>
      <c r="I166" s="25"/>
      <c r="J166" s="25"/>
      <c r="K166" s="23" t="n">
        <v>27</v>
      </c>
      <c r="L166" s="23" t="n">
        <f aca="false">D166*K166</f>
        <v>107.73</v>
      </c>
    </row>
    <row r="167" customFormat="false" ht="16.5" hidden="false" customHeight="false" outlineLevel="0" collapsed="false">
      <c r="A167" s="7"/>
      <c r="B167" s="22" t="s">
        <v>52</v>
      </c>
      <c r="C167" s="15"/>
      <c r="D167" s="23" t="n">
        <v>4.29</v>
      </c>
      <c r="E167" s="24" t="n">
        <f aca="false">D167/100</f>
        <v>0.0429</v>
      </c>
      <c r="F167" s="25"/>
      <c r="G167" s="25"/>
      <c r="H167" s="26" t="n">
        <f aca="false">D167*H132/100</f>
        <v>0</v>
      </c>
      <c r="I167" s="25"/>
      <c r="J167" s="25"/>
      <c r="K167" s="23" t="n">
        <v>0</v>
      </c>
      <c r="L167" s="23" t="n">
        <f aca="false">D167*K167</f>
        <v>0</v>
      </c>
    </row>
    <row r="168" customFormat="false" ht="16.5" hidden="false" customHeight="false" outlineLevel="0" collapsed="false">
      <c r="A168" s="7"/>
      <c r="B168" s="22" t="s">
        <v>53</v>
      </c>
      <c r="C168" s="15"/>
      <c r="D168" s="23" t="n">
        <v>4.62</v>
      </c>
      <c r="E168" s="24" t="n">
        <f aca="false">D168/100</f>
        <v>0.0462</v>
      </c>
      <c r="F168" s="25"/>
      <c r="G168" s="25"/>
      <c r="H168" s="26" t="n">
        <f aca="false">H134*D168/100</f>
        <v>0</v>
      </c>
      <c r="I168" s="25"/>
      <c r="J168" s="25"/>
      <c r="K168" s="23" t="n">
        <v>0</v>
      </c>
      <c r="L168" s="23" t="n">
        <f aca="false">D168*K168</f>
        <v>0</v>
      </c>
    </row>
    <row r="169" customFormat="false" ht="16.5" hidden="false" customHeight="false" outlineLevel="0" collapsed="false">
      <c r="A169" s="7"/>
      <c r="B169" s="22" t="s">
        <v>54</v>
      </c>
      <c r="C169" s="15"/>
      <c r="D169" s="23" t="n">
        <v>5.005</v>
      </c>
      <c r="E169" s="24" t="n">
        <f aca="false">D169/100</f>
        <v>0.05005</v>
      </c>
      <c r="F169" s="25"/>
      <c r="G169" s="25"/>
      <c r="H169" s="26" t="n">
        <f aca="false">H135*D169/100</f>
        <v>0</v>
      </c>
      <c r="I169" s="25"/>
      <c r="J169" s="25"/>
      <c r="K169" s="23" t="n">
        <v>0</v>
      </c>
      <c r="L169" s="23" t="n">
        <f aca="false">D169*K169</f>
        <v>0</v>
      </c>
    </row>
    <row r="170" customFormat="false" ht="16.5" hidden="false" customHeight="false" outlineLevel="0" collapsed="false">
      <c r="A170" s="7"/>
      <c r="B170" s="22" t="s">
        <v>55</v>
      </c>
      <c r="C170" s="15"/>
      <c r="D170" s="23" t="n">
        <v>0.97</v>
      </c>
      <c r="E170" s="24" t="n">
        <f aca="false">D170/100</f>
        <v>0.0097</v>
      </c>
      <c r="F170" s="25"/>
      <c r="G170" s="25"/>
      <c r="H170" s="26" t="n">
        <f aca="false">H136*D170/100</f>
        <v>0</v>
      </c>
      <c r="I170" s="25"/>
      <c r="J170" s="25"/>
      <c r="K170" s="23" t="n">
        <v>0</v>
      </c>
      <c r="L170" s="23" t="n">
        <f aca="false">D170*K170</f>
        <v>0</v>
      </c>
    </row>
    <row r="171" customFormat="false" ht="16.5" hidden="false" customHeight="false" outlineLevel="0" collapsed="false">
      <c r="A171" s="7"/>
      <c r="B171" s="22" t="s">
        <v>56</v>
      </c>
      <c r="C171" s="15"/>
      <c r="D171" s="23" t="n">
        <v>1.2</v>
      </c>
      <c r="E171" s="24" t="n">
        <f aca="false">D171/100</f>
        <v>0.012</v>
      </c>
      <c r="F171" s="25"/>
      <c r="G171" s="25"/>
      <c r="H171" s="26" t="n">
        <f aca="false">H137*D171/100</f>
        <v>0</v>
      </c>
      <c r="I171" s="25"/>
      <c r="J171" s="25"/>
      <c r="K171" s="23" t="n">
        <v>30</v>
      </c>
      <c r="L171" s="23" t="n">
        <f aca="false">D171*K171</f>
        <v>36</v>
      </c>
    </row>
    <row r="172" customFormat="false" ht="16.5" hidden="false" customHeight="false" outlineLevel="0" collapsed="false">
      <c r="A172" s="7"/>
      <c r="B172" s="22" t="s">
        <v>117</v>
      </c>
      <c r="C172" s="15"/>
      <c r="D172" s="26" t="n">
        <v>1.2</v>
      </c>
      <c r="E172" s="34" t="n">
        <f aca="false">D172/100</f>
        <v>0.012</v>
      </c>
      <c r="F172" s="25"/>
      <c r="G172" s="25"/>
      <c r="H172" s="26" t="n">
        <f aca="false">H132*D172/100</f>
        <v>0</v>
      </c>
      <c r="I172" s="25"/>
      <c r="J172" s="25"/>
      <c r="K172" s="23" t="n">
        <v>35</v>
      </c>
      <c r="L172" s="23" t="n">
        <f aca="false">D172*K172</f>
        <v>42</v>
      </c>
    </row>
    <row r="173" customFormat="false" ht="16.5" hidden="false" customHeight="false" outlineLevel="0" collapsed="false">
      <c r="A173" s="7"/>
      <c r="B173" s="22" t="s">
        <v>118</v>
      </c>
      <c r="C173" s="15"/>
      <c r="D173" s="23" t="n">
        <v>0.72</v>
      </c>
      <c r="E173" s="24" t="n">
        <f aca="false">D173/100</f>
        <v>0.0072</v>
      </c>
      <c r="F173" s="25"/>
      <c r="G173" s="25"/>
      <c r="H173" s="26" t="n">
        <f aca="false">H132*D173/100</f>
        <v>0</v>
      </c>
      <c r="I173" s="25"/>
      <c r="J173" s="25"/>
      <c r="K173" s="23" t="n">
        <v>30</v>
      </c>
      <c r="L173" s="23" t="n">
        <f aca="false">D173*K173</f>
        <v>21.6</v>
      </c>
    </row>
    <row r="174" customFormat="false" ht="16.5" hidden="false" customHeight="false" outlineLevel="0" collapsed="false">
      <c r="A174" s="7"/>
      <c r="B174" s="22" t="s">
        <v>326</v>
      </c>
      <c r="C174" s="15"/>
      <c r="D174" s="23" t="n">
        <v>0.3</v>
      </c>
      <c r="E174" s="24" t="n">
        <f aca="false">D174/100</f>
        <v>0.003</v>
      </c>
      <c r="F174" s="25"/>
      <c r="G174" s="25"/>
      <c r="H174" s="26" t="n">
        <f aca="false">H132*D174/100</f>
        <v>0</v>
      </c>
      <c r="I174" s="25"/>
      <c r="J174" s="25"/>
      <c r="K174" s="23" t="n">
        <v>84</v>
      </c>
      <c r="L174" s="23" t="n">
        <f aca="false">D174*K174</f>
        <v>25.2</v>
      </c>
    </row>
    <row r="175" customFormat="false" ht="16.5" hidden="false" customHeight="false" outlineLevel="0" collapsed="false">
      <c r="A175" s="7"/>
      <c r="B175" s="22" t="s">
        <v>119</v>
      </c>
      <c r="C175" s="15"/>
      <c r="D175" s="25" t="n">
        <v>10.5</v>
      </c>
      <c r="E175" s="24" t="n">
        <f aca="false">D175/100</f>
        <v>0.105</v>
      </c>
      <c r="F175" s="25"/>
      <c r="G175" s="25"/>
      <c r="H175" s="26" t="n">
        <f aca="false">H132*D175/100</f>
        <v>0</v>
      </c>
      <c r="I175" s="25"/>
      <c r="J175" s="25"/>
      <c r="K175" s="23" t="n">
        <v>0</v>
      </c>
      <c r="L175" s="23" t="n">
        <f aca="false">D175*K175</f>
        <v>0</v>
      </c>
    </row>
    <row r="176" customFormat="false" ht="16.5" hidden="false" customHeight="false" outlineLevel="0" collapsed="false">
      <c r="A176" s="7"/>
      <c r="B176" s="22" t="s">
        <v>26</v>
      </c>
      <c r="C176" s="15"/>
      <c r="D176" s="23" t="n">
        <v>0.1</v>
      </c>
      <c r="E176" s="24" t="n">
        <f aca="false">D176/100</f>
        <v>0.001</v>
      </c>
      <c r="F176" s="25"/>
      <c r="G176" s="25"/>
      <c r="H176" s="26" t="n">
        <f aca="false">H132*D176/100</f>
        <v>0</v>
      </c>
      <c r="I176" s="25"/>
      <c r="J176" s="25"/>
      <c r="K176" s="23" t="n">
        <v>14</v>
      </c>
      <c r="L176" s="23" t="n">
        <f aca="false">D176*K176</f>
        <v>1.4</v>
      </c>
    </row>
    <row r="177" customFormat="false" ht="16.5" hidden="false" customHeight="false" outlineLevel="0" collapsed="false">
      <c r="A177" s="7"/>
      <c r="B177" s="22"/>
      <c r="C177" s="15"/>
      <c r="D177" s="25"/>
      <c r="E177" s="26"/>
      <c r="F177" s="25"/>
      <c r="G177" s="25"/>
      <c r="H177" s="26"/>
      <c r="I177" s="25"/>
      <c r="J177" s="25"/>
      <c r="K177" s="23"/>
      <c r="L177" s="23" t="n">
        <f aca="false">SUM(L166:L176)</f>
        <v>233.93</v>
      </c>
    </row>
    <row r="178" customFormat="false" ht="16.5" hidden="false" customHeight="false" outlineLevel="0" collapsed="false">
      <c r="A178" s="35"/>
      <c r="B178" s="36" t="s">
        <v>33</v>
      </c>
      <c r="C178" s="37"/>
      <c r="D178" s="40"/>
      <c r="E178" s="59"/>
      <c r="F178" s="40" t="n">
        <v>4.06</v>
      </c>
      <c r="G178" s="40" t="n">
        <v>4.28</v>
      </c>
      <c r="H178" s="38" t="n">
        <v>19.08</v>
      </c>
      <c r="I178" s="40" t="n">
        <v>131</v>
      </c>
      <c r="J178" s="40" t="n">
        <v>0</v>
      </c>
      <c r="K178" s="38"/>
      <c r="L178" s="38" t="n">
        <f aca="false">L177/100</f>
        <v>2.3393</v>
      </c>
    </row>
    <row r="179" customFormat="false" ht="62.65" hidden="false" customHeight="true" outlineLevel="0" collapsed="false">
      <c r="A179" s="7" t="s">
        <v>120</v>
      </c>
      <c r="B179" s="41" t="s">
        <v>121</v>
      </c>
      <c r="C179" s="15" t="s">
        <v>122</v>
      </c>
      <c r="D179" s="23"/>
      <c r="E179" s="24"/>
      <c r="F179" s="25"/>
      <c r="G179" s="25"/>
      <c r="H179" s="26"/>
      <c r="I179" s="25"/>
      <c r="J179" s="25"/>
      <c r="K179" s="23"/>
      <c r="L179" s="43" t="n">
        <v>29.69</v>
      </c>
    </row>
    <row r="180" customFormat="false" ht="16.15" hidden="false" customHeight="false" outlineLevel="0" collapsed="false">
      <c r="A180" s="74"/>
      <c r="B180" s="60" t="s">
        <v>123</v>
      </c>
      <c r="C180" s="15"/>
      <c r="D180" s="23" t="n">
        <v>13.2</v>
      </c>
      <c r="E180" s="24" t="n">
        <f aca="false">D180/100</f>
        <v>0.132</v>
      </c>
      <c r="F180" s="23"/>
      <c r="G180" s="23"/>
      <c r="H180" s="26" t="n">
        <f aca="false">H136*D180/100</f>
        <v>0</v>
      </c>
      <c r="I180" s="23"/>
      <c r="J180" s="23"/>
      <c r="K180" s="23" t="n">
        <v>145</v>
      </c>
      <c r="L180" s="44" t="n">
        <f aca="false">D180*K180</f>
        <v>1914</v>
      </c>
    </row>
    <row r="181" customFormat="false" ht="14.45" hidden="false" customHeight="true" outlineLevel="0" collapsed="false">
      <c r="A181" s="0"/>
      <c r="B181" s="60" t="s">
        <v>58</v>
      </c>
      <c r="C181" s="15"/>
      <c r="D181" s="26" t="n">
        <v>0.7</v>
      </c>
      <c r="E181" s="24" t="n">
        <f aca="false">D181/100</f>
        <v>0.007</v>
      </c>
      <c r="F181" s="23"/>
      <c r="G181" s="23"/>
      <c r="H181" s="26" t="n">
        <f aca="false">H137*D181/100</f>
        <v>0</v>
      </c>
      <c r="I181" s="23"/>
      <c r="J181" s="23"/>
      <c r="K181" s="23" t="n">
        <v>84</v>
      </c>
      <c r="L181" s="44" t="n">
        <f aca="false">D181*K181</f>
        <v>58.8</v>
      </c>
    </row>
    <row r="182" s="176" customFormat="true" ht="16.75" hidden="false" customHeight="false" outlineLevel="0" collapsed="false">
      <c r="A182" s="7"/>
      <c r="B182" s="22" t="s">
        <v>51</v>
      </c>
      <c r="C182" s="33"/>
      <c r="D182" s="23" t="n">
        <v>13.4</v>
      </c>
      <c r="E182" s="24" t="n">
        <f aca="false">D182/100</f>
        <v>0.134</v>
      </c>
      <c r="F182" s="23"/>
      <c r="G182" s="23"/>
      <c r="H182" s="26" t="n">
        <f aca="false">H136*D182/100</f>
        <v>0</v>
      </c>
      <c r="I182" s="23"/>
      <c r="J182" s="23"/>
      <c r="K182" s="23" t="n">
        <v>27</v>
      </c>
      <c r="L182" s="44" t="n">
        <f aca="false">D182*K182</f>
        <v>361.8</v>
      </c>
    </row>
    <row r="183" customFormat="false" ht="16.75" hidden="false" customHeight="false" outlineLevel="0" collapsed="false">
      <c r="A183" s="7"/>
      <c r="B183" s="22" t="s">
        <v>52</v>
      </c>
      <c r="C183" s="33"/>
      <c r="D183" s="23" t="n">
        <v>14.3</v>
      </c>
      <c r="E183" s="24" t="n">
        <f aca="false">D183/100</f>
        <v>0.143</v>
      </c>
      <c r="F183" s="23"/>
      <c r="G183" s="23"/>
      <c r="H183" s="26" t="n">
        <f aca="false">H137*D183/100</f>
        <v>0</v>
      </c>
      <c r="I183" s="23"/>
      <c r="J183" s="23"/>
      <c r="K183" s="23" t="n">
        <v>0</v>
      </c>
      <c r="L183" s="44" t="n">
        <f aca="false">D183*K183</f>
        <v>0</v>
      </c>
    </row>
    <row r="184" customFormat="false" ht="16.75" hidden="false" customHeight="false" outlineLevel="0" collapsed="false">
      <c r="A184" s="7"/>
      <c r="B184" s="22" t="s">
        <v>53</v>
      </c>
      <c r="C184" s="33"/>
      <c r="D184" s="23" t="n">
        <v>15.4</v>
      </c>
      <c r="E184" s="24" t="n">
        <f aca="false">D184/100</f>
        <v>0.154</v>
      </c>
      <c r="F184" s="23"/>
      <c r="G184" s="23"/>
      <c r="H184" s="26" t="n">
        <f aca="false">H138*D184/100</f>
        <v>0</v>
      </c>
      <c r="I184" s="23"/>
      <c r="J184" s="23"/>
      <c r="K184" s="23" t="n">
        <v>0</v>
      </c>
      <c r="L184" s="44" t="n">
        <f aca="false">D184*K184</f>
        <v>0</v>
      </c>
    </row>
    <row r="185" customFormat="false" ht="16.75" hidden="false" customHeight="false" outlineLevel="0" collapsed="false">
      <c r="A185" s="7"/>
      <c r="B185" s="22" t="s">
        <v>54</v>
      </c>
      <c r="C185" s="33"/>
      <c r="D185" s="23" t="n">
        <v>16.7</v>
      </c>
      <c r="E185" s="24" t="n">
        <f aca="false">D185/100</f>
        <v>0.167</v>
      </c>
      <c r="F185" s="23"/>
      <c r="G185" s="23"/>
      <c r="H185" s="26" t="n">
        <f aca="false">H139*D185/100</f>
        <v>0</v>
      </c>
      <c r="I185" s="23"/>
      <c r="J185" s="23"/>
      <c r="K185" s="23" t="n">
        <v>0</v>
      </c>
      <c r="L185" s="44" t="n">
        <f aca="false">D185*K185</f>
        <v>0</v>
      </c>
    </row>
    <row r="186" customFormat="false" ht="16.75" hidden="false" customHeight="false" outlineLevel="0" collapsed="false">
      <c r="A186" s="7"/>
      <c r="B186" s="22" t="s">
        <v>124</v>
      </c>
      <c r="C186" s="33"/>
      <c r="D186" s="23" t="n">
        <v>4.35</v>
      </c>
      <c r="E186" s="24"/>
      <c r="F186" s="23"/>
      <c r="G186" s="23"/>
      <c r="H186" s="26"/>
      <c r="I186" s="23"/>
      <c r="J186" s="23"/>
      <c r="K186" s="23" t="n">
        <v>30</v>
      </c>
      <c r="L186" s="44" t="n">
        <f aca="false">D186*K186</f>
        <v>130.5</v>
      </c>
    </row>
    <row r="187" s="176" customFormat="true" ht="16.15" hidden="false" customHeight="false" outlineLevel="0" collapsed="false">
      <c r="A187" s="7"/>
      <c r="B187" s="60" t="s">
        <v>118</v>
      </c>
      <c r="C187" s="33"/>
      <c r="D187" s="23" t="n">
        <v>2.4</v>
      </c>
      <c r="E187" s="24" t="n">
        <f aca="false">D187/100</f>
        <v>0.024</v>
      </c>
      <c r="F187" s="23"/>
      <c r="G187" s="23"/>
      <c r="H187" s="26" t="n">
        <f aca="false">H138*D187/100</f>
        <v>0</v>
      </c>
      <c r="I187" s="23"/>
      <c r="J187" s="23"/>
      <c r="K187" s="23" t="n">
        <v>30</v>
      </c>
      <c r="L187" s="44" t="n">
        <f aca="false">D187*K187</f>
        <v>72</v>
      </c>
    </row>
    <row r="188" customFormat="false" ht="16.15" hidden="false" customHeight="false" outlineLevel="0" collapsed="false">
      <c r="A188" s="7"/>
      <c r="B188" s="60" t="s">
        <v>125</v>
      </c>
      <c r="C188" s="33"/>
      <c r="D188" s="26" t="n">
        <v>1.6</v>
      </c>
      <c r="E188" s="24" t="n">
        <f aca="false">D188/100</f>
        <v>0.016</v>
      </c>
      <c r="F188" s="23"/>
      <c r="G188" s="23"/>
      <c r="H188" s="26" t="n">
        <f aca="false">H139*D188/100</f>
        <v>0</v>
      </c>
      <c r="I188" s="23"/>
      <c r="J188" s="23"/>
      <c r="K188" s="23" t="n">
        <v>112</v>
      </c>
      <c r="L188" s="44" t="n">
        <f aca="false">D188*K188</f>
        <v>179.2</v>
      </c>
    </row>
    <row r="189" customFormat="false" ht="16.15" hidden="false" customHeight="false" outlineLevel="0" collapsed="false">
      <c r="A189" s="7"/>
      <c r="B189" s="60" t="s">
        <v>69</v>
      </c>
      <c r="C189" s="33"/>
      <c r="D189" s="23" t="n">
        <v>0.3</v>
      </c>
      <c r="E189" s="24" t="n">
        <f aca="false">D189/100</f>
        <v>0.003</v>
      </c>
      <c r="F189" s="23"/>
      <c r="G189" s="23"/>
      <c r="H189" s="26" t="n">
        <f aca="false">H136*D189/100</f>
        <v>0</v>
      </c>
      <c r="I189" s="23"/>
      <c r="J189" s="23"/>
      <c r="K189" s="23" t="n">
        <v>14</v>
      </c>
      <c r="L189" s="44" t="n">
        <f aca="false">D189*K189</f>
        <v>4.2</v>
      </c>
    </row>
    <row r="190" customFormat="false" ht="16.15" hidden="false" customHeight="false" outlineLevel="0" collapsed="false">
      <c r="A190" s="7"/>
      <c r="B190" s="61" t="s">
        <v>126</v>
      </c>
      <c r="C190" s="55"/>
      <c r="D190" s="29" t="s">
        <v>127</v>
      </c>
      <c r="E190" s="24"/>
      <c r="F190" s="23"/>
      <c r="G190" s="23"/>
      <c r="H190" s="26"/>
      <c r="I190" s="23"/>
      <c r="J190" s="23"/>
      <c r="K190" s="23"/>
      <c r="L190" s="44" t="n">
        <v>0</v>
      </c>
    </row>
    <row r="191" s="62" customFormat="true" ht="16.75" hidden="false" customHeight="false" outlineLevel="0" collapsed="false">
      <c r="A191" s="7"/>
      <c r="B191" s="22" t="s">
        <v>25</v>
      </c>
      <c r="C191" s="55"/>
      <c r="D191" s="23" t="n">
        <v>1.25</v>
      </c>
      <c r="E191" s="24" t="n">
        <f aca="false">D191/100</f>
        <v>0.0125</v>
      </c>
      <c r="F191" s="23"/>
      <c r="G191" s="23"/>
      <c r="H191" s="26" t="n">
        <f aca="false">H136*D191/100</f>
        <v>0</v>
      </c>
      <c r="I191" s="23"/>
      <c r="J191" s="23"/>
      <c r="K191" s="23" t="n">
        <v>175</v>
      </c>
      <c r="L191" s="44" t="n">
        <f aca="false">D191*K191</f>
        <v>218.75</v>
      </c>
    </row>
    <row r="192" customFormat="false" ht="16.75" hidden="false" customHeight="false" outlineLevel="0" collapsed="false">
      <c r="A192" s="7"/>
      <c r="B192" s="22" t="s">
        <v>30</v>
      </c>
      <c r="C192" s="55"/>
      <c r="D192" s="23" t="n">
        <v>0.37</v>
      </c>
      <c r="E192" s="24" t="n">
        <f aca="false">D192/100</f>
        <v>0.0037</v>
      </c>
      <c r="F192" s="23"/>
      <c r="G192" s="23"/>
      <c r="H192" s="26" t="n">
        <f aca="false">H137*D192/100</f>
        <v>0</v>
      </c>
      <c r="I192" s="23"/>
      <c r="J192" s="23"/>
      <c r="K192" s="23" t="n">
        <v>30</v>
      </c>
      <c r="L192" s="44" t="n">
        <f aca="false">D192*K192</f>
        <v>11.1</v>
      </c>
    </row>
    <row r="193" customFormat="false" ht="16.15" hidden="false" customHeight="false" outlineLevel="0" collapsed="false">
      <c r="A193" s="7"/>
      <c r="B193" s="60" t="s">
        <v>32</v>
      </c>
      <c r="C193" s="55"/>
      <c r="D193" s="23" t="n">
        <v>3.75</v>
      </c>
      <c r="E193" s="24" t="n">
        <f aca="false">D193/100</f>
        <v>0.0375</v>
      </c>
      <c r="F193" s="23"/>
      <c r="G193" s="23"/>
      <c r="H193" s="26" t="n">
        <f aca="false">H141*D193/100</f>
        <v>0</v>
      </c>
      <c r="I193" s="23"/>
      <c r="J193" s="23"/>
      <c r="K193" s="23" t="n">
        <v>0</v>
      </c>
      <c r="L193" s="44" t="n">
        <f aca="false">D193*K193</f>
        <v>0</v>
      </c>
    </row>
    <row r="194" s="176" customFormat="true" ht="16.15" hidden="false" customHeight="false" outlineLevel="0" collapsed="false">
      <c r="A194" s="7"/>
      <c r="B194" s="60" t="s">
        <v>128</v>
      </c>
      <c r="C194" s="55"/>
      <c r="D194" s="23" t="n">
        <v>0.2</v>
      </c>
      <c r="E194" s="24" t="n">
        <f aca="false">D194/100</f>
        <v>0.002</v>
      </c>
      <c r="F194" s="23"/>
      <c r="G194" s="23"/>
      <c r="H194" s="26" t="n">
        <f aca="false">H141*D194/100</f>
        <v>0</v>
      </c>
      <c r="I194" s="23"/>
      <c r="J194" s="23"/>
      <c r="K194" s="23" t="n">
        <v>89</v>
      </c>
      <c r="L194" s="44" t="n">
        <f aca="false">D194*K194</f>
        <v>17.8</v>
      </c>
    </row>
    <row r="195" customFormat="false" ht="16.15" hidden="false" customHeight="false" outlineLevel="0" collapsed="false">
      <c r="A195" s="7"/>
      <c r="B195" s="60" t="s">
        <v>69</v>
      </c>
      <c r="C195" s="55"/>
      <c r="D195" s="23" t="n">
        <v>0.05</v>
      </c>
      <c r="E195" s="24" t="n">
        <f aca="false">D195/100</f>
        <v>0.0005</v>
      </c>
      <c r="F195" s="23"/>
      <c r="G195" s="23"/>
      <c r="H195" s="26" t="n">
        <f aca="false">H141*D195/100</f>
        <v>0</v>
      </c>
      <c r="I195" s="23"/>
      <c r="J195" s="23"/>
      <c r="K195" s="23" t="n">
        <v>14</v>
      </c>
      <c r="L195" s="44" t="n">
        <f aca="false">D195*K195</f>
        <v>0.7</v>
      </c>
    </row>
    <row r="196" customFormat="false" ht="17.45" hidden="false" customHeight="true" outlineLevel="0" collapsed="false">
      <c r="A196" s="7"/>
      <c r="B196" s="61" t="s">
        <v>129</v>
      </c>
      <c r="C196" s="55"/>
      <c r="D196" s="29" t="s">
        <v>130</v>
      </c>
      <c r="E196" s="24"/>
      <c r="F196" s="23"/>
      <c r="G196" s="23"/>
      <c r="H196" s="26"/>
      <c r="I196" s="23"/>
      <c r="J196" s="23"/>
      <c r="K196" s="23"/>
      <c r="L196" s="44"/>
    </row>
    <row r="197" s="62" customFormat="true" ht="16.15" hidden="false" customHeight="false" outlineLevel="0" collapsed="false">
      <c r="A197" s="7"/>
      <c r="B197" s="60"/>
      <c r="C197" s="55"/>
      <c r="D197" s="23"/>
      <c r="E197" s="24"/>
      <c r="F197" s="25"/>
      <c r="G197" s="25"/>
      <c r="H197" s="26"/>
      <c r="I197" s="25"/>
      <c r="J197" s="25"/>
      <c r="K197" s="23"/>
      <c r="L197" s="23" t="n">
        <f aca="false">SUM(L180:L195)</f>
        <v>2968.85</v>
      </c>
    </row>
    <row r="198" customFormat="false" ht="16.75" hidden="false" customHeight="false" outlineLevel="0" collapsed="false">
      <c r="A198" s="35"/>
      <c r="B198" s="36" t="s">
        <v>33</v>
      </c>
      <c r="C198" s="37"/>
      <c r="D198" s="38"/>
      <c r="E198" s="39"/>
      <c r="F198" s="40" t="n">
        <v>22.95</v>
      </c>
      <c r="G198" s="40" t="n">
        <v>19.06</v>
      </c>
      <c r="H198" s="38" t="n">
        <v>21.49</v>
      </c>
      <c r="I198" s="40" t="n">
        <v>336.3</v>
      </c>
      <c r="J198" s="40" t="n">
        <v>0</v>
      </c>
      <c r="K198" s="38"/>
      <c r="L198" s="38" t="n">
        <f aca="false">L197/100</f>
        <v>29.6885</v>
      </c>
    </row>
    <row r="199" customFormat="false" ht="25.5" hidden="false" customHeight="false" outlineLevel="0" collapsed="false">
      <c r="A199" s="7" t="s">
        <v>70</v>
      </c>
      <c r="B199" s="41" t="s">
        <v>71</v>
      </c>
      <c r="C199" s="15" t="n">
        <v>150</v>
      </c>
      <c r="D199" s="23"/>
      <c r="E199" s="24"/>
      <c r="F199" s="25"/>
      <c r="G199" s="25"/>
      <c r="H199" s="26"/>
      <c r="I199" s="25"/>
      <c r="J199" s="25"/>
      <c r="K199" s="23"/>
      <c r="L199" s="43" t="n">
        <v>2.32</v>
      </c>
    </row>
    <row r="200" customFormat="false" ht="16.5" hidden="false" customHeight="false" outlineLevel="0" collapsed="false">
      <c r="A200" s="7"/>
      <c r="B200" s="60" t="s">
        <v>72</v>
      </c>
      <c r="C200" s="15"/>
      <c r="D200" s="23" t="n">
        <v>1.5</v>
      </c>
      <c r="E200" s="24" t="n">
        <f aca="false">D200/100</f>
        <v>0.015</v>
      </c>
      <c r="F200" s="25"/>
      <c r="G200" s="25"/>
      <c r="H200" s="26" t="n">
        <f aca="false">H131*D200/100</f>
        <v>0</v>
      </c>
      <c r="I200" s="25"/>
      <c r="J200" s="25"/>
      <c r="K200" s="23" t="n">
        <v>105</v>
      </c>
      <c r="L200" s="23" t="n">
        <f aca="false">D200*K200</f>
        <v>157.5</v>
      </c>
    </row>
    <row r="201" customFormat="false" ht="16.5" hidden="false" customHeight="false" outlineLevel="0" collapsed="false">
      <c r="A201" s="7"/>
      <c r="B201" s="60" t="s">
        <v>32</v>
      </c>
      <c r="C201" s="15"/>
      <c r="D201" s="23" t="n">
        <v>15</v>
      </c>
      <c r="E201" s="24" t="n">
        <f aca="false">D201/100</f>
        <v>0.15</v>
      </c>
      <c r="F201" s="25"/>
      <c r="G201" s="25"/>
      <c r="H201" s="26" t="n">
        <f aca="false">H131*D201/100</f>
        <v>0</v>
      </c>
      <c r="I201" s="25"/>
      <c r="J201" s="25"/>
      <c r="K201" s="23" t="n">
        <v>0</v>
      </c>
      <c r="L201" s="23" t="n">
        <f aca="false">D201*K201</f>
        <v>0</v>
      </c>
    </row>
    <row r="202" customFormat="false" ht="16.5" hidden="false" customHeight="false" outlineLevel="0" collapsed="false">
      <c r="A202" s="7"/>
      <c r="B202" s="60" t="s">
        <v>21</v>
      </c>
      <c r="C202" s="15"/>
      <c r="D202" s="23" t="n">
        <v>1.5</v>
      </c>
      <c r="E202" s="24" t="n">
        <f aca="false">D202/100</f>
        <v>0.015</v>
      </c>
      <c r="F202" s="25"/>
      <c r="G202" s="25"/>
      <c r="H202" s="26" t="n">
        <f aca="false">H131*D202/100</f>
        <v>0</v>
      </c>
      <c r="I202" s="25"/>
      <c r="J202" s="25"/>
      <c r="K202" s="23" t="n">
        <v>46</v>
      </c>
      <c r="L202" s="23" t="n">
        <f aca="false">D202*K202</f>
        <v>69</v>
      </c>
    </row>
    <row r="203" customFormat="false" ht="16.5" hidden="false" customHeight="false" outlineLevel="0" collapsed="false">
      <c r="A203" s="7"/>
      <c r="B203" s="60" t="s">
        <v>73</v>
      </c>
      <c r="C203" s="15"/>
      <c r="D203" s="26" t="n">
        <v>0.015</v>
      </c>
      <c r="E203" s="34" t="n">
        <f aca="false">D203/100</f>
        <v>0.00015</v>
      </c>
      <c r="F203" s="25"/>
      <c r="G203" s="25"/>
      <c r="H203" s="26" t="n">
        <f aca="false">H131*D203/100</f>
        <v>0</v>
      </c>
      <c r="I203" s="25"/>
      <c r="J203" s="25"/>
      <c r="K203" s="23" t="n">
        <v>350</v>
      </c>
      <c r="L203" s="23" t="n">
        <f aca="false">D203*K203</f>
        <v>5.25</v>
      </c>
    </row>
    <row r="204" customFormat="false" ht="16.5" hidden="false" customHeight="false" outlineLevel="0" collapsed="false">
      <c r="A204" s="7"/>
      <c r="B204" s="60"/>
      <c r="C204" s="15"/>
      <c r="D204" s="23"/>
      <c r="E204" s="24"/>
      <c r="F204" s="25"/>
      <c r="G204" s="25"/>
      <c r="H204" s="26"/>
      <c r="I204" s="25"/>
      <c r="J204" s="25"/>
      <c r="K204" s="23"/>
      <c r="L204" s="23" t="n">
        <f aca="false">L200+L201+L202+L203</f>
        <v>231.75</v>
      </c>
      <c r="Q204" s="0" t="s">
        <v>327</v>
      </c>
    </row>
    <row r="205" customFormat="false" ht="16.5" hidden="false" customHeight="false" outlineLevel="0" collapsed="false">
      <c r="A205" s="35"/>
      <c r="B205" s="36" t="s">
        <v>33</v>
      </c>
      <c r="C205" s="37"/>
      <c r="D205" s="38"/>
      <c r="E205" s="39"/>
      <c r="F205" s="40" t="n">
        <v>0.07</v>
      </c>
      <c r="G205" s="40" t="n">
        <v>0</v>
      </c>
      <c r="H205" s="40" t="n">
        <v>19.6</v>
      </c>
      <c r="I205" s="40" t="n">
        <v>78.84</v>
      </c>
      <c r="J205" s="40" t="n">
        <v>0.2</v>
      </c>
      <c r="K205" s="38"/>
      <c r="L205" s="38" t="n">
        <f aca="false">L204/100</f>
        <v>2.3175</v>
      </c>
    </row>
    <row r="206" customFormat="false" ht="16.5" hidden="false" customHeight="false" outlineLevel="0" collapsed="false">
      <c r="A206" s="7" t="s">
        <v>37</v>
      </c>
      <c r="B206" s="14" t="s">
        <v>74</v>
      </c>
      <c r="C206" s="15" t="s">
        <v>322</v>
      </c>
      <c r="D206" s="23"/>
      <c r="E206" s="24"/>
      <c r="F206" s="25"/>
      <c r="G206" s="25"/>
      <c r="H206" s="26"/>
      <c r="I206" s="25"/>
      <c r="J206" s="25"/>
      <c r="K206" s="23"/>
      <c r="L206" s="16" t="n">
        <v>1.64</v>
      </c>
    </row>
    <row r="207" customFormat="false" ht="16.5" hidden="false" customHeight="false" outlineLevel="0" collapsed="false">
      <c r="A207" s="7"/>
      <c r="B207" s="22" t="s">
        <v>38</v>
      </c>
      <c r="C207" s="15"/>
      <c r="D207" s="23" t="n">
        <v>2</v>
      </c>
      <c r="E207" s="24" t="n">
        <f aca="false">D207/100</f>
        <v>0.02</v>
      </c>
      <c r="F207" s="25"/>
      <c r="G207" s="25"/>
      <c r="H207" s="26" t="n">
        <f aca="false">H131*D207/100</f>
        <v>0</v>
      </c>
      <c r="I207" s="25"/>
      <c r="J207" s="25"/>
      <c r="K207" s="23" t="n">
        <v>41</v>
      </c>
      <c r="L207" s="23" t="n">
        <f aca="false">D207*K207</f>
        <v>82</v>
      </c>
    </row>
    <row r="208" customFormat="false" ht="16.5" hidden="false" customHeight="false" outlineLevel="0" collapsed="false">
      <c r="A208" s="7"/>
      <c r="B208" s="60" t="s">
        <v>76</v>
      </c>
      <c r="C208" s="15"/>
      <c r="D208" s="23" t="n">
        <v>2</v>
      </c>
      <c r="E208" s="24" t="n">
        <f aca="false">D208/100</f>
        <v>0.02</v>
      </c>
      <c r="F208" s="25"/>
      <c r="G208" s="25"/>
      <c r="H208" s="26" t="n">
        <f aca="false">H131*D208/100</f>
        <v>0</v>
      </c>
      <c r="I208" s="25"/>
      <c r="J208" s="25"/>
      <c r="K208" s="23" t="n">
        <v>41</v>
      </c>
      <c r="L208" s="23" t="n">
        <f aca="false">D208*K208</f>
        <v>82</v>
      </c>
    </row>
    <row r="209" customFormat="false" ht="16.5" hidden="false" customHeight="false" outlineLevel="0" collapsed="false">
      <c r="A209" s="7"/>
      <c r="B209" s="60"/>
      <c r="C209" s="15"/>
      <c r="D209" s="23"/>
      <c r="E209" s="24"/>
      <c r="F209" s="25"/>
      <c r="G209" s="25"/>
      <c r="H209" s="26"/>
      <c r="I209" s="25"/>
      <c r="J209" s="25"/>
      <c r="K209" s="23"/>
      <c r="L209" s="23" t="n">
        <f aca="false">L207+L208</f>
        <v>164</v>
      </c>
    </row>
    <row r="210" customFormat="false" ht="16.5" hidden="false" customHeight="false" outlineLevel="0" collapsed="false">
      <c r="A210" s="35"/>
      <c r="B210" s="36" t="s">
        <v>33</v>
      </c>
      <c r="C210" s="37"/>
      <c r="D210" s="38"/>
      <c r="E210" s="39"/>
      <c r="F210" s="38" t="n">
        <v>4.8</v>
      </c>
      <c r="G210" s="38" t="n">
        <v>0.735</v>
      </c>
      <c r="H210" s="40" t="n">
        <v>24.4</v>
      </c>
      <c r="I210" s="40" t="n">
        <v>123</v>
      </c>
      <c r="J210" s="40" t="n">
        <v>0</v>
      </c>
      <c r="K210" s="38"/>
      <c r="L210" s="38" t="n">
        <f aca="false">L209/100</f>
        <v>1.64</v>
      </c>
    </row>
    <row r="211" customFormat="false" ht="16.75" hidden="false" customHeight="false" outlineLevel="0" collapsed="false">
      <c r="A211" s="46"/>
      <c r="B211" s="47" t="s">
        <v>77</v>
      </c>
      <c r="C211" s="48"/>
      <c r="D211" s="49"/>
      <c r="E211" s="50"/>
      <c r="F211" s="53" t="n">
        <f aca="false">F178+F198+F205+F210</f>
        <v>31.88</v>
      </c>
      <c r="G211" s="53" t="n">
        <f aca="false">G178+G198+G205+G210</f>
        <v>24.075</v>
      </c>
      <c r="H211" s="53" t="n">
        <f aca="false">H178+H198+H205+H210</f>
        <v>84.57</v>
      </c>
      <c r="I211" s="53" t="n">
        <f aca="false">I178+I198+I205+I210</f>
        <v>669.14</v>
      </c>
      <c r="J211" s="53" t="n">
        <f aca="false">J178+J198+J205+J210</f>
        <v>0.2</v>
      </c>
      <c r="K211" s="49"/>
      <c r="L211" s="53" t="n">
        <f aca="false">L178+L198+L205+L210</f>
        <v>35.9853</v>
      </c>
    </row>
    <row r="212" customFormat="false" ht="24.6" hidden="false" customHeight="true" outlineLevel="0" collapsed="false">
      <c r="A212" s="9" t="s">
        <v>78</v>
      </c>
      <c r="B212" s="9"/>
      <c r="C212" s="9"/>
      <c r="D212" s="9"/>
      <c r="E212" s="9"/>
      <c r="F212" s="9"/>
      <c r="G212" s="9"/>
      <c r="H212" s="9"/>
      <c r="I212" s="9"/>
      <c r="J212" s="9"/>
      <c r="K212" s="9"/>
      <c r="L212" s="9"/>
    </row>
    <row r="213" customFormat="false" ht="36.95" hidden="false" customHeight="true" outlineLevel="0" collapsed="false">
      <c r="A213" s="7" t="s">
        <v>132</v>
      </c>
      <c r="B213" s="41" t="s">
        <v>133</v>
      </c>
      <c r="C213" s="15" t="n">
        <v>100</v>
      </c>
      <c r="D213" s="23"/>
      <c r="E213" s="24"/>
      <c r="F213" s="25"/>
      <c r="G213" s="25"/>
      <c r="H213" s="26"/>
      <c r="I213" s="25"/>
      <c r="J213" s="25"/>
      <c r="K213" s="23"/>
      <c r="L213" s="43" t="n">
        <v>5.26</v>
      </c>
    </row>
    <row r="214" customFormat="false" ht="16.5" hidden="false" customHeight="false" outlineLevel="0" collapsed="false">
      <c r="A214" s="7"/>
      <c r="B214" s="22" t="s">
        <v>134</v>
      </c>
      <c r="C214" s="15"/>
      <c r="D214" s="23" t="n">
        <v>9.57</v>
      </c>
      <c r="E214" s="24" t="n">
        <f aca="false">D214/100</f>
        <v>0.0957</v>
      </c>
      <c r="F214" s="25"/>
      <c r="G214" s="25"/>
      <c r="H214" s="26" t="n">
        <f aca="false">H149*D214/100</f>
        <v>0</v>
      </c>
      <c r="I214" s="25"/>
      <c r="J214" s="25"/>
      <c r="K214" s="23" t="n">
        <v>0</v>
      </c>
      <c r="L214" s="44" t="n">
        <f aca="false">D214*K214</f>
        <v>0</v>
      </c>
    </row>
    <row r="215" customFormat="false" ht="16.5" hidden="false" customHeight="false" outlineLevel="0" collapsed="false">
      <c r="A215" s="7"/>
      <c r="B215" s="22" t="s">
        <v>135</v>
      </c>
      <c r="C215" s="15"/>
      <c r="D215" s="23" t="n">
        <v>10.19</v>
      </c>
      <c r="E215" s="24" t="n">
        <f aca="false">D215/100</f>
        <v>0.1019</v>
      </c>
      <c r="F215" s="25"/>
      <c r="G215" s="25"/>
      <c r="H215" s="26" t="n">
        <f aca="false">H150*D215/100</f>
        <v>0</v>
      </c>
      <c r="I215" s="25"/>
      <c r="J215" s="25"/>
      <c r="K215" s="23" t="n">
        <v>30</v>
      </c>
      <c r="L215" s="44" t="n">
        <f aca="false">D215*K215</f>
        <v>305.7</v>
      </c>
    </row>
    <row r="216" customFormat="false" ht="16.5" hidden="false" customHeight="false" outlineLevel="0" collapsed="false">
      <c r="A216" s="7"/>
      <c r="B216" s="22" t="s">
        <v>118</v>
      </c>
      <c r="C216" s="15"/>
      <c r="D216" s="23" t="n">
        <v>2.08</v>
      </c>
      <c r="E216" s="24" t="n">
        <f aca="false">D216/100</f>
        <v>0.0208</v>
      </c>
      <c r="F216" s="25"/>
      <c r="G216" s="25"/>
      <c r="H216" s="26" t="n">
        <f aca="false">H151*D216/100</f>
        <v>0</v>
      </c>
      <c r="I216" s="25"/>
      <c r="J216" s="25"/>
      <c r="K216" s="23" t="n">
        <v>30</v>
      </c>
      <c r="L216" s="44" t="n">
        <f aca="false">D216*K216</f>
        <v>62.4</v>
      </c>
    </row>
    <row r="217" customFormat="false" ht="16.5" hidden="false" customHeight="false" outlineLevel="0" collapsed="false">
      <c r="A217" s="7"/>
      <c r="B217" s="22" t="s">
        <v>128</v>
      </c>
      <c r="C217" s="15"/>
      <c r="D217" s="23" t="n">
        <v>1</v>
      </c>
      <c r="E217" s="24" t="n">
        <f aca="false">D217/100</f>
        <v>0.01</v>
      </c>
      <c r="F217" s="25"/>
      <c r="G217" s="25"/>
      <c r="H217" s="26" t="n">
        <f aca="false">H152*D217/100</f>
        <v>0</v>
      </c>
      <c r="I217" s="25"/>
      <c r="J217" s="25"/>
      <c r="K217" s="23" t="n">
        <v>89</v>
      </c>
      <c r="L217" s="44" t="n">
        <f aca="false">D217*K217</f>
        <v>89</v>
      </c>
    </row>
    <row r="218" customFormat="false" ht="16.5" hidden="false" customHeight="false" outlineLevel="0" collapsed="false">
      <c r="A218" s="7"/>
      <c r="B218" s="22" t="s">
        <v>58</v>
      </c>
      <c r="C218" s="15"/>
      <c r="D218" s="23" t="n">
        <v>0.75</v>
      </c>
      <c r="E218" s="24" t="n">
        <f aca="false">D218/100</f>
        <v>0.0075</v>
      </c>
      <c r="F218" s="25"/>
      <c r="G218" s="25"/>
      <c r="H218" s="26" t="n">
        <f aca="false">H153*D218/100</f>
        <v>0</v>
      </c>
      <c r="I218" s="25"/>
      <c r="J218" s="25"/>
      <c r="K218" s="23" t="n">
        <v>84</v>
      </c>
      <c r="L218" s="44" t="n">
        <f aca="false">D218*K218</f>
        <v>63</v>
      </c>
    </row>
    <row r="219" customFormat="false" ht="16.5" hidden="false" customHeight="false" outlineLevel="0" collapsed="false">
      <c r="A219" s="7"/>
      <c r="B219" s="22" t="s">
        <v>21</v>
      </c>
      <c r="C219" s="15"/>
      <c r="D219" s="23" t="n">
        <v>0.12</v>
      </c>
      <c r="E219" s="24" t="n">
        <f aca="false">D219/100</f>
        <v>0.0012</v>
      </c>
      <c r="F219" s="25"/>
      <c r="G219" s="25"/>
      <c r="H219" s="26" t="n">
        <f aca="false">H154*D219/100</f>
        <v>0</v>
      </c>
      <c r="I219" s="25"/>
      <c r="J219" s="25"/>
      <c r="K219" s="23" t="n">
        <v>46</v>
      </c>
      <c r="L219" s="44" t="n">
        <f aca="false">D219*K219</f>
        <v>5.52</v>
      </c>
    </row>
    <row r="220" customFormat="false" ht="16.5" hidden="false" customHeight="false" outlineLevel="0" collapsed="false">
      <c r="A220" s="7"/>
      <c r="B220" s="22" t="s">
        <v>69</v>
      </c>
      <c r="C220" s="15"/>
      <c r="D220" s="23" t="n">
        <v>0.05</v>
      </c>
      <c r="E220" s="24" t="n">
        <f aca="false">D220/100</f>
        <v>0.0005</v>
      </c>
      <c r="F220" s="25"/>
      <c r="G220" s="25"/>
      <c r="H220" s="26" t="n">
        <f aca="false">H155*D220/100</f>
        <v>0.01203</v>
      </c>
      <c r="I220" s="25"/>
      <c r="J220" s="25"/>
      <c r="K220" s="23" t="n">
        <v>14</v>
      </c>
      <c r="L220" s="44" t="n">
        <f aca="false">D220*K220</f>
        <v>0.7</v>
      </c>
    </row>
    <row r="221" customFormat="false" ht="16.5" hidden="false" customHeight="false" outlineLevel="0" collapsed="false">
      <c r="A221" s="7"/>
      <c r="B221" s="22"/>
      <c r="C221" s="15"/>
      <c r="D221" s="23"/>
      <c r="E221" s="24"/>
      <c r="F221" s="25"/>
      <c r="G221" s="25"/>
      <c r="H221" s="26"/>
      <c r="I221" s="25"/>
      <c r="J221" s="25"/>
      <c r="K221" s="23"/>
      <c r="L221" s="44" t="n">
        <f aca="false">SUM(L214:L220)</f>
        <v>526.32</v>
      </c>
    </row>
    <row r="222" customFormat="false" ht="16.5" hidden="false" customHeight="false" outlineLevel="0" collapsed="false">
      <c r="A222" s="75"/>
      <c r="B222" s="76"/>
      <c r="C222" s="77"/>
      <c r="D222" s="78"/>
      <c r="E222" s="79"/>
      <c r="F222" s="80" t="n">
        <v>2.3</v>
      </c>
      <c r="G222" s="80" t="n">
        <v>6.8</v>
      </c>
      <c r="H222" s="80" t="n">
        <v>15.4</v>
      </c>
      <c r="I222" s="80" t="n">
        <v>132</v>
      </c>
      <c r="J222" s="80" t="n">
        <v>1.2</v>
      </c>
      <c r="K222" s="78"/>
      <c r="L222" s="81" t="n">
        <f aca="false">L221/100</f>
        <v>5.2632</v>
      </c>
    </row>
    <row r="223" customFormat="false" ht="25.5" hidden="false" customHeight="false" outlineLevel="0" collapsed="false">
      <c r="A223" s="7" t="s">
        <v>136</v>
      </c>
      <c r="B223" s="41" t="s">
        <v>137</v>
      </c>
      <c r="C223" s="15" t="n">
        <v>58</v>
      </c>
      <c r="D223" s="23"/>
      <c r="E223" s="24"/>
      <c r="F223" s="25"/>
      <c r="G223" s="25"/>
      <c r="H223" s="26"/>
      <c r="I223" s="25"/>
      <c r="J223" s="25"/>
      <c r="K223" s="23"/>
      <c r="L223" s="43" t="n">
        <v>8.99</v>
      </c>
    </row>
    <row r="224" customFormat="false" ht="16.5" hidden="false" customHeight="false" outlineLevel="0" collapsed="false">
      <c r="A224" s="7"/>
      <c r="B224" s="60" t="s">
        <v>138</v>
      </c>
      <c r="C224" s="15"/>
      <c r="D224" s="23" t="n">
        <v>100</v>
      </c>
      <c r="E224" s="24" t="n">
        <f aca="false">D224*0.04/100</f>
        <v>0.04</v>
      </c>
      <c r="F224" s="25"/>
      <c r="G224" s="25"/>
      <c r="H224" s="26" t="n">
        <f aca="false">H132*D224/100</f>
        <v>0</v>
      </c>
      <c r="I224" s="25"/>
      <c r="J224" s="25"/>
      <c r="K224" s="23" t="n">
        <v>5.5</v>
      </c>
      <c r="L224" s="23" t="n">
        <f aca="false">D224*K224</f>
        <v>550</v>
      </c>
    </row>
    <row r="225" customFormat="false" ht="16.5" hidden="false" customHeight="false" outlineLevel="0" collapsed="false">
      <c r="A225" s="7"/>
      <c r="B225" s="60" t="s">
        <v>31</v>
      </c>
      <c r="C225" s="15"/>
      <c r="D225" s="23" t="n">
        <v>0.7</v>
      </c>
      <c r="E225" s="24" t="n">
        <f aca="false">D225/100</f>
        <v>0.007</v>
      </c>
      <c r="F225" s="25"/>
      <c r="G225" s="25"/>
      <c r="H225" s="26" t="n">
        <f aca="false">H132*D225/100</f>
        <v>0</v>
      </c>
      <c r="I225" s="25"/>
      <c r="J225" s="25"/>
      <c r="K225" s="23" t="n">
        <v>390</v>
      </c>
      <c r="L225" s="23" t="n">
        <f aca="false">D225*K225</f>
        <v>273</v>
      </c>
    </row>
    <row r="226" customFormat="false" ht="16.5" hidden="false" customHeight="false" outlineLevel="0" collapsed="false">
      <c r="A226" s="7"/>
      <c r="B226" s="60" t="s">
        <v>29</v>
      </c>
      <c r="C226" s="15"/>
      <c r="D226" s="23" t="n">
        <v>1.5</v>
      </c>
      <c r="E226" s="24" t="n">
        <f aca="false">D226/100</f>
        <v>0.015</v>
      </c>
      <c r="F226" s="25"/>
      <c r="G226" s="25"/>
      <c r="H226" s="26" t="n">
        <f aca="false">H132*D226/100</f>
        <v>0</v>
      </c>
      <c r="I226" s="25"/>
      <c r="J226" s="25"/>
      <c r="K226" s="23" t="n">
        <v>50</v>
      </c>
      <c r="L226" s="23" t="n">
        <f aca="false">D226*K226</f>
        <v>75</v>
      </c>
    </row>
    <row r="227" customFormat="false" ht="16.5" hidden="false" customHeight="false" outlineLevel="0" collapsed="false">
      <c r="A227" s="7"/>
      <c r="B227" s="60" t="s">
        <v>26</v>
      </c>
      <c r="C227" s="15"/>
      <c r="D227" s="23" t="n">
        <v>0.1</v>
      </c>
      <c r="E227" s="24" t="n">
        <f aca="false">D227/100</f>
        <v>0.001</v>
      </c>
      <c r="F227" s="25"/>
      <c r="G227" s="25"/>
      <c r="H227" s="26" t="n">
        <f aca="false">H132*D227/100</f>
        <v>0</v>
      </c>
      <c r="I227" s="25"/>
      <c r="J227" s="25"/>
      <c r="K227" s="23" t="n">
        <v>14</v>
      </c>
      <c r="L227" s="23" t="n">
        <f aca="false">D227*K227</f>
        <v>1.4</v>
      </c>
    </row>
    <row r="228" customFormat="false" ht="16.5" hidden="false" customHeight="false" outlineLevel="0" collapsed="false">
      <c r="A228" s="7"/>
      <c r="B228" s="60"/>
      <c r="C228" s="15"/>
      <c r="D228" s="23"/>
      <c r="E228" s="24"/>
      <c r="F228" s="25"/>
      <c r="G228" s="25"/>
      <c r="H228" s="26"/>
      <c r="I228" s="25"/>
      <c r="J228" s="25"/>
      <c r="K228" s="23"/>
      <c r="L228" s="23" t="n">
        <f aca="false">L224+L225+L226+L227</f>
        <v>899.4</v>
      </c>
    </row>
    <row r="229" customFormat="false" ht="16.5" hidden="false" customHeight="false" outlineLevel="0" collapsed="false">
      <c r="A229" s="35"/>
      <c r="B229" s="36" t="s">
        <v>33</v>
      </c>
      <c r="C229" s="37"/>
      <c r="D229" s="38"/>
      <c r="E229" s="39"/>
      <c r="F229" s="40" t="n">
        <v>5.3</v>
      </c>
      <c r="G229" s="40" t="n">
        <v>10.7</v>
      </c>
      <c r="H229" s="40" t="n">
        <v>5.6</v>
      </c>
      <c r="I229" s="40" t="n">
        <v>180</v>
      </c>
      <c r="J229" s="40" t="n">
        <v>0</v>
      </c>
      <c r="K229" s="38"/>
      <c r="L229" s="38" t="n">
        <f aca="false">L228/100</f>
        <v>8.994</v>
      </c>
    </row>
    <row r="230" customFormat="false" ht="26.65" hidden="false" customHeight="true" outlineLevel="0" collapsed="false">
      <c r="A230" s="7" t="s">
        <v>85</v>
      </c>
      <c r="B230" s="41" t="s">
        <v>86</v>
      </c>
      <c r="C230" s="15" t="n">
        <v>150</v>
      </c>
      <c r="D230" s="23"/>
      <c r="E230" s="24"/>
      <c r="F230" s="25"/>
      <c r="G230" s="25"/>
      <c r="H230" s="26"/>
      <c r="I230" s="25"/>
      <c r="J230" s="25"/>
      <c r="K230" s="23"/>
      <c r="L230" s="43" t="n">
        <v>0.67</v>
      </c>
    </row>
    <row r="231" customFormat="false" ht="16.5" hidden="false" customHeight="false" outlineLevel="0" collapsed="false">
      <c r="A231" s="7"/>
      <c r="B231" s="60" t="s">
        <v>87</v>
      </c>
      <c r="C231" s="64"/>
      <c r="D231" s="55" t="n">
        <v>0.037</v>
      </c>
      <c r="E231" s="24" t="n">
        <f aca="false">D231/100</f>
        <v>0.00037</v>
      </c>
      <c r="F231" s="25"/>
      <c r="G231" s="25"/>
      <c r="H231" s="26" t="n">
        <f aca="false">H132*D231/100</f>
        <v>0</v>
      </c>
      <c r="I231" s="25"/>
      <c r="J231" s="25"/>
      <c r="K231" s="23" t="n">
        <v>450</v>
      </c>
      <c r="L231" s="23" t="n">
        <f aca="false">D231*K231</f>
        <v>16.65</v>
      </c>
    </row>
    <row r="232" customFormat="false" ht="16.5" hidden="false" customHeight="false" outlineLevel="0" collapsed="false">
      <c r="A232" s="7"/>
      <c r="B232" s="60" t="s">
        <v>21</v>
      </c>
      <c r="C232" s="64"/>
      <c r="D232" s="55" t="n">
        <v>1.1</v>
      </c>
      <c r="E232" s="24" t="n">
        <f aca="false">D232/100</f>
        <v>0.011</v>
      </c>
      <c r="F232" s="25"/>
      <c r="G232" s="25"/>
      <c r="H232" s="26" t="n">
        <f aca="false">H132*D232/100</f>
        <v>0</v>
      </c>
      <c r="I232" s="25"/>
      <c r="J232" s="25"/>
      <c r="K232" s="23" t="n">
        <v>46</v>
      </c>
      <c r="L232" s="23" t="n">
        <f aca="false">D232*K232</f>
        <v>50.6</v>
      </c>
    </row>
    <row r="233" customFormat="false" ht="16.5" hidden="false" customHeight="false" outlineLevel="0" collapsed="false">
      <c r="A233" s="7"/>
      <c r="B233" s="60"/>
      <c r="C233" s="33"/>
      <c r="D233" s="23"/>
      <c r="E233" s="24"/>
      <c r="F233" s="25"/>
      <c r="G233" s="25"/>
      <c r="H233" s="26"/>
      <c r="I233" s="25"/>
      <c r="J233" s="25"/>
      <c r="K233" s="23"/>
      <c r="L233" s="23" t="n">
        <f aca="false">L231+L232</f>
        <v>67.25</v>
      </c>
    </row>
    <row r="234" customFormat="false" ht="16.5" hidden="false" customHeight="false" outlineLevel="0" collapsed="false">
      <c r="A234" s="35"/>
      <c r="B234" s="82" t="s">
        <v>33</v>
      </c>
      <c r="C234" s="37"/>
      <c r="D234" s="38"/>
      <c r="E234" s="39"/>
      <c r="F234" s="40" t="n">
        <v>0.1</v>
      </c>
      <c r="G234" s="40" t="n">
        <v>0</v>
      </c>
      <c r="H234" s="40" t="n">
        <v>12</v>
      </c>
      <c r="I234" s="40" t="n">
        <v>49</v>
      </c>
      <c r="J234" s="38" t="n">
        <v>0</v>
      </c>
      <c r="K234" s="38"/>
      <c r="L234" s="38" t="n">
        <f aca="false">L233/100</f>
        <v>0.6725</v>
      </c>
    </row>
    <row r="235" customFormat="false" ht="16.5" hidden="false" customHeight="false" outlineLevel="0" collapsed="false">
      <c r="A235" s="7" t="s">
        <v>37</v>
      </c>
      <c r="B235" s="14" t="s">
        <v>38</v>
      </c>
      <c r="C235" s="15" t="n">
        <v>20</v>
      </c>
      <c r="D235" s="23"/>
      <c r="E235" s="24"/>
      <c r="F235" s="25"/>
      <c r="G235" s="25"/>
      <c r="H235" s="26"/>
      <c r="I235" s="25"/>
      <c r="J235" s="25"/>
      <c r="K235" s="23"/>
      <c r="L235" s="16" t="n">
        <v>0.82</v>
      </c>
    </row>
    <row r="236" customFormat="false" ht="16.5" hidden="false" customHeight="false" outlineLevel="0" collapsed="false">
      <c r="A236" s="7"/>
      <c r="B236" s="14"/>
      <c r="C236" s="15"/>
      <c r="D236" s="23" t="n">
        <v>2</v>
      </c>
      <c r="E236" s="24" t="n">
        <f aca="false">D236/100</f>
        <v>0.02</v>
      </c>
      <c r="F236" s="25"/>
      <c r="G236" s="25"/>
      <c r="H236" s="26" t="n">
        <f aca="false">H132*D236/100</f>
        <v>0</v>
      </c>
      <c r="I236" s="25"/>
      <c r="J236" s="25"/>
      <c r="K236" s="23" t="n">
        <v>41</v>
      </c>
      <c r="L236" s="23" t="n">
        <f aca="false">D236*K236</f>
        <v>82</v>
      </c>
    </row>
    <row r="237" customFormat="false" ht="16.5" hidden="false" customHeight="false" outlineLevel="0" collapsed="false">
      <c r="A237" s="42"/>
      <c r="B237" s="36" t="s">
        <v>33</v>
      </c>
      <c r="C237" s="37"/>
      <c r="D237" s="38"/>
      <c r="E237" s="39"/>
      <c r="F237" s="40" t="n">
        <v>2.4</v>
      </c>
      <c r="G237" s="40" t="n">
        <v>0.4</v>
      </c>
      <c r="H237" s="38" t="n">
        <v>12.2</v>
      </c>
      <c r="I237" s="40" t="n">
        <v>63.6</v>
      </c>
      <c r="J237" s="40" t="n">
        <v>0</v>
      </c>
      <c r="K237" s="38"/>
      <c r="L237" s="38" t="n">
        <f aca="false">L236/100</f>
        <v>0.82</v>
      </c>
    </row>
    <row r="238" customFormat="false" ht="16.5" hidden="false" customHeight="false" outlineLevel="0" collapsed="false">
      <c r="A238" s="46"/>
      <c r="B238" s="63" t="s">
        <v>89</v>
      </c>
      <c r="C238" s="48"/>
      <c r="D238" s="49"/>
      <c r="E238" s="50"/>
      <c r="F238" s="49" t="n">
        <f aca="false">F222+F229+F234+F237</f>
        <v>10.1</v>
      </c>
      <c r="G238" s="49" t="n">
        <f aca="false">G222+G229+G234+G237</f>
        <v>17.9</v>
      </c>
      <c r="H238" s="49" t="n">
        <f aca="false">H222+H229+H234+H237</f>
        <v>45.2</v>
      </c>
      <c r="I238" s="49" t="n">
        <f aca="false">I222+I229+I234+I237</f>
        <v>424.6</v>
      </c>
      <c r="J238" s="49" t="n">
        <f aca="false">J222+J229+J234+J237</f>
        <v>1.2</v>
      </c>
      <c r="K238" s="49" t="n">
        <f aca="false">K222+K229+K234+K237</f>
        <v>0</v>
      </c>
      <c r="L238" s="49" t="n">
        <f aca="false">L222+L229+L234+L237</f>
        <v>15.7497</v>
      </c>
    </row>
    <row r="239" customFormat="false" ht="18.4" hidden="false" customHeight="true" outlineLevel="0" collapsed="false">
      <c r="A239" s="9" t="s">
        <v>90</v>
      </c>
      <c r="B239" s="9"/>
      <c r="C239" s="9"/>
      <c r="D239" s="9"/>
      <c r="E239" s="9"/>
      <c r="F239" s="9"/>
      <c r="G239" s="9"/>
      <c r="H239" s="9"/>
      <c r="I239" s="9"/>
      <c r="J239" s="9"/>
      <c r="K239" s="9"/>
      <c r="L239" s="9"/>
    </row>
    <row r="240" customFormat="false" ht="18.4" hidden="false" customHeight="true" outlineLevel="0" collapsed="false">
      <c r="A240" s="7" t="s">
        <v>93</v>
      </c>
      <c r="B240" s="41" t="s">
        <v>242</v>
      </c>
      <c r="C240" s="15" t="n">
        <v>20</v>
      </c>
      <c r="D240" s="23"/>
      <c r="E240" s="24"/>
      <c r="F240" s="25"/>
      <c r="G240" s="25"/>
      <c r="H240" s="26"/>
      <c r="I240" s="25"/>
      <c r="J240" s="25"/>
      <c r="K240" s="23"/>
      <c r="L240" s="16" t="n">
        <v>1.92</v>
      </c>
    </row>
    <row r="241" customFormat="false" ht="18.4" hidden="false" customHeight="true" outlineLevel="0" collapsed="false">
      <c r="A241" s="7"/>
      <c r="B241" s="60" t="s">
        <v>140</v>
      </c>
      <c r="C241" s="15"/>
      <c r="D241" s="23" t="n">
        <v>2</v>
      </c>
      <c r="E241" s="24" t="n">
        <f aca="false">D241/100</f>
        <v>0.02</v>
      </c>
      <c r="F241" s="25"/>
      <c r="G241" s="25"/>
      <c r="H241" s="26" t="n">
        <f aca="false">H132*D241/100</f>
        <v>0</v>
      </c>
      <c r="I241" s="25"/>
      <c r="J241" s="25"/>
      <c r="K241" s="23" t="n">
        <v>96</v>
      </c>
      <c r="L241" s="23" t="n">
        <f aca="false">D241*K241</f>
        <v>192</v>
      </c>
    </row>
    <row r="242" customFormat="false" ht="18.4" hidden="false" customHeight="true" outlineLevel="0" collapsed="false">
      <c r="A242" s="35"/>
      <c r="B242" s="36" t="s">
        <v>33</v>
      </c>
      <c r="C242" s="37"/>
      <c r="D242" s="38"/>
      <c r="E242" s="39"/>
      <c r="F242" s="40" t="n">
        <v>3.2</v>
      </c>
      <c r="G242" s="40" t="n">
        <v>2.8</v>
      </c>
      <c r="H242" s="40" t="n">
        <v>27.4</v>
      </c>
      <c r="I242" s="40" t="n">
        <v>74</v>
      </c>
      <c r="J242" s="40" t="n">
        <v>0</v>
      </c>
      <c r="K242" s="38"/>
      <c r="L242" s="38" t="n">
        <f aca="false">L241/100</f>
        <v>1.92</v>
      </c>
    </row>
    <row r="243" customFormat="false" ht="28.9" hidden="false" customHeight="true" outlineLevel="0" collapsed="false">
      <c r="A243" s="7" t="s">
        <v>328</v>
      </c>
      <c r="B243" s="41" t="s">
        <v>181</v>
      </c>
      <c r="C243" s="15" t="n">
        <v>150</v>
      </c>
      <c r="D243" s="23"/>
      <c r="E243" s="24"/>
      <c r="F243" s="25"/>
      <c r="G243" s="25"/>
      <c r="H243" s="26"/>
      <c r="I243" s="25"/>
      <c r="J243" s="25"/>
      <c r="K243" s="23"/>
      <c r="L243" s="43" t="n">
        <v>7.91</v>
      </c>
    </row>
    <row r="244" customFormat="false" ht="16.5" hidden="false" customHeight="false" outlineLevel="0" collapsed="false">
      <c r="A244" s="7"/>
      <c r="B244" s="22" t="s">
        <v>181</v>
      </c>
      <c r="C244" s="15"/>
      <c r="D244" s="23" t="n">
        <v>15.51</v>
      </c>
      <c r="E244" s="24" t="n">
        <f aca="false">D244/100</f>
        <v>0.1551</v>
      </c>
      <c r="F244" s="25"/>
      <c r="G244" s="25"/>
      <c r="H244" s="26" t="n">
        <f aca="false">H132*D244/100</f>
        <v>0</v>
      </c>
      <c r="I244" s="25"/>
      <c r="J244" s="25"/>
      <c r="K244" s="23" t="n">
        <v>51</v>
      </c>
      <c r="L244" s="23" t="n">
        <f aca="false">D244*K244</f>
        <v>791.01</v>
      </c>
    </row>
    <row r="245" customFormat="false" ht="16.5" hidden="false" customHeight="false" outlineLevel="0" collapsed="false">
      <c r="A245" s="35"/>
      <c r="B245" s="36" t="s">
        <v>33</v>
      </c>
      <c r="C245" s="37"/>
      <c r="D245" s="38"/>
      <c r="E245" s="39"/>
      <c r="F245" s="40" t="n">
        <v>4.5</v>
      </c>
      <c r="G245" s="40" t="n">
        <v>0.075</v>
      </c>
      <c r="H245" s="40" t="n">
        <v>5.7</v>
      </c>
      <c r="I245" s="40" t="n">
        <v>41.25</v>
      </c>
      <c r="J245" s="38" t="n">
        <v>0.01</v>
      </c>
      <c r="K245" s="38"/>
      <c r="L245" s="38" t="n">
        <f aca="false">L244/100</f>
        <v>7.9101</v>
      </c>
    </row>
    <row r="246" customFormat="false" ht="16.5" hidden="false" customHeight="false" outlineLevel="0" collapsed="false">
      <c r="A246" s="46"/>
      <c r="B246" s="63" t="s">
        <v>96</v>
      </c>
      <c r="C246" s="48"/>
      <c r="D246" s="49"/>
      <c r="E246" s="50"/>
      <c r="F246" s="49" t="n">
        <f aca="false">F242+F245</f>
        <v>7.7</v>
      </c>
      <c r="G246" s="49" t="n">
        <f aca="false">G242+G245</f>
        <v>2.875</v>
      </c>
      <c r="H246" s="49" t="n">
        <f aca="false">H242+H245</f>
        <v>33.1</v>
      </c>
      <c r="I246" s="49" t="n">
        <f aca="false">I242+I245</f>
        <v>115.25</v>
      </c>
      <c r="J246" s="49" t="n">
        <f aca="false">J242+J245</f>
        <v>0.01</v>
      </c>
      <c r="K246" s="49"/>
      <c r="L246" s="49" t="n">
        <f aca="false">L242+L245</f>
        <v>9.8301</v>
      </c>
    </row>
    <row r="247" customFormat="false" ht="16.5" hidden="false" customHeight="false" outlineLevel="0" collapsed="false">
      <c r="A247" s="67"/>
      <c r="B247" s="68" t="s">
        <v>97</v>
      </c>
      <c r="C247" s="69"/>
      <c r="D247" s="70"/>
      <c r="E247" s="71"/>
      <c r="F247" s="70" t="n">
        <f aca="false">F159+F163+F211+F238+F246</f>
        <v>67.7</v>
      </c>
      <c r="G247" s="70" t="n">
        <f aca="false">G159+G163+G211+G238+G246</f>
        <v>52.33</v>
      </c>
      <c r="H247" s="70" t="n">
        <f aca="false">H159+H163+H211+H238+H246</f>
        <v>271.81</v>
      </c>
      <c r="I247" s="70" t="n">
        <f aca="false">I159+I163+I211+I238+I246</f>
        <v>1879.19</v>
      </c>
      <c r="J247" s="70" t="n">
        <f aca="false">J159+J163+J211+J238+J246</f>
        <v>137.93</v>
      </c>
      <c r="K247" s="70"/>
      <c r="L247" s="70" t="n">
        <f aca="false">L159+L163+L211+L238+L246</f>
        <v>92.4586</v>
      </c>
    </row>
    <row r="248" customFormat="false" ht="24.6" hidden="false" customHeight="true" outlineLevel="0" collapsed="false">
      <c r="A248" s="9" t="s">
        <v>143</v>
      </c>
      <c r="B248" s="9"/>
      <c r="C248" s="9"/>
      <c r="D248" s="9"/>
      <c r="E248" s="9"/>
      <c r="F248" s="9"/>
      <c r="G248" s="9"/>
      <c r="H248" s="9"/>
      <c r="I248" s="9"/>
      <c r="J248" s="9"/>
      <c r="K248" s="9"/>
      <c r="L248" s="9"/>
    </row>
    <row r="249" customFormat="false" ht="22.7" hidden="false" customHeight="true" outlineLevel="0" collapsed="false">
      <c r="A249" s="9" t="s">
        <v>14</v>
      </c>
      <c r="B249" s="9"/>
      <c r="C249" s="9"/>
      <c r="D249" s="9"/>
      <c r="E249" s="9"/>
      <c r="F249" s="9"/>
      <c r="G249" s="9"/>
      <c r="H249" s="9"/>
      <c r="I249" s="9"/>
      <c r="J249" s="9"/>
      <c r="K249" s="9"/>
      <c r="L249" s="9"/>
    </row>
    <row r="250" customFormat="false" ht="32.85" hidden="false" customHeight="true" outlineLevel="0" collapsed="false">
      <c r="A250" s="9"/>
      <c r="B250" s="9"/>
      <c r="C250" s="9"/>
      <c r="D250" s="9"/>
      <c r="E250" s="9"/>
      <c r="F250" s="9"/>
      <c r="G250" s="9"/>
      <c r="H250" s="100" t="n">
        <v>0</v>
      </c>
      <c r="I250" s="175"/>
      <c r="J250" s="9"/>
      <c r="K250" s="9"/>
      <c r="L250" s="9"/>
    </row>
    <row r="251" customFormat="false" ht="54" hidden="false" customHeight="true" outlineLevel="0" collapsed="false">
      <c r="A251" s="7" t="s">
        <v>329</v>
      </c>
      <c r="B251" s="41" t="s">
        <v>145</v>
      </c>
      <c r="C251" s="15" t="s">
        <v>17</v>
      </c>
      <c r="D251" s="23"/>
      <c r="E251" s="24"/>
      <c r="F251" s="25"/>
      <c r="G251" s="25"/>
      <c r="H251" s="26"/>
      <c r="I251" s="25"/>
      <c r="J251" s="25"/>
      <c r="K251" s="23"/>
      <c r="L251" s="43" t="n">
        <v>26.93</v>
      </c>
    </row>
    <row r="252" customFormat="false" ht="16.5" hidden="false" customHeight="false" outlineLevel="0" collapsed="false">
      <c r="A252" s="85"/>
      <c r="B252" s="22" t="s">
        <v>19</v>
      </c>
      <c r="C252" s="15"/>
      <c r="D252" s="23" t="n">
        <v>8.6</v>
      </c>
      <c r="E252" s="24" t="n">
        <f aca="false">D252/100</f>
        <v>0.086</v>
      </c>
      <c r="F252" s="25"/>
      <c r="G252" s="25"/>
      <c r="H252" s="26" t="n">
        <f aca="false">H157*D252/100</f>
        <v>0</v>
      </c>
      <c r="I252" s="25"/>
      <c r="J252" s="25"/>
      <c r="K252" s="23" t="n">
        <v>237</v>
      </c>
      <c r="L252" s="44" t="n">
        <f aca="false">D252*K252</f>
        <v>2038.2</v>
      </c>
    </row>
    <row r="253" customFormat="false" ht="16.5" hidden="false" customHeight="false" outlineLevel="0" collapsed="false">
      <c r="A253" s="85" t="s">
        <v>330</v>
      </c>
      <c r="B253" s="22" t="s">
        <v>25</v>
      </c>
      <c r="C253" s="15"/>
      <c r="D253" s="23" t="n">
        <v>1.1</v>
      </c>
      <c r="E253" s="24" t="n">
        <f aca="false">D253/100</f>
        <v>0.011</v>
      </c>
      <c r="F253" s="25"/>
      <c r="G253" s="25"/>
      <c r="H253" s="26" t="n">
        <f aca="false">H157*D253/100</f>
        <v>0</v>
      </c>
      <c r="I253" s="25"/>
      <c r="J253" s="25"/>
      <c r="K253" s="23" t="n">
        <v>175</v>
      </c>
      <c r="L253" s="44" t="n">
        <f aca="false">D253*K253</f>
        <v>192.5</v>
      </c>
    </row>
    <row r="254" customFormat="false" ht="16.5" hidden="false" customHeight="false" outlineLevel="0" collapsed="false">
      <c r="A254" s="7"/>
      <c r="B254" s="22" t="s">
        <v>21</v>
      </c>
      <c r="C254" s="55"/>
      <c r="D254" s="25" t="n">
        <v>0.8</v>
      </c>
      <c r="E254" s="24" t="n">
        <f aca="false">D254/100</f>
        <v>0.008</v>
      </c>
      <c r="F254" s="25"/>
      <c r="G254" s="25"/>
      <c r="H254" s="26" t="n">
        <f aca="false">H157*D254/100</f>
        <v>0</v>
      </c>
      <c r="I254" s="25"/>
      <c r="J254" s="25"/>
      <c r="K254" s="23" t="n">
        <v>46</v>
      </c>
      <c r="L254" s="44" t="n">
        <f aca="false">D254*K254</f>
        <v>36.8</v>
      </c>
    </row>
    <row r="255" customFormat="false" ht="16.5" hidden="false" customHeight="false" outlineLevel="0" collapsed="false">
      <c r="A255" s="85"/>
      <c r="B255" s="22" t="s">
        <v>22</v>
      </c>
      <c r="C255" s="15"/>
      <c r="D255" s="25" t="n">
        <v>14</v>
      </c>
      <c r="E255" s="24" t="n">
        <f aca="false">D255*0.04/100</f>
        <v>0.0056</v>
      </c>
      <c r="F255" s="25"/>
      <c r="G255" s="25"/>
      <c r="H255" s="26" t="n">
        <f aca="false">H157*D255/100</f>
        <v>0</v>
      </c>
      <c r="I255" s="25"/>
      <c r="J255" s="25"/>
      <c r="K255" s="23" t="n">
        <v>5.5</v>
      </c>
      <c r="L255" s="44" t="n">
        <f aca="false">D255*K255</f>
        <v>77</v>
      </c>
    </row>
    <row r="256" customFormat="false" ht="16.5" hidden="false" customHeight="false" outlineLevel="0" collapsed="false">
      <c r="A256" s="85"/>
      <c r="B256" s="22" t="s">
        <v>30</v>
      </c>
      <c r="C256" s="15"/>
      <c r="D256" s="23" t="n">
        <v>0.87</v>
      </c>
      <c r="E256" s="24" t="n">
        <f aca="false">D256/100</f>
        <v>0.0087</v>
      </c>
      <c r="F256" s="25"/>
      <c r="G256" s="25"/>
      <c r="H256" s="26" t="n">
        <f aca="false">H157*D256/100</f>
        <v>0</v>
      </c>
      <c r="I256" s="25"/>
      <c r="J256" s="25"/>
      <c r="K256" s="23" t="n">
        <v>30</v>
      </c>
      <c r="L256" s="44" t="n">
        <f aca="false">D256*K256</f>
        <v>26.1</v>
      </c>
    </row>
    <row r="257" customFormat="false" ht="16.5" hidden="false" customHeight="false" outlineLevel="0" collapsed="false">
      <c r="A257" s="85"/>
      <c r="B257" s="22" t="s">
        <v>29</v>
      </c>
      <c r="C257" s="15"/>
      <c r="D257" s="23" t="n">
        <v>1.7</v>
      </c>
      <c r="E257" s="24" t="n">
        <f aca="false">D257/100</f>
        <v>0.017</v>
      </c>
      <c r="F257" s="25"/>
      <c r="G257" s="25"/>
      <c r="H257" s="26" t="n">
        <f aca="false">H157*D257/100</f>
        <v>0</v>
      </c>
      <c r="I257" s="25"/>
      <c r="J257" s="25"/>
      <c r="K257" s="23" t="n">
        <v>50</v>
      </c>
      <c r="L257" s="44" t="n">
        <f aca="false">D257*K257</f>
        <v>85</v>
      </c>
    </row>
    <row r="258" customFormat="false" ht="16.5" hidden="false" customHeight="false" outlineLevel="0" collapsed="false">
      <c r="A258" s="27"/>
      <c r="B258" s="28" t="s">
        <v>64</v>
      </c>
      <c r="C258" s="15"/>
      <c r="D258" s="16" t="n">
        <v>133.2</v>
      </c>
      <c r="E258" s="17" t="n">
        <f aca="false">D258/100</f>
        <v>1.332</v>
      </c>
      <c r="F258" s="18"/>
      <c r="G258" s="18"/>
      <c r="H258" s="32" t="n">
        <f aca="false">H157*D258/100</f>
        <v>0</v>
      </c>
      <c r="I258" s="18"/>
      <c r="J258" s="18"/>
      <c r="K258" s="16" t="n">
        <v>0</v>
      </c>
      <c r="L258" s="43" t="n">
        <f aca="false">D258*K258</f>
        <v>0</v>
      </c>
    </row>
    <row r="259" customFormat="false" ht="16.5" hidden="false" customHeight="false" outlineLevel="0" collapsed="false">
      <c r="A259" s="7"/>
      <c r="B259" s="22" t="s">
        <v>23</v>
      </c>
      <c r="C259" s="15"/>
      <c r="D259" s="23" t="n">
        <v>0.12</v>
      </c>
      <c r="E259" s="24" t="n">
        <f aca="false">D259/100</f>
        <v>0.0012</v>
      </c>
      <c r="F259" s="25"/>
      <c r="G259" s="25"/>
      <c r="H259" s="26" t="n">
        <f aca="false">H157*D259/100</f>
        <v>0</v>
      </c>
      <c r="I259" s="25"/>
      <c r="J259" s="25"/>
      <c r="K259" s="23" t="n">
        <v>390</v>
      </c>
      <c r="L259" s="44" t="n">
        <f aca="false">D259*K259</f>
        <v>46.8</v>
      </c>
    </row>
    <row r="260" customFormat="false" ht="16.7" hidden="false" customHeight="true" outlineLevel="0" collapsed="false">
      <c r="A260" s="174"/>
      <c r="B260" s="28" t="s">
        <v>28</v>
      </c>
      <c r="C260" s="15"/>
      <c r="D260" s="16" t="n">
        <v>4</v>
      </c>
      <c r="E260" s="17" t="n">
        <f aca="false">D260/100</f>
        <v>0.04</v>
      </c>
      <c r="F260" s="18"/>
      <c r="G260" s="18"/>
      <c r="H260" s="32" t="n">
        <f aca="false">H157*D260/100</f>
        <v>0</v>
      </c>
      <c r="I260" s="18"/>
      <c r="J260" s="18"/>
      <c r="K260" s="16" t="n">
        <v>0</v>
      </c>
      <c r="L260" s="43" t="n">
        <f aca="false">D260*K260</f>
        <v>0</v>
      </c>
    </row>
    <row r="261" customFormat="false" ht="16.5" hidden="false" customHeight="false" outlineLevel="0" collapsed="false">
      <c r="A261" s="7"/>
      <c r="B261" s="22" t="s">
        <v>29</v>
      </c>
      <c r="C261" s="55"/>
      <c r="D261" s="26" t="n">
        <v>2</v>
      </c>
      <c r="E261" s="24" t="n">
        <f aca="false">D261/100</f>
        <v>0.02</v>
      </c>
      <c r="F261" s="25"/>
      <c r="G261" s="25"/>
      <c r="H261" s="26" t="n">
        <f aca="false">H157*D261/100</f>
        <v>0</v>
      </c>
      <c r="I261" s="25"/>
      <c r="J261" s="25"/>
      <c r="K261" s="23" t="n">
        <v>50</v>
      </c>
      <c r="L261" s="44" t="n">
        <f aca="false">D261*K261</f>
        <v>100</v>
      </c>
    </row>
    <row r="262" customFormat="false" ht="16.5" hidden="false" customHeight="false" outlineLevel="0" collapsed="false">
      <c r="A262" s="7"/>
      <c r="B262" s="22" t="s">
        <v>30</v>
      </c>
      <c r="C262" s="55"/>
      <c r="D262" s="23" t="n">
        <v>0.18</v>
      </c>
      <c r="E262" s="24" t="n">
        <f aca="false">D262/100</f>
        <v>0.0018</v>
      </c>
      <c r="F262" s="25"/>
      <c r="G262" s="25"/>
      <c r="H262" s="26" t="n">
        <f aca="false">H157*D262/100</f>
        <v>0</v>
      </c>
      <c r="I262" s="25"/>
      <c r="J262" s="25"/>
      <c r="K262" s="23" t="n">
        <v>30</v>
      </c>
      <c r="L262" s="44" t="n">
        <f aca="false">D262*K262</f>
        <v>5.4</v>
      </c>
    </row>
    <row r="263" customFormat="false" ht="16.5" hidden="false" customHeight="false" outlineLevel="0" collapsed="false">
      <c r="A263" s="7"/>
      <c r="B263" s="22" t="s">
        <v>31</v>
      </c>
      <c r="C263" s="55"/>
      <c r="D263" s="23" t="n">
        <v>0.18</v>
      </c>
      <c r="E263" s="24" t="n">
        <f aca="false">D263/100</f>
        <v>0.0018</v>
      </c>
      <c r="F263" s="25"/>
      <c r="G263" s="25"/>
      <c r="H263" s="26" t="n">
        <f aca="false">H157*D263/100</f>
        <v>0</v>
      </c>
      <c r="I263" s="25"/>
      <c r="J263" s="25"/>
      <c r="K263" s="23" t="n">
        <v>390</v>
      </c>
      <c r="L263" s="44" t="n">
        <f aca="false">D263*K263</f>
        <v>70.2</v>
      </c>
    </row>
    <row r="264" customFormat="false" ht="16.5" hidden="false" customHeight="false" outlineLevel="0" collapsed="false">
      <c r="A264" s="27"/>
      <c r="B264" s="22" t="s">
        <v>21</v>
      </c>
      <c r="C264" s="15"/>
      <c r="D264" s="23" t="n">
        <v>0.32</v>
      </c>
      <c r="E264" s="24" t="n">
        <f aca="false">D264/100</f>
        <v>0.0032</v>
      </c>
      <c r="F264" s="31"/>
      <c r="G264" s="31"/>
      <c r="H264" s="26" t="n">
        <f aca="false">H176*D264/100</f>
        <v>0</v>
      </c>
      <c r="I264" s="31"/>
      <c r="J264" s="31"/>
      <c r="K264" s="23" t="n">
        <v>46</v>
      </c>
      <c r="L264" s="44" t="n">
        <f aca="false">D264*K264</f>
        <v>14.72</v>
      </c>
    </row>
    <row r="265" customFormat="false" ht="16.5" hidden="false" customHeight="false" outlineLevel="0" collapsed="false">
      <c r="A265" s="27"/>
      <c r="B265" s="22" t="s">
        <v>32</v>
      </c>
      <c r="C265" s="15"/>
      <c r="D265" s="23" t="n">
        <v>2</v>
      </c>
      <c r="E265" s="24" t="n">
        <f aca="false">D265/100</f>
        <v>0.02</v>
      </c>
      <c r="F265" s="31"/>
      <c r="G265" s="31"/>
      <c r="H265" s="26" t="n">
        <f aca="false">H159*D265/100</f>
        <v>1.5932</v>
      </c>
      <c r="I265" s="31"/>
      <c r="J265" s="31"/>
      <c r="K265" s="23" t="n">
        <v>0</v>
      </c>
      <c r="L265" s="44" t="n">
        <f aca="false">D265*K265</f>
        <v>0</v>
      </c>
    </row>
    <row r="266" customFormat="false" ht="16.5" hidden="false" customHeight="false" outlineLevel="0" collapsed="false">
      <c r="A266" s="27"/>
      <c r="B266" s="28"/>
      <c r="C266" s="15"/>
      <c r="D266" s="31"/>
      <c r="E266" s="30"/>
      <c r="F266" s="31"/>
      <c r="G266" s="31"/>
      <c r="H266" s="86"/>
      <c r="I266" s="31"/>
      <c r="J266" s="31"/>
      <c r="K266" s="29"/>
      <c r="L266" s="44" t="n">
        <f aca="false">L252++L253+L254+L255+L256+L257+L258+L259+L260+L261+L262+L263+L264+L265</f>
        <v>2692.72</v>
      </c>
    </row>
    <row r="267" customFormat="false" ht="16.5" hidden="false" customHeight="false" outlineLevel="0" collapsed="false">
      <c r="A267" s="88"/>
      <c r="B267" s="36" t="s">
        <v>33</v>
      </c>
      <c r="C267" s="77"/>
      <c r="D267" s="89"/>
      <c r="E267" s="90"/>
      <c r="F267" s="38" t="n">
        <v>27.12</v>
      </c>
      <c r="G267" s="40" t="n">
        <v>12.24</v>
      </c>
      <c r="H267" s="38" t="n">
        <v>48.72</v>
      </c>
      <c r="I267" s="40" t="n">
        <v>412.8</v>
      </c>
      <c r="J267" s="40" t="n">
        <v>0</v>
      </c>
      <c r="K267" s="91"/>
      <c r="L267" s="81" t="n">
        <f aca="false">L266/100</f>
        <v>26.9272</v>
      </c>
    </row>
    <row r="268" customFormat="false" ht="27.75" hidden="false" customHeight="true" outlineLevel="0" collapsed="false">
      <c r="A268" s="7" t="s">
        <v>146</v>
      </c>
      <c r="B268" s="41" t="s">
        <v>147</v>
      </c>
      <c r="C268" s="15" t="n">
        <v>150</v>
      </c>
      <c r="D268" s="23"/>
      <c r="E268" s="24"/>
      <c r="F268" s="25"/>
      <c r="G268" s="25"/>
      <c r="H268" s="26"/>
      <c r="I268" s="25"/>
      <c r="J268" s="25"/>
      <c r="K268" s="23"/>
      <c r="L268" s="43" t="n">
        <v>2.55</v>
      </c>
    </row>
    <row r="269" customFormat="false" ht="16.5" hidden="false" customHeight="false" outlineLevel="0" collapsed="false">
      <c r="A269" s="7"/>
      <c r="B269" s="22" t="s">
        <v>148</v>
      </c>
      <c r="C269" s="15"/>
      <c r="D269" s="26" t="n">
        <v>0.037</v>
      </c>
      <c r="E269" s="24" t="n">
        <f aca="false">D269/100</f>
        <v>0.00037</v>
      </c>
      <c r="F269" s="25"/>
      <c r="G269" s="25"/>
      <c r="H269" s="26" t="n">
        <f aca="false">H250*D269/100</f>
        <v>0</v>
      </c>
      <c r="I269" s="25"/>
      <c r="J269" s="25"/>
      <c r="K269" s="23" t="n">
        <v>450</v>
      </c>
      <c r="L269" s="23" t="n">
        <f aca="false">D269*K269</f>
        <v>16.65</v>
      </c>
    </row>
    <row r="270" customFormat="false" ht="16.5" hidden="false" customHeight="false" outlineLevel="0" collapsed="false">
      <c r="A270" s="7"/>
      <c r="B270" s="22" t="s">
        <v>21</v>
      </c>
      <c r="C270" s="15"/>
      <c r="D270" s="23" t="n">
        <v>1.1</v>
      </c>
      <c r="E270" s="24" t="n">
        <f aca="false">D270/100</f>
        <v>0.011</v>
      </c>
      <c r="F270" s="25"/>
      <c r="G270" s="25"/>
      <c r="H270" s="26" t="n">
        <f aca="false">H250*D270/100</f>
        <v>0</v>
      </c>
      <c r="I270" s="25"/>
      <c r="J270" s="25"/>
      <c r="K270" s="23" t="n">
        <v>46</v>
      </c>
      <c r="L270" s="23" t="n">
        <f aca="false">D270*K270</f>
        <v>50.6</v>
      </c>
    </row>
    <row r="271" customFormat="false" ht="16.5" hidden="false" customHeight="false" outlineLevel="0" collapsed="false">
      <c r="A271" s="7"/>
      <c r="B271" s="22" t="s">
        <v>29</v>
      </c>
      <c r="C271" s="15"/>
      <c r="D271" s="23" t="n">
        <v>3.75</v>
      </c>
      <c r="E271" s="24" t="n">
        <f aca="false">D271/100</f>
        <v>0.0375</v>
      </c>
      <c r="F271" s="25"/>
      <c r="G271" s="25"/>
      <c r="H271" s="26" t="n">
        <f aca="false">H250*D271/100</f>
        <v>0</v>
      </c>
      <c r="I271" s="25"/>
      <c r="J271" s="25"/>
      <c r="K271" s="23" t="n">
        <v>50</v>
      </c>
      <c r="L271" s="23" t="n">
        <f aca="false">D271*K271</f>
        <v>187.5</v>
      </c>
    </row>
    <row r="272" customFormat="false" ht="16.5" hidden="false" customHeight="false" outlineLevel="0" collapsed="false">
      <c r="A272" s="7"/>
      <c r="B272" s="22" t="s">
        <v>32</v>
      </c>
      <c r="C272" s="15"/>
      <c r="D272" s="23" t="n">
        <v>11.25</v>
      </c>
      <c r="E272" s="24" t="n">
        <f aca="false">D272/100</f>
        <v>0.1125</v>
      </c>
      <c r="F272" s="25"/>
      <c r="G272" s="25"/>
      <c r="H272" s="26" t="n">
        <f aca="false">H250*D272/100</f>
        <v>0</v>
      </c>
      <c r="I272" s="25"/>
      <c r="J272" s="25"/>
      <c r="K272" s="23" t="n">
        <v>0</v>
      </c>
      <c r="L272" s="23" t="n">
        <f aca="false">D272*K272</f>
        <v>0</v>
      </c>
    </row>
    <row r="273" customFormat="false" ht="16.5" hidden="false" customHeight="false" outlineLevel="0" collapsed="false">
      <c r="A273" s="7"/>
      <c r="B273" s="22"/>
      <c r="C273" s="15"/>
      <c r="D273" s="23"/>
      <c r="E273" s="24"/>
      <c r="F273" s="25"/>
      <c r="G273" s="25"/>
      <c r="H273" s="26"/>
      <c r="I273" s="25"/>
      <c r="J273" s="25"/>
      <c r="K273" s="23"/>
      <c r="L273" s="23" t="n">
        <f aca="false">L269++L270+L271+L272</f>
        <v>254.75</v>
      </c>
    </row>
    <row r="274" customFormat="false" ht="16.5" hidden="false" customHeight="false" outlineLevel="0" collapsed="false">
      <c r="A274" s="35"/>
      <c r="B274" s="36" t="s">
        <v>33</v>
      </c>
      <c r="C274" s="37"/>
      <c r="D274" s="38"/>
      <c r="E274" s="39"/>
      <c r="F274" s="40" t="n">
        <v>1.4</v>
      </c>
      <c r="G274" s="40" t="n">
        <v>1.6</v>
      </c>
      <c r="H274" s="40" t="n">
        <v>17.7</v>
      </c>
      <c r="I274" s="40" t="n">
        <v>91</v>
      </c>
      <c r="J274" s="40" t="n">
        <v>0</v>
      </c>
      <c r="K274" s="38"/>
      <c r="L274" s="38" t="n">
        <f aca="false">L273/100</f>
        <v>2.5475</v>
      </c>
    </row>
    <row r="275" customFormat="false" ht="16.5" hidden="false" customHeight="false" outlineLevel="0" collapsed="false">
      <c r="A275" s="7" t="s">
        <v>37</v>
      </c>
      <c r="B275" s="14" t="s">
        <v>38</v>
      </c>
      <c r="C275" s="15" t="n">
        <v>20</v>
      </c>
      <c r="D275" s="23"/>
      <c r="E275" s="24"/>
      <c r="F275" s="25"/>
      <c r="G275" s="25"/>
      <c r="H275" s="26"/>
      <c r="I275" s="25"/>
      <c r="J275" s="25"/>
      <c r="K275" s="23"/>
      <c r="L275" s="16" t="n">
        <v>0.82</v>
      </c>
    </row>
    <row r="276" customFormat="false" ht="16.5" hidden="false" customHeight="false" outlineLevel="0" collapsed="false">
      <c r="A276" s="7"/>
      <c r="B276" s="14"/>
      <c r="C276" s="15"/>
      <c r="D276" s="23" t="n">
        <v>2</v>
      </c>
      <c r="E276" s="24" t="n">
        <f aca="false">D276/100</f>
        <v>0.02</v>
      </c>
      <c r="F276" s="25"/>
      <c r="G276" s="25"/>
      <c r="H276" s="26" t="n">
        <f aca="false">H250*D276/100</f>
        <v>0</v>
      </c>
      <c r="I276" s="25"/>
      <c r="J276" s="25"/>
      <c r="K276" s="23" t="n">
        <v>41</v>
      </c>
      <c r="L276" s="23" t="n">
        <f aca="false">D276*K276</f>
        <v>82</v>
      </c>
    </row>
    <row r="277" customFormat="false" ht="16.5" hidden="false" customHeight="false" outlineLevel="0" collapsed="false">
      <c r="A277" s="42"/>
      <c r="B277" s="36" t="s">
        <v>33</v>
      </c>
      <c r="C277" s="37"/>
      <c r="D277" s="38"/>
      <c r="E277" s="39"/>
      <c r="F277" s="40" t="n">
        <v>2.4</v>
      </c>
      <c r="G277" s="40" t="n">
        <v>0.4</v>
      </c>
      <c r="H277" s="40" t="n">
        <v>12.2</v>
      </c>
      <c r="I277" s="40" t="n">
        <v>63.6</v>
      </c>
      <c r="J277" s="40" t="n">
        <v>0</v>
      </c>
      <c r="K277" s="38"/>
      <c r="L277" s="38" t="n">
        <f aca="false">L276/100</f>
        <v>0.82</v>
      </c>
    </row>
    <row r="278" customFormat="false" ht="16.5" hidden="false" customHeight="false" outlineLevel="0" collapsed="false">
      <c r="A278" s="46"/>
      <c r="B278" s="63" t="s">
        <v>39</v>
      </c>
      <c r="C278" s="48"/>
      <c r="D278" s="49"/>
      <c r="E278" s="50"/>
      <c r="F278" s="49" t="n">
        <f aca="false">F267+F274+F277</f>
        <v>30.92</v>
      </c>
      <c r="G278" s="49" t="n">
        <f aca="false">G267+G274+G277</f>
        <v>14.24</v>
      </c>
      <c r="H278" s="49" t="n">
        <f aca="false">H267+H274+H277</f>
        <v>78.62</v>
      </c>
      <c r="I278" s="49" t="n">
        <f aca="false">I267+I274+I277</f>
        <v>567.4</v>
      </c>
      <c r="J278" s="49" t="n">
        <f aca="false">J267+J274+J277</f>
        <v>0</v>
      </c>
      <c r="K278" s="49" t="n">
        <f aca="false">K267+K274+K277</f>
        <v>0</v>
      </c>
      <c r="L278" s="49" t="n">
        <f aca="false">L267+L274+L277</f>
        <v>30.2947</v>
      </c>
    </row>
    <row r="279" customFormat="false" ht="16.15" hidden="false" customHeight="true" outlineLevel="0" collapsed="false">
      <c r="A279" s="9" t="s">
        <v>40</v>
      </c>
      <c r="B279" s="9"/>
      <c r="C279" s="9"/>
      <c r="D279" s="9"/>
      <c r="E279" s="9"/>
      <c r="F279" s="9"/>
      <c r="G279" s="9"/>
      <c r="H279" s="9"/>
      <c r="I279" s="9"/>
      <c r="J279" s="9"/>
      <c r="K279" s="9"/>
      <c r="L279" s="9"/>
    </row>
    <row r="280" customFormat="false" ht="16.15" hidden="false" customHeight="true" outlineLevel="0" collapsed="false">
      <c r="A280" s="7" t="s">
        <v>149</v>
      </c>
      <c r="B280" s="92" t="s">
        <v>150</v>
      </c>
      <c r="C280" s="15" t="n">
        <v>100</v>
      </c>
      <c r="D280" s="25"/>
      <c r="E280" s="26"/>
      <c r="F280" s="25"/>
      <c r="G280" s="25"/>
      <c r="H280" s="26"/>
      <c r="I280" s="25"/>
      <c r="J280" s="25"/>
      <c r="K280" s="23"/>
      <c r="L280" s="43" t="n">
        <v>7</v>
      </c>
    </row>
    <row r="281" customFormat="false" ht="16.15" hidden="false" customHeight="true" outlineLevel="0" collapsed="false">
      <c r="A281" s="7"/>
      <c r="B281" s="22" t="s">
        <v>150</v>
      </c>
      <c r="C281" s="15"/>
      <c r="D281" s="25" t="n">
        <v>10</v>
      </c>
      <c r="E281" s="24" t="n">
        <f aca="false">D281/100</f>
        <v>0.1</v>
      </c>
      <c r="F281" s="25"/>
      <c r="G281" s="25"/>
      <c r="H281" s="26" t="n">
        <f aca="false">H250*D281/100</f>
        <v>0</v>
      </c>
      <c r="I281" s="25"/>
      <c r="J281" s="25"/>
      <c r="K281" s="23" t="n">
        <v>70</v>
      </c>
      <c r="L281" s="23" t="n">
        <f aca="false">D281*K281</f>
        <v>700</v>
      </c>
    </row>
    <row r="282" customFormat="false" ht="16.5" hidden="false" customHeight="false" outlineLevel="0" collapsed="false">
      <c r="A282" s="46"/>
      <c r="B282" s="47" t="s">
        <v>33</v>
      </c>
      <c r="C282" s="48"/>
      <c r="D282" s="51"/>
      <c r="E282" s="52"/>
      <c r="F282" s="51" t="n">
        <v>9</v>
      </c>
      <c r="G282" s="51" t="n">
        <f aca="false">G281</f>
        <v>0</v>
      </c>
      <c r="H282" s="51" t="n">
        <v>29.3</v>
      </c>
      <c r="I282" s="51" t="n">
        <v>98</v>
      </c>
      <c r="J282" s="51" t="n">
        <v>23</v>
      </c>
      <c r="K282" s="49"/>
      <c r="L282" s="49" t="n">
        <f aca="false">L281/100</f>
        <v>7</v>
      </c>
    </row>
    <row r="283" customFormat="false" ht="25.5" hidden="false" customHeight="true" outlineLevel="0" collapsed="false">
      <c r="A283" s="9" t="s">
        <v>44</v>
      </c>
      <c r="B283" s="9"/>
      <c r="C283" s="9"/>
      <c r="D283" s="9"/>
      <c r="E283" s="9"/>
      <c r="F283" s="9"/>
      <c r="G283" s="9"/>
      <c r="H283" s="9"/>
      <c r="I283" s="9"/>
      <c r="J283" s="9"/>
      <c r="K283" s="9"/>
      <c r="L283" s="9"/>
    </row>
    <row r="284" customFormat="false" ht="43.9" hidden="false" customHeight="true" outlineLevel="0" collapsed="false">
      <c r="A284" s="7" t="s">
        <v>331</v>
      </c>
      <c r="B284" s="41" t="s">
        <v>152</v>
      </c>
      <c r="C284" s="15" t="s">
        <v>319</v>
      </c>
      <c r="D284" s="25"/>
      <c r="E284" s="26"/>
      <c r="F284" s="25"/>
      <c r="G284" s="25"/>
      <c r="H284" s="26"/>
      <c r="I284" s="25"/>
      <c r="J284" s="25"/>
      <c r="K284" s="23"/>
      <c r="L284" s="43" t="n">
        <v>3.77</v>
      </c>
    </row>
    <row r="285" customFormat="false" ht="16.5" hidden="false" customHeight="false" outlineLevel="0" collapsed="false">
      <c r="A285" s="7"/>
      <c r="B285" s="22" t="s">
        <v>153</v>
      </c>
      <c r="C285" s="33"/>
      <c r="D285" s="23" t="n">
        <v>2.25</v>
      </c>
      <c r="E285" s="24" t="n">
        <f aca="false">D285/100</f>
        <v>0.0225</v>
      </c>
      <c r="F285" s="25"/>
      <c r="G285" s="25"/>
      <c r="H285" s="26" t="n">
        <f aca="false">H253*D285/100</f>
        <v>0</v>
      </c>
      <c r="I285" s="25"/>
      <c r="J285" s="25"/>
      <c r="K285" s="23" t="n">
        <v>30</v>
      </c>
      <c r="L285" s="44" t="n">
        <f aca="false">D285*K285</f>
        <v>67.5</v>
      </c>
    </row>
    <row r="286" customFormat="false" ht="16.5" hidden="false" customHeight="false" outlineLevel="0" collapsed="false">
      <c r="A286" s="7"/>
      <c r="B286" s="22" t="s">
        <v>51</v>
      </c>
      <c r="C286" s="33"/>
      <c r="D286" s="23" t="n">
        <v>1.99</v>
      </c>
      <c r="E286" s="24" t="n">
        <f aca="false">D286/100</f>
        <v>0.0199</v>
      </c>
      <c r="F286" s="25"/>
      <c r="G286" s="25"/>
      <c r="H286" s="26" t="n">
        <f aca="false">H253*D286/100</f>
        <v>0</v>
      </c>
      <c r="I286" s="25"/>
      <c r="J286" s="25"/>
      <c r="K286" s="23" t="n">
        <v>27</v>
      </c>
      <c r="L286" s="44" t="n">
        <f aca="false">D286*K286</f>
        <v>53.73</v>
      </c>
    </row>
    <row r="287" customFormat="false" ht="16.5" hidden="false" customHeight="false" outlineLevel="0" collapsed="false">
      <c r="A287" s="7"/>
      <c r="B287" s="22" t="s">
        <v>52</v>
      </c>
      <c r="C287" s="33"/>
      <c r="D287" s="23" t="n">
        <v>2.122</v>
      </c>
      <c r="E287" s="24" t="n">
        <f aca="false">D287/100</f>
        <v>0.02122</v>
      </c>
      <c r="F287" s="25"/>
      <c r="G287" s="25"/>
      <c r="H287" s="26" t="n">
        <f aca="false">D287*H253/100</f>
        <v>0</v>
      </c>
      <c r="I287" s="25"/>
      <c r="J287" s="25"/>
      <c r="K287" s="23" t="n">
        <v>0</v>
      </c>
      <c r="L287" s="44" t="n">
        <f aca="false">D287*K287</f>
        <v>0</v>
      </c>
    </row>
    <row r="288" customFormat="false" ht="16.5" hidden="false" customHeight="false" outlineLevel="0" collapsed="false">
      <c r="A288" s="7"/>
      <c r="B288" s="22" t="s">
        <v>53</v>
      </c>
      <c r="C288" s="33"/>
      <c r="D288" s="23" t="n">
        <v>2.28</v>
      </c>
      <c r="E288" s="24" t="n">
        <f aca="false">D288/100</f>
        <v>0.0228</v>
      </c>
      <c r="F288" s="25"/>
      <c r="G288" s="25"/>
      <c r="H288" s="26" t="n">
        <f aca="false">H255*D288/100</f>
        <v>0</v>
      </c>
      <c r="I288" s="25"/>
      <c r="J288" s="25"/>
      <c r="K288" s="23" t="n">
        <v>0</v>
      </c>
      <c r="L288" s="44" t="n">
        <f aca="false">D288*K288</f>
        <v>0</v>
      </c>
    </row>
    <row r="289" customFormat="false" ht="16.5" hidden="false" customHeight="false" outlineLevel="0" collapsed="false">
      <c r="A289" s="7"/>
      <c r="B289" s="22" t="s">
        <v>54</v>
      </c>
      <c r="C289" s="33"/>
      <c r="D289" s="23" t="n">
        <v>2.46</v>
      </c>
      <c r="E289" s="24" t="n">
        <f aca="false">D289/100</f>
        <v>0.0246</v>
      </c>
      <c r="F289" s="25"/>
      <c r="G289" s="25"/>
      <c r="H289" s="26" t="n">
        <f aca="false">H256*D289/100</f>
        <v>0</v>
      </c>
      <c r="I289" s="25"/>
      <c r="J289" s="25"/>
      <c r="K289" s="23" t="n">
        <v>0</v>
      </c>
      <c r="L289" s="44" t="n">
        <f aca="false">D289*K289</f>
        <v>0</v>
      </c>
    </row>
    <row r="290" customFormat="false" ht="16.5" hidden="false" customHeight="false" outlineLevel="0" collapsed="false">
      <c r="A290" s="7"/>
      <c r="B290" s="22" t="s">
        <v>55</v>
      </c>
      <c r="C290" s="33"/>
      <c r="D290" s="23" t="n">
        <v>0.75</v>
      </c>
      <c r="E290" s="24" t="n">
        <f aca="false">D290/100</f>
        <v>0.0075</v>
      </c>
      <c r="F290" s="25"/>
      <c r="G290" s="25"/>
      <c r="H290" s="26" t="n">
        <f aca="false">H258*D290/100</f>
        <v>0</v>
      </c>
      <c r="I290" s="25"/>
      <c r="J290" s="25"/>
      <c r="K290" s="23" t="n">
        <v>0</v>
      </c>
      <c r="L290" s="44" t="n">
        <f aca="false">D290*K290</f>
        <v>0</v>
      </c>
    </row>
    <row r="291" customFormat="false" ht="16.7" hidden="false" customHeight="true" outlineLevel="0" collapsed="false">
      <c r="A291" s="7"/>
      <c r="B291" s="22" t="s">
        <v>56</v>
      </c>
      <c r="C291" s="33"/>
      <c r="D291" s="23" t="n">
        <v>0.825</v>
      </c>
      <c r="E291" s="24" t="n">
        <f aca="false">D291/100</f>
        <v>0.00825</v>
      </c>
      <c r="F291" s="25"/>
      <c r="G291" s="25"/>
      <c r="H291" s="26" t="n">
        <f aca="false">H259*D291/100</f>
        <v>0</v>
      </c>
      <c r="I291" s="25"/>
      <c r="J291" s="25"/>
      <c r="K291" s="23" t="n">
        <v>30</v>
      </c>
      <c r="L291" s="44" t="n">
        <f aca="false">D291*K291</f>
        <v>24.75</v>
      </c>
    </row>
    <row r="292" customFormat="false" ht="16.5" hidden="false" customHeight="false" outlineLevel="0" collapsed="false">
      <c r="A292" s="7"/>
      <c r="B292" s="22" t="s">
        <v>128</v>
      </c>
      <c r="C292" s="33"/>
      <c r="D292" s="23" t="n">
        <v>0.18</v>
      </c>
      <c r="E292" s="24" t="n">
        <f aca="false">D292/100</f>
        <v>0.0018</v>
      </c>
      <c r="F292" s="25"/>
      <c r="G292" s="25"/>
      <c r="H292" s="26" t="n">
        <f aca="false">H260*D292/100</f>
        <v>0</v>
      </c>
      <c r="I292" s="25"/>
      <c r="J292" s="25"/>
      <c r="K292" s="23" t="n">
        <v>89</v>
      </c>
      <c r="L292" s="44" t="n">
        <f aca="false">D292*K292</f>
        <v>16.02</v>
      </c>
    </row>
    <row r="293" customFormat="false" ht="16.5" hidden="false" customHeight="false" outlineLevel="0" collapsed="false">
      <c r="A293" s="7"/>
      <c r="B293" s="22" t="s">
        <v>21</v>
      </c>
      <c r="C293" s="33"/>
      <c r="D293" s="23" t="n">
        <v>0.15</v>
      </c>
      <c r="E293" s="24" t="n">
        <f aca="false">D293/100</f>
        <v>0.0015</v>
      </c>
      <c r="F293" s="25"/>
      <c r="G293" s="25"/>
      <c r="H293" s="26" t="n">
        <f aca="false">H261*D293/100</f>
        <v>0</v>
      </c>
      <c r="I293" s="25"/>
      <c r="J293" s="25"/>
      <c r="K293" s="23" t="n">
        <v>46</v>
      </c>
      <c r="L293" s="44" t="n">
        <f aca="false">D293*K293</f>
        <v>6.9</v>
      </c>
    </row>
    <row r="294" customFormat="false" ht="16.5" hidden="false" customHeight="false" outlineLevel="0" collapsed="false">
      <c r="A294" s="7"/>
      <c r="B294" s="22" t="s">
        <v>154</v>
      </c>
      <c r="C294" s="33"/>
      <c r="D294" s="23" t="n">
        <v>3</v>
      </c>
      <c r="E294" s="24" t="n">
        <f aca="false">D294/100</f>
        <v>0.03</v>
      </c>
      <c r="F294" s="25"/>
      <c r="G294" s="25"/>
      <c r="H294" s="26" t="n">
        <f aca="false">H262*D294/100</f>
        <v>0</v>
      </c>
      <c r="I294" s="25"/>
      <c r="J294" s="25"/>
      <c r="K294" s="23" t="n">
        <v>30</v>
      </c>
      <c r="L294" s="44" t="n">
        <f aca="false">D294*K294</f>
        <v>90</v>
      </c>
    </row>
    <row r="295" customFormat="false" ht="16.5" hidden="false" customHeight="false" outlineLevel="0" collapsed="false">
      <c r="A295" s="7"/>
      <c r="B295" s="22" t="s">
        <v>118</v>
      </c>
      <c r="C295" s="33"/>
      <c r="D295" s="23" t="n">
        <v>0.72</v>
      </c>
      <c r="E295" s="24" t="n">
        <f aca="false">D295/100</f>
        <v>0.0072</v>
      </c>
      <c r="F295" s="25"/>
      <c r="G295" s="25"/>
      <c r="H295" s="26" t="n">
        <f aca="false">H253*D295/100</f>
        <v>0</v>
      </c>
      <c r="I295" s="25"/>
      <c r="J295" s="25"/>
      <c r="K295" s="23" t="n">
        <v>30</v>
      </c>
      <c r="L295" s="44" t="n">
        <f aca="false">D295*K295</f>
        <v>21.6</v>
      </c>
    </row>
    <row r="296" customFormat="false" ht="16.5" hidden="false" customHeight="false" outlineLevel="0" collapsed="false">
      <c r="A296" s="7"/>
      <c r="B296" s="22" t="s">
        <v>58</v>
      </c>
      <c r="C296" s="33"/>
      <c r="D296" s="23" t="n">
        <v>0.3</v>
      </c>
      <c r="E296" s="24" t="n">
        <f aca="false">D296/100</f>
        <v>0.003</v>
      </c>
      <c r="F296" s="25"/>
      <c r="G296" s="25"/>
      <c r="H296" s="26" t="n">
        <f aca="false">H253*D296/100</f>
        <v>0</v>
      </c>
      <c r="I296" s="25"/>
      <c r="J296" s="25"/>
      <c r="K296" s="23" t="n">
        <v>84</v>
      </c>
      <c r="L296" s="44" t="n">
        <f aca="false">D296*K296</f>
        <v>25.2</v>
      </c>
    </row>
    <row r="297" customFormat="false" ht="16.5" hidden="false" customHeight="false" outlineLevel="0" collapsed="false">
      <c r="A297" s="7"/>
      <c r="B297" s="22" t="s">
        <v>155</v>
      </c>
      <c r="C297" s="33"/>
      <c r="D297" s="23" t="n">
        <v>12</v>
      </c>
      <c r="E297" s="24" t="n">
        <f aca="false">D297/100</f>
        <v>0.12</v>
      </c>
      <c r="F297" s="25"/>
      <c r="G297" s="25"/>
      <c r="H297" s="26" t="n">
        <f aca="false">H253*D297/100</f>
        <v>0</v>
      </c>
      <c r="I297" s="25"/>
      <c r="J297" s="25"/>
      <c r="K297" s="23" t="n">
        <v>0</v>
      </c>
      <c r="L297" s="44" t="n">
        <f aca="false">D297*K297</f>
        <v>0</v>
      </c>
    </row>
    <row r="298" customFormat="false" ht="16.5" hidden="false" customHeight="false" outlineLevel="0" collapsed="false">
      <c r="A298" s="7"/>
      <c r="B298" s="22" t="s">
        <v>25</v>
      </c>
      <c r="C298" s="33"/>
      <c r="D298" s="23" t="n">
        <v>0.4</v>
      </c>
      <c r="E298" s="24" t="n">
        <f aca="false">D298/100</f>
        <v>0.004</v>
      </c>
      <c r="F298" s="25"/>
      <c r="G298" s="25"/>
      <c r="H298" s="26" t="n">
        <f aca="false">H253*D298/100</f>
        <v>0</v>
      </c>
      <c r="I298" s="25"/>
      <c r="J298" s="25"/>
      <c r="K298" s="23" t="n">
        <v>175</v>
      </c>
      <c r="L298" s="44" t="n">
        <f aca="false">D298*K298</f>
        <v>70</v>
      </c>
    </row>
    <row r="299" customFormat="false" ht="16.5" hidden="false" customHeight="false" outlineLevel="0" collapsed="false">
      <c r="A299" s="7"/>
      <c r="B299" s="22" t="s">
        <v>69</v>
      </c>
      <c r="C299" s="33"/>
      <c r="D299" s="23" t="n">
        <v>0.11</v>
      </c>
      <c r="E299" s="24" t="n">
        <f aca="false">D299/100</f>
        <v>0.0011</v>
      </c>
      <c r="F299" s="25"/>
      <c r="G299" s="25"/>
      <c r="H299" s="26" t="n">
        <f aca="false">H253*D299/100</f>
        <v>0</v>
      </c>
      <c r="I299" s="25"/>
      <c r="J299" s="25"/>
      <c r="K299" s="23" t="n">
        <v>14</v>
      </c>
      <c r="L299" s="44" t="n">
        <f aca="false">D299*K299</f>
        <v>1.54</v>
      </c>
    </row>
    <row r="300" customFormat="false" ht="16.5" hidden="false" customHeight="false" outlineLevel="0" collapsed="false">
      <c r="A300" s="7"/>
      <c r="B300" s="22"/>
      <c r="C300" s="33"/>
      <c r="D300" s="23"/>
      <c r="E300" s="26"/>
      <c r="F300" s="25"/>
      <c r="G300" s="25"/>
      <c r="H300" s="26"/>
      <c r="I300" s="25"/>
      <c r="J300" s="25"/>
      <c r="K300" s="23"/>
      <c r="L300" s="44" t="n">
        <f aca="false">SUM(L285:L299)</f>
        <v>377.24</v>
      </c>
    </row>
    <row r="301" customFormat="false" ht="16.5" hidden="false" customHeight="false" outlineLevel="0" collapsed="false">
      <c r="A301" s="42"/>
      <c r="B301" s="36" t="s">
        <v>33</v>
      </c>
      <c r="C301" s="58"/>
      <c r="D301" s="38"/>
      <c r="E301" s="59"/>
      <c r="F301" s="40" t="n">
        <v>1.46</v>
      </c>
      <c r="G301" s="40" t="n">
        <v>3.92</v>
      </c>
      <c r="H301" s="38" t="n">
        <v>12.16</v>
      </c>
      <c r="I301" s="40" t="n">
        <v>89.8</v>
      </c>
      <c r="J301" s="40" t="n">
        <v>0.2</v>
      </c>
      <c r="K301" s="38"/>
      <c r="L301" s="45" t="n">
        <f aca="false">L300/100</f>
        <v>3.7724</v>
      </c>
    </row>
    <row r="302" customFormat="false" ht="36" hidden="false" customHeight="true" outlineLevel="0" collapsed="false">
      <c r="A302" s="7" t="s">
        <v>156</v>
      </c>
      <c r="B302" s="41" t="s">
        <v>157</v>
      </c>
      <c r="C302" s="15" t="n">
        <v>130</v>
      </c>
      <c r="D302" s="25"/>
      <c r="E302" s="26"/>
      <c r="F302" s="25"/>
      <c r="G302" s="25"/>
      <c r="H302" s="26"/>
      <c r="I302" s="25"/>
      <c r="J302" s="25"/>
      <c r="K302" s="23"/>
      <c r="L302" s="43" t="n">
        <v>4.15</v>
      </c>
    </row>
    <row r="303" customFormat="false" ht="16.5" hidden="false" customHeight="false" outlineLevel="0" collapsed="false">
      <c r="A303" s="7"/>
      <c r="B303" s="22" t="s">
        <v>83</v>
      </c>
      <c r="C303" s="15"/>
      <c r="D303" s="23" t="n">
        <v>4.55</v>
      </c>
      <c r="E303" s="24" t="n">
        <f aca="false">D303/100</f>
        <v>0.0455</v>
      </c>
      <c r="F303" s="25"/>
      <c r="G303" s="25"/>
      <c r="H303" s="26" t="n">
        <f aca="false">H225*D303/100</f>
        <v>0</v>
      </c>
      <c r="I303" s="25"/>
      <c r="J303" s="25"/>
      <c r="K303" s="23" t="n">
        <v>35</v>
      </c>
      <c r="L303" s="23" t="n">
        <f aca="false">D303*K303</f>
        <v>159.25</v>
      </c>
    </row>
    <row r="304" customFormat="false" ht="16.5" hidden="false" customHeight="false" outlineLevel="0" collapsed="false">
      <c r="A304" s="7"/>
      <c r="B304" s="22" t="s">
        <v>23</v>
      </c>
      <c r="C304" s="15"/>
      <c r="D304" s="23" t="n">
        <v>0.65</v>
      </c>
      <c r="E304" s="24" t="n">
        <f aca="false">D304/100</f>
        <v>0.0065</v>
      </c>
      <c r="F304" s="25"/>
      <c r="G304" s="25"/>
      <c r="H304" s="26" t="n">
        <f aca="false">H225*D304/100</f>
        <v>0</v>
      </c>
      <c r="I304" s="25"/>
      <c r="J304" s="25"/>
      <c r="K304" s="23" t="n">
        <v>390</v>
      </c>
      <c r="L304" s="23" t="n">
        <f aca="false">D304*K304</f>
        <v>253.5</v>
      </c>
    </row>
    <row r="305" customFormat="false" ht="16.5" hidden="false" customHeight="false" outlineLevel="0" collapsed="false">
      <c r="A305" s="7"/>
      <c r="B305" s="22" t="s">
        <v>26</v>
      </c>
      <c r="C305" s="15"/>
      <c r="D305" s="23" t="n">
        <v>0.15</v>
      </c>
      <c r="E305" s="24" t="n">
        <f aca="false">D305/100</f>
        <v>0.0015</v>
      </c>
      <c r="F305" s="25"/>
      <c r="G305" s="25"/>
      <c r="H305" s="26" t="n">
        <f aca="false">H225*D305/100</f>
        <v>0</v>
      </c>
      <c r="I305" s="25"/>
      <c r="J305" s="25"/>
      <c r="K305" s="23" t="n">
        <v>14</v>
      </c>
      <c r="L305" s="23" t="n">
        <f aca="false">D305*K305</f>
        <v>2.1</v>
      </c>
    </row>
    <row r="306" customFormat="false" ht="16.5" hidden="false" customHeight="false" outlineLevel="0" collapsed="false">
      <c r="A306" s="7"/>
      <c r="B306" s="22"/>
      <c r="C306" s="15"/>
      <c r="D306" s="25"/>
      <c r="E306" s="26"/>
      <c r="F306" s="25"/>
      <c r="G306" s="25"/>
      <c r="H306" s="26"/>
      <c r="I306" s="25"/>
      <c r="J306" s="25"/>
      <c r="K306" s="23"/>
      <c r="L306" s="23" t="n">
        <f aca="false">L303+L304+L305</f>
        <v>414.85</v>
      </c>
    </row>
    <row r="307" customFormat="false" ht="16.5" hidden="false" customHeight="false" outlineLevel="0" collapsed="false">
      <c r="A307" s="35"/>
      <c r="B307" s="36" t="s">
        <v>33</v>
      </c>
      <c r="C307" s="37"/>
      <c r="D307" s="40"/>
      <c r="E307" s="59"/>
      <c r="F307" s="40" t="n">
        <v>4.68</v>
      </c>
      <c r="G307" s="40" t="n">
        <v>5.46</v>
      </c>
      <c r="H307" s="40" t="n">
        <v>31.7</v>
      </c>
      <c r="I307" s="40" t="n">
        <v>195</v>
      </c>
      <c r="J307" s="40" t="n">
        <v>0</v>
      </c>
      <c r="K307" s="38"/>
      <c r="L307" s="38" t="n">
        <f aca="false">L306/100</f>
        <v>4.1485</v>
      </c>
    </row>
    <row r="308" customFormat="false" ht="52.9" hidden="false" customHeight="true" outlineLevel="0" collapsed="false">
      <c r="A308" s="7" t="s">
        <v>158</v>
      </c>
      <c r="B308" s="41" t="s">
        <v>159</v>
      </c>
      <c r="C308" s="15" t="s">
        <v>160</v>
      </c>
      <c r="D308" s="23"/>
      <c r="E308" s="24"/>
      <c r="F308" s="23"/>
      <c r="G308" s="25"/>
      <c r="H308" s="26"/>
      <c r="I308" s="25"/>
      <c r="J308" s="25"/>
      <c r="K308" s="23"/>
      <c r="L308" s="43" t="n">
        <v>16.71</v>
      </c>
    </row>
    <row r="309" customFormat="false" ht="16.5" hidden="false" customHeight="false" outlineLevel="0" collapsed="false">
      <c r="A309" s="7"/>
      <c r="B309" s="22" t="s">
        <v>161</v>
      </c>
      <c r="C309" s="15"/>
      <c r="D309" s="23" t="n">
        <v>5.46</v>
      </c>
      <c r="E309" s="24" t="n">
        <f aca="false">D309/100</f>
        <v>0.0546</v>
      </c>
      <c r="F309" s="23"/>
      <c r="G309" s="25"/>
      <c r="H309" s="26" t="n">
        <f aca="false">H247*D309/100</f>
        <v>14.840826</v>
      </c>
      <c r="I309" s="25"/>
      <c r="J309" s="25"/>
      <c r="K309" s="23" t="n">
        <v>220</v>
      </c>
      <c r="L309" s="23" t="n">
        <f aca="false">D309*K309</f>
        <v>1201.2</v>
      </c>
    </row>
    <row r="310" customFormat="false" ht="16.5" hidden="false" customHeight="false" outlineLevel="0" collapsed="false">
      <c r="A310" s="7"/>
      <c r="B310" s="22" t="s">
        <v>139</v>
      </c>
      <c r="C310" s="15"/>
      <c r="D310" s="23" t="n">
        <v>1.05</v>
      </c>
      <c r="E310" s="24" t="n">
        <f aca="false">D310/100</f>
        <v>0.0105</v>
      </c>
      <c r="F310" s="23"/>
      <c r="G310" s="25"/>
      <c r="H310" s="26" t="n">
        <f aca="false">H247*D310/100</f>
        <v>2.854005</v>
      </c>
      <c r="I310" s="25"/>
      <c r="J310" s="25"/>
      <c r="K310" s="23" t="n">
        <v>41</v>
      </c>
      <c r="L310" s="23" t="n">
        <f aca="false">D310*K310</f>
        <v>43.05</v>
      </c>
    </row>
    <row r="311" customFormat="false" ht="16.5" hidden="false" customHeight="false" outlineLevel="0" collapsed="false">
      <c r="A311" s="7"/>
      <c r="B311" s="22" t="s">
        <v>32</v>
      </c>
      <c r="C311" s="15"/>
      <c r="D311" s="23" t="n">
        <v>0</v>
      </c>
      <c r="E311" s="24" t="n">
        <f aca="false">D311/100</f>
        <v>0</v>
      </c>
      <c r="F311" s="23"/>
      <c r="G311" s="25"/>
      <c r="H311" s="26" t="n">
        <f aca="false">H247*D311/100</f>
        <v>0</v>
      </c>
      <c r="I311" s="25"/>
      <c r="J311" s="25"/>
      <c r="K311" s="23" t="n">
        <v>0</v>
      </c>
      <c r="L311" s="23" t="n">
        <f aca="false">D311*K311</f>
        <v>0</v>
      </c>
    </row>
    <row r="312" customFormat="false" ht="16.5" hidden="false" customHeight="false" outlineLevel="0" collapsed="false">
      <c r="A312" s="7"/>
      <c r="B312" s="22" t="s">
        <v>23</v>
      </c>
      <c r="C312" s="15"/>
      <c r="D312" s="23" t="n">
        <v>0.5</v>
      </c>
      <c r="E312" s="24" t="n">
        <f aca="false">D312/100</f>
        <v>0.005</v>
      </c>
      <c r="F312" s="23"/>
      <c r="G312" s="25"/>
      <c r="H312" s="26" t="n">
        <f aca="false">H247*D312/100</f>
        <v>1.35905</v>
      </c>
      <c r="I312" s="25"/>
      <c r="J312" s="25"/>
      <c r="K312" s="23" t="n">
        <v>390</v>
      </c>
      <c r="L312" s="23" t="n">
        <f aca="false">D312*K312</f>
        <v>195</v>
      </c>
    </row>
    <row r="313" customFormat="false" ht="16.5" hidden="false" customHeight="false" outlineLevel="0" collapsed="false">
      <c r="A313" s="7"/>
      <c r="B313" s="28" t="s">
        <v>64</v>
      </c>
      <c r="C313" s="15"/>
      <c r="D313" s="29" t="n">
        <v>79.8</v>
      </c>
      <c r="E313" s="30" t="n">
        <f aca="false">D313/100</f>
        <v>0.798</v>
      </c>
      <c r="F313" s="29"/>
      <c r="G313" s="31"/>
      <c r="H313" s="86" t="n">
        <v>79.8</v>
      </c>
      <c r="I313" s="31"/>
      <c r="J313" s="31"/>
      <c r="K313" s="29" t="n">
        <v>0</v>
      </c>
      <c r="L313" s="29" t="n">
        <f aca="false">D313*K313</f>
        <v>0</v>
      </c>
    </row>
    <row r="314" customFormat="false" ht="16.5" hidden="false" customHeight="false" outlineLevel="0" collapsed="false">
      <c r="A314" s="7"/>
      <c r="B314" s="28" t="s">
        <v>27</v>
      </c>
      <c r="C314" s="15"/>
      <c r="D314" s="29" t="n">
        <v>7</v>
      </c>
      <c r="E314" s="30" t="n">
        <f aca="false">D314/100</f>
        <v>0.07</v>
      </c>
      <c r="F314" s="29"/>
      <c r="G314" s="31"/>
      <c r="H314" s="86" t="n">
        <v>7</v>
      </c>
      <c r="I314" s="31"/>
      <c r="J314" s="31"/>
      <c r="K314" s="29" t="n">
        <v>0</v>
      </c>
      <c r="L314" s="29" t="n">
        <f aca="false">D314*K314</f>
        <v>0</v>
      </c>
    </row>
    <row r="315" customFormat="false" ht="16.5" hidden="false" customHeight="false" outlineLevel="0" collapsed="false">
      <c r="A315" s="27"/>
      <c r="B315" s="28" t="s">
        <v>162</v>
      </c>
      <c r="C315" s="15"/>
      <c r="D315" s="29" t="n">
        <v>5</v>
      </c>
      <c r="E315" s="30" t="n">
        <f aca="false">D315/100</f>
        <v>0.05</v>
      </c>
      <c r="F315" s="29"/>
      <c r="G315" s="31"/>
      <c r="H315" s="86" t="n">
        <v>5</v>
      </c>
      <c r="I315" s="31"/>
      <c r="J315" s="31"/>
      <c r="K315" s="29" t="n">
        <v>0</v>
      </c>
      <c r="L315" s="29" t="n">
        <f aca="false">D315*K315</f>
        <v>0</v>
      </c>
    </row>
    <row r="316" customFormat="false" ht="16.5" hidden="false" customHeight="false" outlineLevel="0" collapsed="false">
      <c r="A316" s="7"/>
      <c r="B316" s="22" t="s">
        <v>25</v>
      </c>
      <c r="C316" s="15"/>
      <c r="D316" s="23" t="n">
        <v>1.25</v>
      </c>
      <c r="E316" s="24" t="n">
        <f aca="false">D316/100</f>
        <v>0.0125</v>
      </c>
      <c r="F316" s="23"/>
      <c r="G316" s="25"/>
      <c r="H316" s="26" t="n">
        <f aca="false">H247*D316/100</f>
        <v>3.397625</v>
      </c>
      <c r="I316" s="25"/>
      <c r="J316" s="25"/>
      <c r="K316" s="23" t="n">
        <v>175</v>
      </c>
      <c r="L316" s="23" t="n">
        <f aca="false">D316*K316</f>
        <v>218.75</v>
      </c>
    </row>
    <row r="317" customFormat="false" ht="16.5" hidden="false" customHeight="false" outlineLevel="0" collapsed="false">
      <c r="A317" s="7"/>
      <c r="B317" s="22" t="s">
        <v>163</v>
      </c>
      <c r="C317" s="15"/>
      <c r="D317" s="23" t="n">
        <v>0.375</v>
      </c>
      <c r="E317" s="24" t="n">
        <f aca="false">D317/100</f>
        <v>0.00375</v>
      </c>
      <c r="F317" s="23"/>
      <c r="G317" s="25"/>
      <c r="H317" s="26" t="n">
        <f aca="false">H247*D317/100</f>
        <v>1.0192875</v>
      </c>
      <c r="I317" s="25"/>
      <c r="J317" s="25"/>
      <c r="K317" s="23" t="n">
        <v>30</v>
      </c>
      <c r="L317" s="23" t="n">
        <f aca="false">D317*K317</f>
        <v>11.25</v>
      </c>
    </row>
    <row r="318" customFormat="false" ht="16.5" hidden="false" customHeight="false" outlineLevel="0" collapsed="false">
      <c r="A318" s="7"/>
      <c r="B318" s="22" t="s">
        <v>32</v>
      </c>
      <c r="C318" s="15"/>
      <c r="D318" s="23" t="n">
        <v>3.75</v>
      </c>
      <c r="E318" s="24" t="n">
        <f aca="false">D318/100</f>
        <v>0.0375</v>
      </c>
      <c r="F318" s="23"/>
      <c r="G318" s="25"/>
      <c r="H318" s="26" t="n">
        <f aca="false">H247*D318/100</f>
        <v>10.192875</v>
      </c>
      <c r="I318" s="25"/>
      <c r="J318" s="25"/>
      <c r="K318" s="23" t="n">
        <v>0</v>
      </c>
      <c r="L318" s="23" t="n">
        <f aca="false">D318*K318</f>
        <v>0</v>
      </c>
    </row>
    <row r="319" customFormat="false" ht="16.5" hidden="false" customHeight="false" outlineLevel="0" collapsed="false">
      <c r="A319" s="7"/>
      <c r="B319" s="22" t="s">
        <v>26</v>
      </c>
      <c r="C319" s="15"/>
      <c r="D319" s="23" t="n">
        <v>0.15</v>
      </c>
      <c r="E319" s="24" t="n">
        <f aca="false">D319/100</f>
        <v>0.0015</v>
      </c>
      <c r="F319" s="25"/>
      <c r="G319" s="25"/>
      <c r="H319" s="26" t="n">
        <f aca="false">H247*D319/100</f>
        <v>0.407715</v>
      </c>
      <c r="I319" s="25"/>
      <c r="J319" s="25"/>
      <c r="K319" s="23" t="n">
        <v>14</v>
      </c>
      <c r="L319" s="23" t="n">
        <f aca="false">D319*K319</f>
        <v>2.1</v>
      </c>
    </row>
    <row r="320" customFormat="false" ht="16.5" hidden="false" customHeight="false" outlineLevel="0" collapsed="false">
      <c r="A320" s="7"/>
      <c r="B320" s="22"/>
      <c r="C320" s="15"/>
      <c r="D320" s="23"/>
      <c r="E320" s="24"/>
      <c r="F320" s="25"/>
      <c r="G320" s="25"/>
      <c r="H320" s="26"/>
      <c r="I320" s="25"/>
      <c r="J320" s="25"/>
      <c r="K320" s="23"/>
      <c r="L320" s="23" t="n">
        <f aca="false">L309+L310+L311+L312+L313+L314+L315+L316+L317+L318+L319</f>
        <v>1671.35</v>
      </c>
    </row>
    <row r="321" customFormat="false" ht="16.5" hidden="false" customHeight="false" outlineLevel="0" collapsed="false">
      <c r="A321" s="35"/>
      <c r="B321" s="36" t="s">
        <v>33</v>
      </c>
      <c r="C321" s="37"/>
      <c r="D321" s="38"/>
      <c r="E321" s="39"/>
      <c r="F321" s="40" t="n">
        <v>14.4</v>
      </c>
      <c r="G321" s="40" t="n">
        <v>17.5</v>
      </c>
      <c r="H321" s="40" t="n">
        <v>5.6</v>
      </c>
      <c r="I321" s="40" t="n">
        <v>322</v>
      </c>
      <c r="J321" s="38" t="n">
        <v>0</v>
      </c>
      <c r="K321" s="38"/>
      <c r="L321" s="38" t="n">
        <f aca="false">L320/100</f>
        <v>16.7135</v>
      </c>
    </row>
    <row r="322" customFormat="false" ht="21.95" hidden="false" customHeight="true" outlineLevel="0" collapsed="false">
      <c r="A322" s="7" t="s">
        <v>164</v>
      </c>
      <c r="B322" s="41" t="s">
        <v>165</v>
      </c>
      <c r="C322" s="15" t="n">
        <v>150</v>
      </c>
      <c r="D322" s="23"/>
      <c r="E322" s="24"/>
      <c r="F322" s="25"/>
      <c r="G322" s="25"/>
      <c r="H322" s="26"/>
      <c r="I322" s="25"/>
      <c r="J322" s="25"/>
      <c r="K322" s="23"/>
      <c r="L322" s="43" t="n">
        <v>3.43</v>
      </c>
    </row>
    <row r="323" customFormat="false" ht="16.5" hidden="false" customHeight="false" outlineLevel="0" collapsed="false">
      <c r="A323" s="7"/>
      <c r="B323" s="60" t="s">
        <v>166</v>
      </c>
      <c r="C323" s="15"/>
      <c r="D323" s="23" t="n">
        <v>3.4</v>
      </c>
      <c r="E323" s="24" t="n">
        <f aca="false">D323/100</f>
        <v>0.034</v>
      </c>
      <c r="F323" s="25"/>
      <c r="G323" s="25"/>
      <c r="H323" s="26" t="n">
        <f aca="false">H251*D323/100</f>
        <v>0</v>
      </c>
      <c r="I323" s="25"/>
      <c r="J323" s="25"/>
      <c r="K323" s="23" t="n">
        <v>75</v>
      </c>
      <c r="L323" s="23" t="n">
        <f aca="false">D323*K323</f>
        <v>255</v>
      </c>
    </row>
    <row r="324" customFormat="false" ht="16.5" hidden="false" customHeight="false" outlineLevel="0" collapsed="false">
      <c r="A324" s="7"/>
      <c r="B324" s="60" t="s">
        <v>32</v>
      </c>
      <c r="C324" s="15"/>
      <c r="D324" s="23" t="n">
        <v>12.9</v>
      </c>
      <c r="E324" s="24" t="n">
        <f aca="false">D324/100</f>
        <v>0.129</v>
      </c>
      <c r="F324" s="25"/>
      <c r="G324" s="25"/>
      <c r="H324" s="26" t="n">
        <f aca="false">H251*D324/100</f>
        <v>0</v>
      </c>
      <c r="I324" s="25"/>
      <c r="J324" s="25"/>
      <c r="K324" s="23" t="n">
        <v>0</v>
      </c>
      <c r="L324" s="23" t="n">
        <f aca="false">D324*K324</f>
        <v>0</v>
      </c>
    </row>
    <row r="325" customFormat="false" ht="16.5" hidden="false" customHeight="false" outlineLevel="0" collapsed="false">
      <c r="A325" s="7"/>
      <c r="B325" s="60" t="s">
        <v>21</v>
      </c>
      <c r="C325" s="15"/>
      <c r="D325" s="23" t="n">
        <v>1.8</v>
      </c>
      <c r="E325" s="24" t="n">
        <f aca="false">D325/100</f>
        <v>0.018</v>
      </c>
      <c r="F325" s="25"/>
      <c r="G325" s="25"/>
      <c r="H325" s="26" t="n">
        <f aca="false">H251*D325/100</f>
        <v>0</v>
      </c>
      <c r="I325" s="25"/>
      <c r="J325" s="25"/>
      <c r="K325" s="23" t="n">
        <v>46</v>
      </c>
      <c r="L325" s="23" t="n">
        <f aca="false">D325*K325</f>
        <v>82.8</v>
      </c>
    </row>
    <row r="326" customFormat="false" ht="16.5" hidden="false" customHeight="false" outlineLevel="0" collapsed="false">
      <c r="A326" s="7"/>
      <c r="B326" s="60" t="s">
        <v>73</v>
      </c>
      <c r="C326" s="15"/>
      <c r="D326" s="26" t="n">
        <v>0.015</v>
      </c>
      <c r="E326" s="34" t="n">
        <f aca="false">D326/100</f>
        <v>0.00015</v>
      </c>
      <c r="F326" s="25"/>
      <c r="G326" s="25"/>
      <c r="H326" s="26" t="n">
        <f aca="false">H251*D326/100</f>
        <v>0</v>
      </c>
      <c r="I326" s="25"/>
      <c r="J326" s="25"/>
      <c r="K326" s="23" t="n">
        <v>350</v>
      </c>
      <c r="L326" s="23" t="n">
        <f aca="false">D326*K326</f>
        <v>5.25</v>
      </c>
    </row>
    <row r="327" customFormat="false" ht="16.5" hidden="false" customHeight="false" outlineLevel="0" collapsed="false">
      <c r="A327" s="7"/>
      <c r="B327" s="60"/>
      <c r="C327" s="15"/>
      <c r="D327" s="23"/>
      <c r="E327" s="24"/>
      <c r="F327" s="25"/>
      <c r="G327" s="25"/>
      <c r="H327" s="26"/>
      <c r="I327" s="25"/>
      <c r="J327" s="25"/>
      <c r="K327" s="23"/>
      <c r="L327" s="23" t="n">
        <f aca="false">L323+L324+L325+L326</f>
        <v>343.05</v>
      </c>
    </row>
    <row r="328" customFormat="false" ht="16.5" hidden="false" customHeight="false" outlineLevel="0" collapsed="false">
      <c r="A328" s="35"/>
      <c r="B328" s="36" t="s">
        <v>33</v>
      </c>
      <c r="C328" s="37"/>
      <c r="D328" s="38"/>
      <c r="E328" s="39"/>
      <c r="F328" s="40" t="n">
        <v>0.2</v>
      </c>
      <c r="G328" s="40" t="n">
        <v>0</v>
      </c>
      <c r="H328" s="40" t="n">
        <v>35.8</v>
      </c>
      <c r="I328" s="40" t="n">
        <v>136</v>
      </c>
      <c r="J328" s="40" t="n">
        <v>6.4</v>
      </c>
      <c r="K328" s="38"/>
      <c r="L328" s="38" t="n">
        <f aca="false">L327/100</f>
        <v>3.4305</v>
      </c>
    </row>
    <row r="329" customFormat="false" ht="16.5" hidden="false" customHeight="false" outlineLevel="0" collapsed="false">
      <c r="A329" s="7" t="s">
        <v>37</v>
      </c>
      <c r="B329" s="14" t="s">
        <v>74</v>
      </c>
      <c r="C329" s="15" t="s">
        <v>322</v>
      </c>
      <c r="D329" s="23"/>
      <c r="E329" s="24"/>
      <c r="F329" s="25"/>
      <c r="G329" s="25"/>
      <c r="H329" s="26"/>
      <c r="I329" s="25"/>
      <c r="J329" s="25"/>
      <c r="K329" s="23"/>
      <c r="L329" s="16" t="n">
        <v>1.48</v>
      </c>
    </row>
    <row r="330" customFormat="false" ht="16.5" hidden="false" customHeight="false" outlineLevel="0" collapsed="false">
      <c r="A330" s="7"/>
      <c r="B330" s="22" t="s">
        <v>38</v>
      </c>
      <c r="C330" s="15"/>
      <c r="D330" s="23" t="n">
        <v>2</v>
      </c>
      <c r="E330" s="24" t="n">
        <f aca="false">D330/100</f>
        <v>0.02</v>
      </c>
      <c r="F330" s="25"/>
      <c r="G330" s="25"/>
      <c r="H330" s="26" t="n">
        <f aca="false">H251*D330/100</f>
        <v>0</v>
      </c>
      <c r="I330" s="25"/>
      <c r="J330" s="25"/>
      <c r="K330" s="23" t="n">
        <v>41</v>
      </c>
      <c r="L330" s="23" t="n">
        <f aca="false">D330*K330</f>
        <v>82</v>
      </c>
    </row>
    <row r="331" customFormat="false" ht="16.5" hidden="false" customHeight="false" outlineLevel="0" collapsed="false">
      <c r="A331" s="7"/>
      <c r="B331" s="60" t="s">
        <v>76</v>
      </c>
      <c r="C331" s="15"/>
      <c r="D331" s="23" t="n">
        <v>2</v>
      </c>
      <c r="E331" s="24" t="n">
        <f aca="false">D331/100</f>
        <v>0.02</v>
      </c>
      <c r="F331" s="25"/>
      <c r="G331" s="25"/>
      <c r="H331" s="26" t="n">
        <f aca="false">H251*D331/100</f>
        <v>0</v>
      </c>
      <c r="I331" s="25"/>
      <c r="J331" s="25"/>
      <c r="K331" s="23" t="n">
        <v>41</v>
      </c>
      <c r="L331" s="23" t="n">
        <f aca="false">D331*K331</f>
        <v>82</v>
      </c>
    </row>
    <row r="332" customFormat="false" ht="16.5" hidden="false" customHeight="false" outlineLevel="0" collapsed="false">
      <c r="A332" s="7"/>
      <c r="B332" s="60"/>
      <c r="C332" s="15"/>
      <c r="D332" s="23"/>
      <c r="E332" s="24"/>
      <c r="F332" s="25"/>
      <c r="G332" s="25"/>
      <c r="H332" s="26"/>
      <c r="I332" s="25"/>
      <c r="J332" s="25"/>
      <c r="K332" s="23"/>
      <c r="L332" s="23" t="n">
        <f aca="false">L330+L331</f>
        <v>164</v>
      </c>
    </row>
    <row r="333" customFormat="false" ht="16.5" hidden="false" customHeight="false" outlineLevel="0" collapsed="false">
      <c r="A333" s="35"/>
      <c r="B333" s="36" t="s">
        <v>33</v>
      </c>
      <c r="C333" s="37"/>
      <c r="D333" s="38"/>
      <c r="E333" s="39"/>
      <c r="F333" s="38" t="n">
        <v>4.8</v>
      </c>
      <c r="G333" s="38" t="n">
        <v>0.735</v>
      </c>
      <c r="H333" s="40" t="n">
        <v>24.4</v>
      </c>
      <c r="I333" s="40" t="n">
        <v>123</v>
      </c>
      <c r="J333" s="40" t="n">
        <v>0</v>
      </c>
      <c r="K333" s="38"/>
      <c r="L333" s="38" t="n">
        <f aca="false">L332/100</f>
        <v>1.64</v>
      </c>
    </row>
    <row r="334" customFormat="false" ht="16.5" hidden="false" customHeight="false" outlineLevel="0" collapsed="false">
      <c r="A334" s="46"/>
      <c r="B334" s="47" t="s">
        <v>167</v>
      </c>
      <c r="C334" s="48"/>
      <c r="D334" s="49"/>
      <c r="E334" s="50"/>
      <c r="F334" s="49" t="n">
        <f aca="false">F301+F307+F321+F328+F333</f>
        <v>25.54</v>
      </c>
      <c r="G334" s="49" t="n">
        <f aca="false">G301+G307+G321+G328+G333</f>
        <v>27.615</v>
      </c>
      <c r="H334" s="49" t="n">
        <f aca="false">H301+H307+H321+H328+H333</f>
        <v>109.66</v>
      </c>
      <c r="I334" s="49" t="n">
        <f aca="false">I301+I307+I321+I328+I333</f>
        <v>865.8</v>
      </c>
      <c r="J334" s="49" t="n">
        <f aca="false">J301+J307+J321+J328+J333</f>
        <v>6.6</v>
      </c>
      <c r="K334" s="49"/>
      <c r="L334" s="49" t="n">
        <f aca="false">L301+L307+L321+L328+L333</f>
        <v>29.7049</v>
      </c>
    </row>
    <row r="335" customFormat="false" ht="12.75" hidden="false" customHeight="false" outlineLevel="0" collapsed="false">
      <c r="A335" s="0"/>
      <c r="B335" s="0"/>
      <c r="C335" s="0"/>
      <c r="D335" s="0"/>
      <c r="E335" s="0"/>
      <c r="F335" s="0"/>
      <c r="G335" s="0"/>
      <c r="H335" s="0"/>
      <c r="I335" s="0"/>
      <c r="J335" s="0"/>
      <c r="K335" s="0"/>
      <c r="L335" s="0"/>
    </row>
    <row r="336" customFormat="false" ht="16.35" hidden="false" customHeight="true" outlineLevel="0" collapsed="false">
      <c r="A336" s="9" t="s">
        <v>78</v>
      </c>
      <c r="B336" s="9"/>
      <c r="C336" s="9"/>
      <c r="D336" s="9"/>
      <c r="E336" s="9"/>
      <c r="F336" s="9"/>
      <c r="G336" s="9"/>
      <c r="H336" s="9"/>
      <c r="I336" s="9"/>
      <c r="J336" s="9"/>
      <c r="K336" s="9"/>
      <c r="L336" s="9"/>
    </row>
    <row r="337" customFormat="false" ht="47.65" hidden="false" customHeight="true" outlineLevel="0" collapsed="false">
      <c r="A337" s="7" t="s">
        <v>332</v>
      </c>
      <c r="B337" s="14" t="s">
        <v>169</v>
      </c>
      <c r="C337" s="15" t="s">
        <v>333</v>
      </c>
      <c r="D337" s="16"/>
      <c r="E337" s="17"/>
      <c r="F337" s="18"/>
      <c r="G337" s="18"/>
      <c r="H337" s="73" t="s">
        <v>102</v>
      </c>
      <c r="I337" s="18"/>
      <c r="J337" s="18"/>
      <c r="K337" s="16"/>
      <c r="L337" s="16" t="n">
        <v>8.44</v>
      </c>
    </row>
    <row r="338" customFormat="false" ht="16.5" hidden="false" customHeight="false" outlineLevel="0" collapsed="false">
      <c r="A338" s="7"/>
      <c r="B338" s="22" t="s">
        <v>170</v>
      </c>
      <c r="C338" s="15"/>
      <c r="D338" s="23" t="n">
        <v>3</v>
      </c>
      <c r="E338" s="24" t="n">
        <f aca="false">D338/100</f>
        <v>0.03</v>
      </c>
      <c r="F338" s="25"/>
      <c r="G338" s="25"/>
      <c r="H338" s="26" t="n">
        <f aca="false">H336*D338/100</f>
        <v>0</v>
      </c>
      <c r="I338" s="25"/>
      <c r="J338" s="25"/>
      <c r="K338" s="23" t="n">
        <v>47</v>
      </c>
      <c r="L338" s="23" t="n">
        <f aca="false">D338*K338</f>
        <v>141</v>
      </c>
    </row>
    <row r="339" customFormat="false" ht="16.5" hidden="false" customHeight="false" outlineLevel="0" collapsed="false">
      <c r="A339" s="7"/>
      <c r="B339" s="22" t="s">
        <v>29</v>
      </c>
      <c r="C339" s="15"/>
      <c r="D339" s="23" t="n">
        <v>9.75</v>
      </c>
      <c r="E339" s="24" t="n">
        <f aca="false">D339/100</f>
        <v>0.0975</v>
      </c>
      <c r="F339" s="25"/>
      <c r="G339" s="25"/>
      <c r="H339" s="26" t="n">
        <f aca="false">H336*D339/100</f>
        <v>0</v>
      </c>
      <c r="I339" s="25"/>
      <c r="J339" s="25"/>
      <c r="K339" s="23" t="n">
        <v>50</v>
      </c>
      <c r="L339" s="23" t="n">
        <f aca="false">D339*K339</f>
        <v>487.5</v>
      </c>
    </row>
    <row r="340" customFormat="false" ht="16.5" hidden="false" customHeight="false" outlineLevel="0" collapsed="false">
      <c r="A340" s="7"/>
      <c r="B340" s="22" t="s">
        <v>21</v>
      </c>
      <c r="C340" s="15"/>
      <c r="D340" s="23" t="n">
        <v>0.45</v>
      </c>
      <c r="E340" s="24" t="n">
        <f aca="false">D340/100</f>
        <v>0.0045</v>
      </c>
      <c r="F340" s="25"/>
      <c r="G340" s="25"/>
      <c r="H340" s="26" t="n">
        <f aca="false">H336*D340/100</f>
        <v>0</v>
      </c>
      <c r="I340" s="25"/>
      <c r="J340" s="25"/>
      <c r="K340" s="23" t="n">
        <v>46</v>
      </c>
      <c r="L340" s="23" t="n">
        <f aca="false">D340*K340</f>
        <v>20.7</v>
      </c>
    </row>
    <row r="341" customFormat="false" ht="16.5" hidden="false" customHeight="false" outlineLevel="0" collapsed="false">
      <c r="A341" s="7"/>
      <c r="B341" s="22" t="s">
        <v>23</v>
      </c>
      <c r="C341" s="15"/>
      <c r="D341" s="26" t="n">
        <v>0.5</v>
      </c>
      <c r="E341" s="34" t="n">
        <f aca="false">D341/100</f>
        <v>0.005</v>
      </c>
      <c r="F341" s="25"/>
      <c r="G341" s="25"/>
      <c r="H341" s="26" t="n">
        <f aca="false">H336*D341/100</f>
        <v>0</v>
      </c>
      <c r="I341" s="25"/>
      <c r="J341" s="25"/>
      <c r="K341" s="23" t="n">
        <v>390</v>
      </c>
      <c r="L341" s="23" t="n">
        <f aca="false">D341*K341</f>
        <v>195</v>
      </c>
    </row>
    <row r="342" customFormat="false" ht="16.5" hidden="false" customHeight="false" outlineLevel="0" collapsed="false">
      <c r="A342" s="7"/>
      <c r="B342" s="22" t="s">
        <v>32</v>
      </c>
      <c r="C342" s="15"/>
      <c r="D342" s="23" t="n">
        <v>2.25</v>
      </c>
      <c r="E342" s="34" t="n">
        <f aca="false">D342/100</f>
        <v>0.0225</v>
      </c>
      <c r="F342" s="25"/>
      <c r="G342" s="25"/>
      <c r="H342" s="26" t="n">
        <f aca="false">H336*D342/100</f>
        <v>0</v>
      </c>
      <c r="I342" s="25"/>
      <c r="J342" s="25"/>
      <c r="K342" s="23" t="n">
        <v>0</v>
      </c>
      <c r="L342" s="23" t="n">
        <f aca="false">D342*K342</f>
        <v>0</v>
      </c>
    </row>
    <row r="343" customFormat="false" ht="16.5" hidden="false" customHeight="false" outlineLevel="0" collapsed="false">
      <c r="A343" s="7"/>
      <c r="B343" s="22"/>
      <c r="C343" s="15"/>
      <c r="D343" s="23"/>
      <c r="E343" s="24"/>
      <c r="F343" s="25"/>
      <c r="G343" s="25"/>
      <c r="H343" s="26"/>
      <c r="I343" s="25"/>
      <c r="J343" s="25"/>
      <c r="K343" s="23"/>
      <c r="L343" s="23" t="n">
        <f aca="false">L338++L339+L340+L341+L342</f>
        <v>844.2</v>
      </c>
    </row>
    <row r="344" customFormat="false" ht="16.5" hidden="false" customHeight="false" outlineLevel="0" collapsed="false">
      <c r="A344" s="42"/>
      <c r="B344" s="36" t="s">
        <v>33</v>
      </c>
      <c r="C344" s="37"/>
      <c r="D344" s="38"/>
      <c r="E344" s="39"/>
      <c r="F344" s="40" t="n">
        <v>7.2</v>
      </c>
      <c r="G344" s="40" t="n">
        <v>13.3</v>
      </c>
      <c r="H344" s="40" t="n">
        <v>37.8</v>
      </c>
      <c r="I344" s="40" t="n">
        <v>300</v>
      </c>
      <c r="J344" s="40" t="n">
        <v>0</v>
      </c>
      <c r="K344" s="38"/>
      <c r="L344" s="38" t="n">
        <f aca="false">L343/100</f>
        <v>8.442</v>
      </c>
    </row>
    <row r="345" customFormat="false" ht="26.65" hidden="false" customHeight="true" outlineLevel="0" collapsed="false">
      <c r="A345" s="7" t="s">
        <v>267</v>
      </c>
      <c r="B345" s="41" t="s">
        <v>86</v>
      </c>
      <c r="C345" s="15" t="s">
        <v>333</v>
      </c>
      <c r="D345" s="23"/>
      <c r="E345" s="24"/>
      <c r="F345" s="25"/>
      <c r="G345" s="25"/>
      <c r="H345" s="26"/>
      <c r="I345" s="25"/>
      <c r="J345" s="25"/>
      <c r="K345" s="23"/>
      <c r="L345" s="43" t="n">
        <v>0.67</v>
      </c>
    </row>
    <row r="346" customFormat="false" ht="16.5" hidden="false" customHeight="false" outlineLevel="0" collapsed="false">
      <c r="A346" s="7"/>
      <c r="B346" s="60" t="s">
        <v>87</v>
      </c>
      <c r="C346" s="15"/>
      <c r="D346" s="26" t="n">
        <v>0.037</v>
      </c>
      <c r="E346" s="24" t="n">
        <f aca="false">D346/100</f>
        <v>0.00037</v>
      </c>
      <c r="F346" s="25"/>
      <c r="G346" s="25"/>
      <c r="H346" s="26" t="n">
        <f aca="false">H250*D346/100</f>
        <v>0</v>
      </c>
      <c r="I346" s="25"/>
      <c r="J346" s="25"/>
      <c r="K346" s="23" t="n">
        <v>450</v>
      </c>
      <c r="L346" s="23" t="n">
        <f aca="false">D346*K346</f>
        <v>16.65</v>
      </c>
    </row>
    <row r="347" customFormat="false" ht="16.5" hidden="false" customHeight="false" outlineLevel="0" collapsed="false">
      <c r="A347" s="7"/>
      <c r="B347" s="60" t="s">
        <v>21</v>
      </c>
      <c r="C347" s="15"/>
      <c r="D347" s="23" t="n">
        <v>1.1</v>
      </c>
      <c r="E347" s="24" t="n">
        <f aca="false">D347/100</f>
        <v>0.011</v>
      </c>
      <c r="F347" s="25"/>
      <c r="G347" s="25"/>
      <c r="H347" s="26" t="n">
        <f aca="false">H250*D347/100</f>
        <v>0</v>
      </c>
      <c r="I347" s="25"/>
      <c r="J347" s="25"/>
      <c r="K347" s="23" t="n">
        <v>46</v>
      </c>
      <c r="L347" s="23" t="n">
        <f aca="false">D347*K347</f>
        <v>50.6</v>
      </c>
    </row>
    <row r="348" customFormat="false" ht="16.5" hidden="false" customHeight="false" outlineLevel="0" collapsed="false">
      <c r="A348" s="7"/>
      <c r="B348" s="60" t="s">
        <v>32</v>
      </c>
      <c r="C348" s="15"/>
      <c r="D348" s="23" t="n">
        <v>15.3</v>
      </c>
      <c r="E348" s="24" t="n">
        <f aca="false">D348/100</f>
        <v>0.153</v>
      </c>
      <c r="F348" s="25"/>
      <c r="G348" s="25"/>
      <c r="H348" s="26" t="n">
        <f aca="false">H250*D348/100</f>
        <v>0</v>
      </c>
      <c r="I348" s="25"/>
      <c r="J348" s="25"/>
      <c r="K348" s="23" t="n">
        <v>0</v>
      </c>
      <c r="L348" s="23" t="n">
        <f aca="false">D348*K348</f>
        <v>0</v>
      </c>
    </row>
    <row r="349" customFormat="false" ht="16.5" hidden="false" customHeight="false" outlineLevel="0" collapsed="false">
      <c r="A349" s="7"/>
      <c r="B349" s="60"/>
      <c r="C349" s="15"/>
      <c r="D349" s="23"/>
      <c r="E349" s="24"/>
      <c r="F349" s="25"/>
      <c r="G349" s="25"/>
      <c r="H349" s="26"/>
      <c r="I349" s="25"/>
      <c r="J349" s="25"/>
      <c r="K349" s="23"/>
      <c r="L349" s="23" t="n">
        <f aca="false">L346+L347+L348</f>
        <v>67.25</v>
      </c>
    </row>
    <row r="350" customFormat="false" ht="16.5" hidden="false" customHeight="false" outlineLevel="0" collapsed="false">
      <c r="A350" s="83"/>
      <c r="B350" s="76" t="s">
        <v>33</v>
      </c>
      <c r="C350" s="77"/>
      <c r="D350" s="78"/>
      <c r="E350" s="79"/>
      <c r="F350" s="78" t="n">
        <v>0.1</v>
      </c>
      <c r="G350" s="80" t="n">
        <v>0</v>
      </c>
      <c r="H350" s="80" t="n">
        <v>15</v>
      </c>
      <c r="I350" s="80" t="n">
        <v>60</v>
      </c>
      <c r="J350" s="80" t="n">
        <v>0</v>
      </c>
      <c r="K350" s="78"/>
      <c r="L350" s="78" t="n">
        <f aca="false">L349/100</f>
        <v>0.6725</v>
      </c>
    </row>
    <row r="351" customFormat="false" ht="16.5" hidden="false" customHeight="false" outlineLevel="0" collapsed="false">
      <c r="A351" s="7" t="s">
        <v>37</v>
      </c>
      <c r="B351" s="14" t="s">
        <v>38</v>
      </c>
      <c r="C351" s="15" t="n">
        <v>20</v>
      </c>
      <c r="D351" s="23"/>
      <c r="E351" s="24"/>
      <c r="F351" s="25"/>
      <c r="G351" s="25"/>
      <c r="H351" s="26"/>
      <c r="I351" s="25"/>
      <c r="J351" s="25"/>
      <c r="K351" s="23"/>
      <c r="L351" s="16" t="n">
        <v>0.82</v>
      </c>
    </row>
    <row r="352" customFormat="false" ht="16.5" hidden="false" customHeight="false" outlineLevel="0" collapsed="false">
      <c r="A352" s="7"/>
      <c r="B352" s="14"/>
      <c r="C352" s="15"/>
      <c r="D352" s="23" t="n">
        <v>2</v>
      </c>
      <c r="E352" s="24" t="n">
        <f aca="false">D352/100</f>
        <v>0.02</v>
      </c>
      <c r="F352" s="25"/>
      <c r="G352" s="25"/>
      <c r="H352" s="26" t="n">
        <f aca="false">H250*D352/100</f>
        <v>0</v>
      </c>
      <c r="I352" s="25"/>
      <c r="J352" s="25"/>
      <c r="K352" s="23" t="n">
        <v>41</v>
      </c>
      <c r="L352" s="23" t="n">
        <f aca="false">D352*K352</f>
        <v>82</v>
      </c>
    </row>
    <row r="353" customFormat="false" ht="16.5" hidden="false" customHeight="false" outlineLevel="0" collapsed="false">
      <c r="A353" s="75"/>
      <c r="B353" s="76" t="s">
        <v>33</v>
      </c>
      <c r="C353" s="77"/>
      <c r="D353" s="78"/>
      <c r="E353" s="79"/>
      <c r="F353" s="80" t="n">
        <v>2.4</v>
      </c>
      <c r="G353" s="80" t="n">
        <v>0.4</v>
      </c>
      <c r="H353" s="80" t="n">
        <v>12.2</v>
      </c>
      <c r="I353" s="80" t="n">
        <v>63.6</v>
      </c>
      <c r="J353" s="80" t="n">
        <v>0</v>
      </c>
      <c r="K353" s="78"/>
      <c r="L353" s="78" t="n">
        <f aca="false">L352/100</f>
        <v>0.82</v>
      </c>
    </row>
    <row r="354" customFormat="false" ht="16.15" hidden="false" customHeight="false" outlineLevel="0" collapsed="false">
      <c r="A354" s="93"/>
      <c r="B354" s="94" t="s">
        <v>89</v>
      </c>
      <c r="C354" s="95"/>
      <c r="D354" s="96"/>
      <c r="E354" s="97"/>
      <c r="F354" s="96" t="n">
        <f aca="false">F344+F350+F353</f>
        <v>9.7</v>
      </c>
      <c r="G354" s="96" t="n">
        <f aca="false">G344+G350+G353</f>
        <v>13.7</v>
      </c>
      <c r="H354" s="96" t="n">
        <f aca="false">H344+H350+H353</f>
        <v>65</v>
      </c>
      <c r="I354" s="96" t="n">
        <f aca="false">I344+I350+I353</f>
        <v>423.6</v>
      </c>
      <c r="J354" s="96" t="n">
        <f aca="false">J344+J350+J353</f>
        <v>0</v>
      </c>
      <c r="K354" s="96"/>
      <c r="L354" s="96" t="n">
        <f aca="false">L344+L350+L353</f>
        <v>9.9345</v>
      </c>
    </row>
    <row r="355" customFormat="false" ht="16.35" hidden="false" customHeight="true" outlineLevel="0" collapsed="false">
      <c r="A355" s="9" t="s">
        <v>90</v>
      </c>
      <c r="B355" s="9"/>
      <c r="C355" s="9"/>
      <c r="D355" s="9"/>
      <c r="E355" s="9"/>
      <c r="F355" s="9"/>
      <c r="G355" s="9"/>
      <c r="H355" s="9"/>
      <c r="I355" s="9"/>
      <c r="J355" s="9"/>
      <c r="K355" s="9"/>
      <c r="L355" s="9"/>
    </row>
    <row r="356" customFormat="false" ht="32.85" hidden="false" customHeight="true" outlineLevel="0" collapsed="false">
      <c r="A356" s="7" t="s">
        <v>171</v>
      </c>
      <c r="B356" s="41" t="s">
        <v>172</v>
      </c>
      <c r="C356" s="15" t="n">
        <v>150</v>
      </c>
      <c r="D356" s="23"/>
      <c r="E356" s="24"/>
      <c r="F356" s="25"/>
      <c r="G356" s="25"/>
      <c r="H356" s="26"/>
      <c r="I356" s="25"/>
      <c r="J356" s="25"/>
      <c r="K356" s="23"/>
      <c r="L356" s="43" t="n">
        <v>2.37</v>
      </c>
    </row>
    <row r="357" customFormat="false" ht="33" hidden="false" customHeight="false" outlineLevel="0" collapsed="false">
      <c r="A357" s="7"/>
      <c r="B357" s="98" t="s">
        <v>173</v>
      </c>
      <c r="C357" s="15"/>
      <c r="D357" s="23" t="n">
        <v>0.9</v>
      </c>
      <c r="E357" s="24" t="n">
        <f aca="false">D357/100</f>
        <v>0.009</v>
      </c>
      <c r="F357" s="25"/>
      <c r="G357" s="25"/>
      <c r="H357" s="26" t="n">
        <f aca="false">H250*D357/100</f>
        <v>0</v>
      </c>
      <c r="I357" s="25"/>
      <c r="J357" s="25"/>
      <c r="K357" s="23" t="n">
        <v>105</v>
      </c>
      <c r="L357" s="44" t="n">
        <f aca="false">D357*K357</f>
        <v>94.5</v>
      </c>
    </row>
    <row r="358" customFormat="false" ht="16.5" hidden="false" customHeight="false" outlineLevel="0" collapsed="false">
      <c r="A358" s="7"/>
      <c r="B358" s="98" t="s">
        <v>21</v>
      </c>
      <c r="C358" s="15"/>
      <c r="D358" s="23" t="n">
        <v>1.8</v>
      </c>
      <c r="E358" s="24" t="n">
        <f aca="false">D358/100</f>
        <v>0.018</v>
      </c>
      <c r="F358" s="25"/>
      <c r="G358" s="25"/>
      <c r="H358" s="26" t="n">
        <f aca="false">H250*D358/100</f>
        <v>0</v>
      </c>
      <c r="I358" s="25"/>
      <c r="J358" s="25"/>
      <c r="K358" s="23" t="n">
        <v>46</v>
      </c>
      <c r="L358" s="44" t="n">
        <f aca="false">D358*K358</f>
        <v>82.8</v>
      </c>
    </row>
    <row r="359" customFormat="false" ht="16.5" hidden="false" customHeight="false" outlineLevel="0" collapsed="false">
      <c r="A359" s="7"/>
      <c r="B359" s="98" t="s">
        <v>174</v>
      </c>
      <c r="C359" s="15"/>
      <c r="D359" s="23" t="n">
        <v>0.6</v>
      </c>
      <c r="E359" s="24" t="n">
        <f aca="false">D359/100</f>
        <v>0.006</v>
      </c>
      <c r="F359" s="25"/>
      <c r="G359" s="25"/>
      <c r="H359" s="26" t="n">
        <f aca="false">H250*D359/100</f>
        <v>0</v>
      </c>
      <c r="I359" s="25"/>
      <c r="J359" s="25"/>
      <c r="K359" s="23" t="n">
        <v>90</v>
      </c>
      <c r="L359" s="44" t="n">
        <f aca="false">D359*K359</f>
        <v>54</v>
      </c>
    </row>
    <row r="360" customFormat="false" ht="16.5" hidden="false" customHeight="false" outlineLevel="0" collapsed="false">
      <c r="A360" s="7"/>
      <c r="B360" s="98" t="s">
        <v>73</v>
      </c>
      <c r="C360" s="15"/>
      <c r="D360" s="26" t="n">
        <v>0.015</v>
      </c>
      <c r="E360" s="34" t="n">
        <f aca="false">D360/100</f>
        <v>0.00015</v>
      </c>
      <c r="F360" s="25"/>
      <c r="G360" s="25"/>
      <c r="H360" s="26" t="n">
        <f aca="false">H250*D360/100</f>
        <v>0</v>
      </c>
      <c r="I360" s="25"/>
      <c r="J360" s="25"/>
      <c r="K360" s="23" t="n">
        <v>350</v>
      </c>
      <c r="L360" s="44" t="n">
        <f aca="false">D360*K360</f>
        <v>5.25</v>
      </c>
    </row>
    <row r="361" customFormat="false" ht="16.5" hidden="false" customHeight="false" outlineLevel="0" collapsed="false">
      <c r="A361" s="7"/>
      <c r="B361" s="98" t="s">
        <v>32</v>
      </c>
      <c r="C361" s="15"/>
      <c r="D361" s="23" t="n">
        <v>16.2</v>
      </c>
      <c r="E361" s="24" t="n">
        <f aca="false">D361/100</f>
        <v>0.162</v>
      </c>
      <c r="F361" s="25"/>
      <c r="G361" s="25"/>
      <c r="H361" s="26" t="n">
        <f aca="false">H250*D361/100</f>
        <v>0</v>
      </c>
      <c r="I361" s="25"/>
      <c r="J361" s="25"/>
      <c r="K361" s="23" t="n">
        <v>0</v>
      </c>
      <c r="L361" s="44" t="n">
        <f aca="false">D361*K361</f>
        <v>0</v>
      </c>
    </row>
    <row r="362" customFormat="false" ht="16.5" hidden="false" customHeight="false" outlineLevel="0" collapsed="false">
      <c r="A362" s="7"/>
      <c r="B362" s="98"/>
      <c r="C362" s="15"/>
      <c r="D362" s="23"/>
      <c r="E362" s="24"/>
      <c r="F362" s="25"/>
      <c r="G362" s="25"/>
      <c r="H362" s="26"/>
      <c r="I362" s="25"/>
      <c r="J362" s="25"/>
      <c r="K362" s="23"/>
      <c r="L362" s="44" t="n">
        <f aca="false">L357++L358+L359++L360+L361</f>
        <v>236.55</v>
      </c>
    </row>
    <row r="363" customFormat="false" ht="16.5" hidden="false" customHeight="false" outlineLevel="0" collapsed="false">
      <c r="A363" s="75"/>
      <c r="B363" s="76"/>
      <c r="C363" s="77"/>
      <c r="D363" s="78"/>
      <c r="E363" s="99"/>
      <c r="F363" s="80" t="n">
        <v>0.3</v>
      </c>
      <c r="G363" s="80" t="n">
        <v>0</v>
      </c>
      <c r="H363" s="78" t="n">
        <v>29.52</v>
      </c>
      <c r="I363" s="80" t="n">
        <v>119.25</v>
      </c>
      <c r="J363" s="80" t="n">
        <v>0.2</v>
      </c>
      <c r="K363" s="78"/>
      <c r="L363" s="81" t="n">
        <f aca="false">L362/100</f>
        <v>2.3655</v>
      </c>
    </row>
    <row r="364" customFormat="false" ht="16.5" hidden="false" customHeight="false" outlineLevel="0" collapsed="false">
      <c r="A364" s="7" t="s">
        <v>93</v>
      </c>
      <c r="B364" s="41" t="s">
        <v>94</v>
      </c>
      <c r="C364" s="15" t="n">
        <v>20</v>
      </c>
      <c r="D364" s="23"/>
      <c r="E364" s="24"/>
      <c r="F364" s="25"/>
      <c r="G364" s="25"/>
      <c r="H364" s="26"/>
      <c r="I364" s="25"/>
      <c r="J364" s="25"/>
      <c r="K364" s="23"/>
      <c r="L364" s="16" t="n">
        <v>1.7</v>
      </c>
    </row>
    <row r="365" customFormat="false" ht="16.5" hidden="false" customHeight="false" outlineLevel="0" collapsed="false">
      <c r="A365" s="7"/>
      <c r="B365" s="60" t="s">
        <v>95</v>
      </c>
      <c r="C365" s="15"/>
      <c r="D365" s="23" t="n">
        <v>2</v>
      </c>
      <c r="E365" s="24" t="n">
        <f aca="false">D365/100</f>
        <v>0.02</v>
      </c>
      <c r="F365" s="25"/>
      <c r="G365" s="25"/>
      <c r="H365" s="26" t="n">
        <f aca="false">H255*D365/100</f>
        <v>0</v>
      </c>
      <c r="I365" s="25"/>
      <c r="J365" s="25"/>
      <c r="K365" s="23" t="n">
        <v>85</v>
      </c>
      <c r="L365" s="23" t="n">
        <f aca="false">D365*K365</f>
        <v>170</v>
      </c>
    </row>
    <row r="366" customFormat="false" ht="16.5" hidden="false" customHeight="false" outlineLevel="0" collapsed="false">
      <c r="A366" s="35"/>
      <c r="B366" s="36" t="s">
        <v>33</v>
      </c>
      <c r="C366" s="37"/>
      <c r="D366" s="38"/>
      <c r="E366" s="39"/>
      <c r="F366" s="40" t="n">
        <v>3.2</v>
      </c>
      <c r="G366" s="40" t="n">
        <v>2.8</v>
      </c>
      <c r="H366" s="40" t="n">
        <v>27.4</v>
      </c>
      <c r="I366" s="40" t="n">
        <v>74</v>
      </c>
      <c r="J366" s="40" t="n">
        <v>0</v>
      </c>
      <c r="K366" s="38"/>
      <c r="L366" s="38" t="n">
        <f aca="false">L365/100</f>
        <v>1.7</v>
      </c>
    </row>
    <row r="367" customFormat="false" ht="16.5" hidden="false" customHeight="false" outlineLevel="0" collapsed="false">
      <c r="A367" s="46"/>
      <c r="B367" s="63" t="s">
        <v>96</v>
      </c>
      <c r="C367" s="48"/>
      <c r="D367" s="49"/>
      <c r="E367" s="50"/>
      <c r="F367" s="53" t="n">
        <f aca="false">F363+F366</f>
        <v>3.5</v>
      </c>
      <c r="G367" s="53" t="n">
        <f aca="false">G363+G366</f>
        <v>2.8</v>
      </c>
      <c r="H367" s="53" t="n">
        <f aca="false">H363+H366</f>
        <v>56.92</v>
      </c>
      <c r="I367" s="107" t="n">
        <f aca="false">I363+I366</f>
        <v>193.25</v>
      </c>
      <c r="J367" s="53" t="n">
        <f aca="false">J363+J366</f>
        <v>0.2</v>
      </c>
      <c r="K367" s="49"/>
      <c r="L367" s="53" t="n">
        <f aca="false">L363+L366</f>
        <v>4.0655</v>
      </c>
    </row>
    <row r="368" customFormat="false" ht="16.5" hidden="false" customHeight="false" outlineLevel="0" collapsed="false">
      <c r="A368" s="67"/>
      <c r="B368" s="68" t="s">
        <v>97</v>
      </c>
      <c r="C368" s="69"/>
      <c r="D368" s="70"/>
      <c r="E368" s="71"/>
      <c r="F368" s="70" t="n">
        <f aca="false">F278+F282+F334+F354+F367</f>
        <v>78.66</v>
      </c>
      <c r="G368" s="70" t="n">
        <f aca="false">G278+G282+G334+G354+G367</f>
        <v>58.355</v>
      </c>
      <c r="H368" s="70" t="n">
        <f aca="false">H278+H282+H334+H354+H367</f>
        <v>339.5</v>
      </c>
      <c r="I368" s="70" t="n">
        <f aca="false">I278+I282+I334+I354+I367</f>
        <v>2148.05</v>
      </c>
      <c r="J368" s="70" t="n">
        <f aca="false">J278+J282+J334+J354+J367</f>
        <v>29.8</v>
      </c>
      <c r="K368" s="70"/>
      <c r="L368" s="70" t="n">
        <f aca="false">L278+L282+L334+L354+L367</f>
        <v>80.9996</v>
      </c>
    </row>
    <row r="369" customFormat="false" ht="21.6" hidden="false" customHeight="true" outlineLevel="0" collapsed="false">
      <c r="A369" s="9" t="s">
        <v>175</v>
      </c>
      <c r="B369" s="9"/>
      <c r="C369" s="9"/>
      <c r="D369" s="9"/>
      <c r="E369" s="9"/>
      <c r="F369" s="9"/>
      <c r="G369" s="9"/>
      <c r="H369" s="9"/>
      <c r="I369" s="9"/>
      <c r="J369" s="9"/>
      <c r="K369" s="9"/>
      <c r="L369" s="9"/>
    </row>
    <row r="370" customFormat="false" ht="22.7" hidden="false" customHeight="true" outlineLevel="0" collapsed="false">
      <c r="A370" s="9" t="s">
        <v>14</v>
      </c>
      <c r="B370" s="9"/>
      <c r="C370" s="9"/>
      <c r="D370" s="9"/>
      <c r="E370" s="9"/>
      <c r="F370" s="9"/>
      <c r="G370" s="9"/>
      <c r="H370" s="9"/>
      <c r="I370" s="9"/>
      <c r="J370" s="9"/>
      <c r="K370" s="9"/>
      <c r="L370" s="9"/>
    </row>
    <row r="371" customFormat="false" ht="30.75" hidden="false" customHeight="true" outlineLevel="0" collapsed="false">
      <c r="A371" s="9"/>
      <c r="B371" s="9"/>
      <c r="C371" s="9"/>
      <c r="D371" s="9"/>
      <c r="E371" s="9"/>
      <c r="F371" s="9"/>
      <c r="G371" s="9"/>
      <c r="H371" s="100" t="n">
        <v>0</v>
      </c>
      <c r="I371" s="175"/>
      <c r="J371" s="9"/>
      <c r="K371" s="9"/>
      <c r="L371" s="9"/>
    </row>
    <row r="372" customFormat="false" ht="37.9" hidden="false" customHeight="true" outlineLevel="0" collapsed="false">
      <c r="A372" s="7" t="s">
        <v>176</v>
      </c>
      <c r="B372" s="41" t="s">
        <v>177</v>
      </c>
      <c r="C372" s="15" t="s">
        <v>333</v>
      </c>
      <c r="D372" s="25"/>
      <c r="E372" s="26"/>
      <c r="F372" s="25"/>
      <c r="G372" s="25"/>
      <c r="H372" s="73" t="s">
        <v>102</v>
      </c>
      <c r="I372" s="25"/>
      <c r="J372" s="25"/>
      <c r="K372" s="23"/>
      <c r="L372" s="43" t="n">
        <v>9.8</v>
      </c>
    </row>
    <row r="373" customFormat="false" ht="16.5" hidden="false" customHeight="false" outlineLevel="0" collapsed="false">
      <c r="A373" s="7"/>
      <c r="B373" s="22" t="s">
        <v>178</v>
      </c>
      <c r="C373" s="15"/>
      <c r="D373" s="25" t="n">
        <v>3</v>
      </c>
      <c r="E373" s="24" t="n">
        <f aca="false">D373/100</f>
        <v>0.03</v>
      </c>
      <c r="F373" s="25"/>
      <c r="G373" s="25"/>
      <c r="H373" s="26" t="n">
        <f aca="false">H371*D373/100</f>
        <v>0</v>
      </c>
      <c r="I373" s="25"/>
      <c r="J373" s="25"/>
      <c r="K373" s="23" t="n">
        <v>67</v>
      </c>
      <c r="L373" s="23" t="n">
        <f aca="false">D373*K373</f>
        <v>201</v>
      </c>
    </row>
    <row r="374" customFormat="false" ht="16.5" hidden="false" customHeight="false" outlineLevel="0" collapsed="false">
      <c r="A374" s="7"/>
      <c r="B374" s="22" t="s">
        <v>32</v>
      </c>
      <c r="C374" s="15"/>
      <c r="D374" s="23" t="n">
        <v>2</v>
      </c>
      <c r="E374" s="24" t="n">
        <f aca="false">D374/100</f>
        <v>0.02</v>
      </c>
      <c r="F374" s="25"/>
      <c r="G374" s="25"/>
      <c r="H374" s="26" t="n">
        <f aca="false">H371*D374/100</f>
        <v>0</v>
      </c>
      <c r="I374" s="25"/>
      <c r="J374" s="25"/>
      <c r="K374" s="23" t="n">
        <v>0</v>
      </c>
      <c r="L374" s="23" t="n">
        <f aca="false">D374*K374</f>
        <v>0</v>
      </c>
    </row>
    <row r="375" customFormat="false" ht="16.5" hidden="false" customHeight="false" outlineLevel="0" collapsed="false">
      <c r="A375" s="7"/>
      <c r="B375" s="22" t="s">
        <v>29</v>
      </c>
      <c r="C375" s="15"/>
      <c r="D375" s="25" t="n">
        <v>11.25</v>
      </c>
      <c r="E375" s="24" t="n">
        <f aca="false">D375/100</f>
        <v>0.1125</v>
      </c>
      <c r="F375" s="25"/>
      <c r="G375" s="25"/>
      <c r="H375" s="26" t="n">
        <f aca="false">H371*D375/100</f>
        <v>0</v>
      </c>
      <c r="I375" s="25"/>
      <c r="J375" s="25"/>
      <c r="K375" s="23" t="n">
        <v>50</v>
      </c>
      <c r="L375" s="23" t="n">
        <f aca="false">D375*K375</f>
        <v>562.5</v>
      </c>
    </row>
    <row r="376" customFormat="false" ht="16.5" hidden="false" customHeight="false" outlineLevel="0" collapsed="false">
      <c r="A376" s="7"/>
      <c r="B376" s="22" t="s">
        <v>21</v>
      </c>
      <c r="C376" s="15"/>
      <c r="D376" s="23" t="n">
        <v>0.45</v>
      </c>
      <c r="E376" s="24" t="n">
        <f aca="false">D376/100</f>
        <v>0.0045</v>
      </c>
      <c r="F376" s="25"/>
      <c r="G376" s="25"/>
      <c r="H376" s="26" t="n">
        <f aca="false">H371*D376/100</f>
        <v>0</v>
      </c>
      <c r="I376" s="25"/>
      <c r="J376" s="25"/>
      <c r="K376" s="23" t="n">
        <v>46</v>
      </c>
      <c r="L376" s="23" t="n">
        <f aca="false">D376*K376</f>
        <v>20.7</v>
      </c>
    </row>
    <row r="377" customFormat="false" ht="16.5" hidden="false" customHeight="false" outlineLevel="0" collapsed="false">
      <c r="A377" s="7"/>
      <c r="B377" s="22" t="s">
        <v>26</v>
      </c>
      <c r="C377" s="15"/>
      <c r="D377" s="26" t="n">
        <v>0.075</v>
      </c>
      <c r="E377" s="34" t="n">
        <f aca="false">D377/100</f>
        <v>0.00075</v>
      </c>
      <c r="F377" s="25"/>
      <c r="G377" s="25"/>
      <c r="H377" s="26" t="n">
        <f aca="false">H371*D377/100</f>
        <v>0</v>
      </c>
      <c r="I377" s="25"/>
      <c r="J377" s="25"/>
      <c r="K377" s="23" t="n">
        <v>14</v>
      </c>
      <c r="L377" s="23" t="n">
        <f aca="false">D377*K377</f>
        <v>1.05</v>
      </c>
    </row>
    <row r="378" customFormat="false" ht="16.5" hidden="false" customHeight="false" outlineLevel="0" collapsed="false">
      <c r="A378" s="7"/>
      <c r="B378" s="22" t="s">
        <v>23</v>
      </c>
      <c r="C378" s="15"/>
      <c r="D378" s="25" t="n">
        <v>0.5</v>
      </c>
      <c r="E378" s="24" t="n">
        <f aca="false">D378/100</f>
        <v>0.005</v>
      </c>
      <c r="F378" s="25"/>
      <c r="G378" s="25"/>
      <c r="H378" s="26" t="n">
        <f aca="false">H371*D378/100</f>
        <v>0</v>
      </c>
      <c r="I378" s="25"/>
      <c r="J378" s="25"/>
      <c r="K378" s="23" t="n">
        <v>390</v>
      </c>
      <c r="L378" s="23" t="n">
        <f aca="false">D378*K378</f>
        <v>195</v>
      </c>
    </row>
    <row r="379" customFormat="false" ht="16.5" hidden="false" customHeight="false" outlineLevel="0" collapsed="false">
      <c r="A379" s="27"/>
      <c r="B379" s="28" t="s">
        <v>179</v>
      </c>
      <c r="C379" s="15"/>
      <c r="D379" s="31" t="n">
        <v>15</v>
      </c>
      <c r="E379" s="30" t="n">
        <f aca="false">D379/100</f>
        <v>0.15</v>
      </c>
      <c r="F379" s="31"/>
      <c r="G379" s="31"/>
      <c r="H379" s="86" t="n">
        <f aca="false">H371*D379/100</f>
        <v>0</v>
      </c>
      <c r="I379" s="31"/>
      <c r="J379" s="31"/>
      <c r="K379" s="29" t="n">
        <v>0</v>
      </c>
      <c r="L379" s="29" t="n">
        <f aca="false">D379*K379</f>
        <v>0</v>
      </c>
    </row>
    <row r="380" customFormat="false" ht="16.5" hidden="false" customHeight="false" outlineLevel="0" collapsed="false">
      <c r="A380" s="7"/>
      <c r="B380" s="22"/>
      <c r="C380" s="15"/>
      <c r="D380" s="25"/>
      <c r="E380" s="26"/>
      <c r="F380" s="25"/>
      <c r="G380" s="25"/>
      <c r="H380" s="26"/>
      <c r="I380" s="25"/>
      <c r="J380" s="25"/>
      <c r="K380" s="23"/>
      <c r="L380" s="23" t="n">
        <f aca="false">L373+L374+L375+L376+L377+L378+L379</f>
        <v>980.25</v>
      </c>
    </row>
    <row r="381" customFormat="false" ht="16.5" hidden="false" customHeight="false" outlineLevel="0" collapsed="false">
      <c r="A381" s="35"/>
      <c r="B381" s="36"/>
      <c r="C381" s="37"/>
      <c r="D381" s="40"/>
      <c r="E381" s="59"/>
      <c r="F381" s="40" t="n">
        <v>6.3</v>
      </c>
      <c r="G381" s="40" t="n">
        <v>13.1</v>
      </c>
      <c r="H381" s="40" t="n">
        <v>37.5</v>
      </c>
      <c r="I381" s="101" t="n">
        <v>293</v>
      </c>
      <c r="J381" s="40" t="n">
        <v>0</v>
      </c>
      <c r="K381" s="38"/>
      <c r="L381" s="38" t="n">
        <f aca="false">L380/100</f>
        <v>9.8025</v>
      </c>
    </row>
    <row r="382" customFormat="false" ht="29.85" hidden="false" customHeight="true" outlineLevel="0" collapsed="false">
      <c r="A382" s="7" t="s">
        <v>104</v>
      </c>
      <c r="B382" s="41" t="s">
        <v>84</v>
      </c>
      <c r="C382" s="15" t="n">
        <v>15</v>
      </c>
      <c r="D382" s="23"/>
      <c r="E382" s="24"/>
      <c r="F382" s="25"/>
      <c r="G382" s="25"/>
      <c r="H382" s="26"/>
      <c r="I382" s="25"/>
      <c r="J382" s="25"/>
      <c r="K382" s="23"/>
      <c r="L382" s="43" t="n">
        <v>6.2</v>
      </c>
    </row>
    <row r="383" customFormat="false" ht="16.5" hidden="false" customHeight="false" outlineLevel="0" collapsed="false">
      <c r="A383" s="7"/>
      <c r="B383" s="22" t="s">
        <v>84</v>
      </c>
      <c r="C383" s="15"/>
      <c r="D383" s="23" t="n">
        <v>1.59</v>
      </c>
      <c r="E383" s="24" t="n">
        <f aca="false">D383/100</f>
        <v>0.0159</v>
      </c>
      <c r="F383" s="25"/>
      <c r="G383" s="25"/>
      <c r="H383" s="26" t="n">
        <f aca="false">H376*D383/100</f>
        <v>0</v>
      </c>
      <c r="I383" s="25"/>
      <c r="J383" s="25"/>
      <c r="K383" s="23" t="n">
        <v>390</v>
      </c>
      <c r="L383" s="23" t="n">
        <f aca="false">D383*K383</f>
        <v>620.1</v>
      </c>
    </row>
    <row r="384" customFormat="false" ht="16.5" hidden="false" customHeight="false" outlineLevel="0" collapsed="false">
      <c r="A384" s="35"/>
      <c r="B384" s="36" t="s">
        <v>33</v>
      </c>
      <c r="C384" s="37"/>
      <c r="D384" s="38"/>
      <c r="E384" s="39"/>
      <c r="F384" s="40" t="n">
        <v>3.9</v>
      </c>
      <c r="G384" s="40" t="n">
        <v>4</v>
      </c>
      <c r="H384" s="59" t="n">
        <v>0</v>
      </c>
      <c r="I384" s="40" t="n">
        <v>51</v>
      </c>
      <c r="J384" s="40" t="n">
        <v>0.08</v>
      </c>
      <c r="K384" s="38"/>
      <c r="L384" s="38" t="n">
        <f aca="false">L383/100</f>
        <v>6.201</v>
      </c>
    </row>
    <row r="385" customFormat="false" ht="25.5" hidden="false" customHeight="false" outlineLevel="0" collapsed="false">
      <c r="A385" s="7" t="s">
        <v>105</v>
      </c>
      <c r="B385" s="41" t="s">
        <v>31</v>
      </c>
      <c r="C385" s="15" t="n">
        <v>8</v>
      </c>
      <c r="D385" s="23"/>
      <c r="E385" s="24"/>
      <c r="F385" s="25"/>
      <c r="G385" s="25"/>
      <c r="H385" s="26"/>
      <c r="I385" s="25"/>
      <c r="J385" s="25"/>
      <c r="K385" s="23"/>
      <c r="L385" s="43" t="n">
        <v>3.12</v>
      </c>
    </row>
    <row r="386" customFormat="false" ht="16.5" hidden="false" customHeight="false" outlineLevel="0" collapsed="false">
      <c r="A386" s="7"/>
      <c r="B386" s="22" t="s">
        <v>23</v>
      </c>
      <c r="C386" s="15"/>
      <c r="D386" s="23" t="n">
        <v>0.8</v>
      </c>
      <c r="E386" s="24" t="n">
        <f aca="false">D386/100</f>
        <v>0.008</v>
      </c>
      <c r="F386" s="25"/>
      <c r="G386" s="25"/>
      <c r="H386" s="26" t="n">
        <f aca="false">D386*H371/100</f>
        <v>0</v>
      </c>
      <c r="I386" s="25"/>
      <c r="J386" s="25"/>
      <c r="K386" s="23" t="n">
        <v>390</v>
      </c>
      <c r="L386" s="44" t="n">
        <f aca="false">D386*K386</f>
        <v>312</v>
      </c>
    </row>
    <row r="387" customFormat="false" ht="16.5" hidden="false" customHeight="false" outlineLevel="0" collapsed="false">
      <c r="A387" s="42"/>
      <c r="B387" s="36" t="s">
        <v>33</v>
      </c>
      <c r="C387" s="37"/>
      <c r="D387" s="38"/>
      <c r="E387" s="39"/>
      <c r="F387" s="40" t="n">
        <v>0.05</v>
      </c>
      <c r="G387" s="40" t="n">
        <v>8.2</v>
      </c>
      <c r="H387" s="40" t="n">
        <v>0.1</v>
      </c>
      <c r="I387" s="40" t="n">
        <v>75</v>
      </c>
      <c r="J387" s="40" t="n">
        <v>0</v>
      </c>
      <c r="K387" s="38"/>
      <c r="L387" s="45" t="n">
        <f aca="false">L386/100</f>
        <v>3.12</v>
      </c>
    </row>
    <row r="388" customFormat="false" ht="41.45" hidden="false" customHeight="true" outlineLevel="0" collapsed="false">
      <c r="A388" s="7" t="s">
        <v>318</v>
      </c>
      <c r="B388" s="41" t="s">
        <v>35</v>
      </c>
      <c r="C388" s="15" t="n">
        <v>150</v>
      </c>
      <c r="D388" s="23"/>
      <c r="E388" s="24"/>
      <c r="F388" s="25"/>
      <c r="G388" s="25"/>
      <c r="H388" s="26"/>
      <c r="I388" s="25"/>
      <c r="J388" s="25"/>
      <c r="K388" s="23"/>
      <c r="L388" s="16" t="n">
        <v>5.93</v>
      </c>
    </row>
    <row r="389" customFormat="false" ht="16.5" hidden="false" customHeight="false" outlineLevel="0" collapsed="false">
      <c r="A389" s="7"/>
      <c r="B389" s="22" t="s">
        <v>36</v>
      </c>
      <c r="C389" s="15"/>
      <c r="D389" s="23" t="n">
        <v>0.33</v>
      </c>
      <c r="E389" s="24" t="n">
        <f aca="false">D389/100</f>
        <v>0.0033</v>
      </c>
      <c r="F389" s="25"/>
      <c r="G389" s="25"/>
      <c r="H389" s="26" t="n">
        <f aca="false">H371*D389/100</f>
        <v>0</v>
      </c>
      <c r="I389" s="25"/>
      <c r="J389" s="25"/>
      <c r="K389" s="23" t="n">
        <v>450</v>
      </c>
      <c r="L389" s="23" t="n">
        <f aca="false">D389*K389</f>
        <v>148.5</v>
      </c>
    </row>
    <row r="390" customFormat="false" ht="16.5" hidden="false" customHeight="false" outlineLevel="0" collapsed="false">
      <c r="A390" s="7"/>
      <c r="B390" s="22" t="s">
        <v>21</v>
      </c>
      <c r="C390" s="15"/>
      <c r="D390" s="23" t="n">
        <v>1.5</v>
      </c>
      <c r="E390" s="24" t="n">
        <f aca="false">D390/100</f>
        <v>0.015</v>
      </c>
      <c r="F390" s="25"/>
      <c r="G390" s="25"/>
      <c r="H390" s="26" t="n">
        <f aca="false">H371*D390/100</f>
        <v>0</v>
      </c>
      <c r="I390" s="25"/>
      <c r="J390" s="25"/>
      <c r="K390" s="23" t="n">
        <v>46</v>
      </c>
      <c r="L390" s="23" t="n">
        <f aca="false">D390*K390</f>
        <v>69</v>
      </c>
    </row>
    <row r="391" customFormat="false" ht="16.5" hidden="false" customHeight="false" outlineLevel="0" collapsed="false">
      <c r="A391" s="7"/>
      <c r="B391" s="22" t="s">
        <v>29</v>
      </c>
      <c r="C391" s="15"/>
      <c r="D391" s="23" t="n">
        <v>7.5</v>
      </c>
      <c r="E391" s="24" t="n">
        <f aca="false">D391/100</f>
        <v>0.075</v>
      </c>
      <c r="F391" s="25"/>
      <c r="G391" s="25"/>
      <c r="H391" s="26" t="n">
        <f aca="false">H371*D391/100</f>
        <v>0</v>
      </c>
      <c r="I391" s="25"/>
      <c r="J391" s="25"/>
      <c r="K391" s="23" t="n">
        <v>50</v>
      </c>
      <c r="L391" s="23" t="n">
        <f aca="false">D391*K391</f>
        <v>375</v>
      </c>
    </row>
    <row r="392" customFormat="false" ht="16.5" hidden="false" customHeight="false" outlineLevel="0" collapsed="false">
      <c r="A392" s="7"/>
      <c r="B392" s="22" t="s">
        <v>32</v>
      </c>
      <c r="C392" s="15"/>
      <c r="D392" s="23" t="n">
        <v>9</v>
      </c>
      <c r="E392" s="24" t="n">
        <f aca="false">D392/100</f>
        <v>0.09</v>
      </c>
      <c r="F392" s="25"/>
      <c r="G392" s="25"/>
      <c r="H392" s="26" t="n">
        <f aca="false">H371*D392/100</f>
        <v>0</v>
      </c>
      <c r="I392" s="25"/>
      <c r="J392" s="25"/>
      <c r="K392" s="23" t="n">
        <v>0</v>
      </c>
      <c r="L392" s="23" t="n">
        <f aca="false">D392*K392</f>
        <v>0</v>
      </c>
    </row>
    <row r="393" customFormat="false" ht="21" hidden="false" customHeight="true" outlineLevel="0" collapsed="false">
      <c r="A393" s="7"/>
      <c r="B393" s="22"/>
      <c r="C393" s="15"/>
      <c r="D393" s="23"/>
      <c r="E393" s="24"/>
      <c r="F393" s="25"/>
      <c r="G393" s="25"/>
      <c r="H393" s="26"/>
      <c r="I393" s="25"/>
      <c r="J393" s="25"/>
      <c r="K393" s="23"/>
      <c r="L393" s="23" t="n">
        <f aca="false">L389+L390+L391+L392</f>
        <v>592.5</v>
      </c>
    </row>
    <row r="394" customFormat="false" ht="16.5" hidden="false" customHeight="false" outlineLevel="0" collapsed="false">
      <c r="A394" s="42"/>
      <c r="B394" s="36" t="s">
        <v>33</v>
      </c>
      <c r="C394" s="37"/>
      <c r="D394" s="38"/>
      <c r="E394" s="39"/>
      <c r="F394" s="38" t="n">
        <v>3.22</v>
      </c>
      <c r="G394" s="40" t="n">
        <v>2.4</v>
      </c>
      <c r="H394" s="40" t="n">
        <v>25.5</v>
      </c>
      <c r="I394" s="40" t="n">
        <v>136.6</v>
      </c>
      <c r="J394" s="40" t="n">
        <v>2.2</v>
      </c>
      <c r="K394" s="38"/>
      <c r="L394" s="38" t="n">
        <f aca="false">L393/100</f>
        <v>5.925</v>
      </c>
    </row>
    <row r="395" customFormat="false" ht="16.15" hidden="false" customHeight="true" outlineLevel="0" collapsed="false">
      <c r="A395" s="7" t="s">
        <v>37</v>
      </c>
      <c r="B395" s="14" t="s">
        <v>38</v>
      </c>
      <c r="C395" s="15" t="n">
        <v>20</v>
      </c>
      <c r="D395" s="23"/>
      <c r="E395" s="24"/>
      <c r="F395" s="25"/>
      <c r="G395" s="25"/>
      <c r="H395" s="26"/>
      <c r="I395" s="25"/>
      <c r="J395" s="25"/>
      <c r="K395" s="23"/>
      <c r="L395" s="16" t="n">
        <v>0.82</v>
      </c>
    </row>
    <row r="396" customFormat="false" ht="16.15" hidden="false" customHeight="true" outlineLevel="0" collapsed="false">
      <c r="A396" s="7"/>
      <c r="B396" s="14"/>
      <c r="C396" s="15"/>
      <c r="D396" s="23" t="n">
        <v>2</v>
      </c>
      <c r="E396" s="24" t="n">
        <f aca="false">D396/100</f>
        <v>0.02</v>
      </c>
      <c r="F396" s="25"/>
      <c r="G396" s="25"/>
      <c r="H396" s="26" t="n">
        <f aca="false">H371*D396/100</f>
        <v>0</v>
      </c>
      <c r="I396" s="25"/>
      <c r="J396" s="25"/>
      <c r="K396" s="23" t="n">
        <v>41</v>
      </c>
      <c r="L396" s="23" t="n">
        <f aca="false">D396*K396</f>
        <v>82</v>
      </c>
    </row>
    <row r="397" customFormat="false" ht="16.15" hidden="false" customHeight="true" outlineLevel="0" collapsed="false">
      <c r="A397" s="35"/>
      <c r="B397" s="36" t="s">
        <v>33</v>
      </c>
      <c r="C397" s="37"/>
      <c r="D397" s="38"/>
      <c r="E397" s="39"/>
      <c r="F397" s="40" t="n">
        <v>2.4</v>
      </c>
      <c r="G397" s="40" t="n">
        <v>0.4</v>
      </c>
      <c r="H397" s="40" t="n">
        <v>12.2</v>
      </c>
      <c r="I397" s="40" t="n">
        <v>63.6</v>
      </c>
      <c r="J397" s="40" t="n">
        <v>0</v>
      </c>
      <c r="K397" s="38"/>
      <c r="L397" s="38" t="n">
        <f aca="false">L396/100</f>
        <v>0.82</v>
      </c>
    </row>
    <row r="398" customFormat="false" ht="16.15" hidden="false" customHeight="true" outlineLevel="0" collapsed="false">
      <c r="A398" s="46"/>
      <c r="B398" s="63" t="s">
        <v>39</v>
      </c>
      <c r="C398" s="48"/>
      <c r="D398" s="49"/>
      <c r="E398" s="50"/>
      <c r="F398" s="49" t="n">
        <f aca="false">F381+F394+F397</f>
        <v>11.92</v>
      </c>
      <c r="G398" s="49" t="n">
        <f aca="false">G381+G394+G397</f>
        <v>15.9</v>
      </c>
      <c r="H398" s="52" t="n">
        <f aca="false">H381+H394+H397</f>
        <v>75.2</v>
      </c>
      <c r="I398" s="51" t="n">
        <f aca="false">I381+I394+I397</f>
        <v>493.2</v>
      </c>
      <c r="J398" s="49" t="n">
        <f aca="false">J381+J394+J397</f>
        <v>2.2</v>
      </c>
      <c r="K398" s="49"/>
      <c r="L398" s="49" t="n">
        <f aca="false">L381+L384+L387+L394+L397</f>
        <v>25.8685</v>
      </c>
    </row>
    <row r="399" customFormat="false" ht="18" hidden="false" customHeight="true" outlineLevel="0" collapsed="false">
      <c r="A399" s="9" t="s">
        <v>40</v>
      </c>
      <c r="B399" s="9"/>
      <c r="C399" s="9"/>
      <c r="D399" s="9"/>
      <c r="E399" s="9"/>
      <c r="F399" s="9"/>
      <c r="G399" s="9"/>
      <c r="H399" s="9"/>
      <c r="I399" s="9"/>
      <c r="J399" s="9"/>
      <c r="K399" s="9"/>
      <c r="L399" s="9"/>
    </row>
    <row r="400" customFormat="false" ht="28.9" hidden="false" customHeight="true" outlineLevel="0" collapsed="false">
      <c r="A400" s="7" t="s">
        <v>180</v>
      </c>
      <c r="B400" s="41" t="s">
        <v>181</v>
      </c>
      <c r="C400" s="15" t="n">
        <v>150</v>
      </c>
      <c r="D400" s="23"/>
      <c r="E400" s="24"/>
      <c r="F400" s="25"/>
      <c r="G400" s="25"/>
      <c r="H400" s="26"/>
      <c r="I400" s="25"/>
      <c r="J400" s="25"/>
      <c r="K400" s="23"/>
      <c r="L400" s="43" t="n">
        <v>7.91</v>
      </c>
    </row>
    <row r="401" customFormat="false" ht="16.5" hidden="false" customHeight="false" outlineLevel="0" collapsed="false">
      <c r="A401" s="7"/>
      <c r="B401" s="22" t="s">
        <v>181</v>
      </c>
      <c r="C401" s="15"/>
      <c r="D401" s="23" t="n">
        <v>15.51</v>
      </c>
      <c r="E401" s="24" t="n">
        <f aca="false">D401/100</f>
        <v>0.1551</v>
      </c>
      <c r="F401" s="25"/>
      <c r="G401" s="25"/>
      <c r="H401" s="26" t="n">
        <f aca="false">H317*D401/100</f>
        <v>0.15809149125</v>
      </c>
      <c r="I401" s="25"/>
      <c r="J401" s="25"/>
      <c r="K401" s="23" t="n">
        <v>51</v>
      </c>
      <c r="L401" s="23" t="n">
        <f aca="false">D401*K401</f>
        <v>791.01</v>
      </c>
    </row>
    <row r="402" customFormat="false" ht="16.5" hidden="false" customHeight="false" outlineLevel="0" collapsed="false">
      <c r="A402" s="35"/>
      <c r="B402" s="36" t="s">
        <v>33</v>
      </c>
      <c r="C402" s="37"/>
      <c r="D402" s="38"/>
      <c r="E402" s="39"/>
      <c r="F402" s="40" t="n">
        <v>5.6</v>
      </c>
      <c r="G402" s="40" t="n">
        <v>6.4</v>
      </c>
      <c r="H402" s="40" t="n">
        <v>8.2</v>
      </c>
      <c r="I402" s="40" t="n">
        <v>113</v>
      </c>
      <c r="J402" s="40" t="n">
        <v>0.3</v>
      </c>
      <c r="K402" s="38"/>
      <c r="L402" s="38" t="n">
        <f aca="false">L401/100</f>
        <v>7.9101</v>
      </c>
    </row>
    <row r="403" customFormat="false" ht="16.35" hidden="false" customHeight="true" outlineLevel="0" collapsed="false">
      <c r="A403" s="9" t="s">
        <v>44</v>
      </c>
      <c r="B403" s="9"/>
      <c r="C403" s="9"/>
      <c r="D403" s="9"/>
      <c r="E403" s="9"/>
      <c r="F403" s="9"/>
      <c r="G403" s="9"/>
      <c r="H403" s="9"/>
      <c r="I403" s="9"/>
      <c r="J403" s="9"/>
      <c r="K403" s="9"/>
      <c r="L403" s="9"/>
    </row>
    <row r="404" customFormat="false" ht="44.1" hidden="false" customHeight="true" outlineLevel="0" collapsed="false">
      <c r="A404" s="7" t="s">
        <v>182</v>
      </c>
      <c r="B404" s="41" t="s">
        <v>183</v>
      </c>
      <c r="C404" s="15" t="s">
        <v>334</v>
      </c>
      <c r="D404" s="23"/>
      <c r="E404" s="24"/>
      <c r="F404" s="25"/>
      <c r="G404" s="25"/>
      <c r="H404" s="26"/>
      <c r="I404" s="25"/>
      <c r="J404" s="25"/>
      <c r="K404" s="23"/>
      <c r="L404" s="43" t="n">
        <v>12.27</v>
      </c>
    </row>
    <row r="405" customFormat="false" ht="16.5" hidden="false" customHeight="false" outlineLevel="0" collapsed="false">
      <c r="A405" s="7"/>
      <c r="B405" s="22" t="s">
        <v>51</v>
      </c>
      <c r="C405" s="15"/>
      <c r="D405" s="23" t="n">
        <v>7.99</v>
      </c>
      <c r="E405" s="24" t="n">
        <f aca="false">D405/100</f>
        <v>0.0799</v>
      </c>
      <c r="F405" s="25"/>
      <c r="G405" s="25"/>
      <c r="H405" s="26" t="n">
        <f aca="false">H371*D405/100</f>
        <v>0</v>
      </c>
      <c r="I405" s="25"/>
      <c r="J405" s="25"/>
      <c r="K405" s="23" t="n">
        <v>0</v>
      </c>
      <c r="L405" s="44" t="n">
        <f aca="false">D405*K405</f>
        <v>0</v>
      </c>
    </row>
    <row r="406" customFormat="false" ht="16.5" hidden="false" customHeight="false" outlineLevel="0" collapsed="false">
      <c r="A406" s="7"/>
      <c r="B406" s="22" t="s">
        <v>52</v>
      </c>
      <c r="C406" s="15"/>
      <c r="D406" s="23" t="n">
        <v>8.51</v>
      </c>
      <c r="E406" s="24" t="n">
        <f aca="false">D406/100</f>
        <v>0.0851</v>
      </c>
      <c r="F406" s="25"/>
      <c r="G406" s="25"/>
      <c r="H406" s="26" t="n">
        <f aca="false">D406*H371/100</f>
        <v>0</v>
      </c>
      <c r="I406" s="25"/>
      <c r="J406" s="25"/>
      <c r="K406" s="23" t="n">
        <v>27</v>
      </c>
      <c r="L406" s="44" t="n">
        <f aca="false">D406*K406</f>
        <v>229.77</v>
      </c>
    </row>
    <row r="407" customFormat="false" ht="16.5" hidden="false" customHeight="false" outlineLevel="0" collapsed="false">
      <c r="A407" s="7"/>
      <c r="B407" s="22" t="s">
        <v>53</v>
      </c>
      <c r="C407" s="15"/>
      <c r="D407" s="23" t="n">
        <v>9.15</v>
      </c>
      <c r="E407" s="24" t="n">
        <f aca="false">D407/100</f>
        <v>0.0915</v>
      </c>
      <c r="F407" s="25"/>
      <c r="G407" s="25"/>
      <c r="H407" s="26" t="n">
        <f aca="false">H373*D407/100</f>
        <v>0</v>
      </c>
      <c r="I407" s="25"/>
      <c r="J407" s="25"/>
      <c r="K407" s="23" t="n">
        <v>0</v>
      </c>
      <c r="L407" s="44" t="n">
        <f aca="false">D407*K407</f>
        <v>0</v>
      </c>
    </row>
    <row r="408" customFormat="false" ht="16.5" hidden="false" customHeight="false" outlineLevel="0" collapsed="false">
      <c r="A408" s="7"/>
      <c r="B408" s="22" t="s">
        <v>54</v>
      </c>
      <c r="C408" s="15"/>
      <c r="D408" s="23" t="n">
        <v>10.65</v>
      </c>
      <c r="E408" s="24" t="n">
        <f aca="false">D408/100</f>
        <v>0.1065</v>
      </c>
      <c r="F408" s="25"/>
      <c r="G408" s="25"/>
      <c r="H408" s="26" t="n">
        <f aca="false">H374*D408/100</f>
        <v>0</v>
      </c>
      <c r="I408" s="25"/>
      <c r="J408" s="25"/>
      <c r="K408" s="23" t="n">
        <v>0</v>
      </c>
      <c r="L408" s="44" t="n">
        <f aca="false">D408*K408</f>
        <v>0</v>
      </c>
    </row>
    <row r="409" customFormat="false" ht="16.5" hidden="false" customHeight="false" outlineLevel="0" collapsed="false">
      <c r="A409" s="7"/>
      <c r="B409" s="22" t="s">
        <v>55</v>
      </c>
      <c r="C409" s="15"/>
      <c r="D409" s="23" t="n">
        <v>0.8</v>
      </c>
      <c r="E409" s="24" t="n">
        <f aca="false">D409/100</f>
        <v>0.008</v>
      </c>
      <c r="F409" s="25"/>
      <c r="G409" s="25"/>
      <c r="H409" s="26" t="n">
        <f aca="false">H375*D409/100</f>
        <v>0</v>
      </c>
      <c r="I409" s="25"/>
      <c r="J409" s="25"/>
      <c r="K409" s="23" t="n">
        <v>0</v>
      </c>
      <c r="L409" s="44" t="n">
        <f aca="false">D409*K409</f>
        <v>0</v>
      </c>
    </row>
    <row r="410" customFormat="false" ht="16.5" hidden="false" customHeight="false" outlineLevel="0" collapsed="false">
      <c r="A410" s="7"/>
      <c r="B410" s="22" t="s">
        <v>56</v>
      </c>
      <c r="C410" s="15"/>
      <c r="D410" s="23" t="n">
        <v>0.84</v>
      </c>
      <c r="E410" s="24" t="n">
        <f aca="false">D410/100</f>
        <v>0.0084</v>
      </c>
      <c r="F410" s="25"/>
      <c r="G410" s="25"/>
      <c r="H410" s="26" t="n">
        <f aca="false">H376*D410/100</f>
        <v>0</v>
      </c>
      <c r="I410" s="25"/>
      <c r="J410" s="25"/>
      <c r="K410" s="23" t="n">
        <v>30</v>
      </c>
      <c r="L410" s="44" t="n">
        <f aca="false">D410*K410</f>
        <v>25.2</v>
      </c>
    </row>
    <row r="411" customFormat="false" ht="16.5" hidden="false" customHeight="false" outlineLevel="0" collapsed="false">
      <c r="A411" s="7"/>
      <c r="B411" s="22" t="s">
        <v>128</v>
      </c>
      <c r="C411" s="15"/>
      <c r="D411" s="23" t="n">
        <v>0.06</v>
      </c>
      <c r="E411" s="24" t="n">
        <f aca="false">D411/100</f>
        <v>0.0006</v>
      </c>
      <c r="F411" s="25"/>
      <c r="G411" s="25"/>
      <c r="H411" s="26" t="n">
        <f aca="false">H371*D411/100</f>
        <v>0</v>
      </c>
      <c r="I411" s="25"/>
      <c r="J411" s="25"/>
      <c r="K411" s="23" t="n">
        <v>89</v>
      </c>
      <c r="L411" s="44" t="n">
        <f aca="false">D411*K411</f>
        <v>5.34</v>
      </c>
    </row>
    <row r="412" customFormat="false" ht="16.5" hidden="false" customHeight="false" outlineLevel="0" collapsed="false">
      <c r="A412" s="7"/>
      <c r="B412" s="22" t="s">
        <v>118</v>
      </c>
      <c r="C412" s="15"/>
      <c r="D412" s="23" t="n">
        <v>0.72</v>
      </c>
      <c r="E412" s="24" t="n">
        <f aca="false">D412/100</f>
        <v>0.0072</v>
      </c>
      <c r="F412" s="25"/>
      <c r="G412" s="25"/>
      <c r="H412" s="26" t="n">
        <f aca="false">H371*D412/100</f>
        <v>0</v>
      </c>
      <c r="I412" s="25"/>
      <c r="J412" s="25"/>
      <c r="K412" s="23" t="n">
        <v>30</v>
      </c>
      <c r="L412" s="44" t="n">
        <f aca="false">D412*K412</f>
        <v>21.6</v>
      </c>
    </row>
    <row r="413" customFormat="false" ht="16.5" hidden="false" customHeight="false" outlineLevel="0" collapsed="false">
      <c r="A413" s="7"/>
      <c r="B413" s="22" t="s">
        <v>58</v>
      </c>
      <c r="C413" s="15"/>
      <c r="D413" s="23" t="n">
        <v>0.15</v>
      </c>
      <c r="E413" s="24" t="n">
        <f aca="false">D413/100</f>
        <v>0.0015</v>
      </c>
      <c r="F413" s="25"/>
      <c r="G413" s="25"/>
      <c r="H413" s="26" t="n">
        <f aca="false">H371*D413/100</f>
        <v>0</v>
      </c>
      <c r="I413" s="25"/>
      <c r="J413" s="25"/>
      <c r="K413" s="23" t="n">
        <v>84</v>
      </c>
      <c r="L413" s="44" t="n">
        <f aca="false">D413*K413</f>
        <v>12.6</v>
      </c>
    </row>
    <row r="414" customFormat="false" ht="16.5" hidden="false" customHeight="false" outlineLevel="0" collapsed="false">
      <c r="A414" s="7"/>
      <c r="B414" s="22" t="s">
        <v>119</v>
      </c>
      <c r="C414" s="15"/>
      <c r="D414" s="25" t="n">
        <v>10.5</v>
      </c>
      <c r="E414" s="24" t="n">
        <f aca="false">D414/100</f>
        <v>0.105</v>
      </c>
      <c r="F414" s="25"/>
      <c r="G414" s="25"/>
      <c r="H414" s="26" t="n">
        <f aca="false">H371*D414/100</f>
        <v>0</v>
      </c>
      <c r="I414" s="25"/>
      <c r="J414" s="25"/>
      <c r="K414" s="23" t="n">
        <v>0</v>
      </c>
      <c r="L414" s="44" t="n">
        <f aca="false">D414*K414</f>
        <v>0</v>
      </c>
    </row>
    <row r="415" customFormat="false" ht="16.5" hidden="false" customHeight="false" outlineLevel="0" collapsed="false">
      <c r="A415" s="7"/>
      <c r="B415" s="22" t="s">
        <v>26</v>
      </c>
      <c r="C415" s="15"/>
      <c r="D415" s="23" t="n">
        <v>0.18</v>
      </c>
      <c r="E415" s="24" t="n">
        <f aca="false">D415/100</f>
        <v>0.0018</v>
      </c>
      <c r="F415" s="25"/>
      <c r="G415" s="25"/>
      <c r="H415" s="26" t="n">
        <f aca="false">H371*D415/100</f>
        <v>0</v>
      </c>
      <c r="I415" s="25"/>
      <c r="J415" s="25"/>
      <c r="K415" s="23" t="n">
        <v>14</v>
      </c>
      <c r="L415" s="44" t="n">
        <f aca="false">D415*K415</f>
        <v>2.52</v>
      </c>
    </row>
    <row r="416" customFormat="false" ht="33" hidden="false" customHeight="false" outlineLevel="0" collapsed="false">
      <c r="A416" s="27"/>
      <c r="B416" s="28" t="s">
        <v>185</v>
      </c>
      <c r="C416" s="15"/>
      <c r="D416" s="31" t="n">
        <v>2</v>
      </c>
      <c r="E416" s="29" t="n">
        <v>0.02</v>
      </c>
      <c r="F416" s="31"/>
      <c r="G416" s="31"/>
      <c r="H416" s="86" t="n">
        <v>0</v>
      </c>
      <c r="I416" s="31"/>
      <c r="J416" s="31"/>
      <c r="K416" s="29" t="n">
        <v>0</v>
      </c>
      <c r="L416" s="87" t="n">
        <f aca="false">D416*K416</f>
        <v>0</v>
      </c>
    </row>
    <row r="417" customFormat="false" ht="16.5" hidden="false" customHeight="false" outlineLevel="0" collapsed="false">
      <c r="A417" s="7"/>
      <c r="B417" s="22" t="s">
        <v>62</v>
      </c>
      <c r="C417" s="15"/>
      <c r="D417" s="23" t="n">
        <v>2.28</v>
      </c>
      <c r="E417" s="24" t="n">
        <f aca="false">D417/100</f>
        <v>0.0228</v>
      </c>
      <c r="F417" s="25"/>
      <c r="G417" s="25"/>
      <c r="H417" s="26" t="n">
        <f aca="false">H371*D417/100</f>
        <v>0</v>
      </c>
      <c r="I417" s="25"/>
      <c r="J417" s="25"/>
      <c r="K417" s="23" t="n">
        <v>395</v>
      </c>
      <c r="L417" s="44" t="n">
        <f aca="false">D417*K417</f>
        <v>900.6</v>
      </c>
    </row>
    <row r="418" customFormat="false" ht="16.5" hidden="false" customHeight="false" outlineLevel="0" collapsed="false">
      <c r="A418" s="7"/>
      <c r="B418" s="22" t="s">
        <v>118</v>
      </c>
      <c r="C418" s="15"/>
      <c r="D418" s="23" t="n">
        <v>0.24</v>
      </c>
      <c r="E418" s="24" t="n">
        <f aca="false">D418/100</f>
        <v>0.0024</v>
      </c>
      <c r="F418" s="25"/>
      <c r="G418" s="25"/>
      <c r="H418" s="26" t="n">
        <f aca="false">H371*D418/100</f>
        <v>0</v>
      </c>
      <c r="I418" s="25"/>
      <c r="J418" s="25"/>
      <c r="K418" s="23" t="n">
        <v>30</v>
      </c>
      <c r="L418" s="44" t="n">
        <f aca="false">D418*K418</f>
        <v>7.2</v>
      </c>
    </row>
    <row r="419" customFormat="false" ht="16.5" hidden="false" customHeight="false" outlineLevel="0" collapsed="false">
      <c r="A419" s="7"/>
      <c r="B419" s="22" t="s">
        <v>138</v>
      </c>
      <c r="C419" s="15"/>
      <c r="D419" s="102" t="n">
        <v>4</v>
      </c>
      <c r="E419" s="34" t="n">
        <v>0.00016</v>
      </c>
      <c r="F419" s="25"/>
      <c r="G419" s="25"/>
      <c r="H419" s="26" t="n">
        <f aca="false">H371*D419/100</f>
        <v>0</v>
      </c>
      <c r="I419" s="25"/>
      <c r="J419" s="25"/>
      <c r="K419" s="23" t="n">
        <v>5.5</v>
      </c>
      <c r="L419" s="44" t="n">
        <f aca="false">D419*K419</f>
        <v>22</v>
      </c>
    </row>
    <row r="420" customFormat="false" ht="16.5" hidden="false" customHeight="false" outlineLevel="0" collapsed="false">
      <c r="A420" s="7"/>
      <c r="B420" s="14"/>
      <c r="C420" s="15"/>
      <c r="D420" s="25"/>
      <c r="E420" s="26"/>
      <c r="F420" s="25"/>
      <c r="G420" s="25"/>
      <c r="H420" s="26"/>
      <c r="I420" s="25"/>
      <c r="J420" s="25"/>
      <c r="K420" s="23"/>
      <c r="L420" s="44" t="n">
        <f aca="false">SUM(L405:L419)</f>
        <v>1226.83</v>
      </c>
    </row>
    <row r="421" customFormat="false" ht="16.5" hidden="false" customHeight="false" outlineLevel="0" collapsed="false">
      <c r="A421" s="42"/>
      <c r="B421" s="36" t="s">
        <v>33</v>
      </c>
      <c r="C421" s="37"/>
      <c r="D421" s="40"/>
      <c r="E421" s="59"/>
      <c r="F421" s="40" t="n">
        <v>7.6</v>
      </c>
      <c r="G421" s="40" t="n">
        <v>1.6</v>
      </c>
      <c r="H421" s="38" t="n">
        <v>18.64</v>
      </c>
      <c r="I421" s="40" t="n">
        <v>152.8</v>
      </c>
      <c r="J421" s="40" t="n">
        <v>0</v>
      </c>
      <c r="K421" s="38"/>
      <c r="L421" s="45" t="n">
        <f aca="false">L420/100</f>
        <v>12.2683</v>
      </c>
    </row>
    <row r="422" customFormat="false" ht="31.7" hidden="false" customHeight="true" outlineLevel="0" collapsed="false">
      <c r="A422" s="7" t="s">
        <v>186</v>
      </c>
      <c r="B422" s="41" t="s">
        <v>187</v>
      </c>
      <c r="C422" s="15" t="n">
        <v>70</v>
      </c>
      <c r="D422" s="26"/>
      <c r="E422" s="34"/>
      <c r="F422" s="25"/>
      <c r="G422" s="25"/>
      <c r="H422" s="26"/>
      <c r="I422" s="25"/>
      <c r="J422" s="25"/>
      <c r="K422" s="23"/>
      <c r="L422" s="16" t="n">
        <v>13.62</v>
      </c>
    </row>
    <row r="423" customFormat="false" ht="19.9" hidden="false" customHeight="true" outlineLevel="0" collapsed="false">
      <c r="A423" s="7"/>
      <c r="B423" s="98" t="s">
        <v>188</v>
      </c>
      <c r="C423" s="55"/>
      <c r="D423" s="23" t="n">
        <v>7.49</v>
      </c>
      <c r="E423" s="24" t="n">
        <f aca="false">D423/100</f>
        <v>0.0749</v>
      </c>
      <c r="F423" s="25"/>
      <c r="G423" s="25"/>
      <c r="H423" s="26" t="n">
        <f aca="false">H340*D423/100</f>
        <v>0</v>
      </c>
      <c r="I423" s="25"/>
      <c r="J423" s="25"/>
      <c r="K423" s="23" t="n">
        <v>150</v>
      </c>
      <c r="L423" s="23" t="n">
        <f aca="false">D423*K423</f>
        <v>1123.5</v>
      </c>
    </row>
    <row r="424" customFormat="false" ht="18" hidden="false" customHeight="true" outlineLevel="0" collapsed="false">
      <c r="A424" s="7"/>
      <c r="B424" s="98" t="s">
        <v>29</v>
      </c>
      <c r="C424" s="55"/>
      <c r="D424" s="23" t="n">
        <v>1.82</v>
      </c>
      <c r="E424" s="24" t="n">
        <f aca="false">D424/100</f>
        <v>0.0182</v>
      </c>
      <c r="F424" s="25"/>
      <c r="G424" s="25"/>
      <c r="H424" s="26" t="n">
        <f aca="false">H340*D424/100</f>
        <v>0</v>
      </c>
      <c r="I424" s="25"/>
      <c r="J424" s="25"/>
      <c r="K424" s="23" t="n">
        <v>50</v>
      </c>
      <c r="L424" s="23" t="n">
        <f aca="false">D424*K424</f>
        <v>91</v>
      </c>
    </row>
    <row r="425" customFormat="false" ht="19.9" hidden="false" customHeight="true" outlineLevel="0" collapsed="false">
      <c r="A425" s="7"/>
      <c r="B425" s="98" t="s">
        <v>69</v>
      </c>
      <c r="C425" s="55"/>
      <c r="D425" s="23" t="n">
        <v>0.2</v>
      </c>
      <c r="E425" s="24" t="n">
        <f aca="false">D425/100</f>
        <v>0.002</v>
      </c>
      <c r="F425" s="25"/>
      <c r="G425" s="25"/>
      <c r="H425" s="26" t="n">
        <f aca="false">H340*D425/100</f>
        <v>0</v>
      </c>
      <c r="I425" s="25"/>
      <c r="J425" s="25"/>
      <c r="K425" s="23" t="n">
        <v>14</v>
      </c>
      <c r="L425" s="23" t="n">
        <f aca="false">D425*K425</f>
        <v>2.8</v>
      </c>
    </row>
    <row r="426" customFormat="false" ht="21" hidden="false" customHeight="true" outlineLevel="0" collapsed="false">
      <c r="A426" s="7"/>
      <c r="B426" s="98" t="s">
        <v>38</v>
      </c>
      <c r="C426" s="55"/>
      <c r="D426" s="23" t="n">
        <v>1.26</v>
      </c>
      <c r="E426" s="24" t="n">
        <f aca="false">D426/100</f>
        <v>0.0126</v>
      </c>
      <c r="F426" s="25"/>
      <c r="G426" s="25"/>
      <c r="H426" s="26" t="n">
        <f aca="false">H340*D426/100</f>
        <v>0</v>
      </c>
      <c r="I426" s="25"/>
      <c r="J426" s="25"/>
      <c r="K426" s="23" t="n">
        <v>41</v>
      </c>
      <c r="L426" s="23" t="n">
        <f aca="false">D426*K426</f>
        <v>51.66</v>
      </c>
    </row>
    <row r="427" customFormat="false" ht="18" hidden="false" customHeight="true" outlineLevel="0" collapsed="false">
      <c r="A427" s="7"/>
      <c r="B427" s="98" t="s">
        <v>24</v>
      </c>
      <c r="C427" s="55"/>
      <c r="D427" s="23" t="n">
        <v>0.7</v>
      </c>
      <c r="E427" s="26" t="n">
        <f aca="false">D427*0.04/100</f>
        <v>0.00028</v>
      </c>
      <c r="F427" s="25"/>
      <c r="G427" s="25"/>
      <c r="H427" s="26" t="n">
        <f aca="false">H340*D427/100</f>
        <v>0</v>
      </c>
      <c r="I427" s="25"/>
      <c r="J427" s="25"/>
      <c r="K427" s="23" t="n">
        <v>49</v>
      </c>
      <c r="L427" s="23" t="n">
        <f aca="false">D427*K427</f>
        <v>34.3</v>
      </c>
    </row>
    <row r="428" customFormat="false" ht="16.15" hidden="false" customHeight="true" outlineLevel="0" collapsed="false">
      <c r="A428" s="7"/>
      <c r="B428" s="60" t="s">
        <v>58</v>
      </c>
      <c r="C428" s="55"/>
      <c r="D428" s="23" t="n">
        <v>0.7</v>
      </c>
      <c r="E428" s="24" t="n">
        <f aca="false">D428/100</f>
        <v>0.007</v>
      </c>
      <c r="F428" s="25"/>
      <c r="G428" s="25"/>
      <c r="H428" s="26" t="n">
        <f aca="false">H343*D428/100</f>
        <v>0</v>
      </c>
      <c r="I428" s="25"/>
      <c r="J428" s="25"/>
      <c r="K428" s="23" t="n">
        <v>84</v>
      </c>
      <c r="L428" s="23" t="n">
        <f aca="false">D428*K428</f>
        <v>58.8</v>
      </c>
    </row>
    <row r="429" customFormat="false" ht="16.15" hidden="false" customHeight="true" outlineLevel="0" collapsed="false">
      <c r="A429" s="7"/>
      <c r="B429" s="61" t="s">
        <v>189</v>
      </c>
      <c r="C429" s="55"/>
      <c r="D429" s="29" t="n">
        <v>7</v>
      </c>
      <c r="E429" s="29" t="n">
        <f aca="false">D429/100</f>
        <v>0.07</v>
      </c>
      <c r="F429" s="31"/>
      <c r="G429" s="31"/>
      <c r="H429" s="86" t="n">
        <v>3</v>
      </c>
      <c r="I429" s="31"/>
      <c r="J429" s="31"/>
      <c r="K429" s="29" t="n">
        <v>0</v>
      </c>
      <c r="L429" s="29" t="n">
        <v>0</v>
      </c>
    </row>
    <row r="430" customFormat="false" ht="16.15" hidden="false" customHeight="true" outlineLevel="0" collapsed="false">
      <c r="A430" s="7"/>
      <c r="B430" s="60"/>
      <c r="C430" s="55"/>
      <c r="D430" s="23"/>
      <c r="E430" s="24"/>
      <c r="F430" s="25"/>
      <c r="G430" s="25"/>
      <c r="H430" s="26"/>
      <c r="I430" s="25"/>
      <c r="J430" s="25"/>
      <c r="K430" s="23"/>
      <c r="L430" s="23" t="n">
        <f aca="false">SUM(L423:L429)</f>
        <v>1362.06</v>
      </c>
    </row>
    <row r="431" customFormat="false" ht="16.5" hidden="false" customHeight="false" outlineLevel="0" collapsed="false">
      <c r="A431" s="35"/>
      <c r="B431" s="36" t="s">
        <v>33</v>
      </c>
      <c r="C431" s="37"/>
      <c r="D431" s="38"/>
      <c r="E431" s="39"/>
      <c r="F431" s="38" t="n">
        <v>9.24</v>
      </c>
      <c r="G431" s="40" t="n">
        <v>13.02</v>
      </c>
      <c r="H431" s="38" t="n">
        <v>8.12</v>
      </c>
      <c r="I431" s="40" t="n">
        <v>186.2</v>
      </c>
      <c r="J431" s="40" t="n">
        <v>0</v>
      </c>
      <c r="K431" s="38"/>
      <c r="L431" s="45" t="n">
        <f aca="false">L430/100</f>
        <v>13.6206</v>
      </c>
    </row>
    <row r="432" customFormat="false" ht="25.5" hidden="false" customHeight="false" outlineLevel="0" collapsed="false">
      <c r="A432" s="7" t="s">
        <v>190</v>
      </c>
      <c r="B432" s="41" t="s">
        <v>191</v>
      </c>
      <c r="C432" s="15" t="n">
        <v>130</v>
      </c>
      <c r="D432" s="23"/>
      <c r="E432" s="24"/>
      <c r="F432" s="25"/>
      <c r="G432" s="25"/>
      <c r="H432" s="26"/>
      <c r="I432" s="25"/>
      <c r="J432" s="25"/>
      <c r="K432" s="23"/>
      <c r="L432" s="43" t="n">
        <v>6.81</v>
      </c>
    </row>
    <row r="433" customFormat="false" ht="16.5" hidden="false" customHeight="false" outlineLevel="0" collapsed="false">
      <c r="A433" s="7"/>
      <c r="B433" s="22" t="s">
        <v>51</v>
      </c>
      <c r="C433" s="15"/>
      <c r="D433" s="23" t="n">
        <v>14.82</v>
      </c>
      <c r="E433" s="24" t="n">
        <f aca="false">D433/100</f>
        <v>0.1482</v>
      </c>
      <c r="F433" s="25"/>
      <c r="G433" s="25"/>
      <c r="H433" s="26" t="n">
        <f aca="false">H371*D433/100</f>
        <v>0</v>
      </c>
      <c r="I433" s="25"/>
      <c r="J433" s="25"/>
      <c r="K433" s="23" t="n">
        <v>27</v>
      </c>
      <c r="L433" s="23" t="n">
        <f aca="false">D433*K433</f>
        <v>400.14</v>
      </c>
    </row>
    <row r="434" customFormat="false" ht="16.5" hidden="false" customHeight="false" outlineLevel="0" collapsed="false">
      <c r="A434" s="7"/>
      <c r="B434" s="22" t="s">
        <v>52</v>
      </c>
      <c r="C434" s="15"/>
      <c r="D434" s="23" t="n">
        <v>15.86</v>
      </c>
      <c r="E434" s="24" t="n">
        <f aca="false">D434/100</f>
        <v>0.1586</v>
      </c>
      <c r="F434" s="25"/>
      <c r="G434" s="25"/>
      <c r="H434" s="26" t="n">
        <f aca="false">D434*H371/100</f>
        <v>0</v>
      </c>
      <c r="I434" s="25"/>
      <c r="J434" s="25"/>
      <c r="K434" s="23" t="n">
        <v>0</v>
      </c>
      <c r="L434" s="23" t="n">
        <f aca="false">D434*K434</f>
        <v>0</v>
      </c>
    </row>
    <row r="435" customFormat="false" ht="16.5" hidden="false" customHeight="false" outlineLevel="0" collapsed="false">
      <c r="A435" s="7"/>
      <c r="B435" s="22" t="s">
        <v>53</v>
      </c>
      <c r="C435" s="15"/>
      <c r="D435" s="23" t="n">
        <v>17.01</v>
      </c>
      <c r="E435" s="24" t="n">
        <f aca="false">D435/100</f>
        <v>0.1701</v>
      </c>
      <c r="F435" s="25"/>
      <c r="G435" s="25"/>
      <c r="H435" s="26" t="n">
        <f aca="false">H373*D435/100</f>
        <v>0</v>
      </c>
      <c r="I435" s="25"/>
      <c r="J435" s="25"/>
      <c r="K435" s="23" t="n">
        <v>0</v>
      </c>
      <c r="L435" s="23" t="n">
        <f aca="false">D435*K435</f>
        <v>0</v>
      </c>
    </row>
    <row r="436" customFormat="false" ht="16.5" hidden="false" customHeight="false" outlineLevel="0" collapsed="false">
      <c r="A436" s="7"/>
      <c r="B436" s="22" t="s">
        <v>54</v>
      </c>
      <c r="C436" s="15"/>
      <c r="D436" s="23" t="n">
        <v>18.4</v>
      </c>
      <c r="E436" s="24" t="n">
        <f aca="false">D436/100</f>
        <v>0.184</v>
      </c>
      <c r="F436" s="25"/>
      <c r="G436" s="25"/>
      <c r="H436" s="26" t="n">
        <f aca="false">H374*D436/100</f>
        <v>0</v>
      </c>
      <c r="I436" s="25"/>
      <c r="J436" s="25"/>
      <c r="K436" s="23" t="n">
        <v>0</v>
      </c>
      <c r="L436" s="23" t="n">
        <f aca="false">D436*K436</f>
        <v>0</v>
      </c>
    </row>
    <row r="437" customFormat="false" ht="16.5" hidden="false" customHeight="false" outlineLevel="0" collapsed="false">
      <c r="A437" s="7"/>
      <c r="B437" s="22" t="s">
        <v>29</v>
      </c>
      <c r="C437" s="15"/>
      <c r="D437" s="23" t="n">
        <v>2.05</v>
      </c>
      <c r="E437" s="24" t="n">
        <f aca="false">D437/100</f>
        <v>0.0205</v>
      </c>
      <c r="F437" s="25"/>
      <c r="G437" s="25"/>
      <c r="H437" s="26" t="n">
        <f aca="false">H371*D437/100</f>
        <v>0</v>
      </c>
      <c r="I437" s="25"/>
      <c r="J437" s="25"/>
      <c r="K437" s="23" t="n">
        <v>50</v>
      </c>
      <c r="L437" s="23" t="n">
        <f aca="false">D437*K437</f>
        <v>102.5</v>
      </c>
    </row>
    <row r="438" customFormat="false" ht="16.5" hidden="false" customHeight="false" outlineLevel="0" collapsed="false">
      <c r="A438" s="7"/>
      <c r="B438" s="22" t="s">
        <v>31</v>
      </c>
      <c r="C438" s="15"/>
      <c r="D438" s="26" t="n">
        <v>0.455</v>
      </c>
      <c r="E438" s="24" t="n">
        <f aca="false">D438/100</f>
        <v>0.00455</v>
      </c>
      <c r="F438" s="25"/>
      <c r="G438" s="25"/>
      <c r="H438" s="26" t="n">
        <f aca="false">H371*D438/100</f>
        <v>0</v>
      </c>
      <c r="I438" s="25"/>
      <c r="J438" s="25"/>
      <c r="K438" s="23" t="n">
        <v>390</v>
      </c>
      <c r="L438" s="23" t="n">
        <f aca="false">D438*K438</f>
        <v>177.45</v>
      </c>
    </row>
    <row r="439" customFormat="false" ht="16.5" hidden="false" customHeight="false" outlineLevel="0" collapsed="false">
      <c r="A439" s="7"/>
      <c r="B439" s="22" t="s">
        <v>69</v>
      </c>
      <c r="C439" s="15"/>
      <c r="D439" s="25" t="n">
        <v>0.1</v>
      </c>
      <c r="E439" s="24" t="n">
        <f aca="false">D439/100</f>
        <v>0.001</v>
      </c>
      <c r="F439" s="25"/>
      <c r="G439" s="25"/>
      <c r="H439" s="26" t="n">
        <f aca="false">H371*D439/100</f>
        <v>0</v>
      </c>
      <c r="I439" s="25"/>
      <c r="J439" s="25"/>
      <c r="K439" s="23" t="n">
        <v>14</v>
      </c>
      <c r="L439" s="23" t="n">
        <f aca="false">D439*K439</f>
        <v>1.4</v>
      </c>
    </row>
    <row r="440" customFormat="false" ht="16.5" hidden="false" customHeight="false" outlineLevel="0" collapsed="false">
      <c r="A440" s="7"/>
      <c r="B440" s="22"/>
      <c r="C440" s="15"/>
      <c r="D440" s="23"/>
      <c r="E440" s="24"/>
      <c r="F440" s="25"/>
      <c r="G440" s="25"/>
      <c r="H440" s="26"/>
      <c r="I440" s="25"/>
      <c r="J440" s="25"/>
      <c r="K440" s="23"/>
      <c r="L440" s="23" t="n">
        <f aca="false">SUM(L433:L439)</f>
        <v>681.49</v>
      </c>
    </row>
    <row r="441" customFormat="false" ht="16.5" hidden="false" customHeight="false" outlineLevel="0" collapsed="false">
      <c r="A441" s="35"/>
      <c r="B441" s="36" t="s">
        <v>33</v>
      </c>
      <c r="C441" s="37"/>
      <c r="D441" s="38"/>
      <c r="E441" s="39"/>
      <c r="F441" s="40" t="n">
        <v>2.7</v>
      </c>
      <c r="G441" s="40" t="n">
        <v>4.42</v>
      </c>
      <c r="H441" s="38" t="n">
        <v>16.09</v>
      </c>
      <c r="I441" s="40" t="n">
        <v>114.92</v>
      </c>
      <c r="J441" s="40" t="n">
        <v>0</v>
      </c>
      <c r="K441" s="38"/>
      <c r="L441" s="38" t="n">
        <f aca="false">L440/100</f>
        <v>6.8149</v>
      </c>
    </row>
    <row r="442" customFormat="false" ht="25.5" hidden="false" customHeight="false" outlineLevel="0" collapsed="false">
      <c r="A442" s="7" t="s">
        <v>164</v>
      </c>
      <c r="B442" s="41" t="s">
        <v>165</v>
      </c>
      <c r="C442" s="15" t="n">
        <v>150</v>
      </c>
      <c r="D442" s="23"/>
      <c r="E442" s="24"/>
      <c r="F442" s="25"/>
      <c r="G442" s="25"/>
      <c r="H442" s="26"/>
      <c r="I442" s="25"/>
      <c r="J442" s="25"/>
      <c r="K442" s="23"/>
      <c r="L442" s="43" t="n">
        <v>3.44</v>
      </c>
    </row>
    <row r="443" customFormat="false" ht="16.5" hidden="false" customHeight="false" outlineLevel="0" collapsed="false">
      <c r="A443" s="7"/>
      <c r="B443" s="60" t="s">
        <v>166</v>
      </c>
      <c r="C443" s="15"/>
      <c r="D443" s="23" t="n">
        <v>3.4</v>
      </c>
      <c r="E443" s="24" t="n">
        <f aca="false">D443/100</f>
        <v>0.034</v>
      </c>
      <c r="F443" s="25"/>
      <c r="G443" s="25"/>
      <c r="H443" s="26" t="n">
        <f aca="false">H371*D443/100</f>
        <v>0</v>
      </c>
      <c r="I443" s="25"/>
      <c r="J443" s="25"/>
      <c r="K443" s="23" t="n">
        <v>75</v>
      </c>
      <c r="L443" s="23" t="n">
        <f aca="false">D443*K443</f>
        <v>255</v>
      </c>
    </row>
    <row r="444" customFormat="false" ht="16.5" hidden="false" customHeight="false" outlineLevel="0" collapsed="false">
      <c r="A444" s="7"/>
      <c r="B444" s="60" t="s">
        <v>32</v>
      </c>
      <c r="C444" s="15"/>
      <c r="D444" s="23" t="n">
        <v>12.9</v>
      </c>
      <c r="E444" s="24" t="n">
        <f aca="false">D444/100</f>
        <v>0.129</v>
      </c>
      <c r="F444" s="25"/>
      <c r="G444" s="25"/>
      <c r="H444" s="26" t="n">
        <f aca="false">H371*D444/100</f>
        <v>0</v>
      </c>
      <c r="I444" s="25"/>
      <c r="J444" s="25"/>
      <c r="K444" s="23" t="n">
        <v>0</v>
      </c>
      <c r="L444" s="23" t="n">
        <f aca="false">D444*K444</f>
        <v>0</v>
      </c>
    </row>
    <row r="445" customFormat="false" ht="16.5" hidden="false" customHeight="false" outlineLevel="0" collapsed="false">
      <c r="A445" s="7"/>
      <c r="B445" s="60" t="s">
        <v>21</v>
      </c>
      <c r="C445" s="15"/>
      <c r="D445" s="23" t="n">
        <v>1.83</v>
      </c>
      <c r="E445" s="24" t="n">
        <f aca="false">D445/100</f>
        <v>0.0183</v>
      </c>
      <c r="F445" s="25"/>
      <c r="G445" s="25"/>
      <c r="H445" s="26" t="n">
        <f aca="false">H371*D445/100</f>
        <v>0</v>
      </c>
      <c r="I445" s="25"/>
      <c r="J445" s="25"/>
      <c r="K445" s="23" t="n">
        <v>46</v>
      </c>
      <c r="L445" s="23" t="n">
        <f aca="false">D445*K445</f>
        <v>84.18</v>
      </c>
    </row>
    <row r="446" customFormat="false" ht="16.5" hidden="false" customHeight="false" outlineLevel="0" collapsed="false">
      <c r="A446" s="7"/>
      <c r="B446" s="60" t="s">
        <v>73</v>
      </c>
      <c r="C446" s="15"/>
      <c r="D446" s="26" t="n">
        <v>0.015</v>
      </c>
      <c r="E446" s="34" t="n">
        <f aca="false">D446/100</f>
        <v>0.00015</v>
      </c>
      <c r="F446" s="25"/>
      <c r="G446" s="25"/>
      <c r="H446" s="26" t="n">
        <f aca="false">H371*D446/100</f>
        <v>0</v>
      </c>
      <c r="I446" s="25"/>
      <c r="J446" s="25"/>
      <c r="K446" s="23" t="n">
        <v>350</v>
      </c>
      <c r="L446" s="23" t="n">
        <f aca="false">D446*K446</f>
        <v>5.25</v>
      </c>
    </row>
    <row r="447" customFormat="false" ht="18.4" hidden="false" customHeight="true" outlineLevel="0" collapsed="false">
      <c r="A447" s="7"/>
      <c r="B447" s="60"/>
      <c r="C447" s="15"/>
      <c r="D447" s="23"/>
      <c r="E447" s="24"/>
      <c r="F447" s="25"/>
      <c r="G447" s="25"/>
      <c r="H447" s="26"/>
      <c r="I447" s="25"/>
      <c r="J447" s="25"/>
      <c r="K447" s="23"/>
      <c r="L447" s="23" t="n">
        <f aca="false">L443+L444+L445+L446</f>
        <v>344.43</v>
      </c>
    </row>
    <row r="448" customFormat="false" ht="17.45" hidden="false" customHeight="true" outlineLevel="0" collapsed="false">
      <c r="A448" s="35"/>
      <c r="B448" s="36" t="s">
        <v>33</v>
      </c>
      <c r="C448" s="37"/>
      <c r="D448" s="38"/>
      <c r="E448" s="39"/>
      <c r="F448" s="38" t="n">
        <v>0.14</v>
      </c>
      <c r="G448" s="40" t="n">
        <v>0</v>
      </c>
      <c r="H448" s="40" t="n">
        <v>26.1</v>
      </c>
      <c r="I448" s="40" t="n">
        <v>104.9</v>
      </c>
      <c r="J448" s="40" t="n">
        <v>0.2</v>
      </c>
      <c r="K448" s="38"/>
      <c r="L448" s="38" t="n">
        <f aca="false">L447/100</f>
        <v>3.4443</v>
      </c>
    </row>
    <row r="449" customFormat="false" ht="18" hidden="false" customHeight="true" outlineLevel="0" collapsed="false">
      <c r="A449" s="7" t="s">
        <v>37</v>
      </c>
      <c r="B449" s="14" t="s">
        <v>74</v>
      </c>
      <c r="C449" s="15" t="s">
        <v>322</v>
      </c>
      <c r="D449" s="23"/>
      <c r="E449" s="24"/>
      <c r="F449" s="25"/>
      <c r="G449" s="25"/>
      <c r="H449" s="26"/>
      <c r="I449" s="25"/>
      <c r="J449" s="25"/>
      <c r="K449" s="23"/>
      <c r="L449" s="16" t="n">
        <v>1.48</v>
      </c>
    </row>
    <row r="450" customFormat="false" ht="16.9" hidden="false" customHeight="true" outlineLevel="0" collapsed="false">
      <c r="A450" s="7"/>
      <c r="B450" s="22" t="s">
        <v>38</v>
      </c>
      <c r="C450" s="15"/>
      <c r="D450" s="23" t="n">
        <v>2</v>
      </c>
      <c r="E450" s="24" t="n">
        <f aca="false">D450/100</f>
        <v>0.02</v>
      </c>
      <c r="F450" s="25"/>
      <c r="G450" s="25"/>
      <c r="H450" s="26" t="n">
        <f aca="false">H371*D450/100</f>
        <v>0</v>
      </c>
      <c r="I450" s="25"/>
      <c r="J450" s="25"/>
      <c r="K450" s="23" t="n">
        <v>37</v>
      </c>
      <c r="L450" s="23" t="n">
        <f aca="false">D450*K450</f>
        <v>74</v>
      </c>
    </row>
    <row r="451" customFormat="false" ht="19.9" hidden="false" customHeight="true" outlineLevel="0" collapsed="false">
      <c r="A451" s="7"/>
      <c r="B451" s="60" t="s">
        <v>76</v>
      </c>
      <c r="C451" s="15"/>
      <c r="D451" s="23" t="n">
        <v>2</v>
      </c>
      <c r="E451" s="24" t="n">
        <f aca="false">D451/100</f>
        <v>0.02</v>
      </c>
      <c r="F451" s="25"/>
      <c r="G451" s="25"/>
      <c r="H451" s="26" t="n">
        <f aca="false">H371*D451/100</f>
        <v>0</v>
      </c>
      <c r="I451" s="25"/>
      <c r="J451" s="25"/>
      <c r="K451" s="23" t="n">
        <v>37</v>
      </c>
      <c r="L451" s="23" t="n">
        <f aca="false">D451*K451</f>
        <v>74</v>
      </c>
    </row>
    <row r="452" customFormat="false" ht="16.5" hidden="false" customHeight="false" outlineLevel="0" collapsed="false">
      <c r="A452" s="7"/>
      <c r="B452" s="60"/>
      <c r="C452" s="15"/>
      <c r="D452" s="23"/>
      <c r="E452" s="24"/>
      <c r="F452" s="25"/>
      <c r="G452" s="25"/>
      <c r="H452" s="26"/>
      <c r="I452" s="25"/>
      <c r="J452" s="25"/>
      <c r="K452" s="23"/>
      <c r="L452" s="23" t="n">
        <f aca="false">L450+L451</f>
        <v>148</v>
      </c>
    </row>
    <row r="453" customFormat="false" ht="16.5" hidden="false" customHeight="false" outlineLevel="0" collapsed="false">
      <c r="A453" s="35"/>
      <c r="B453" s="82" t="s">
        <v>33</v>
      </c>
      <c r="C453" s="37"/>
      <c r="D453" s="38"/>
      <c r="E453" s="39"/>
      <c r="F453" s="38" t="n">
        <v>4.8</v>
      </c>
      <c r="G453" s="38" t="n">
        <v>0.735</v>
      </c>
      <c r="H453" s="40" t="n">
        <v>24.4</v>
      </c>
      <c r="I453" s="40" t="n">
        <v>123</v>
      </c>
      <c r="J453" s="40" t="n">
        <v>0</v>
      </c>
      <c r="K453" s="38"/>
      <c r="L453" s="38" t="n">
        <f aca="false">L452/100</f>
        <v>1.48</v>
      </c>
    </row>
    <row r="454" customFormat="false" ht="16.5" hidden="false" customHeight="false" outlineLevel="0" collapsed="false">
      <c r="A454" s="46"/>
      <c r="B454" s="47" t="s">
        <v>167</v>
      </c>
      <c r="C454" s="48"/>
      <c r="D454" s="49"/>
      <c r="E454" s="50"/>
      <c r="F454" s="53" t="n">
        <f aca="false">F421+F431+F441+F448+F453</f>
        <v>24.48</v>
      </c>
      <c r="G454" s="53" t="n">
        <f aca="false">G421+G431+G441+G448+G453</f>
        <v>19.775</v>
      </c>
      <c r="H454" s="53" t="n">
        <f aca="false">H421+H431+H441+H448+H453</f>
        <v>93.35</v>
      </c>
      <c r="I454" s="53" t="n">
        <f aca="false">I421+I431+I441+I448+I453</f>
        <v>681.82</v>
      </c>
      <c r="J454" s="53" t="n">
        <f aca="false">J421+J431+J441+J448+J453</f>
        <v>0.2</v>
      </c>
      <c r="K454" s="49"/>
      <c r="L454" s="53" t="n">
        <f aca="false">L421+L431+L441+L448+L453</f>
        <v>37.6281</v>
      </c>
    </row>
    <row r="455" customFormat="false" ht="16.35" hidden="false" customHeight="true" outlineLevel="0" collapsed="false">
      <c r="A455" s="9" t="s">
        <v>78</v>
      </c>
      <c r="B455" s="9"/>
      <c r="C455" s="9"/>
      <c r="D455" s="9"/>
      <c r="E455" s="9"/>
      <c r="F455" s="9"/>
      <c r="G455" s="9"/>
      <c r="H455" s="9"/>
      <c r="I455" s="9"/>
      <c r="J455" s="9"/>
      <c r="K455" s="9"/>
      <c r="L455" s="9"/>
    </row>
    <row r="456" customFormat="false" ht="58.15" hidden="false" customHeight="true" outlineLevel="0" collapsed="false">
      <c r="A456" s="7" t="s">
        <v>192</v>
      </c>
      <c r="B456" s="14" t="s">
        <v>335</v>
      </c>
      <c r="C456" s="15" t="s">
        <v>17</v>
      </c>
      <c r="D456" s="23"/>
      <c r="E456" s="24"/>
      <c r="F456" s="23"/>
      <c r="G456" s="25"/>
      <c r="H456" s="26"/>
      <c r="I456" s="25"/>
      <c r="J456" s="25"/>
      <c r="K456" s="23"/>
      <c r="L456" s="43" t="n">
        <v>10.37</v>
      </c>
    </row>
    <row r="457" customFormat="false" ht="25.5" hidden="false" customHeight="false" outlineLevel="0" collapsed="false">
      <c r="A457" s="7" t="s">
        <v>195</v>
      </c>
      <c r="B457" s="22" t="s">
        <v>19</v>
      </c>
      <c r="C457" s="15"/>
      <c r="D457" s="23" t="n">
        <v>1.93</v>
      </c>
      <c r="E457" s="24" t="n">
        <f aca="false">D457/100</f>
        <v>0.0193</v>
      </c>
      <c r="F457" s="23"/>
      <c r="G457" s="25"/>
      <c r="H457" s="26" t="n">
        <f aca="false">H371*D457/100</f>
        <v>0</v>
      </c>
      <c r="I457" s="25"/>
      <c r="J457" s="25"/>
      <c r="K457" s="23" t="n">
        <v>237</v>
      </c>
      <c r="L457" s="23" t="n">
        <f aca="false">D457*K457</f>
        <v>457.41</v>
      </c>
    </row>
    <row r="458" customFormat="false" ht="16.5" hidden="false" customHeight="false" outlineLevel="0" collapsed="false">
      <c r="A458" s="7"/>
      <c r="B458" s="22" t="s">
        <v>103</v>
      </c>
      <c r="C458" s="15"/>
      <c r="D458" s="23" t="n">
        <v>3.6</v>
      </c>
      <c r="E458" s="24" t="n">
        <f aca="false">D458/100</f>
        <v>0.036</v>
      </c>
      <c r="F458" s="23"/>
      <c r="G458" s="25"/>
      <c r="H458" s="26" t="n">
        <f aca="false">H371*D458/100</f>
        <v>0</v>
      </c>
      <c r="I458" s="25"/>
      <c r="J458" s="25"/>
      <c r="K458" s="23" t="n">
        <v>60</v>
      </c>
      <c r="L458" s="23" t="n">
        <f aca="false">D458*K458</f>
        <v>216</v>
      </c>
    </row>
    <row r="459" customFormat="false" ht="16.5" hidden="false" customHeight="false" outlineLevel="0" collapsed="false">
      <c r="A459" s="7"/>
      <c r="B459" s="22" t="s">
        <v>21</v>
      </c>
      <c r="C459" s="15"/>
      <c r="D459" s="23" t="n">
        <v>0.72</v>
      </c>
      <c r="E459" s="24" t="n">
        <f aca="false">D459/100</f>
        <v>0.0072</v>
      </c>
      <c r="F459" s="23"/>
      <c r="G459" s="25"/>
      <c r="H459" s="26" t="n">
        <f aca="false">H371*D459/100</f>
        <v>0</v>
      </c>
      <c r="I459" s="25"/>
      <c r="J459" s="25"/>
      <c r="K459" s="23" t="n">
        <v>46</v>
      </c>
      <c r="L459" s="23" t="n">
        <f aca="false">D459*K459</f>
        <v>33.12</v>
      </c>
      <c r="M459" s="103"/>
    </row>
    <row r="460" customFormat="false" ht="16.5" hidden="false" customHeight="false" outlineLevel="0" collapsed="false">
      <c r="A460" s="7"/>
      <c r="B460" s="22" t="s">
        <v>22</v>
      </c>
      <c r="C460" s="15"/>
      <c r="D460" s="23" t="n">
        <v>12</v>
      </c>
      <c r="E460" s="24" t="n">
        <f aca="false">D460*0.04/100</f>
        <v>0.0048</v>
      </c>
      <c r="F460" s="23"/>
      <c r="G460" s="25"/>
      <c r="H460" s="26" t="n">
        <f aca="false">H371*D460/100</f>
        <v>0</v>
      </c>
      <c r="I460" s="25"/>
      <c r="J460" s="25"/>
      <c r="K460" s="23" t="n">
        <v>5.5</v>
      </c>
      <c r="L460" s="23" t="n">
        <f aca="false">D460*K460</f>
        <v>66</v>
      </c>
    </row>
    <row r="461" customFormat="false" ht="16.5" hidden="false" customHeight="false" outlineLevel="0" collapsed="false">
      <c r="A461" s="7"/>
      <c r="B461" s="22" t="s">
        <v>58</v>
      </c>
      <c r="C461" s="15"/>
      <c r="D461" s="23" t="n">
        <v>0.24</v>
      </c>
      <c r="E461" s="24" t="n">
        <f aca="false">D461/100</f>
        <v>0.0024</v>
      </c>
      <c r="F461" s="23"/>
      <c r="G461" s="25"/>
      <c r="H461" s="26" t="n">
        <f aca="false">H371*D461/100</f>
        <v>0</v>
      </c>
      <c r="I461" s="25"/>
      <c r="J461" s="25"/>
      <c r="K461" s="23" t="n">
        <v>84</v>
      </c>
      <c r="L461" s="23" t="n">
        <f aca="false">D461*K461</f>
        <v>20.16</v>
      </c>
    </row>
    <row r="462" customFormat="false" ht="16.5" hidden="false" customHeight="false" outlineLevel="0" collapsed="false">
      <c r="A462" s="7"/>
      <c r="B462" s="22" t="s">
        <v>24</v>
      </c>
      <c r="C462" s="15"/>
      <c r="D462" s="23" t="n">
        <v>0.24</v>
      </c>
      <c r="E462" s="24" t="n">
        <f aca="false">D462/100</f>
        <v>0.0024</v>
      </c>
      <c r="F462" s="23"/>
      <c r="G462" s="25"/>
      <c r="H462" s="26" t="n">
        <f aca="false">H371*D462/100</f>
        <v>0</v>
      </c>
      <c r="I462" s="25"/>
      <c r="J462" s="25"/>
      <c r="K462" s="23" t="n">
        <v>49</v>
      </c>
      <c r="L462" s="23" t="n">
        <f aca="false">D462*K462</f>
        <v>11.76</v>
      </c>
    </row>
    <row r="463" customFormat="false" ht="16.5" hidden="false" customHeight="false" outlineLevel="0" collapsed="false">
      <c r="A463" s="7"/>
      <c r="B463" s="22" t="s">
        <v>25</v>
      </c>
      <c r="C463" s="15"/>
      <c r="D463" s="23" t="n">
        <v>0.24</v>
      </c>
      <c r="E463" s="24" t="n">
        <f aca="false">D463/100</f>
        <v>0.0024</v>
      </c>
      <c r="F463" s="23"/>
      <c r="G463" s="0"/>
      <c r="H463" s="26" t="n">
        <f aca="false">H371*D463/100</f>
        <v>0</v>
      </c>
      <c r="I463" s="25"/>
      <c r="J463" s="25"/>
      <c r="K463" s="23" t="n">
        <v>175</v>
      </c>
      <c r="L463" s="23" t="n">
        <f aca="false">D463*K463</f>
        <v>42</v>
      </c>
    </row>
    <row r="464" customFormat="false" ht="16.5" hidden="false" customHeight="false" outlineLevel="0" collapsed="false">
      <c r="A464" s="7"/>
      <c r="B464" s="22" t="s">
        <v>26</v>
      </c>
      <c r="C464" s="15"/>
      <c r="D464" s="23" t="n">
        <v>0.018</v>
      </c>
      <c r="E464" s="24" t="n">
        <f aca="false">D464/100</f>
        <v>0.00018</v>
      </c>
      <c r="F464" s="25"/>
      <c r="G464" s="0"/>
      <c r="H464" s="26" t="n">
        <f aca="false">H371*D464/100</f>
        <v>0</v>
      </c>
      <c r="I464" s="25"/>
      <c r="J464" s="25"/>
      <c r="K464" s="23" t="n">
        <v>14</v>
      </c>
      <c r="L464" s="23" t="n">
        <f aca="false">D464*K464</f>
        <v>0.252</v>
      </c>
    </row>
    <row r="465" customFormat="false" ht="18.6" hidden="false" customHeight="true" outlineLevel="0" collapsed="false">
      <c r="A465" s="27"/>
      <c r="B465" s="28" t="s">
        <v>28</v>
      </c>
      <c r="C465" s="15"/>
      <c r="D465" s="29" t="n">
        <v>4</v>
      </c>
      <c r="E465" s="29" t="n">
        <f aca="false">D465/100</f>
        <v>0.04</v>
      </c>
      <c r="F465" s="31"/>
      <c r="G465" s="31"/>
      <c r="H465" s="32" t="n">
        <f aca="false">H455*D465/100</f>
        <v>0</v>
      </c>
      <c r="I465" s="31"/>
      <c r="J465" s="31"/>
      <c r="K465" s="29" t="n">
        <v>0</v>
      </c>
      <c r="L465" s="23" t="n">
        <f aca="false">D465*K465</f>
        <v>0</v>
      </c>
    </row>
    <row r="466" customFormat="false" ht="16.5" hidden="false" customHeight="false" outlineLevel="0" collapsed="false">
      <c r="A466" s="7"/>
      <c r="B466" s="22" t="s">
        <v>29</v>
      </c>
      <c r="C466" s="33"/>
      <c r="D466" s="23" t="n">
        <v>2</v>
      </c>
      <c r="E466" s="34" t="n">
        <f aca="false">D466/100</f>
        <v>0.02</v>
      </c>
      <c r="F466" s="25"/>
      <c r="G466" s="25"/>
      <c r="H466" s="26" t="n">
        <f aca="false">H455*D466/100</f>
        <v>0</v>
      </c>
      <c r="I466" s="25"/>
      <c r="J466" s="25"/>
      <c r="K466" s="23" t="n">
        <v>50</v>
      </c>
      <c r="L466" s="23" t="n">
        <f aca="false">D466*K466</f>
        <v>100</v>
      </c>
    </row>
    <row r="467" customFormat="false" ht="16.5" hidden="false" customHeight="false" outlineLevel="0" collapsed="false">
      <c r="A467" s="7"/>
      <c r="B467" s="22" t="s">
        <v>30</v>
      </c>
      <c r="C467" s="33"/>
      <c r="D467" s="23" t="n">
        <v>0.18</v>
      </c>
      <c r="E467" s="34" t="n">
        <f aca="false">D467/100</f>
        <v>0.0018</v>
      </c>
      <c r="F467" s="25"/>
      <c r="G467" s="25"/>
      <c r="H467" s="26" t="n">
        <f aca="false">H455*D467/100</f>
        <v>0</v>
      </c>
      <c r="I467" s="25"/>
      <c r="J467" s="25"/>
      <c r="K467" s="23" t="n">
        <v>30</v>
      </c>
      <c r="L467" s="23" t="n">
        <f aca="false">D467*K467</f>
        <v>5.4</v>
      </c>
    </row>
    <row r="468" customFormat="false" ht="16.5" hidden="false" customHeight="false" outlineLevel="0" collapsed="false">
      <c r="A468" s="7"/>
      <c r="B468" s="22" t="s">
        <v>31</v>
      </c>
      <c r="C468" s="33"/>
      <c r="D468" s="23" t="n">
        <v>0.18</v>
      </c>
      <c r="E468" s="34" t="n">
        <f aca="false">D468/100</f>
        <v>0.0018</v>
      </c>
      <c r="F468" s="25"/>
      <c r="G468" s="25"/>
      <c r="H468" s="26" t="n">
        <f aca="false">H455*D468/100</f>
        <v>0</v>
      </c>
      <c r="I468" s="25"/>
      <c r="J468" s="25"/>
      <c r="K468" s="23" t="n">
        <v>390</v>
      </c>
      <c r="L468" s="23" t="n">
        <f aca="false">D468*K468</f>
        <v>70.2</v>
      </c>
    </row>
    <row r="469" customFormat="false" ht="16.5" hidden="false" customHeight="false" outlineLevel="0" collapsed="false">
      <c r="A469" s="7"/>
      <c r="B469" s="22" t="s">
        <v>21</v>
      </c>
      <c r="C469" s="33"/>
      <c r="D469" s="23" t="n">
        <v>0.32</v>
      </c>
      <c r="E469" s="34" t="n">
        <f aca="false">D469/100</f>
        <v>0.0032</v>
      </c>
      <c r="F469" s="25"/>
      <c r="G469" s="25"/>
      <c r="H469" s="26" t="n">
        <f aca="false">H455*D469/100</f>
        <v>0</v>
      </c>
      <c r="I469" s="25"/>
      <c r="J469" s="25"/>
      <c r="K469" s="23" t="n">
        <v>46</v>
      </c>
      <c r="L469" s="23" t="n">
        <f aca="false">D469*K469</f>
        <v>14.72</v>
      </c>
    </row>
    <row r="470" customFormat="false" ht="16.5" hidden="false" customHeight="false" outlineLevel="0" collapsed="false">
      <c r="A470" s="7"/>
      <c r="B470" s="22" t="s">
        <v>32</v>
      </c>
      <c r="C470" s="33"/>
      <c r="D470" s="23" t="n">
        <v>2</v>
      </c>
      <c r="E470" s="34" t="n">
        <f aca="false">D470/100</f>
        <v>0.02</v>
      </c>
      <c r="F470" s="25"/>
      <c r="G470" s="25"/>
      <c r="H470" s="26" t="n">
        <f aca="false">H455*D470/100</f>
        <v>0</v>
      </c>
      <c r="I470" s="25"/>
      <c r="J470" s="25"/>
      <c r="K470" s="23" t="n">
        <v>0</v>
      </c>
      <c r="L470" s="23" t="n">
        <f aca="false">D470*K470</f>
        <v>0</v>
      </c>
    </row>
    <row r="471" customFormat="false" ht="16.5" hidden="false" customHeight="false" outlineLevel="0" collapsed="false">
      <c r="A471" s="7"/>
      <c r="B471" s="22"/>
      <c r="C471" s="33"/>
      <c r="D471" s="25"/>
      <c r="E471" s="34"/>
      <c r="F471" s="25"/>
      <c r="G471" s="25"/>
      <c r="H471" s="26"/>
      <c r="I471" s="25"/>
      <c r="J471" s="25"/>
      <c r="K471" s="23"/>
      <c r="L471" s="23" t="n">
        <f aca="false">SUM(L457:L470)</f>
        <v>1037.022</v>
      </c>
    </row>
    <row r="472" customFormat="false" ht="16.5" hidden="false" customHeight="false" outlineLevel="0" collapsed="false">
      <c r="A472" s="35"/>
      <c r="B472" s="36" t="s">
        <v>33</v>
      </c>
      <c r="C472" s="37"/>
      <c r="D472" s="38"/>
      <c r="E472" s="39"/>
      <c r="F472" s="38" t="n">
        <v>9.35</v>
      </c>
      <c r="G472" s="40" t="n">
        <v>11.9</v>
      </c>
      <c r="H472" s="38" t="n">
        <v>51.68</v>
      </c>
      <c r="I472" s="40" t="n">
        <v>351.9</v>
      </c>
      <c r="J472" s="40" t="n">
        <v>0</v>
      </c>
      <c r="K472" s="38"/>
      <c r="L472" s="38" t="n">
        <f aca="false">L471/100</f>
        <v>10.37022</v>
      </c>
    </row>
    <row r="473" customFormat="false" ht="39" hidden="false" customHeight="true" outlineLevel="0" collapsed="false">
      <c r="A473" s="7" t="s">
        <v>85</v>
      </c>
      <c r="B473" s="41" t="s">
        <v>141</v>
      </c>
      <c r="C473" s="15" t="s">
        <v>142</v>
      </c>
      <c r="D473" s="23"/>
      <c r="E473" s="24"/>
      <c r="F473" s="25"/>
      <c r="G473" s="25"/>
      <c r="H473" s="26"/>
      <c r="I473" s="25"/>
      <c r="J473" s="25"/>
      <c r="K473" s="23"/>
      <c r="L473" s="43" t="n">
        <v>0.82</v>
      </c>
    </row>
    <row r="474" customFormat="false" ht="16.5" hidden="false" customHeight="false" outlineLevel="0" collapsed="false">
      <c r="A474" s="7"/>
      <c r="B474" s="60" t="s">
        <v>87</v>
      </c>
      <c r="C474" s="15"/>
      <c r="D474" s="26" t="n">
        <v>0.045</v>
      </c>
      <c r="E474" s="24" t="n">
        <f aca="false">D474/100</f>
        <v>0.00045</v>
      </c>
      <c r="F474" s="25"/>
      <c r="G474" s="25"/>
      <c r="H474" s="26" t="n">
        <f aca="false">H370*D474/100</f>
        <v>0</v>
      </c>
      <c r="I474" s="25"/>
      <c r="J474" s="25"/>
      <c r="K474" s="23" t="n">
        <v>450</v>
      </c>
      <c r="L474" s="23" t="n">
        <f aca="false">D474*K474</f>
        <v>20.25</v>
      </c>
    </row>
    <row r="475" customFormat="false" ht="16.5" hidden="false" customHeight="false" outlineLevel="0" collapsed="false">
      <c r="A475" s="7"/>
      <c r="B475" s="60" t="s">
        <v>21</v>
      </c>
      <c r="C475" s="15"/>
      <c r="D475" s="23" t="n">
        <v>1.35</v>
      </c>
      <c r="E475" s="24" t="n">
        <f aca="false">D475/100</f>
        <v>0.0135</v>
      </c>
      <c r="F475" s="25"/>
      <c r="G475" s="25"/>
      <c r="H475" s="26" t="n">
        <f aca="false">H370*D475/100</f>
        <v>0</v>
      </c>
      <c r="I475" s="25"/>
      <c r="J475" s="25"/>
      <c r="K475" s="23" t="n">
        <v>46</v>
      </c>
      <c r="L475" s="23" t="n">
        <f aca="false">D475*K475</f>
        <v>62.1</v>
      </c>
    </row>
    <row r="476" customFormat="false" ht="16.5" hidden="false" customHeight="false" outlineLevel="0" collapsed="false">
      <c r="A476" s="7"/>
      <c r="B476" s="60" t="s">
        <v>32</v>
      </c>
      <c r="C476" s="15"/>
      <c r="D476" s="23" t="n">
        <v>18.36</v>
      </c>
      <c r="E476" s="24" t="n">
        <f aca="false">D476/100</f>
        <v>0.1836</v>
      </c>
      <c r="F476" s="25"/>
      <c r="G476" s="25"/>
      <c r="H476" s="26" t="n">
        <f aca="false">H370*D476/100</f>
        <v>0</v>
      </c>
      <c r="I476" s="25"/>
      <c r="J476" s="25"/>
      <c r="K476" s="23" t="n">
        <v>0</v>
      </c>
      <c r="L476" s="23" t="n">
        <f aca="false">D476*K476</f>
        <v>0</v>
      </c>
    </row>
    <row r="477" customFormat="false" ht="16.5" hidden="false" customHeight="false" outlineLevel="0" collapsed="false">
      <c r="A477" s="7"/>
      <c r="B477" s="60"/>
      <c r="C477" s="15"/>
      <c r="D477" s="23"/>
      <c r="E477" s="24"/>
      <c r="F477" s="25"/>
      <c r="G477" s="25"/>
      <c r="H477" s="26"/>
      <c r="I477" s="25"/>
      <c r="J477" s="25"/>
      <c r="K477" s="23"/>
      <c r="L477" s="23" t="n">
        <f aca="false">L474+L475+L476</f>
        <v>82.35</v>
      </c>
    </row>
    <row r="478" customFormat="false" ht="16.5" hidden="false" customHeight="false" outlineLevel="0" collapsed="false">
      <c r="A478" s="83"/>
      <c r="B478" s="76" t="s">
        <v>33</v>
      </c>
      <c r="C478" s="77"/>
      <c r="D478" s="78"/>
      <c r="E478" s="79"/>
      <c r="F478" s="78" t="n">
        <v>0.1</v>
      </c>
      <c r="G478" s="80" t="n">
        <v>0</v>
      </c>
      <c r="H478" s="80" t="n">
        <v>15</v>
      </c>
      <c r="I478" s="80" t="n">
        <v>60</v>
      </c>
      <c r="J478" s="80" t="n">
        <v>0</v>
      </c>
      <c r="K478" s="78"/>
      <c r="L478" s="78" t="n">
        <f aca="false">L477/100</f>
        <v>0.8235</v>
      </c>
    </row>
    <row r="479" customFormat="false" ht="16.5" hidden="false" customHeight="false" outlineLevel="0" collapsed="false">
      <c r="A479" s="7" t="s">
        <v>37</v>
      </c>
      <c r="B479" s="14" t="s">
        <v>38</v>
      </c>
      <c r="C479" s="15" t="n">
        <v>20</v>
      </c>
      <c r="D479" s="23"/>
      <c r="E479" s="24"/>
      <c r="F479" s="25"/>
      <c r="G479" s="25"/>
      <c r="H479" s="26"/>
      <c r="I479" s="25"/>
      <c r="J479" s="25"/>
      <c r="K479" s="23"/>
      <c r="L479" s="16" t="n">
        <v>0.82</v>
      </c>
    </row>
    <row r="480" customFormat="false" ht="16.5" hidden="false" customHeight="false" outlineLevel="0" collapsed="false">
      <c r="A480" s="7"/>
      <c r="B480" s="14"/>
      <c r="C480" s="15"/>
      <c r="D480" s="23" t="n">
        <v>2</v>
      </c>
      <c r="E480" s="24" t="n">
        <f aca="false">D480/100</f>
        <v>0.02</v>
      </c>
      <c r="F480" s="25"/>
      <c r="G480" s="25"/>
      <c r="H480" s="26" t="n">
        <f aca="false">H371*D480/100</f>
        <v>0</v>
      </c>
      <c r="I480" s="25"/>
      <c r="J480" s="25"/>
      <c r="K480" s="23" t="n">
        <v>41</v>
      </c>
      <c r="L480" s="23" t="n">
        <f aca="false">D480*K480</f>
        <v>82</v>
      </c>
    </row>
    <row r="481" customFormat="false" ht="16.5" hidden="false" customHeight="false" outlineLevel="0" collapsed="false">
      <c r="A481" s="35"/>
      <c r="B481" s="36" t="s">
        <v>33</v>
      </c>
      <c r="C481" s="37"/>
      <c r="D481" s="38"/>
      <c r="E481" s="39"/>
      <c r="F481" s="40" t="n">
        <v>2.4</v>
      </c>
      <c r="G481" s="40" t="n">
        <v>0.4</v>
      </c>
      <c r="H481" s="40" t="n">
        <v>12.2</v>
      </c>
      <c r="I481" s="40" t="n">
        <v>63.6</v>
      </c>
      <c r="J481" s="40" t="n">
        <v>0</v>
      </c>
      <c r="K481" s="38"/>
      <c r="L481" s="38" t="n">
        <f aca="false">L480/100</f>
        <v>0.82</v>
      </c>
    </row>
    <row r="482" customFormat="false" ht="16.5" hidden="false" customHeight="false" outlineLevel="0" collapsed="false">
      <c r="A482" s="46"/>
      <c r="B482" s="63" t="s">
        <v>89</v>
      </c>
      <c r="C482" s="48"/>
      <c r="D482" s="49"/>
      <c r="E482" s="50"/>
      <c r="F482" s="49" t="n">
        <f aca="false">F472+F478+F481</f>
        <v>11.85</v>
      </c>
      <c r="G482" s="49" t="n">
        <f aca="false">G472+G478+G481</f>
        <v>12.3</v>
      </c>
      <c r="H482" s="52" t="n">
        <f aca="false">H472+H478+H481</f>
        <v>78.88</v>
      </c>
      <c r="I482" s="51" t="n">
        <f aca="false">I472+I478+I481</f>
        <v>475.5</v>
      </c>
      <c r="J482" s="49" t="n">
        <f aca="false">J472+J478+J481</f>
        <v>0</v>
      </c>
      <c r="K482" s="49"/>
      <c r="L482" s="49" t="n">
        <f aca="false">L472+L478+L481</f>
        <v>12.01372</v>
      </c>
    </row>
    <row r="483" customFormat="false" ht="16.35" hidden="false" customHeight="true" outlineLevel="0" collapsed="false">
      <c r="A483" s="9" t="s">
        <v>90</v>
      </c>
      <c r="B483" s="9"/>
      <c r="C483" s="9"/>
      <c r="D483" s="9"/>
      <c r="E483" s="9"/>
      <c r="F483" s="9"/>
      <c r="G483" s="9"/>
      <c r="H483" s="9"/>
      <c r="I483" s="9"/>
      <c r="J483" s="9"/>
      <c r="K483" s="9"/>
      <c r="L483" s="9"/>
    </row>
    <row r="484" customFormat="false" ht="34.9" hidden="false" customHeight="true" outlineLevel="0" collapsed="false">
      <c r="A484" s="7" t="s">
        <v>336</v>
      </c>
      <c r="B484" s="41" t="s">
        <v>337</v>
      </c>
      <c r="C484" s="15" t="n">
        <v>150</v>
      </c>
      <c r="D484" s="23"/>
      <c r="E484" s="24"/>
      <c r="F484" s="25"/>
      <c r="G484" s="25"/>
      <c r="H484" s="26"/>
      <c r="I484" s="25"/>
      <c r="J484" s="25"/>
      <c r="K484" s="23"/>
      <c r="L484" s="43" t="n">
        <v>5.85</v>
      </c>
    </row>
    <row r="485" customFormat="false" ht="16.5" hidden="false" customHeight="false" outlineLevel="0" collapsed="false">
      <c r="A485" s="7"/>
      <c r="B485" s="22" t="s">
        <v>43</v>
      </c>
      <c r="C485" s="15"/>
      <c r="D485" s="23" t="n">
        <v>15</v>
      </c>
      <c r="E485" s="26" t="n">
        <f aca="false">D485/100</f>
        <v>0.15</v>
      </c>
      <c r="F485" s="25"/>
      <c r="G485" s="25"/>
      <c r="H485" s="26" t="n">
        <f aca="false">H444*D485/100</f>
        <v>0</v>
      </c>
      <c r="I485" s="25"/>
      <c r="J485" s="25"/>
      <c r="K485" s="23" t="n">
        <v>39</v>
      </c>
      <c r="L485" s="44" t="n">
        <f aca="false">D485*K485</f>
        <v>585</v>
      </c>
    </row>
    <row r="486" customFormat="false" ht="16.5" hidden="false" customHeight="false" outlineLevel="0" collapsed="false">
      <c r="A486" s="35"/>
      <c r="B486" s="36" t="s">
        <v>33</v>
      </c>
      <c r="C486" s="37"/>
      <c r="D486" s="38"/>
      <c r="E486" s="39"/>
      <c r="F486" s="40" t="n">
        <v>0.1</v>
      </c>
      <c r="G486" s="40" t="n">
        <v>0</v>
      </c>
      <c r="H486" s="40" t="n">
        <v>18.3</v>
      </c>
      <c r="I486" s="40" t="n">
        <v>76.3</v>
      </c>
      <c r="J486" s="40" t="n">
        <v>0.8</v>
      </c>
      <c r="K486" s="38"/>
      <c r="L486" s="45" t="n">
        <f aca="false">L485/100</f>
        <v>5.85</v>
      </c>
    </row>
    <row r="487" customFormat="false" ht="16.5" hidden="false" customHeight="false" outlineLevel="0" collapsed="false">
      <c r="A487" s="7" t="s">
        <v>93</v>
      </c>
      <c r="B487" s="41" t="s">
        <v>140</v>
      </c>
      <c r="C487" s="15" t="n">
        <v>20</v>
      </c>
      <c r="D487" s="23"/>
      <c r="E487" s="24"/>
      <c r="F487" s="25"/>
      <c r="G487" s="25"/>
      <c r="H487" s="26"/>
      <c r="I487" s="25"/>
      <c r="J487" s="25"/>
      <c r="K487" s="23"/>
      <c r="L487" s="16" t="n">
        <v>1.92</v>
      </c>
    </row>
    <row r="488" customFormat="false" ht="16.5" hidden="false" customHeight="false" outlineLevel="0" collapsed="false">
      <c r="A488" s="7"/>
      <c r="B488" s="60" t="s">
        <v>242</v>
      </c>
      <c r="C488" s="15"/>
      <c r="D488" s="23" t="n">
        <v>2</v>
      </c>
      <c r="E488" s="24" t="n">
        <f aca="false">D488/100</f>
        <v>0.02</v>
      </c>
      <c r="F488" s="25"/>
      <c r="G488" s="25"/>
      <c r="H488" s="26" t="n">
        <f aca="false">H371*D488/100</f>
        <v>0</v>
      </c>
      <c r="I488" s="25"/>
      <c r="J488" s="25"/>
      <c r="K488" s="23" t="n">
        <v>96</v>
      </c>
      <c r="L488" s="23" t="n">
        <f aca="false">D488*K488</f>
        <v>192</v>
      </c>
    </row>
    <row r="489" customFormat="false" ht="23.65" hidden="false" customHeight="true" outlineLevel="0" collapsed="false">
      <c r="A489" s="35"/>
      <c r="B489" s="36" t="s">
        <v>33</v>
      </c>
      <c r="C489" s="37"/>
      <c r="D489" s="38"/>
      <c r="E489" s="39"/>
      <c r="F489" s="40" t="n">
        <v>3.2</v>
      </c>
      <c r="G489" s="40" t="n">
        <v>2.8</v>
      </c>
      <c r="H489" s="40" t="n">
        <v>27.4</v>
      </c>
      <c r="I489" s="40" t="n">
        <v>74</v>
      </c>
      <c r="J489" s="40" t="n">
        <v>0</v>
      </c>
      <c r="K489" s="38"/>
      <c r="L489" s="38" t="n">
        <f aca="false">L488/100</f>
        <v>1.92</v>
      </c>
    </row>
    <row r="490" customFormat="false" ht="20.45" hidden="false" customHeight="true" outlineLevel="0" collapsed="false">
      <c r="A490" s="46"/>
      <c r="B490" s="63" t="s">
        <v>96</v>
      </c>
      <c r="C490" s="48"/>
      <c r="D490" s="49"/>
      <c r="E490" s="50"/>
      <c r="F490" s="49" t="n">
        <f aca="false">F486+F489</f>
        <v>3.3</v>
      </c>
      <c r="G490" s="49" t="n">
        <f aca="false">G486+G489</f>
        <v>2.8</v>
      </c>
      <c r="H490" s="49" t="n">
        <f aca="false">H486+H489</f>
        <v>45.7</v>
      </c>
      <c r="I490" s="51" t="n">
        <f aca="false">I486+I489</f>
        <v>150.3</v>
      </c>
      <c r="J490" s="49" t="n">
        <f aca="false">J486+J489</f>
        <v>0.8</v>
      </c>
      <c r="K490" s="49"/>
      <c r="L490" s="49" t="n">
        <f aca="false">L486+L489</f>
        <v>7.77</v>
      </c>
    </row>
    <row r="491" customFormat="false" ht="18.95" hidden="false" customHeight="true" outlineLevel="0" collapsed="false">
      <c r="A491" s="67"/>
      <c r="B491" s="68" t="s">
        <v>97</v>
      </c>
      <c r="C491" s="69"/>
      <c r="D491" s="70"/>
      <c r="E491" s="71"/>
      <c r="F491" s="104" t="n">
        <f aca="false">F398+F402+F454+F482+F490</f>
        <v>57.15</v>
      </c>
      <c r="G491" s="104" t="n">
        <f aca="false">G398+G402+G454+G482+G490</f>
        <v>57.175</v>
      </c>
      <c r="H491" s="104" t="n">
        <f aca="false">H398+H402+H454+H482+H490</f>
        <v>301.33</v>
      </c>
      <c r="I491" s="104" t="n">
        <f aca="false">I398+I402+I454+I482+I490</f>
        <v>1913.82</v>
      </c>
      <c r="J491" s="104" t="n">
        <f aca="false">J398+J402+J454+J482+J490</f>
        <v>3.5</v>
      </c>
      <c r="K491" s="104" t="n">
        <f aca="false">K398+K402+K454+K482+K490</f>
        <v>0</v>
      </c>
      <c r="L491" s="70" t="n">
        <f aca="false">L398+L402+L454+L482+L490</f>
        <v>91.19042</v>
      </c>
    </row>
    <row r="492" customFormat="false" ht="21" hidden="false" customHeight="true" outlineLevel="0" collapsed="false">
      <c r="A492" s="9" t="s">
        <v>199</v>
      </c>
      <c r="B492" s="9"/>
      <c r="C492" s="9"/>
      <c r="D492" s="9"/>
      <c r="E492" s="9"/>
      <c r="F492" s="9"/>
      <c r="G492" s="9"/>
      <c r="H492" s="9"/>
      <c r="I492" s="9"/>
      <c r="J492" s="9"/>
      <c r="K492" s="9"/>
      <c r="L492" s="9"/>
    </row>
    <row r="493" customFormat="false" ht="22.9" hidden="false" customHeight="true" outlineLevel="0" collapsed="false">
      <c r="A493" s="9" t="s">
        <v>14</v>
      </c>
      <c r="B493" s="9"/>
      <c r="C493" s="9"/>
      <c r="D493" s="9"/>
      <c r="E493" s="9"/>
      <c r="F493" s="9"/>
      <c r="G493" s="9"/>
      <c r="H493" s="9"/>
      <c r="I493" s="9"/>
      <c r="J493" s="9"/>
      <c r="K493" s="9"/>
      <c r="L493" s="9"/>
    </row>
    <row r="494" customFormat="false" ht="31.9" hidden="false" customHeight="true" outlineLevel="0" collapsed="false">
      <c r="A494" s="9"/>
      <c r="B494" s="9"/>
      <c r="C494" s="9"/>
      <c r="D494" s="9"/>
      <c r="E494" s="9"/>
      <c r="F494" s="9"/>
      <c r="G494" s="9"/>
      <c r="H494" s="177" t="n">
        <v>0</v>
      </c>
      <c r="I494" s="175"/>
      <c r="J494" s="9"/>
      <c r="K494" s="9"/>
      <c r="L494" s="9"/>
    </row>
    <row r="495" customFormat="false" ht="25.7" hidden="false" customHeight="true" outlineLevel="0" collapsed="false">
      <c r="A495" s="7" t="s">
        <v>79</v>
      </c>
      <c r="B495" s="14" t="s">
        <v>80</v>
      </c>
      <c r="C495" s="15" t="n">
        <v>80</v>
      </c>
      <c r="D495" s="25"/>
      <c r="E495" s="26"/>
      <c r="F495" s="25"/>
      <c r="G495" s="25"/>
      <c r="H495" s="73" t="s">
        <v>102</v>
      </c>
      <c r="I495" s="25"/>
      <c r="J495" s="25"/>
      <c r="K495" s="23"/>
      <c r="L495" s="43" t="n">
        <v>7.23</v>
      </c>
    </row>
    <row r="496" customFormat="false" ht="18.95" hidden="false" customHeight="true" outlineLevel="0" collapsed="false">
      <c r="A496" s="7"/>
      <c r="B496" s="22" t="s">
        <v>80</v>
      </c>
      <c r="C496" s="15"/>
      <c r="D496" s="26" t="n">
        <v>8.5</v>
      </c>
      <c r="E496" s="24" t="n">
        <f aca="false">D496/100</f>
        <v>0.085</v>
      </c>
      <c r="F496" s="25"/>
      <c r="G496" s="25"/>
      <c r="H496" s="26" t="n">
        <f aca="false">H494*D496/100</f>
        <v>0</v>
      </c>
      <c r="I496" s="25"/>
      <c r="J496" s="25"/>
      <c r="K496" s="23" t="n">
        <v>85</v>
      </c>
      <c r="L496" s="23" t="n">
        <f aca="false">D496*K496</f>
        <v>722.5</v>
      </c>
    </row>
    <row r="497" customFormat="false" ht="18.95" hidden="false" customHeight="true" outlineLevel="0" collapsed="false">
      <c r="A497" s="35"/>
      <c r="B497" s="36" t="s">
        <v>33</v>
      </c>
      <c r="C497" s="37"/>
      <c r="D497" s="40"/>
      <c r="E497" s="59"/>
      <c r="F497" s="40" t="n">
        <v>1.2</v>
      </c>
      <c r="G497" s="40" t="n">
        <v>3.5</v>
      </c>
      <c r="H497" s="59" t="n">
        <v>6.8</v>
      </c>
      <c r="I497" s="40" t="n">
        <v>62</v>
      </c>
      <c r="J497" s="40" t="n">
        <v>0.32</v>
      </c>
      <c r="K497" s="38"/>
      <c r="L497" s="38" t="n">
        <f aca="false">L496/100</f>
        <v>7.225</v>
      </c>
    </row>
    <row r="498" customFormat="false" ht="38.85" hidden="false" customHeight="true" outlineLevel="0" collapsed="false">
      <c r="A498" s="7" t="s">
        <v>136</v>
      </c>
      <c r="B498" s="41" t="s">
        <v>201</v>
      </c>
      <c r="C498" s="15" t="n">
        <v>60</v>
      </c>
      <c r="D498" s="23"/>
      <c r="E498" s="24"/>
      <c r="F498" s="25"/>
      <c r="G498" s="25"/>
      <c r="H498" s="26"/>
      <c r="I498" s="25"/>
      <c r="J498" s="25"/>
      <c r="K498" s="23"/>
      <c r="L498" s="43" t="n">
        <v>12.11</v>
      </c>
    </row>
    <row r="499" customFormat="false" ht="16.5" hidden="false" customHeight="false" outlineLevel="0" collapsed="false">
      <c r="A499" s="7"/>
      <c r="B499" s="60" t="s">
        <v>138</v>
      </c>
      <c r="C499" s="15"/>
      <c r="D499" s="23" t="n">
        <v>100</v>
      </c>
      <c r="E499" s="24" t="n">
        <f aca="false">D499*0.04/100</f>
        <v>0.04</v>
      </c>
      <c r="F499" s="25"/>
      <c r="G499" s="25"/>
      <c r="H499" s="26" t="n">
        <f aca="false">D499*H494/100</f>
        <v>0</v>
      </c>
      <c r="I499" s="25"/>
      <c r="J499" s="25"/>
      <c r="K499" s="23" t="n">
        <v>5.5</v>
      </c>
      <c r="L499" s="23" t="n">
        <f aca="false">D499*K499</f>
        <v>550</v>
      </c>
    </row>
    <row r="500" customFormat="false" ht="16.5" hidden="false" customHeight="false" outlineLevel="0" collapsed="false">
      <c r="A500" s="7"/>
      <c r="B500" s="60" t="s">
        <v>31</v>
      </c>
      <c r="C500" s="15"/>
      <c r="D500" s="23" t="n">
        <v>0.7</v>
      </c>
      <c r="E500" s="24" t="n">
        <f aca="false">D500/100</f>
        <v>0.007</v>
      </c>
      <c r="F500" s="25"/>
      <c r="G500" s="25"/>
      <c r="H500" s="26" t="n">
        <f aca="false">H494*D500/100</f>
        <v>0</v>
      </c>
      <c r="I500" s="25"/>
      <c r="J500" s="25"/>
      <c r="K500" s="23" t="n">
        <v>390</v>
      </c>
      <c r="L500" s="23" t="n">
        <f aca="false">D500*K500</f>
        <v>273</v>
      </c>
    </row>
    <row r="501" customFormat="false" ht="16.5" hidden="false" customHeight="false" outlineLevel="0" collapsed="false">
      <c r="A501" s="7"/>
      <c r="B501" s="60" t="s">
        <v>29</v>
      </c>
      <c r="C501" s="15"/>
      <c r="D501" s="23" t="n">
        <v>1.5</v>
      </c>
      <c r="E501" s="24" t="n">
        <f aca="false">D501/100</f>
        <v>0.015</v>
      </c>
      <c r="F501" s="25"/>
      <c r="G501" s="25"/>
      <c r="H501" s="26" t="n">
        <f aca="false">H494*D501/100</f>
        <v>0</v>
      </c>
      <c r="I501" s="25"/>
      <c r="J501" s="25"/>
      <c r="K501" s="23" t="n">
        <v>50</v>
      </c>
      <c r="L501" s="23" t="n">
        <f aca="false">D501*K501</f>
        <v>75</v>
      </c>
    </row>
    <row r="502" customFormat="false" ht="16.5" hidden="false" customHeight="false" outlineLevel="0" collapsed="false">
      <c r="A502" s="7"/>
      <c r="B502" s="60" t="s">
        <v>84</v>
      </c>
      <c r="C502" s="15"/>
      <c r="D502" s="23" t="n">
        <v>0.8</v>
      </c>
      <c r="E502" s="24" t="n">
        <f aca="false">D502/100</f>
        <v>0.008</v>
      </c>
      <c r="F502" s="25"/>
      <c r="G502" s="25"/>
      <c r="H502" s="26" t="n">
        <f aca="false">H494*D502/100</f>
        <v>0</v>
      </c>
      <c r="I502" s="25"/>
      <c r="J502" s="25"/>
      <c r="K502" s="23" t="n">
        <v>390</v>
      </c>
      <c r="L502" s="23" t="n">
        <f aca="false">D502*K502</f>
        <v>312</v>
      </c>
    </row>
    <row r="503" customFormat="false" ht="16.5" hidden="false" customHeight="false" outlineLevel="0" collapsed="false">
      <c r="A503" s="7"/>
      <c r="B503" s="60" t="s">
        <v>26</v>
      </c>
      <c r="C503" s="15"/>
      <c r="D503" s="23" t="n">
        <v>0.1</v>
      </c>
      <c r="E503" s="24" t="n">
        <f aca="false">D503/100</f>
        <v>0.001</v>
      </c>
      <c r="F503" s="25"/>
      <c r="G503" s="25"/>
      <c r="H503" s="26" t="n">
        <f aca="false">H494*D503/100</f>
        <v>0</v>
      </c>
      <c r="I503" s="25"/>
      <c r="J503" s="25"/>
      <c r="K503" s="23" t="n">
        <v>14</v>
      </c>
      <c r="L503" s="23" t="n">
        <f aca="false">D503*K503</f>
        <v>1.4</v>
      </c>
    </row>
    <row r="504" customFormat="false" ht="16.5" hidden="false" customHeight="false" outlineLevel="0" collapsed="false">
      <c r="A504" s="7"/>
      <c r="B504" s="60"/>
      <c r="C504" s="15"/>
      <c r="D504" s="23"/>
      <c r="E504" s="24"/>
      <c r="F504" s="25"/>
      <c r="G504" s="25"/>
      <c r="H504" s="26"/>
      <c r="I504" s="25"/>
      <c r="J504" s="25"/>
      <c r="K504" s="23"/>
      <c r="L504" s="23" t="n">
        <f aca="false">L499+L500+L501+L502+L503</f>
        <v>1211.4</v>
      </c>
    </row>
    <row r="505" customFormat="false" ht="16.5" hidden="false" customHeight="false" outlineLevel="0" collapsed="false">
      <c r="A505" s="35"/>
      <c r="B505" s="36" t="s">
        <v>33</v>
      </c>
      <c r="C505" s="37"/>
      <c r="D505" s="38"/>
      <c r="E505" s="39"/>
      <c r="F505" s="40" t="n">
        <v>6.9</v>
      </c>
      <c r="G505" s="40" t="n">
        <v>12</v>
      </c>
      <c r="H505" s="40" t="n">
        <v>5.7</v>
      </c>
      <c r="I505" s="40" t="n">
        <v>158</v>
      </c>
      <c r="J505" s="40" t="n">
        <v>0</v>
      </c>
      <c r="K505" s="38"/>
      <c r="L505" s="38" t="n">
        <f aca="false">L504/100</f>
        <v>12.114</v>
      </c>
    </row>
    <row r="506" customFormat="false" ht="16.15" hidden="false" customHeight="true" outlineLevel="0" collapsed="false">
      <c r="A506" s="7" t="s">
        <v>85</v>
      </c>
      <c r="B506" s="41" t="s">
        <v>86</v>
      </c>
      <c r="C506" s="15" t="n">
        <v>150</v>
      </c>
      <c r="D506" s="23"/>
      <c r="E506" s="24"/>
      <c r="F506" s="25"/>
      <c r="G506" s="25"/>
      <c r="H506" s="26"/>
      <c r="I506" s="25"/>
      <c r="J506" s="25"/>
      <c r="K506" s="23"/>
      <c r="L506" s="43" t="n">
        <v>0.67</v>
      </c>
    </row>
    <row r="507" customFormat="false" ht="18.95" hidden="false" customHeight="true" outlineLevel="0" collapsed="false">
      <c r="A507" s="7"/>
      <c r="B507" s="60" t="s">
        <v>87</v>
      </c>
      <c r="C507" s="64"/>
      <c r="D507" s="55" t="n">
        <v>0.037</v>
      </c>
      <c r="E507" s="24" t="n">
        <f aca="false">D507/100</f>
        <v>0.00037</v>
      </c>
      <c r="F507" s="25"/>
      <c r="G507" s="25"/>
      <c r="H507" s="26" t="n">
        <f aca="false">H494*D507/100</f>
        <v>0</v>
      </c>
      <c r="I507" s="25"/>
      <c r="J507" s="25"/>
      <c r="K507" s="23" t="n">
        <v>450</v>
      </c>
      <c r="L507" s="23" t="n">
        <f aca="false">D507*K507</f>
        <v>16.65</v>
      </c>
    </row>
    <row r="508" customFormat="false" ht="16.5" hidden="false" customHeight="false" outlineLevel="0" collapsed="false">
      <c r="A508" s="7"/>
      <c r="B508" s="60" t="s">
        <v>21</v>
      </c>
      <c r="C508" s="64"/>
      <c r="D508" s="55" t="n">
        <v>1.1</v>
      </c>
      <c r="E508" s="24" t="n">
        <f aca="false">D508/100</f>
        <v>0.011</v>
      </c>
      <c r="F508" s="25"/>
      <c r="G508" s="25"/>
      <c r="H508" s="26" t="n">
        <f aca="false">H494*D508/100</f>
        <v>0</v>
      </c>
      <c r="I508" s="25"/>
      <c r="J508" s="25"/>
      <c r="K508" s="23" t="n">
        <v>46</v>
      </c>
      <c r="L508" s="23" t="n">
        <f aca="false">D508*K508</f>
        <v>50.6</v>
      </c>
    </row>
    <row r="509" customFormat="false" ht="16.15" hidden="false" customHeight="true" outlineLevel="0" collapsed="false">
      <c r="A509" s="7"/>
      <c r="B509" s="60"/>
      <c r="C509" s="33"/>
      <c r="D509" s="23"/>
      <c r="E509" s="24"/>
      <c r="F509" s="25"/>
      <c r="G509" s="25"/>
      <c r="H509" s="26"/>
      <c r="I509" s="25"/>
      <c r="J509" s="25"/>
      <c r="K509" s="23"/>
      <c r="L509" s="23" t="n">
        <f aca="false">L507+L508</f>
        <v>67.25</v>
      </c>
    </row>
    <row r="510" customFormat="false" ht="16.15" hidden="false" customHeight="true" outlineLevel="0" collapsed="false">
      <c r="A510" s="35"/>
      <c r="B510" s="36" t="s">
        <v>33</v>
      </c>
      <c r="C510" s="37"/>
      <c r="D510" s="38"/>
      <c r="E510" s="39"/>
      <c r="F510" s="78" t="n">
        <v>0.1</v>
      </c>
      <c r="G510" s="80" t="n">
        <v>0</v>
      </c>
      <c r="H510" s="80" t="n">
        <v>15</v>
      </c>
      <c r="I510" s="80" t="n">
        <v>60</v>
      </c>
      <c r="J510" s="80" t="n">
        <v>0</v>
      </c>
      <c r="K510" s="38"/>
      <c r="L510" s="38" t="n">
        <f aca="false">L509/100</f>
        <v>0.6725</v>
      </c>
    </row>
    <row r="511" customFormat="false" ht="16.15" hidden="false" customHeight="true" outlineLevel="0" collapsed="false">
      <c r="A511" s="7" t="s">
        <v>37</v>
      </c>
      <c r="B511" s="14" t="s">
        <v>38</v>
      </c>
      <c r="C511" s="15" t="n">
        <v>20</v>
      </c>
      <c r="D511" s="23"/>
      <c r="E511" s="24"/>
      <c r="F511" s="25"/>
      <c r="G511" s="25"/>
      <c r="H511" s="26"/>
      <c r="I511" s="25"/>
      <c r="J511" s="25"/>
      <c r="K511" s="23"/>
      <c r="L511" s="16" t="n">
        <v>0.82</v>
      </c>
    </row>
    <row r="512" customFormat="false" ht="16.15" hidden="false" customHeight="true" outlineLevel="0" collapsed="false">
      <c r="A512" s="7"/>
      <c r="B512" s="14"/>
      <c r="C512" s="15"/>
      <c r="D512" s="23" t="n">
        <v>2</v>
      </c>
      <c r="E512" s="24" t="n">
        <f aca="false">D512/100</f>
        <v>0.02</v>
      </c>
      <c r="F512" s="25"/>
      <c r="G512" s="25"/>
      <c r="H512" s="26" t="n">
        <f aca="false">H494*D512/100</f>
        <v>0</v>
      </c>
      <c r="I512" s="25"/>
      <c r="J512" s="25"/>
      <c r="K512" s="23" t="n">
        <v>41</v>
      </c>
      <c r="L512" s="23" t="n">
        <f aca="false">D512*K512</f>
        <v>82</v>
      </c>
    </row>
    <row r="513" customFormat="false" ht="15.95" hidden="false" customHeight="true" outlineLevel="0" collapsed="false">
      <c r="A513" s="35"/>
      <c r="B513" s="36" t="s">
        <v>33</v>
      </c>
      <c r="C513" s="37"/>
      <c r="D513" s="38"/>
      <c r="E513" s="39"/>
      <c r="F513" s="40" t="n">
        <v>2.4</v>
      </c>
      <c r="G513" s="40" t="n">
        <v>0.4</v>
      </c>
      <c r="H513" s="40" t="n">
        <v>12.2</v>
      </c>
      <c r="I513" s="40" t="n">
        <v>63.6</v>
      </c>
      <c r="J513" s="40" t="n">
        <v>0</v>
      </c>
      <c r="K513" s="38"/>
      <c r="L513" s="38" t="n">
        <f aca="false">L512/100</f>
        <v>0.82</v>
      </c>
    </row>
    <row r="514" customFormat="false" ht="16.15" hidden="false" customHeight="false" outlineLevel="0" collapsed="false">
      <c r="A514" s="46"/>
      <c r="B514" s="63" t="s">
        <v>39</v>
      </c>
      <c r="C514" s="48"/>
      <c r="D514" s="49"/>
      <c r="E514" s="50"/>
      <c r="F514" s="49" t="n">
        <f aca="false">F497+F505+F510+F513</f>
        <v>10.6</v>
      </c>
      <c r="G514" s="49" t="n">
        <f aca="false">G497+G505+G510+G513</f>
        <v>15.9</v>
      </c>
      <c r="H514" s="49" t="n">
        <f aca="false">H497+H505+H510+H513</f>
        <v>39.7</v>
      </c>
      <c r="I514" s="49" t="n">
        <f aca="false">I497+I505+I510+I513</f>
        <v>343.6</v>
      </c>
      <c r="J514" s="49" t="n">
        <f aca="false">J497+J505+J510+J513</f>
        <v>0.32</v>
      </c>
      <c r="K514" s="49"/>
      <c r="L514" s="49" t="n">
        <f aca="false">L497+L505+L510+L513</f>
        <v>20.8315</v>
      </c>
    </row>
    <row r="515" customFormat="false" ht="16.35" hidden="false" customHeight="true" outlineLevel="0" collapsed="false">
      <c r="A515" s="9" t="s">
        <v>40</v>
      </c>
      <c r="B515" s="9"/>
      <c r="C515" s="9"/>
      <c r="D515" s="9"/>
      <c r="E515" s="9"/>
      <c r="F515" s="9"/>
      <c r="G515" s="9"/>
      <c r="H515" s="9"/>
      <c r="I515" s="9"/>
      <c r="J515" s="9"/>
      <c r="K515" s="9"/>
      <c r="L515" s="9"/>
    </row>
    <row r="516" customFormat="false" ht="27.95" hidden="false" customHeight="true" outlineLevel="0" collapsed="false">
      <c r="A516" s="7" t="s">
        <v>338</v>
      </c>
      <c r="B516" s="41" t="s">
        <v>203</v>
      </c>
      <c r="C516" s="15" t="n">
        <v>100</v>
      </c>
      <c r="D516" s="23"/>
      <c r="E516" s="24"/>
      <c r="F516" s="25"/>
      <c r="G516" s="25"/>
      <c r="H516" s="26"/>
      <c r="I516" s="25"/>
      <c r="J516" s="25"/>
      <c r="K516" s="23"/>
      <c r="L516" s="43" t="n">
        <v>7.5</v>
      </c>
    </row>
    <row r="517" customFormat="false" ht="16.5" hidden="false" customHeight="false" outlineLevel="0" collapsed="false">
      <c r="A517" s="7"/>
      <c r="B517" s="22" t="s">
        <v>339</v>
      </c>
      <c r="C517" s="15"/>
      <c r="D517" s="23" t="n">
        <v>10</v>
      </c>
      <c r="E517" s="24" t="n">
        <f aca="false">D517/100</f>
        <v>0.1</v>
      </c>
      <c r="F517" s="25"/>
      <c r="G517" s="25"/>
      <c r="H517" s="26" t="n">
        <f aca="false">H491*D517/100</f>
        <v>30.133</v>
      </c>
      <c r="I517" s="25"/>
      <c r="J517" s="25"/>
      <c r="K517" s="23" t="n">
        <v>75</v>
      </c>
      <c r="L517" s="44" t="n">
        <f aca="false">D517*K517</f>
        <v>750</v>
      </c>
    </row>
    <row r="518" customFormat="false" ht="18" hidden="false" customHeight="true" outlineLevel="0" collapsed="false">
      <c r="A518" s="46"/>
      <c r="B518" s="47" t="s">
        <v>33</v>
      </c>
      <c r="C518" s="48"/>
      <c r="D518" s="49"/>
      <c r="E518" s="50"/>
      <c r="F518" s="51" t="n">
        <v>0.4</v>
      </c>
      <c r="G518" s="51" t="n">
        <v>0</v>
      </c>
      <c r="H518" s="51" t="n">
        <v>12.6</v>
      </c>
      <c r="I518" s="51" t="n">
        <v>52</v>
      </c>
      <c r="J518" s="51" t="n">
        <v>0.2</v>
      </c>
      <c r="K518" s="49"/>
      <c r="L518" s="53" t="n">
        <f aca="false">L517/100</f>
        <v>7.5</v>
      </c>
    </row>
    <row r="519" customFormat="false" ht="16.35" hidden="false" customHeight="true" outlineLevel="0" collapsed="false">
      <c r="A519" s="9" t="s">
        <v>44</v>
      </c>
      <c r="B519" s="9"/>
      <c r="C519" s="9"/>
      <c r="D519" s="9"/>
      <c r="E519" s="9"/>
      <c r="F519" s="9"/>
      <c r="G519" s="9"/>
      <c r="H519" s="9"/>
      <c r="I519" s="9"/>
      <c r="J519" s="9"/>
      <c r="K519" s="9"/>
      <c r="L519" s="9"/>
    </row>
    <row r="520" customFormat="false" ht="36.95" hidden="false" customHeight="true" outlineLevel="0" collapsed="false">
      <c r="A520" s="7" t="s">
        <v>205</v>
      </c>
      <c r="B520" s="41" t="s">
        <v>340</v>
      </c>
      <c r="C520" s="15" t="n">
        <v>150</v>
      </c>
      <c r="D520" s="23"/>
      <c r="E520" s="24"/>
      <c r="F520" s="25"/>
      <c r="G520" s="25"/>
      <c r="H520" s="26"/>
      <c r="I520" s="25"/>
      <c r="J520" s="25"/>
      <c r="K520" s="23"/>
      <c r="L520" s="43" t="n">
        <v>1.21</v>
      </c>
    </row>
    <row r="521" customFormat="false" ht="16.5" hidden="false" customHeight="false" outlineLevel="0" collapsed="false">
      <c r="A521" s="7"/>
      <c r="B521" s="61" t="s">
        <v>207</v>
      </c>
      <c r="C521" s="15"/>
      <c r="D521" s="29" t="n">
        <v>0.6</v>
      </c>
      <c r="E521" s="30" t="n">
        <f aca="false">D521/100</f>
        <v>0.006</v>
      </c>
      <c r="F521" s="31"/>
      <c r="G521" s="31"/>
      <c r="H521" s="86" t="n">
        <v>0.6</v>
      </c>
      <c r="I521" s="31"/>
      <c r="J521" s="31"/>
      <c r="K521" s="29" t="n">
        <v>0</v>
      </c>
      <c r="L521" s="29" t="n">
        <v>0</v>
      </c>
    </row>
    <row r="522" customFormat="false" ht="16.5" hidden="false" customHeight="false" outlineLevel="0" collapsed="false">
      <c r="A522" s="7"/>
      <c r="B522" s="60" t="s">
        <v>30</v>
      </c>
      <c r="C522" s="15"/>
      <c r="D522" s="26" t="n">
        <v>1.05</v>
      </c>
      <c r="E522" s="34" t="n">
        <f aca="false">D522/100</f>
        <v>0.0105</v>
      </c>
      <c r="F522" s="25"/>
      <c r="G522" s="25"/>
      <c r="H522" s="26" t="n">
        <f aca="false">H494*D522/100</f>
        <v>0</v>
      </c>
      <c r="I522" s="25"/>
      <c r="J522" s="25"/>
      <c r="K522" s="23" t="n">
        <v>30</v>
      </c>
      <c r="L522" s="23" t="n">
        <f aca="false">D522*K522</f>
        <v>31.5</v>
      </c>
    </row>
    <row r="523" customFormat="false" ht="16.5" hidden="false" customHeight="false" outlineLevel="0" collapsed="false">
      <c r="A523" s="7"/>
      <c r="B523" s="60" t="s">
        <v>208</v>
      </c>
      <c r="C523" s="15"/>
      <c r="D523" s="23" t="n">
        <v>0.1</v>
      </c>
      <c r="E523" s="24" t="n">
        <f aca="false">D523/100</f>
        <v>0.001</v>
      </c>
      <c r="F523" s="25"/>
      <c r="G523" s="25"/>
      <c r="H523" s="26" t="n">
        <f aca="false">H494*D523/100</f>
        <v>0</v>
      </c>
      <c r="I523" s="25"/>
      <c r="J523" s="25"/>
      <c r="K523" s="23" t="n">
        <v>30</v>
      </c>
      <c r="L523" s="23" t="n">
        <f aca="false">D523*K523</f>
        <v>3</v>
      </c>
    </row>
    <row r="524" customFormat="false" ht="18" hidden="false" customHeight="true" outlineLevel="0" collapsed="false">
      <c r="A524" s="7"/>
      <c r="B524" s="60" t="s">
        <v>138</v>
      </c>
      <c r="C524" s="15"/>
      <c r="D524" s="23" t="n">
        <v>7</v>
      </c>
      <c r="E524" s="24" t="n">
        <f aca="false">D524*0.04/100</f>
        <v>0.0028</v>
      </c>
      <c r="F524" s="25"/>
      <c r="G524" s="25"/>
      <c r="H524" s="26" t="n">
        <f aca="false">H494*D524/100</f>
        <v>0</v>
      </c>
      <c r="I524" s="25"/>
      <c r="J524" s="25"/>
      <c r="K524" s="23" t="n">
        <v>5.5</v>
      </c>
      <c r="L524" s="23" t="n">
        <f aca="false">D524*K524</f>
        <v>38.5</v>
      </c>
    </row>
    <row r="525" customFormat="false" ht="16.5" hidden="false" customHeight="false" outlineLevel="0" collapsed="false">
      <c r="A525" s="7"/>
      <c r="B525" s="60" t="s">
        <v>32</v>
      </c>
      <c r="C525" s="15"/>
      <c r="D525" s="23" t="n">
        <v>0.2</v>
      </c>
      <c r="E525" s="24" t="n">
        <f aca="false">D525/100</f>
        <v>0.002</v>
      </c>
      <c r="F525" s="25"/>
      <c r="G525" s="25"/>
      <c r="H525" s="26" t="n">
        <f aca="false">H494*D525/100</f>
        <v>0</v>
      </c>
      <c r="I525" s="25"/>
      <c r="J525" s="25"/>
      <c r="K525" s="23" t="n">
        <v>0</v>
      </c>
      <c r="L525" s="23" t="n">
        <f aca="false">D525*K525</f>
        <v>0</v>
      </c>
    </row>
    <row r="526" customFormat="false" ht="16.5" hidden="false" customHeight="false" outlineLevel="0" collapsed="false">
      <c r="A526" s="7"/>
      <c r="B526" s="61" t="s">
        <v>209</v>
      </c>
      <c r="C526" s="15"/>
      <c r="D526" s="29" t="n">
        <v>1.5</v>
      </c>
      <c r="E526" s="30" t="n">
        <f aca="false">D526/100</f>
        <v>0.015</v>
      </c>
      <c r="F526" s="31"/>
      <c r="G526" s="31"/>
      <c r="H526" s="86" t="n">
        <f aca="false">H494*D526/100</f>
        <v>0</v>
      </c>
      <c r="I526" s="31"/>
      <c r="J526" s="31"/>
      <c r="K526" s="29" t="n">
        <v>0</v>
      </c>
      <c r="L526" s="29" t="n">
        <v>0</v>
      </c>
    </row>
    <row r="527" customFormat="false" ht="16.5" hidden="false" customHeight="false" outlineLevel="0" collapsed="false">
      <c r="A527" s="7"/>
      <c r="B527" s="60" t="s">
        <v>118</v>
      </c>
      <c r="C527" s="15"/>
      <c r="D527" s="23" t="n">
        <v>0.72</v>
      </c>
      <c r="E527" s="24" t="n">
        <f aca="false">D527/100</f>
        <v>0.0072</v>
      </c>
      <c r="F527" s="25"/>
      <c r="G527" s="25"/>
      <c r="H527" s="26" t="n">
        <f aca="false">H494*D527/100</f>
        <v>0</v>
      </c>
      <c r="I527" s="25"/>
      <c r="J527" s="25"/>
      <c r="K527" s="23" t="n">
        <v>30</v>
      </c>
      <c r="L527" s="23" t="n">
        <f aca="false">D527*K527</f>
        <v>21.6</v>
      </c>
    </row>
    <row r="528" customFormat="false" ht="16.5" hidden="false" customHeight="false" outlineLevel="0" collapsed="false">
      <c r="A528" s="7"/>
      <c r="B528" s="60" t="s">
        <v>58</v>
      </c>
      <c r="C528" s="15"/>
      <c r="D528" s="23" t="n">
        <v>0.3</v>
      </c>
      <c r="E528" s="24" t="n">
        <f aca="false">D528/100</f>
        <v>0.003</v>
      </c>
      <c r="F528" s="25"/>
      <c r="G528" s="25"/>
      <c r="H528" s="26" t="n">
        <f aca="false">H494*D528/100</f>
        <v>0</v>
      </c>
      <c r="I528" s="25"/>
      <c r="J528" s="25"/>
      <c r="K528" s="23" t="n">
        <v>84</v>
      </c>
      <c r="L528" s="23" t="n">
        <f aca="false">D528*K528</f>
        <v>25.2</v>
      </c>
    </row>
    <row r="529" customFormat="false" ht="16.5" hidden="false" customHeight="false" outlineLevel="0" collapsed="false">
      <c r="A529" s="7"/>
      <c r="B529" s="60" t="s">
        <v>26</v>
      </c>
      <c r="C529" s="15"/>
      <c r="D529" s="23" t="n">
        <v>0.1</v>
      </c>
      <c r="E529" s="24" t="n">
        <f aca="false">D529/100</f>
        <v>0.001</v>
      </c>
      <c r="F529" s="25"/>
      <c r="G529" s="25"/>
      <c r="H529" s="26" t="n">
        <f aca="false">H494*D529/100</f>
        <v>0</v>
      </c>
      <c r="I529" s="25"/>
      <c r="J529" s="25"/>
      <c r="K529" s="23" t="n">
        <v>14</v>
      </c>
      <c r="L529" s="23" t="n">
        <f aca="false">D529*K529</f>
        <v>1.4</v>
      </c>
    </row>
    <row r="530" customFormat="false" ht="16.5" hidden="false" customHeight="false" outlineLevel="0" collapsed="false">
      <c r="A530" s="7"/>
      <c r="B530" s="60" t="s">
        <v>155</v>
      </c>
      <c r="C530" s="15"/>
      <c r="D530" s="23" t="n">
        <v>14.25</v>
      </c>
      <c r="E530" s="24" t="n">
        <f aca="false">D530/100</f>
        <v>0.1425</v>
      </c>
      <c r="F530" s="25"/>
      <c r="G530" s="25"/>
      <c r="H530" s="26" t="n">
        <f aca="false">H494*D530/100</f>
        <v>0</v>
      </c>
      <c r="I530" s="25"/>
      <c r="J530" s="25"/>
      <c r="K530" s="23" t="n">
        <v>0</v>
      </c>
      <c r="L530" s="23" t="n">
        <f aca="false">D530*K530</f>
        <v>0</v>
      </c>
    </row>
    <row r="531" customFormat="false" ht="16.5" hidden="false" customHeight="false" outlineLevel="0" collapsed="false">
      <c r="A531" s="7"/>
      <c r="B531" s="60"/>
      <c r="C531" s="15"/>
      <c r="D531" s="23"/>
      <c r="E531" s="24"/>
      <c r="F531" s="25"/>
      <c r="G531" s="25"/>
      <c r="H531" s="26"/>
      <c r="I531" s="25"/>
      <c r="J531" s="25"/>
      <c r="K531" s="23"/>
      <c r="L531" s="23" t="n">
        <f aca="false">L521+L522+L523+L524+L525+L526+L527+L528+L529+L530</f>
        <v>121.2</v>
      </c>
    </row>
    <row r="532" customFormat="false" ht="16.5" hidden="false" customHeight="false" outlineLevel="0" collapsed="false">
      <c r="A532" s="35"/>
      <c r="B532" s="36" t="s">
        <v>33</v>
      </c>
      <c r="C532" s="37"/>
      <c r="D532" s="38"/>
      <c r="E532" s="39"/>
      <c r="F532" s="40" t="n">
        <v>2.06</v>
      </c>
      <c r="G532" s="40" t="n">
        <v>4.44</v>
      </c>
      <c r="H532" s="38" t="n">
        <v>10.72</v>
      </c>
      <c r="I532" s="40" t="n">
        <v>91</v>
      </c>
      <c r="J532" s="40" t="n">
        <v>0</v>
      </c>
      <c r="K532" s="38"/>
      <c r="L532" s="38" t="n">
        <f aca="false">L531/100</f>
        <v>1.212</v>
      </c>
    </row>
    <row r="533" customFormat="false" ht="30.95" hidden="false" customHeight="true" outlineLevel="0" collapsed="false">
      <c r="A533" s="7" t="s">
        <v>210</v>
      </c>
      <c r="B533" s="41" t="s">
        <v>211</v>
      </c>
      <c r="C533" s="15" t="n">
        <v>90</v>
      </c>
      <c r="D533" s="23"/>
      <c r="E533" s="24"/>
      <c r="F533" s="23"/>
      <c r="G533" s="25"/>
      <c r="H533" s="26"/>
      <c r="I533" s="25"/>
      <c r="J533" s="25"/>
      <c r="K533" s="23"/>
      <c r="L533" s="106" t="n">
        <v>26.53</v>
      </c>
    </row>
    <row r="534" customFormat="false" ht="25.5" hidden="false" customHeight="false" outlineLevel="0" collapsed="false">
      <c r="A534" s="7" t="s">
        <v>212</v>
      </c>
      <c r="B534" s="22" t="s">
        <v>123</v>
      </c>
      <c r="C534" s="15"/>
      <c r="D534" s="23" t="n">
        <v>12</v>
      </c>
      <c r="E534" s="34" t="n">
        <f aca="false">D534/100</f>
        <v>0.12</v>
      </c>
      <c r="F534" s="23"/>
      <c r="G534" s="25"/>
      <c r="H534" s="26" t="n">
        <f aca="false">H494*D534/100</f>
        <v>0</v>
      </c>
      <c r="I534" s="25"/>
      <c r="J534" s="25"/>
      <c r="K534" s="23" t="n">
        <v>145</v>
      </c>
      <c r="L534" s="23" t="n">
        <f aca="false">D534*K534</f>
        <v>1740</v>
      </c>
    </row>
    <row r="535" customFormat="false" ht="16.5" hidden="false" customHeight="false" outlineLevel="0" collapsed="false">
      <c r="A535" s="7"/>
      <c r="B535" s="22" t="s">
        <v>22</v>
      </c>
      <c r="C535" s="15"/>
      <c r="D535" s="23" t="n">
        <v>39</v>
      </c>
      <c r="E535" s="26" t="n">
        <f aca="false">D535*0.04/100</f>
        <v>0.0156</v>
      </c>
      <c r="F535" s="23"/>
      <c r="G535" s="25"/>
      <c r="H535" s="26" t="n">
        <f aca="false">H494*D535/100</f>
        <v>0</v>
      </c>
      <c r="I535" s="25"/>
      <c r="J535" s="25"/>
      <c r="K535" s="23" t="n">
        <v>7</v>
      </c>
      <c r="L535" s="23" t="n">
        <f aca="false">D535*K535</f>
        <v>273</v>
      </c>
    </row>
    <row r="536" customFormat="false" ht="16.5" hidden="false" customHeight="false" outlineLevel="0" collapsed="false">
      <c r="A536" s="7"/>
      <c r="B536" s="22" t="s">
        <v>26</v>
      </c>
      <c r="C536" s="15"/>
      <c r="D536" s="23" t="n">
        <v>0.2</v>
      </c>
      <c r="E536" s="34" t="n">
        <f aca="false">D536/100</f>
        <v>0.002</v>
      </c>
      <c r="F536" s="23"/>
      <c r="G536" s="25"/>
      <c r="H536" s="26" t="n">
        <f aca="false">H494*D536/100</f>
        <v>0</v>
      </c>
      <c r="I536" s="25"/>
      <c r="J536" s="25"/>
      <c r="K536" s="23" t="n">
        <v>14</v>
      </c>
      <c r="L536" s="23" t="n">
        <f aca="false">D536*K536</f>
        <v>2.8</v>
      </c>
    </row>
    <row r="537" customFormat="false" ht="16.5" hidden="false" customHeight="false" outlineLevel="0" collapsed="false">
      <c r="A537" s="7"/>
      <c r="B537" s="22" t="s">
        <v>23</v>
      </c>
      <c r="C537" s="15"/>
      <c r="D537" s="23" t="n">
        <v>1.05</v>
      </c>
      <c r="E537" s="34" t="n">
        <f aca="false">D537/100</f>
        <v>0.0105</v>
      </c>
      <c r="F537" s="23"/>
      <c r="G537" s="25"/>
      <c r="H537" s="26" t="n">
        <f aca="false">H494*D537/100</f>
        <v>0</v>
      </c>
      <c r="I537" s="25"/>
      <c r="J537" s="25"/>
      <c r="K537" s="23" t="n">
        <v>390</v>
      </c>
      <c r="L537" s="23" t="n">
        <f aca="false">D537*K537</f>
        <v>409.5</v>
      </c>
    </row>
    <row r="538" customFormat="false" ht="21.2" hidden="false" customHeight="true" outlineLevel="0" collapsed="false">
      <c r="A538" s="27"/>
      <c r="B538" s="28" t="s">
        <v>213</v>
      </c>
      <c r="C538" s="15"/>
      <c r="D538" s="29" t="n">
        <v>2.5</v>
      </c>
      <c r="E538" s="34" t="n">
        <f aca="false">D538/100</f>
        <v>0.025</v>
      </c>
      <c r="F538" s="29"/>
      <c r="G538" s="31"/>
      <c r="H538" s="86" t="n">
        <v>2.5</v>
      </c>
      <c r="I538" s="31"/>
      <c r="J538" s="31"/>
      <c r="K538" s="29" t="n">
        <v>0</v>
      </c>
      <c r="L538" s="29" t="n">
        <f aca="false">D538*K538</f>
        <v>0</v>
      </c>
    </row>
    <row r="539" customFormat="false" ht="16.5" hidden="false" customHeight="false" outlineLevel="0" collapsed="false">
      <c r="A539" s="7"/>
      <c r="B539" s="22" t="s">
        <v>29</v>
      </c>
      <c r="C539" s="15"/>
      <c r="D539" s="23" t="n">
        <v>1.87</v>
      </c>
      <c r="E539" s="34" t="n">
        <f aca="false">D539/100</f>
        <v>0.0187</v>
      </c>
      <c r="F539" s="23"/>
      <c r="G539" s="25"/>
      <c r="H539" s="26" t="n">
        <f aca="false">H494*D539/100</f>
        <v>0</v>
      </c>
      <c r="I539" s="25"/>
      <c r="J539" s="25"/>
      <c r="K539" s="23" t="n">
        <v>50</v>
      </c>
      <c r="L539" s="23" t="n">
        <f aca="false">D539*K539</f>
        <v>93.5</v>
      </c>
    </row>
    <row r="540" customFormat="false" ht="16.5" hidden="false" customHeight="false" outlineLevel="0" collapsed="false">
      <c r="A540" s="7"/>
      <c r="B540" s="22" t="s">
        <v>23</v>
      </c>
      <c r="C540" s="15"/>
      <c r="D540" s="26" t="n">
        <v>0.32</v>
      </c>
      <c r="E540" s="34" t="n">
        <f aca="false">D540/100</f>
        <v>0.0032</v>
      </c>
      <c r="F540" s="23"/>
      <c r="G540" s="25"/>
      <c r="H540" s="26" t="n">
        <f aca="false">H494*D540/100</f>
        <v>0</v>
      </c>
      <c r="I540" s="25"/>
      <c r="J540" s="25"/>
      <c r="K540" s="23" t="n">
        <v>390</v>
      </c>
      <c r="L540" s="23" t="n">
        <f aca="false">D540*K540</f>
        <v>124.8</v>
      </c>
    </row>
    <row r="541" customFormat="false" ht="16.5" hidden="false" customHeight="false" outlineLevel="0" collapsed="false">
      <c r="A541" s="7"/>
      <c r="B541" s="22" t="s">
        <v>163</v>
      </c>
      <c r="C541" s="15"/>
      <c r="D541" s="23" t="n">
        <v>0.32</v>
      </c>
      <c r="E541" s="34" t="n">
        <f aca="false">D541/100</f>
        <v>0.0032</v>
      </c>
      <c r="F541" s="23"/>
      <c r="G541" s="25"/>
      <c r="H541" s="26" t="n">
        <f aca="false">H494*D541/100</f>
        <v>0</v>
      </c>
      <c r="I541" s="25"/>
      <c r="J541" s="25"/>
      <c r="K541" s="23" t="n">
        <v>30</v>
      </c>
      <c r="L541" s="23" t="n">
        <f aca="false">D541*K541</f>
        <v>9.6</v>
      </c>
    </row>
    <row r="542" customFormat="false" ht="16.5" hidden="false" customHeight="false" outlineLevel="0" collapsed="false">
      <c r="A542" s="7"/>
      <c r="B542" s="22" t="s">
        <v>32</v>
      </c>
      <c r="C542" s="15"/>
      <c r="D542" s="23" t="n">
        <v>0.37</v>
      </c>
      <c r="E542" s="34" t="n">
        <f aca="false">D542/100</f>
        <v>0.0037</v>
      </c>
      <c r="F542" s="23"/>
      <c r="G542" s="25"/>
      <c r="H542" s="26" t="n">
        <f aca="false">H494*D542/100</f>
        <v>0</v>
      </c>
      <c r="I542" s="25"/>
      <c r="J542" s="25"/>
      <c r="K542" s="23" t="n">
        <v>0</v>
      </c>
      <c r="L542" s="23" t="n">
        <f aca="false">D542*K542</f>
        <v>0</v>
      </c>
    </row>
    <row r="543" customFormat="false" ht="16.5" hidden="false" customHeight="false" outlineLevel="0" collapsed="false">
      <c r="A543" s="7"/>
      <c r="B543" s="22"/>
      <c r="C543" s="15"/>
      <c r="D543" s="23"/>
      <c r="E543" s="24"/>
      <c r="F543" s="23"/>
      <c r="G543" s="25"/>
      <c r="H543" s="26"/>
      <c r="I543" s="25"/>
      <c r="J543" s="25"/>
      <c r="K543" s="23"/>
      <c r="L543" s="23" t="n">
        <f aca="false">SUM(L534:L542)</f>
        <v>2653.2</v>
      </c>
    </row>
    <row r="544" customFormat="false" ht="16.5" hidden="false" customHeight="false" outlineLevel="0" collapsed="false">
      <c r="A544" s="35"/>
      <c r="B544" s="36" t="s">
        <v>33</v>
      </c>
      <c r="C544" s="37"/>
      <c r="D544" s="38"/>
      <c r="E544" s="39"/>
      <c r="F544" s="38" t="n">
        <v>17.18</v>
      </c>
      <c r="G544" s="40" t="n">
        <v>23</v>
      </c>
      <c r="H544" s="38" t="n">
        <v>3.43</v>
      </c>
      <c r="I544" s="40" t="n">
        <v>289.6</v>
      </c>
      <c r="J544" s="40" t="n">
        <v>0</v>
      </c>
      <c r="K544" s="38"/>
      <c r="L544" s="38" t="n">
        <f aca="false">L543/100</f>
        <v>26.532</v>
      </c>
    </row>
    <row r="545" customFormat="false" ht="36.95" hidden="false" customHeight="true" outlineLevel="0" collapsed="false">
      <c r="A545" s="7" t="s">
        <v>214</v>
      </c>
      <c r="B545" s="41" t="s">
        <v>215</v>
      </c>
      <c r="C545" s="15" t="n">
        <v>130</v>
      </c>
      <c r="D545" s="25"/>
      <c r="E545" s="26"/>
      <c r="F545" s="25"/>
      <c r="G545" s="25"/>
      <c r="H545" s="26"/>
      <c r="I545" s="25"/>
      <c r="J545" s="25"/>
      <c r="K545" s="23"/>
      <c r="L545" s="43" t="n">
        <v>7.7</v>
      </c>
    </row>
    <row r="546" customFormat="false" ht="16.5" hidden="false" customHeight="false" outlineLevel="0" collapsed="false">
      <c r="A546" s="7"/>
      <c r="B546" s="22" t="s">
        <v>216</v>
      </c>
      <c r="C546" s="15"/>
      <c r="D546" s="23" t="n">
        <v>18.59</v>
      </c>
      <c r="E546" s="24" t="n">
        <f aca="false">D546/100</f>
        <v>0.1859</v>
      </c>
      <c r="F546" s="25"/>
      <c r="G546" s="25"/>
      <c r="H546" s="26" t="n">
        <f aca="false">H502*D546/100</f>
        <v>0</v>
      </c>
      <c r="I546" s="25"/>
      <c r="J546" s="25"/>
      <c r="K546" s="23" t="n">
        <v>35</v>
      </c>
      <c r="L546" s="44" t="n">
        <f aca="false">D546*K546</f>
        <v>650.65</v>
      </c>
    </row>
    <row r="547" customFormat="false" ht="16.5" hidden="false" customHeight="false" outlineLevel="0" collapsed="false">
      <c r="A547" s="7"/>
      <c r="B547" s="22" t="s">
        <v>58</v>
      </c>
      <c r="C547" s="15"/>
      <c r="D547" s="23" t="n">
        <v>0.429</v>
      </c>
      <c r="E547" s="24" t="n">
        <f aca="false">D547/100</f>
        <v>0.00429</v>
      </c>
      <c r="F547" s="25"/>
      <c r="G547" s="25"/>
      <c r="H547" s="26" t="n">
        <f aca="false">H502*D547/100</f>
        <v>0</v>
      </c>
      <c r="I547" s="25"/>
      <c r="J547" s="25"/>
      <c r="K547" s="23" t="n">
        <v>84</v>
      </c>
      <c r="L547" s="44" t="n">
        <f aca="false">D547*K547</f>
        <v>36.036</v>
      </c>
    </row>
    <row r="548" customFormat="false" ht="16.5" hidden="false" customHeight="false" outlineLevel="0" collapsed="false">
      <c r="A548" s="7"/>
      <c r="B548" s="22" t="s">
        <v>217</v>
      </c>
      <c r="C548" s="15"/>
      <c r="D548" s="23" t="n">
        <v>0.338</v>
      </c>
      <c r="E548" s="24" t="n">
        <f aca="false">D548/100</f>
        <v>0.00338</v>
      </c>
      <c r="F548" s="25"/>
      <c r="G548" s="25"/>
      <c r="H548" s="26" t="n">
        <f aca="false">H502*D548/100</f>
        <v>0</v>
      </c>
      <c r="I548" s="25"/>
      <c r="J548" s="25"/>
      <c r="K548" s="23" t="n">
        <v>30</v>
      </c>
      <c r="L548" s="44" t="n">
        <f aca="false">D548*K548</f>
        <v>10.14</v>
      </c>
    </row>
    <row r="549" customFormat="false" ht="15.4" hidden="false" customHeight="true" outlineLevel="0" collapsed="false">
      <c r="A549" s="7"/>
      <c r="B549" s="22" t="s">
        <v>118</v>
      </c>
      <c r="C549" s="15"/>
      <c r="D549" s="23" t="n">
        <v>0.611</v>
      </c>
      <c r="E549" s="24" t="n">
        <f aca="false">D549/100</f>
        <v>0.00611</v>
      </c>
      <c r="F549" s="25"/>
      <c r="G549" s="25"/>
      <c r="H549" s="26" t="n">
        <f aca="false">H502*D549/100</f>
        <v>0</v>
      </c>
      <c r="I549" s="25"/>
      <c r="J549" s="25"/>
      <c r="K549" s="23" t="n">
        <v>30</v>
      </c>
      <c r="L549" s="44" t="n">
        <f aca="false">D549*K549</f>
        <v>18.33</v>
      </c>
    </row>
    <row r="550" customFormat="false" ht="16.5" hidden="false" customHeight="false" outlineLevel="0" collapsed="false">
      <c r="A550" s="7"/>
      <c r="B550" s="22" t="s">
        <v>59</v>
      </c>
      <c r="C550" s="15"/>
      <c r="D550" s="23" t="n">
        <v>0.3</v>
      </c>
      <c r="E550" s="24" t="n">
        <f aca="false">D550/100</f>
        <v>0.003</v>
      </c>
      <c r="F550" s="25"/>
      <c r="G550" s="25"/>
      <c r="H550" s="26" t="n">
        <f aca="false">H502*D550/100</f>
        <v>0</v>
      </c>
      <c r="I550" s="25"/>
      <c r="J550" s="25"/>
      <c r="K550" s="23" t="n">
        <v>89</v>
      </c>
      <c r="L550" s="44" t="n">
        <f aca="false">D550*K550</f>
        <v>26.7</v>
      </c>
    </row>
    <row r="551" customFormat="false" ht="16.5" hidden="false" customHeight="false" outlineLevel="0" collapsed="false">
      <c r="A551" s="7"/>
      <c r="B551" s="98" t="s">
        <v>218</v>
      </c>
      <c r="C551" s="15"/>
      <c r="D551" s="26" t="n">
        <v>0.008</v>
      </c>
      <c r="E551" s="34" t="n">
        <f aca="false">D551/100</f>
        <v>8E-005</v>
      </c>
      <c r="F551" s="23"/>
      <c r="G551" s="25"/>
      <c r="H551" s="26" t="n">
        <f aca="false">H502*D551/100</f>
        <v>0</v>
      </c>
      <c r="I551" s="25"/>
      <c r="J551" s="25"/>
      <c r="K551" s="23" t="n">
        <v>350</v>
      </c>
      <c r="L551" s="44" t="n">
        <f aca="false">D551*K551</f>
        <v>2.8</v>
      </c>
    </row>
    <row r="552" customFormat="false" ht="16.5" hidden="false" customHeight="false" outlineLevel="0" collapsed="false">
      <c r="A552" s="7"/>
      <c r="B552" s="22" t="s">
        <v>163</v>
      </c>
      <c r="C552" s="15"/>
      <c r="D552" s="26" t="n">
        <v>0.143</v>
      </c>
      <c r="E552" s="24" t="n">
        <f aca="false">D552/100</f>
        <v>0.00143</v>
      </c>
      <c r="F552" s="23"/>
      <c r="G552" s="25"/>
      <c r="H552" s="26" t="n">
        <f aca="false">H502*D552/100</f>
        <v>0</v>
      </c>
      <c r="I552" s="25"/>
      <c r="J552" s="25"/>
      <c r="K552" s="23" t="n">
        <v>30</v>
      </c>
      <c r="L552" s="44" t="n">
        <f aca="false">D552*K552</f>
        <v>4.29</v>
      </c>
    </row>
    <row r="553" customFormat="false" ht="16.5" hidden="false" customHeight="false" outlineLevel="0" collapsed="false">
      <c r="A553" s="7"/>
      <c r="B553" s="22" t="s">
        <v>21</v>
      </c>
      <c r="C553" s="15"/>
      <c r="D553" s="23" t="n">
        <v>0.39</v>
      </c>
      <c r="E553" s="24" t="n">
        <f aca="false">D553/100</f>
        <v>0.0039</v>
      </c>
      <c r="F553" s="23"/>
      <c r="G553" s="25"/>
      <c r="H553" s="26" t="n">
        <f aca="false">H502*D553/100</f>
        <v>0</v>
      </c>
      <c r="I553" s="25"/>
      <c r="J553" s="25"/>
      <c r="K553" s="23" t="n">
        <v>50</v>
      </c>
      <c r="L553" s="44" t="n">
        <f aca="false">D553*K553</f>
        <v>19.5</v>
      </c>
    </row>
    <row r="554" customFormat="false" ht="16.5" hidden="false" customHeight="false" outlineLevel="0" collapsed="false">
      <c r="A554" s="7"/>
      <c r="B554" s="22" t="s">
        <v>26</v>
      </c>
      <c r="C554" s="15"/>
      <c r="D554" s="23" t="n">
        <v>0.08</v>
      </c>
      <c r="E554" s="24" t="n">
        <f aca="false">D554/100</f>
        <v>0.0008</v>
      </c>
      <c r="F554" s="23"/>
      <c r="G554" s="25"/>
      <c r="H554" s="26" t="n">
        <f aca="false">H502*D554/100</f>
        <v>0</v>
      </c>
      <c r="I554" s="25"/>
      <c r="J554" s="25"/>
      <c r="K554" s="23" t="n">
        <v>14</v>
      </c>
      <c r="L554" s="44" t="n">
        <f aca="false">D554*K554</f>
        <v>1.12</v>
      </c>
    </row>
    <row r="555" customFormat="false" ht="16.5" hidden="false" customHeight="false" outlineLevel="0" collapsed="false">
      <c r="A555" s="7"/>
      <c r="B555" s="22"/>
      <c r="C555" s="15"/>
      <c r="D555" s="23"/>
      <c r="E555" s="24"/>
      <c r="F555" s="23"/>
      <c r="G555" s="25"/>
      <c r="H555" s="26"/>
      <c r="I555" s="25"/>
      <c r="J555" s="25"/>
      <c r="K555" s="23"/>
      <c r="L555" s="23" t="n">
        <f aca="false">SUM(L546:L554)</f>
        <v>769.566</v>
      </c>
    </row>
    <row r="556" customFormat="false" ht="16.5" hidden="false" customHeight="false" outlineLevel="0" collapsed="false">
      <c r="A556" s="35"/>
      <c r="B556" s="36" t="s">
        <v>33</v>
      </c>
      <c r="C556" s="37"/>
      <c r="D556" s="38"/>
      <c r="E556" s="39"/>
      <c r="F556" s="38" t="n">
        <v>2.69</v>
      </c>
      <c r="G556" s="40" t="n">
        <v>3.47</v>
      </c>
      <c r="H556" s="38" t="n">
        <v>17.42</v>
      </c>
      <c r="I556" s="40" t="n">
        <v>111.6</v>
      </c>
      <c r="J556" s="40" t="n">
        <v>0.53</v>
      </c>
      <c r="K556" s="38"/>
      <c r="L556" s="38" t="n">
        <f aca="false">L555/100</f>
        <v>7.69566</v>
      </c>
    </row>
    <row r="557" customFormat="false" ht="25.5" hidden="false" customHeight="false" outlineLevel="0" collapsed="false">
      <c r="A557" s="7" t="s">
        <v>341</v>
      </c>
      <c r="B557" s="41" t="s">
        <v>71</v>
      </c>
      <c r="C557" s="15" t="n">
        <v>150</v>
      </c>
      <c r="D557" s="23"/>
      <c r="E557" s="24"/>
      <c r="F557" s="25"/>
      <c r="G557" s="25"/>
      <c r="H557" s="26"/>
      <c r="I557" s="25"/>
      <c r="J557" s="25"/>
      <c r="K557" s="23"/>
      <c r="L557" s="43" t="n">
        <v>2.32</v>
      </c>
    </row>
    <row r="558" customFormat="false" ht="16.5" hidden="false" customHeight="false" outlineLevel="0" collapsed="false">
      <c r="A558" s="7"/>
      <c r="B558" s="60" t="s">
        <v>72</v>
      </c>
      <c r="C558" s="15"/>
      <c r="D558" s="23" t="n">
        <v>1.5</v>
      </c>
      <c r="E558" s="24" t="n">
        <f aca="false">D558/100</f>
        <v>0.015</v>
      </c>
      <c r="F558" s="25"/>
      <c r="G558" s="25"/>
      <c r="H558" s="26" t="n">
        <f aca="false">H494*D558/100</f>
        <v>0</v>
      </c>
      <c r="I558" s="25"/>
      <c r="J558" s="25"/>
      <c r="K558" s="23" t="n">
        <v>105</v>
      </c>
      <c r="L558" s="23" t="n">
        <f aca="false">D558*K558</f>
        <v>157.5</v>
      </c>
    </row>
    <row r="559" customFormat="false" ht="16.5" hidden="false" customHeight="false" outlineLevel="0" collapsed="false">
      <c r="A559" s="7"/>
      <c r="B559" s="60" t="s">
        <v>32</v>
      </c>
      <c r="C559" s="15"/>
      <c r="D559" s="23" t="n">
        <v>15</v>
      </c>
      <c r="E559" s="24" t="n">
        <f aca="false">D559/100</f>
        <v>0.15</v>
      </c>
      <c r="F559" s="25"/>
      <c r="G559" s="25"/>
      <c r="H559" s="26" t="n">
        <f aca="false">H494*D559/100</f>
        <v>0</v>
      </c>
      <c r="I559" s="25"/>
      <c r="J559" s="25"/>
      <c r="K559" s="23" t="n">
        <v>0</v>
      </c>
      <c r="L559" s="23" t="n">
        <f aca="false">D559*K559</f>
        <v>0</v>
      </c>
    </row>
    <row r="560" customFormat="false" ht="16.5" hidden="false" customHeight="false" outlineLevel="0" collapsed="false">
      <c r="A560" s="7"/>
      <c r="B560" s="60" t="s">
        <v>21</v>
      </c>
      <c r="C560" s="15"/>
      <c r="D560" s="23" t="n">
        <v>1.5</v>
      </c>
      <c r="E560" s="24" t="n">
        <f aca="false">D560/100</f>
        <v>0.015</v>
      </c>
      <c r="F560" s="25"/>
      <c r="G560" s="25"/>
      <c r="H560" s="26" t="n">
        <f aca="false">H494*D560/100</f>
        <v>0</v>
      </c>
      <c r="I560" s="25"/>
      <c r="J560" s="25"/>
      <c r="K560" s="23" t="n">
        <v>46</v>
      </c>
      <c r="L560" s="23" t="n">
        <f aca="false">D560*K560</f>
        <v>69</v>
      </c>
    </row>
    <row r="561" customFormat="false" ht="16.5" hidden="false" customHeight="false" outlineLevel="0" collapsed="false">
      <c r="A561" s="7"/>
      <c r="B561" s="60" t="s">
        <v>73</v>
      </c>
      <c r="C561" s="15"/>
      <c r="D561" s="26" t="n">
        <v>0.015</v>
      </c>
      <c r="E561" s="34" t="n">
        <f aca="false">D561/100</f>
        <v>0.00015</v>
      </c>
      <c r="F561" s="25"/>
      <c r="G561" s="25"/>
      <c r="H561" s="26" t="n">
        <f aca="false">H494*D561/100</f>
        <v>0</v>
      </c>
      <c r="I561" s="25"/>
      <c r="J561" s="25"/>
      <c r="K561" s="23" t="n">
        <v>350</v>
      </c>
      <c r="L561" s="23" t="n">
        <f aca="false">D561*K561</f>
        <v>5.25</v>
      </c>
    </row>
    <row r="562" customFormat="false" ht="16.5" hidden="false" customHeight="false" outlineLevel="0" collapsed="false">
      <c r="A562" s="7"/>
      <c r="B562" s="60"/>
      <c r="C562" s="15"/>
      <c r="D562" s="23"/>
      <c r="E562" s="24"/>
      <c r="F562" s="25"/>
      <c r="G562" s="25"/>
      <c r="H562" s="26"/>
      <c r="I562" s="25"/>
      <c r="J562" s="25"/>
      <c r="K562" s="23"/>
      <c r="L562" s="23" t="n">
        <f aca="false">L558+L559+L560+L561</f>
        <v>231.75</v>
      </c>
    </row>
    <row r="563" customFormat="false" ht="19.9" hidden="false" customHeight="true" outlineLevel="0" collapsed="false">
      <c r="A563" s="35"/>
      <c r="B563" s="36" t="s">
        <v>33</v>
      </c>
      <c r="C563" s="37"/>
      <c r="D563" s="38"/>
      <c r="E563" s="39"/>
      <c r="F563" s="40" t="n">
        <v>0.1</v>
      </c>
      <c r="G563" s="40" t="n">
        <v>0</v>
      </c>
      <c r="H563" s="38" t="n">
        <v>19.63</v>
      </c>
      <c r="I563" s="40" t="n">
        <v>78.8</v>
      </c>
      <c r="J563" s="40" t="n">
        <v>0.2</v>
      </c>
      <c r="K563" s="38"/>
      <c r="L563" s="38" t="n">
        <f aca="false">L562/100</f>
        <v>2.3175</v>
      </c>
    </row>
    <row r="564" customFormat="false" ht="16.5" hidden="false" customHeight="false" outlineLevel="0" collapsed="false">
      <c r="A564" s="7" t="s">
        <v>37</v>
      </c>
      <c r="B564" s="14" t="s">
        <v>74</v>
      </c>
      <c r="C564" s="15" t="s">
        <v>322</v>
      </c>
      <c r="D564" s="23"/>
      <c r="E564" s="24"/>
      <c r="F564" s="25"/>
      <c r="G564" s="25"/>
      <c r="H564" s="26"/>
      <c r="I564" s="25"/>
      <c r="J564" s="25"/>
      <c r="K564" s="23"/>
      <c r="L564" s="16" t="n">
        <v>1.64</v>
      </c>
    </row>
    <row r="565" customFormat="false" ht="16.5" hidden="false" customHeight="false" outlineLevel="0" collapsed="false">
      <c r="A565" s="7"/>
      <c r="B565" s="22" t="s">
        <v>38</v>
      </c>
      <c r="C565" s="15"/>
      <c r="D565" s="23" t="n">
        <v>2</v>
      </c>
      <c r="E565" s="24" t="n">
        <f aca="false">D565/100</f>
        <v>0.02</v>
      </c>
      <c r="F565" s="25"/>
      <c r="G565" s="25"/>
      <c r="H565" s="26" t="n">
        <f aca="false">H494*D565/100</f>
        <v>0</v>
      </c>
      <c r="I565" s="25"/>
      <c r="J565" s="25"/>
      <c r="K565" s="23" t="n">
        <v>41</v>
      </c>
      <c r="L565" s="23" t="n">
        <f aca="false">D565*K565</f>
        <v>82</v>
      </c>
    </row>
    <row r="566" customFormat="false" ht="16.5" hidden="false" customHeight="false" outlineLevel="0" collapsed="false">
      <c r="A566" s="7"/>
      <c r="B566" s="60" t="s">
        <v>76</v>
      </c>
      <c r="C566" s="15"/>
      <c r="D566" s="23" t="n">
        <v>2</v>
      </c>
      <c r="E566" s="24" t="n">
        <f aca="false">D566/100</f>
        <v>0.02</v>
      </c>
      <c r="F566" s="25"/>
      <c r="G566" s="25"/>
      <c r="H566" s="26" t="n">
        <f aca="false">H494*D566/100</f>
        <v>0</v>
      </c>
      <c r="I566" s="25"/>
      <c r="J566" s="25"/>
      <c r="K566" s="23" t="n">
        <v>41</v>
      </c>
      <c r="L566" s="23" t="n">
        <f aca="false">D566*K566</f>
        <v>82</v>
      </c>
    </row>
    <row r="567" customFormat="false" ht="16.5" hidden="false" customHeight="false" outlineLevel="0" collapsed="false">
      <c r="A567" s="7"/>
      <c r="B567" s="60"/>
      <c r="C567" s="15"/>
      <c r="D567" s="23"/>
      <c r="E567" s="24"/>
      <c r="F567" s="25"/>
      <c r="G567" s="25"/>
      <c r="H567" s="26"/>
      <c r="I567" s="25"/>
      <c r="J567" s="25"/>
      <c r="K567" s="23"/>
      <c r="L567" s="23" t="n">
        <f aca="false">L565+L566</f>
        <v>164</v>
      </c>
    </row>
    <row r="568" customFormat="false" ht="16.5" hidden="false" customHeight="false" outlineLevel="0" collapsed="false">
      <c r="A568" s="35"/>
      <c r="B568" s="36" t="s">
        <v>33</v>
      </c>
      <c r="C568" s="37"/>
      <c r="D568" s="38"/>
      <c r="E568" s="39"/>
      <c r="F568" s="38" t="n">
        <v>4.8</v>
      </c>
      <c r="G568" s="38" t="n">
        <v>0.735</v>
      </c>
      <c r="H568" s="40" t="n">
        <v>24.4</v>
      </c>
      <c r="I568" s="40" t="n">
        <v>123</v>
      </c>
      <c r="J568" s="40" t="n">
        <v>0</v>
      </c>
      <c r="K568" s="38"/>
      <c r="L568" s="38" t="n">
        <f aca="false">L567/100</f>
        <v>1.64</v>
      </c>
    </row>
    <row r="569" customFormat="false" ht="16.5" hidden="false" customHeight="false" outlineLevel="0" collapsed="false">
      <c r="A569" s="46"/>
      <c r="B569" s="47" t="s">
        <v>167</v>
      </c>
      <c r="C569" s="48"/>
      <c r="D569" s="49"/>
      <c r="E569" s="50"/>
      <c r="F569" s="53" t="n">
        <f aca="false">F532+F544+F556+F563+F568</f>
        <v>26.83</v>
      </c>
      <c r="G569" s="53" t="n">
        <f aca="false">G532+G544+G556+G563+G568</f>
        <v>31.645</v>
      </c>
      <c r="H569" s="53" t="n">
        <f aca="false">H532+H544+H556+H563+H568</f>
        <v>75.6</v>
      </c>
      <c r="I569" s="107" t="n">
        <f aca="false">I532+I544+I556+I563+I568</f>
        <v>694</v>
      </c>
      <c r="J569" s="53" t="n">
        <f aca="false">J532+J544+J556+J563+J568</f>
        <v>0.73</v>
      </c>
      <c r="K569" s="49"/>
      <c r="L569" s="53" t="n">
        <f aca="false">L532+L544+L556+L563+L568</f>
        <v>39.39716</v>
      </c>
    </row>
    <row r="570" customFormat="false" ht="16.35" hidden="false" customHeight="true" outlineLevel="0" collapsed="false">
      <c r="A570" s="9" t="s">
        <v>78</v>
      </c>
      <c r="B570" s="9"/>
      <c r="C570" s="9"/>
      <c r="D570" s="9"/>
      <c r="E570" s="9"/>
      <c r="F570" s="9"/>
      <c r="G570" s="9"/>
      <c r="H570" s="9"/>
      <c r="I570" s="9"/>
      <c r="J570" s="9"/>
      <c r="K570" s="9"/>
      <c r="L570" s="9"/>
    </row>
    <row r="571" customFormat="false" ht="52.35" hidden="false" customHeight="true" outlineLevel="0" collapsed="false">
      <c r="A571" s="7" t="s">
        <v>219</v>
      </c>
      <c r="B571" s="41" t="s">
        <v>220</v>
      </c>
      <c r="C571" s="15" t="s">
        <v>333</v>
      </c>
      <c r="D571" s="25"/>
      <c r="E571" s="26"/>
      <c r="F571" s="25"/>
      <c r="G571" s="25"/>
      <c r="H571" s="26"/>
      <c r="I571" s="25"/>
      <c r="J571" s="25"/>
      <c r="K571" s="23"/>
      <c r="L571" s="43" t="n">
        <v>8.39</v>
      </c>
    </row>
    <row r="572" customFormat="false" ht="16.5" hidden="false" customHeight="false" outlineLevel="0" collapsed="false">
      <c r="A572" s="7"/>
      <c r="B572" s="22" t="s">
        <v>221</v>
      </c>
      <c r="C572" s="15"/>
      <c r="D572" s="25" t="n">
        <v>3</v>
      </c>
      <c r="E572" s="24" t="n">
        <f aca="false">D572/100</f>
        <v>0.03</v>
      </c>
      <c r="F572" s="25"/>
      <c r="G572" s="25"/>
      <c r="H572" s="26" t="n">
        <f aca="false">H494*D572/100</f>
        <v>0</v>
      </c>
      <c r="I572" s="25"/>
      <c r="J572" s="25"/>
      <c r="K572" s="23" t="n">
        <v>45</v>
      </c>
      <c r="L572" s="23" t="n">
        <f aca="false">D572*K572</f>
        <v>135</v>
      </c>
    </row>
    <row r="573" customFormat="false" ht="16.5" hidden="false" customHeight="false" outlineLevel="0" collapsed="false">
      <c r="A573" s="7"/>
      <c r="B573" s="22" t="s">
        <v>32</v>
      </c>
      <c r="C573" s="15"/>
      <c r="D573" s="23" t="n">
        <v>3.3</v>
      </c>
      <c r="E573" s="24" t="n">
        <f aca="false">D573/100</f>
        <v>0.033</v>
      </c>
      <c r="F573" s="25"/>
      <c r="G573" s="25"/>
      <c r="H573" s="26" t="n">
        <f aca="false">H494*D573/100</f>
        <v>0</v>
      </c>
      <c r="I573" s="25"/>
      <c r="J573" s="25"/>
      <c r="K573" s="23" t="n">
        <v>0</v>
      </c>
      <c r="L573" s="23" t="n">
        <f aca="false">D573*K573</f>
        <v>0</v>
      </c>
    </row>
    <row r="574" customFormat="false" ht="16.5" hidden="false" customHeight="false" outlineLevel="0" collapsed="false">
      <c r="A574" s="7"/>
      <c r="B574" s="22" t="s">
        <v>29</v>
      </c>
      <c r="C574" s="15"/>
      <c r="D574" s="23" t="n">
        <v>9.75</v>
      </c>
      <c r="E574" s="24" t="n">
        <f aca="false">D574/100</f>
        <v>0.0975</v>
      </c>
      <c r="F574" s="25"/>
      <c r="G574" s="25"/>
      <c r="H574" s="26" t="n">
        <f aca="false">H494*D574/100</f>
        <v>0</v>
      </c>
      <c r="I574" s="25"/>
      <c r="J574" s="25"/>
      <c r="K574" s="23" t="n">
        <v>50</v>
      </c>
      <c r="L574" s="23" t="n">
        <f aca="false">D574*K574</f>
        <v>487.5</v>
      </c>
    </row>
    <row r="575" customFormat="false" ht="16.35" hidden="false" customHeight="true" outlineLevel="0" collapsed="false">
      <c r="A575" s="7"/>
      <c r="B575" s="22" t="s">
        <v>21</v>
      </c>
      <c r="C575" s="15"/>
      <c r="D575" s="23" t="n">
        <v>0.45</v>
      </c>
      <c r="E575" s="24" t="n">
        <f aca="false">D575/100</f>
        <v>0.0045</v>
      </c>
      <c r="F575" s="25"/>
      <c r="G575" s="25"/>
      <c r="H575" s="26" t="n">
        <f aca="false">H494*D575/100</f>
        <v>0</v>
      </c>
      <c r="I575" s="25"/>
      <c r="J575" s="25"/>
      <c r="K575" s="23" t="n">
        <v>46</v>
      </c>
      <c r="L575" s="23" t="n">
        <f aca="false">D575*K575</f>
        <v>20.7</v>
      </c>
    </row>
    <row r="576" customFormat="false" ht="16.5" hidden="false" customHeight="false" outlineLevel="0" collapsed="false">
      <c r="A576" s="7"/>
      <c r="B576" s="22" t="s">
        <v>26</v>
      </c>
      <c r="C576" s="15"/>
      <c r="D576" s="25" t="n">
        <v>0.075</v>
      </c>
      <c r="E576" s="34" t="n">
        <f aca="false">D576/100</f>
        <v>0.00075</v>
      </c>
      <c r="F576" s="25"/>
      <c r="G576" s="25"/>
      <c r="H576" s="26" t="n">
        <f aca="false">H494*D576/100</f>
        <v>0</v>
      </c>
      <c r="I576" s="25"/>
      <c r="J576" s="25"/>
      <c r="K576" s="23" t="n">
        <v>14</v>
      </c>
      <c r="L576" s="23" t="n">
        <f aca="false">D576*K576</f>
        <v>1.05</v>
      </c>
    </row>
    <row r="577" customFormat="false" ht="16.5" hidden="false" customHeight="false" outlineLevel="0" collapsed="false">
      <c r="A577" s="7"/>
      <c r="B577" s="22" t="s">
        <v>23</v>
      </c>
      <c r="C577" s="15"/>
      <c r="D577" s="25" t="n">
        <v>0.5</v>
      </c>
      <c r="E577" s="24" t="n">
        <f aca="false">D577/100</f>
        <v>0.005</v>
      </c>
      <c r="F577" s="25"/>
      <c r="G577" s="25"/>
      <c r="H577" s="26" t="n">
        <f aca="false">H494*D577/100</f>
        <v>0</v>
      </c>
      <c r="I577" s="25"/>
      <c r="J577" s="25"/>
      <c r="K577" s="23" t="n">
        <v>390</v>
      </c>
      <c r="L577" s="23" t="n">
        <f aca="false">D577*K577</f>
        <v>195</v>
      </c>
    </row>
    <row r="578" customFormat="false" ht="16.5" hidden="false" customHeight="false" outlineLevel="0" collapsed="false">
      <c r="A578" s="27"/>
      <c r="B578" s="28" t="s">
        <v>179</v>
      </c>
      <c r="C578" s="15"/>
      <c r="D578" s="31" t="n">
        <v>15</v>
      </c>
      <c r="E578" s="30" t="n">
        <f aca="false">D578/100</f>
        <v>0.15</v>
      </c>
      <c r="F578" s="31"/>
      <c r="G578" s="31"/>
      <c r="H578" s="86" t="n">
        <f aca="false">H494*D578/100</f>
        <v>0</v>
      </c>
      <c r="I578" s="31"/>
      <c r="J578" s="31"/>
      <c r="K578" s="29" t="n">
        <v>0</v>
      </c>
      <c r="L578" s="29" t="n">
        <f aca="false">D578*K578</f>
        <v>0</v>
      </c>
    </row>
    <row r="579" customFormat="false" ht="16.5" hidden="false" customHeight="false" outlineLevel="0" collapsed="false">
      <c r="A579" s="7"/>
      <c r="B579" s="22"/>
      <c r="C579" s="15"/>
      <c r="D579" s="25"/>
      <c r="E579" s="26"/>
      <c r="F579" s="25"/>
      <c r="G579" s="25"/>
      <c r="H579" s="26"/>
      <c r="I579" s="25"/>
      <c r="J579" s="25"/>
      <c r="K579" s="23"/>
      <c r="L579" s="23" t="n">
        <f aca="false">L572+L573+L574+L575+L576+L577+L578</f>
        <v>839.25</v>
      </c>
    </row>
    <row r="580" customFormat="false" ht="16.5" hidden="false" customHeight="false" outlineLevel="0" collapsed="false">
      <c r="A580" s="35"/>
      <c r="B580" s="36"/>
      <c r="C580" s="37"/>
      <c r="D580" s="40"/>
      <c r="E580" s="59"/>
      <c r="F580" s="40" t="n">
        <v>6.1</v>
      </c>
      <c r="G580" s="40" t="n">
        <v>12.1</v>
      </c>
      <c r="H580" s="38" t="n">
        <v>35</v>
      </c>
      <c r="I580" s="40" t="n">
        <v>273</v>
      </c>
      <c r="J580" s="40" t="n">
        <v>0</v>
      </c>
      <c r="K580" s="38"/>
      <c r="L580" s="38" t="n">
        <f aca="false">L579/100</f>
        <v>8.3925</v>
      </c>
    </row>
    <row r="581" customFormat="false" ht="25.5" hidden="false" customHeight="false" outlineLevel="0" collapsed="false">
      <c r="A581" s="7" t="s">
        <v>106</v>
      </c>
      <c r="B581" s="41" t="s">
        <v>107</v>
      </c>
      <c r="C581" s="15" t="n">
        <v>150</v>
      </c>
      <c r="D581" s="23"/>
      <c r="E581" s="24"/>
      <c r="F581" s="25"/>
      <c r="G581" s="25"/>
      <c r="H581" s="26"/>
      <c r="I581" s="25"/>
      <c r="J581" s="25"/>
      <c r="K581" s="23"/>
      <c r="L581" s="43" t="n">
        <v>5.2</v>
      </c>
    </row>
    <row r="582" customFormat="false" ht="16.5" hidden="false" customHeight="false" outlineLevel="0" collapsed="false">
      <c r="A582" s="7"/>
      <c r="B582" s="60" t="s">
        <v>108</v>
      </c>
      <c r="C582" s="15"/>
      <c r="D582" s="23" t="n">
        <v>0.2</v>
      </c>
      <c r="E582" s="24" t="n">
        <f aca="false">D582/100</f>
        <v>0.002</v>
      </c>
      <c r="F582" s="25"/>
      <c r="G582" s="25"/>
      <c r="H582" s="26" t="n">
        <f aca="false">H494*D582/100</f>
        <v>0</v>
      </c>
      <c r="I582" s="25"/>
      <c r="J582" s="25"/>
      <c r="K582" s="23" t="n">
        <v>380</v>
      </c>
      <c r="L582" s="23" t="n">
        <f aca="false">D582*K582</f>
        <v>76</v>
      </c>
    </row>
    <row r="583" customFormat="false" ht="16.5" hidden="false" customHeight="false" outlineLevel="0" collapsed="false">
      <c r="A583" s="7"/>
      <c r="B583" s="60" t="s">
        <v>29</v>
      </c>
      <c r="C583" s="15"/>
      <c r="D583" s="23" t="n">
        <v>7.5</v>
      </c>
      <c r="E583" s="24" t="n">
        <f aca="false">D583/100</f>
        <v>0.075</v>
      </c>
      <c r="F583" s="25"/>
      <c r="G583" s="25"/>
      <c r="H583" s="26" t="n">
        <f aca="false">H494*D583/100</f>
        <v>0</v>
      </c>
      <c r="I583" s="25"/>
      <c r="J583" s="25"/>
      <c r="K583" s="23" t="n">
        <v>50</v>
      </c>
      <c r="L583" s="23" t="n">
        <f aca="false">D583*K583</f>
        <v>375</v>
      </c>
    </row>
    <row r="584" customFormat="false" ht="16.5" hidden="false" customHeight="false" outlineLevel="0" collapsed="false">
      <c r="A584" s="7"/>
      <c r="B584" s="60" t="s">
        <v>21</v>
      </c>
      <c r="C584" s="15"/>
      <c r="D584" s="23" t="n">
        <v>1.5</v>
      </c>
      <c r="E584" s="24" t="n">
        <f aca="false">D584/100</f>
        <v>0.015</v>
      </c>
      <c r="F584" s="25"/>
      <c r="G584" s="25"/>
      <c r="H584" s="26" t="n">
        <f aca="false">H494*D584/100</f>
        <v>0</v>
      </c>
      <c r="I584" s="25"/>
      <c r="J584" s="25"/>
      <c r="K584" s="23" t="n">
        <v>46</v>
      </c>
      <c r="L584" s="23" t="n">
        <f aca="false">D584*K584</f>
        <v>69</v>
      </c>
    </row>
    <row r="585" customFormat="false" ht="16.5" hidden="false" customHeight="false" outlineLevel="0" collapsed="false">
      <c r="A585" s="7"/>
      <c r="B585" s="60" t="s">
        <v>32</v>
      </c>
      <c r="C585" s="15"/>
      <c r="D585" s="23" t="n">
        <v>8.25</v>
      </c>
      <c r="E585" s="24" t="n">
        <f aca="false">D585/100</f>
        <v>0.0825</v>
      </c>
      <c r="F585" s="25"/>
      <c r="G585" s="25"/>
      <c r="H585" s="26" t="n">
        <f aca="false">H494*D585/100</f>
        <v>0</v>
      </c>
      <c r="I585" s="25"/>
      <c r="J585" s="25"/>
      <c r="K585" s="23" t="n">
        <v>0</v>
      </c>
      <c r="L585" s="23" t="n">
        <f aca="false">D585*K585</f>
        <v>0</v>
      </c>
    </row>
    <row r="586" customFormat="false" ht="16.5" hidden="false" customHeight="false" outlineLevel="0" collapsed="false">
      <c r="A586" s="7"/>
      <c r="B586" s="60"/>
      <c r="C586" s="15"/>
      <c r="D586" s="23"/>
      <c r="E586" s="24"/>
      <c r="F586" s="25"/>
      <c r="G586" s="25"/>
      <c r="H586" s="26"/>
      <c r="I586" s="25"/>
      <c r="J586" s="25"/>
      <c r="K586" s="23"/>
      <c r="L586" s="23" t="n">
        <f aca="false">L582+L583+L584+L585</f>
        <v>520</v>
      </c>
    </row>
    <row r="587" customFormat="false" ht="16.5" hidden="false" customHeight="false" outlineLevel="0" collapsed="false">
      <c r="A587" s="35"/>
      <c r="B587" s="36" t="s">
        <v>33</v>
      </c>
      <c r="C587" s="37"/>
      <c r="D587" s="38"/>
      <c r="E587" s="39"/>
      <c r="F587" s="40" t="n">
        <v>3.38</v>
      </c>
      <c r="G587" s="40" t="n">
        <v>2.88</v>
      </c>
      <c r="H587" s="40" t="n">
        <v>24</v>
      </c>
      <c r="I587" s="40" t="n">
        <v>135.7</v>
      </c>
      <c r="J587" s="40" t="n">
        <v>0</v>
      </c>
      <c r="K587" s="38"/>
      <c r="L587" s="38" t="n">
        <f aca="false">L586/100</f>
        <v>5.2</v>
      </c>
    </row>
    <row r="588" customFormat="false" ht="16.5" hidden="false" customHeight="false" outlineLevel="0" collapsed="false">
      <c r="A588" s="7" t="s">
        <v>37</v>
      </c>
      <c r="B588" s="14" t="s">
        <v>38</v>
      </c>
      <c r="C588" s="15" t="n">
        <v>20</v>
      </c>
      <c r="D588" s="23"/>
      <c r="E588" s="24"/>
      <c r="F588" s="25"/>
      <c r="G588" s="25"/>
      <c r="H588" s="26"/>
      <c r="I588" s="25"/>
      <c r="J588" s="25"/>
      <c r="K588" s="23"/>
      <c r="L588" s="16" t="n">
        <v>0.82</v>
      </c>
    </row>
    <row r="589" customFormat="false" ht="16.5" hidden="false" customHeight="false" outlineLevel="0" collapsed="false">
      <c r="A589" s="7"/>
      <c r="B589" s="14"/>
      <c r="C589" s="15"/>
      <c r="D589" s="23" t="n">
        <v>2</v>
      </c>
      <c r="E589" s="24" t="n">
        <f aca="false">D589/100</f>
        <v>0.02</v>
      </c>
      <c r="F589" s="25"/>
      <c r="G589" s="25"/>
      <c r="H589" s="26" t="n">
        <f aca="false">H494*D589/100</f>
        <v>0</v>
      </c>
      <c r="I589" s="25"/>
      <c r="J589" s="25"/>
      <c r="K589" s="23" t="n">
        <v>41</v>
      </c>
      <c r="L589" s="23" t="n">
        <f aca="false">D589*K589</f>
        <v>82</v>
      </c>
    </row>
    <row r="590" customFormat="false" ht="16.5" hidden="false" customHeight="false" outlineLevel="0" collapsed="false">
      <c r="A590" s="35"/>
      <c r="B590" s="36" t="s">
        <v>33</v>
      </c>
      <c r="C590" s="37"/>
      <c r="D590" s="38"/>
      <c r="E590" s="39"/>
      <c r="F590" s="40" t="n">
        <v>2.4</v>
      </c>
      <c r="G590" s="40" t="n">
        <v>0.4</v>
      </c>
      <c r="H590" s="40" t="n">
        <v>12.2</v>
      </c>
      <c r="I590" s="40" t="n">
        <v>63.6</v>
      </c>
      <c r="J590" s="40" t="n">
        <v>0</v>
      </c>
      <c r="K590" s="38"/>
      <c r="L590" s="38" t="n">
        <f aca="false">L589/100</f>
        <v>0.82</v>
      </c>
    </row>
    <row r="591" customFormat="false" ht="16.5" hidden="false" customHeight="false" outlineLevel="0" collapsed="false">
      <c r="A591" s="46"/>
      <c r="B591" s="63" t="s">
        <v>89</v>
      </c>
      <c r="C591" s="48"/>
      <c r="D591" s="49"/>
      <c r="E591" s="50"/>
      <c r="F591" s="49" t="n">
        <f aca="false">F580+F587+F590</f>
        <v>11.88</v>
      </c>
      <c r="G591" s="49" t="n">
        <f aca="false">G580+G587+G590</f>
        <v>15.38</v>
      </c>
      <c r="H591" s="52" t="n">
        <f aca="false">H580+H587+H590</f>
        <v>71.2</v>
      </c>
      <c r="I591" s="51" t="n">
        <f aca="false">I580+I587+I590</f>
        <v>472.3</v>
      </c>
      <c r="J591" s="49" t="n">
        <f aca="false">J580+J587+J590</f>
        <v>0</v>
      </c>
      <c r="K591" s="49"/>
      <c r="L591" s="49" t="n">
        <f aca="false">L580+L587+L590</f>
        <v>14.4125</v>
      </c>
    </row>
    <row r="592" customFormat="false" ht="16.35" hidden="false" customHeight="true" outlineLevel="0" collapsed="false">
      <c r="A592" s="9" t="s">
        <v>90</v>
      </c>
      <c r="B592" s="9"/>
      <c r="C592" s="9"/>
      <c r="D592" s="9"/>
      <c r="E592" s="9"/>
      <c r="F592" s="9"/>
      <c r="G592" s="9"/>
      <c r="H592" s="9"/>
      <c r="I592" s="9"/>
      <c r="J592" s="9"/>
      <c r="K592" s="9"/>
      <c r="L592" s="9"/>
    </row>
    <row r="593" customFormat="false" ht="16.5" hidden="false" customHeight="false" outlineLevel="0" collapsed="false">
      <c r="A593" s="7" t="s">
        <v>93</v>
      </c>
      <c r="B593" s="41" t="s">
        <v>94</v>
      </c>
      <c r="C593" s="15" t="n">
        <v>20</v>
      </c>
      <c r="D593" s="23"/>
      <c r="E593" s="24"/>
      <c r="F593" s="25"/>
      <c r="G593" s="25"/>
      <c r="H593" s="26"/>
      <c r="I593" s="25"/>
      <c r="J593" s="25"/>
      <c r="K593" s="23"/>
      <c r="L593" s="16" t="n">
        <v>1.7</v>
      </c>
    </row>
    <row r="594" customFormat="false" ht="16.5" hidden="false" customHeight="false" outlineLevel="0" collapsed="false">
      <c r="A594" s="7"/>
      <c r="B594" s="60" t="s">
        <v>342</v>
      </c>
      <c r="C594" s="15"/>
      <c r="D594" s="23" t="n">
        <v>2</v>
      </c>
      <c r="E594" s="24" t="n">
        <f aca="false">D594/100</f>
        <v>0.02</v>
      </c>
      <c r="F594" s="25"/>
      <c r="G594" s="25"/>
      <c r="H594" s="26" t="n">
        <f aca="false">H494*D594/100</f>
        <v>0</v>
      </c>
      <c r="I594" s="25"/>
      <c r="J594" s="25"/>
      <c r="K594" s="23" t="n">
        <v>85</v>
      </c>
      <c r="L594" s="23" t="n">
        <f aca="false">D594*K594</f>
        <v>170</v>
      </c>
    </row>
    <row r="595" customFormat="false" ht="16.5" hidden="false" customHeight="false" outlineLevel="0" collapsed="false">
      <c r="A595" s="35"/>
      <c r="B595" s="36" t="s">
        <v>33</v>
      </c>
      <c r="C595" s="37"/>
      <c r="D595" s="38"/>
      <c r="E595" s="39"/>
      <c r="F595" s="40" t="n">
        <v>3.2</v>
      </c>
      <c r="G595" s="40" t="n">
        <v>2.8</v>
      </c>
      <c r="H595" s="40" t="n">
        <v>27.4</v>
      </c>
      <c r="I595" s="40" t="n">
        <v>74</v>
      </c>
      <c r="J595" s="40" t="n">
        <v>0</v>
      </c>
      <c r="K595" s="38"/>
      <c r="L595" s="38" t="n">
        <f aca="false">L594/100</f>
        <v>1.7</v>
      </c>
    </row>
    <row r="596" customFormat="false" ht="25.5" hidden="false" customHeight="false" outlineLevel="0" collapsed="false">
      <c r="A596" s="7" t="s">
        <v>85</v>
      </c>
      <c r="B596" s="41" t="s">
        <v>86</v>
      </c>
      <c r="C596" s="15" t="n">
        <v>150</v>
      </c>
      <c r="D596" s="23"/>
      <c r="E596" s="24"/>
      <c r="F596" s="25"/>
      <c r="G596" s="25"/>
      <c r="H596" s="26"/>
      <c r="I596" s="25"/>
      <c r="J596" s="25"/>
      <c r="K596" s="23"/>
      <c r="L596" s="43" t="n">
        <v>0.68</v>
      </c>
    </row>
    <row r="597" customFormat="false" ht="16.5" hidden="false" customHeight="false" outlineLevel="0" collapsed="false">
      <c r="A597" s="7"/>
      <c r="B597" s="60" t="s">
        <v>87</v>
      </c>
      <c r="C597" s="15"/>
      <c r="D597" s="26" t="n">
        <v>0.037</v>
      </c>
      <c r="E597" s="24" t="n">
        <f aca="false">D597/100</f>
        <v>0.00037</v>
      </c>
      <c r="F597" s="25"/>
      <c r="G597" s="25"/>
      <c r="H597" s="26" t="n">
        <f aca="false">H482*D597/100</f>
        <v>0.0291856</v>
      </c>
      <c r="I597" s="25"/>
      <c r="J597" s="25"/>
      <c r="K597" s="23" t="n">
        <v>450</v>
      </c>
      <c r="L597" s="23" t="n">
        <f aca="false">D597*K597</f>
        <v>16.65</v>
      </c>
      <c r="O597" s="65"/>
    </row>
    <row r="598" customFormat="false" ht="16.5" hidden="false" customHeight="false" outlineLevel="0" collapsed="false">
      <c r="A598" s="7"/>
      <c r="B598" s="60" t="s">
        <v>21</v>
      </c>
      <c r="C598" s="15"/>
      <c r="D598" s="23" t="n">
        <v>1.12</v>
      </c>
      <c r="E598" s="24" t="n">
        <f aca="false">D598/100</f>
        <v>0.0112</v>
      </c>
      <c r="F598" s="25"/>
      <c r="G598" s="25"/>
      <c r="H598" s="26" t="n">
        <f aca="false">H482*D598/100</f>
        <v>0.883456</v>
      </c>
      <c r="I598" s="25"/>
      <c r="J598" s="25"/>
      <c r="K598" s="23" t="n">
        <v>46</v>
      </c>
      <c r="L598" s="23" t="n">
        <f aca="false">D598*K598</f>
        <v>51.52</v>
      </c>
    </row>
    <row r="599" customFormat="false" ht="16.5" hidden="false" customHeight="false" outlineLevel="0" collapsed="false">
      <c r="A599" s="7"/>
      <c r="B599" s="60" t="s">
        <v>32</v>
      </c>
      <c r="C599" s="15"/>
      <c r="D599" s="23" t="n">
        <v>15.3</v>
      </c>
      <c r="E599" s="24" t="n">
        <f aca="false">D599/100</f>
        <v>0.153</v>
      </c>
      <c r="F599" s="25"/>
      <c r="G599" s="25"/>
      <c r="H599" s="26" t="n">
        <f aca="false">H482*D599/100</f>
        <v>12.06864</v>
      </c>
      <c r="I599" s="25"/>
      <c r="J599" s="25"/>
      <c r="K599" s="23" t="n">
        <v>0</v>
      </c>
      <c r="L599" s="23" t="n">
        <f aca="false">D599*K599</f>
        <v>0</v>
      </c>
    </row>
    <row r="600" customFormat="false" ht="16.5" hidden="false" customHeight="false" outlineLevel="0" collapsed="false">
      <c r="A600" s="7"/>
      <c r="B600" s="60"/>
      <c r="C600" s="15"/>
      <c r="D600" s="23"/>
      <c r="E600" s="24"/>
      <c r="F600" s="25"/>
      <c r="G600" s="25"/>
      <c r="H600" s="26"/>
      <c r="I600" s="25"/>
      <c r="J600" s="25"/>
      <c r="K600" s="23"/>
      <c r="L600" s="23" t="n">
        <f aca="false">L597+L598+L599</f>
        <v>68.17</v>
      </c>
    </row>
    <row r="601" customFormat="false" ht="16.5" hidden="false" customHeight="false" outlineLevel="0" collapsed="false">
      <c r="A601" s="35"/>
      <c r="B601" s="36" t="s">
        <v>33</v>
      </c>
      <c r="C601" s="37"/>
      <c r="D601" s="38"/>
      <c r="E601" s="39"/>
      <c r="F601" s="78" t="n">
        <v>0.1</v>
      </c>
      <c r="G601" s="80" t="n">
        <v>0</v>
      </c>
      <c r="H601" s="80" t="n">
        <v>15</v>
      </c>
      <c r="I601" s="80" t="n">
        <v>60</v>
      </c>
      <c r="J601" s="80" t="n">
        <v>0</v>
      </c>
      <c r="K601" s="38"/>
      <c r="L601" s="38" t="n">
        <f aca="false">L600/100</f>
        <v>0.6817</v>
      </c>
    </row>
    <row r="602" customFormat="false" ht="16.5" hidden="false" customHeight="false" outlineLevel="0" collapsed="false">
      <c r="A602" s="46"/>
      <c r="B602" s="47" t="s">
        <v>33</v>
      </c>
      <c r="C602" s="48"/>
      <c r="D602" s="51"/>
      <c r="E602" s="52"/>
      <c r="F602" s="51" t="n">
        <f aca="false">F595+F601</f>
        <v>3.3</v>
      </c>
      <c r="G602" s="51" t="n">
        <f aca="false">G595+G601</f>
        <v>2.8</v>
      </c>
      <c r="H602" s="51" t="n">
        <f aca="false">H595+H601</f>
        <v>42.4</v>
      </c>
      <c r="I602" s="51" t="n">
        <f aca="false">I595+I601</f>
        <v>134</v>
      </c>
      <c r="J602" s="51" t="n">
        <f aca="false">J595+J601</f>
        <v>0</v>
      </c>
      <c r="K602" s="49"/>
      <c r="L602" s="49" t="n">
        <f aca="false">L595+L601</f>
        <v>2.3817</v>
      </c>
    </row>
    <row r="603" customFormat="false" ht="16.5" hidden="false" customHeight="false" outlineLevel="0" collapsed="false">
      <c r="A603" s="67"/>
      <c r="B603" s="68" t="s">
        <v>97</v>
      </c>
      <c r="C603" s="69"/>
      <c r="D603" s="70"/>
      <c r="E603" s="71"/>
      <c r="F603" s="70" t="n">
        <f aca="false">F514+F518+F569+F591+F602</f>
        <v>53.01</v>
      </c>
      <c r="G603" s="70" t="n">
        <f aca="false">G514+G518+G569+G591+G602</f>
        <v>65.725</v>
      </c>
      <c r="H603" s="70" t="n">
        <f aca="false">H514+H518+H569+H591+H602</f>
        <v>241.5</v>
      </c>
      <c r="I603" s="104" t="n">
        <f aca="false">I514+I518+I569+I591+I602</f>
        <v>1695.9</v>
      </c>
      <c r="J603" s="70" t="n">
        <f aca="false">J514+J518+J569+J591+J602</f>
        <v>1.25</v>
      </c>
      <c r="K603" s="70"/>
      <c r="L603" s="70" t="n">
        <f aca="false">L514+L518+L569+L591+L602</f>
        <v>84.52286</v>
      </c>
    </row>
    <row r="604" customFormat="false" ht="25.9" hidden="false" customHeight="true" outlineLevel="0" collapsed="false">
      <c r="A604" s="9" t="s">
        <v>222</v>
      </c>
      <c r="B604" s="9"/>
      <c r="C604" s="9"/>
      <c r="D604" s="9"/>
      <c r="E604" s="9"/>
      <c r="F604" s="9"/>
      <c r="G604" s="9"/>
      <c r="H604" s="9"/>
      <c r="I604" s="9"/>
      <c r="J604" s="9"/>
      <c r="K604" s="9"/>
      <c r="L604" s="9"/>
    </row>
    <row r="605" customFormat="false" ht="27.95" hidden="false" customHeight="true" outlineLevel="0" collapsed="false">
      <c r="A605" s="9" t="s">
        <v>14</v>
      </c>
      <c r="B605" s="9"/>
      <c r="C605" s="9"/>
      <c r="D605" s="9"/>
      <c r="E605" s="9"/>
      <c r="F605" s="9"/>
      <c r="G605" s="9"/>
      <c r="H605" s="9"/>
      <c r="I605" s="9"/>
      <c r="J605" s="9"/>
      <c r="K605" s="9"/>
      <c r="L605" s="9"/>
    </row>
    <row r="606" customFormat="false" ht="38.1" hidden="false" customHeight="true" outlineLevel="0" collapsed="false">
      <c r="A606" s="9"/>
      <c r="B606" s="9"/>
      <c r="C606" s="9"/>
      <c r="D606" s="9"/>
      <c r="E606" s="9"/>
      <c r="F606" s="9"/>
      <c r="G606" s="9"/>
      <c r="H606" s="105" t="n">
        <v>0</v>
      </c>
      <c r="I606" s="175"/>
      <c r="J606" s="9"/>
      <c r="K606" s="9"/>
      <c r="L606" s="9"/>
    </row>
    <row r="607" customFormat="false" ht="48.2" hidden="false" customHeight="true" outlineLevel="0" collapsed="false">
      <c r="A607" s="7" t="s">
        <v>223</v>
      </c>
      <c r="B607" s="41" t="s">
        <v>224</v>
      </c>
      <c r="C607" s="15" t="s">
        <v>225</v>
      </c>
      <c r="D607" s="25"/>
      <c r="E607" s="26"/>
      <c r="F607" s="25"/>
      <c r="G607" s="25"/>
      <c r="H607" s="73" t="s">
        <v>102</v>
      </c>
      <c r="I607" s="25"/>
      <c r="J607" s="25"/>
      <c r="K607" s="23"/>
      <c r="L607" s="43" t="n">
        <v>33.01</v>
      </c>
    </row>
    <row r="608" customFormat="false" ht="16.5" hidden="false" customHeight="false" outlineLevel="0" collapsed="false">
      <c r="A608" s="7"/>
      <c r="B608" s="22" t="s">
        <v>19</v>
      </c>
      <c r="C608" s="15"/>
      <c r="D608" s="25" t="n">
        <v>9.9</v>
      </c>
      <c r="E608" s="24" t="n">
        <f aca="false">D608/100</f>
        <v>0.099</v>
      </c>
      <c r="F608" s="25"/>
      <c r="G608" s="25"/>
      <c r="H608" s="26" t="n">
        <f aca="false">H606*D608/100</f>
        <v>0</v>
      </c>
      <c r="I608" s="25"/>
      <c r="J608" s="25"/>
      <c r="K608" s="23" t="n">
        <v>237</v>
      </c>
      <c r="L608" s="23" t="n">
        <f aca="false">D608*K608</f>
        <v>2346.3</v>
      </c>
    </row>
    <row r="609" customFormat="false" ht="16.5" hidden="false" customHeight="false" outlineLevel="0" collapsed="false">
      <c r="A609" s="7"/>
      <c r="B609" s="22" t="s">
        <v>23</v>
      </c>
      <c r="C609" s="15"/>
      <c r="D609" s="25" t="n">
        <v>0.4</v>
      </c>
      <c r="E609" s="24" t="n">
        <f aca="false">D609/100</f>
        <v>0.004</v>
      </c>
      <c r="F609" s="25"/>
      <c r="G609" s="25"/>
      <c r="H609" s="26" t="n">
        <f aca="false">H606*D609/100</f>
        <v>0</v>
      </c>
      <c r="I609" s="25"/>
      <c r="J609" s="25"/>
      <c r="K609" s="23" t="n">
        <v>390</v>
      </c>
      <c r="L609" s="23" t="n">
        <f aca="false">D609*K609</f>
        <v>156</v>
      </c>
    </row>
    <row r="610" customFormat="false" ht="16.5" hidden="false" customHeight="false" outlineLevel="0" collapsed="false">
      <c r="A610" s="7"/>
      <c r="B610" s="22" t="s">
        <v>25</v>
      </c>
      <c r="C610" s="15"/>
      <c r="D610" s="25" t="n">
        <v>0.4</v>
      </c>
      <c r="E610" s="24" t="n">
        <f aca="false">D610/100</f>
        <v>0.004</v>
      </c>
      <c r="F610" s="25"/>
      <c r="G610" s="25"/>
      <c r="H610" s="26" t="n">
        <f aca="false">H606*D610/100</f>
        <v>0</v>
      </c>
      <c r="I610" s="25"/>
      <c r="J610" s="25"/>
      <c r="K610" s="23" t="n">
        <v>175</v>
      </c>
      <c r="L610" s="23" t="n">
        <f aca="false">D610*K610</f>
        <v>70</v>
      </c>
    </row>
    <row r="611" customFormat="false" ht="16.5" hidden="false" customHeight="false" outlineLevel="0" collapsed="false">
      <c r="A611" s="7"/>
      <c r="B611" s="22" t="s">
        <v>22</v>
      </c>
      <c r="C611" s="15"/>
      <c r="D611" s="25" t="n">
        <v>16</v>
      </c>
      <c r="E611" s="26" t="n">
        <f aca="false">D611*0.04/100</f>
        <v>0.0064</v>
      </c>
      <c r="F611" s="25"/>
      <c r="G611" s="25"/>
      <c r="H611" s="26" t="n">
        <f aca="false">H606*D611/100</f>
        <v>0</v>
      </c>
      <c r="I611" s="25"/>
      <c r="J611" s="25"/>
      <c r="K611" s="23" t="n">
        <v>5.5</v>
      </c>
      <c r="L611" s="23" t="n">
        <f aca="false">D611*K611</f>
        <v>88</v>
      </c>
    </row>
    <row r="612" customFormat="false" ht="16.5" hidden="false" customHeight="false" outlineLevel="0" collapsed="false">
      <c r="A612" s="7"/>
      <c r="B612" s="22" t="s">
        <v>21</v>
      </c>
      <c r="C612" s="15"/>
      <c r="D612" s="25" t="n">
        <v>1</v>
      </c>
      <c r="E612" s="24" t="n">
        <f aca="false">D612/100</f>
        <v>0.01</v>
      </c>
      <c r="F612" s="25"/>
      <c r="G612" s="25"/>
      <c r="H612" s="26" t="n">
        <f aca="false">H606*D612/100</f>
        <v>0</v>
      </c>
      <c r="I612" s="25"/>
      <c r="J612" s="25"/>
      <c r="K612" s="23" t="n">
        <v>46</v>
      </c>
      <c r="L612" s="23" t="n">
        <f aca="false">D612*K612</f>
        <v>46</v>
      </c>
    </row>
    <row r="613" customFormat="false" ht="16.5" hidden="false" customHeight="false" outlineLevel="0" collapsed="false">
      <c r="A613" s="7"/>
      <c r="B613" s="22" t="s">
        <v>26</v>
      </c>
      <c r="C613" s="15"/>
      <c r="D613" s="23" t="n">
        <v>0.05</v>
      </c>
      <c r="E613" s="24" t="n">
        <f aca="false">D613/100</f>
        <v>0.0005</v>
      </c>
      <c r="F613" s="25"/>
      <c r="G613" s="25"/>
      <c r="H613" s="26" t="n">
        <f aca="false">H606*D613/100</f>
        <v>0</v>
      </c>
      <c r="I613" s="25"/>
      <c r="J613" s="25"/>
      <c r="K613" s="23" t="n">
        <v>14</v>
      </c>
      <c r="L613" s="23" t="n">
        <f aca="false">D613*K613</f>
        <v>0.7</v>
      </c>
    </row>
    <row r="614" customFormat="false" ht="16.5" hidden="false" customHeight="false" outlineLevel="0" collapsed="false">
      <c r="A614" s="7"/>
      <c r="B614" s="22" t="s">
        <v>24</v>
      </c>
      <c r="C614" s="15"/>
      <c r="D614" s="25" t="n">
        <v>0.4</v>
      </c>
      <c r="E614" s="24" t="n">
        <f aca="false">D614/100</f>
        <v>0.004</v>
      </c>
      <c r="F614" s="25"/>
      <c r="G614" s="25"/>
      <c r="H614" s="26" t="n">
        <f aca="false">H606*D614/100</f>
        <v>0</v>
      </c>
      <c r="I614" s="25"/>
      <c r="J614" s="25"/>
      <c r="K614" s="23" t="n">
        <v>49</v>
      </c>
      <c r="L614" s="23" t="n">
        <f aca="false">D614*K614</f>
        <v>19.6</v>
      </c>
    </row>
    <row r="615" customFormat="false" ht="16.5" hidden="false" customHeight="false" outlineLevel="0" collapsed="false">
      <c r="A615" s="7"/>
      <c r="B615" s="22" t="s">
        <v>20</v>
      </c>
      <c r="C615" s="15"/>
      <c r="D615" s="25" t="n">
        <v>1</v>
      </c>
      <c r="E615" s="24" t="n">
        <f aca="false">D615/100</f>
        <v>0.01</v>
      </c>
      <c r="F615" s="25"/>
      <c r="G615" s="25"/>
      <c r="H615" s="26" t="n">
        <f aca="false">H606*D615/100</f>
        <v>0</v>
      </c>
      <c r="I615" s="25"/>
      <c r="J615" s="25"/>
      <c r="K615" s="23" t="n">
        <v>40</v>
      </c>
      <c r="L615" s="23" t="n">
        <f aca="false">D615*K615</f>
        <v>40</v>
      </c>
    </row>
    <row r="616" customFormat="false" ht="16.5" hidden="false" customHeight="false" outlineLevel="0" collapsed="false">
      <c r="A616" s="7"/>
      <c r="B616" s="22" t="s">
        <v>226</v>
      </c>
      <c r="C616" s="15"/>
      <c r="D616" s="25" t="n">
        <v>1.3</v>
      </c>
      <c r="E616" s="24" t="n">
        <f aca="false">D616/100</f>
        <v>0.013</v>
      </c>
      <c r="F616" s="25"/>
      <c r="G616" s="25"/>
      <c r="H616" s="26" t="n">
        <f aca="false">H606*D616/100</f>
        <v>0</v>
      </c>
      <c r="I616" s="25"/>
      <c r="J616" s="25"/>
      <c r="K616" s="23" t="n">
        <v>180</v>
      </c>
      <c r="L616" s="23" t="n">
        <f aca="false">D616*K616</f>
        <v>234</v>
      </c>
    </row>
    <row r="617" customFormat="false" ht="16.5" hidden="false" customHeight="false" outlineLevel="0" collapsed="false">
      <c r="A617" s="27"/>
      <c r="B617" s="28" t="s">
        <v>227</v>
      </c>
      <c r="C617" s="15"/>
      <c r="D617" s="31" t="n">
        <v>13</v>
      </c>
      <c r="E617" s="24" t="n">
        <f aca="false">D617/100</f>
        <v>0.13</v>
      </c>
      <c r="F617" s="31"/>
      <c r="G617" s="31"/>
      <c r="H617" s="86" t="n">
        <f aca="false">H606*D617/100</f>
        <v>0</v>
      </c>
      <c r="I617" s="31"/>
      <c r="J617" s="31"/>
      <c r="K617" s="29" t="n">
        <v>0</v>
      </c>
      <c r="L617" s="23" t="n">
        <f aca="false">D617*K617</f>
        <v>0</v>
      </c>
    </row>
    <row r="618" customFormat="false" ht="16.5" hidden="false" customHeight="false" outlineLevel="0" collapsed="false">
      <c r="A618" s="27"/>
      <c r="B618" s="22" t="s">
        <v>228</v>
      </c>
      <c r="C618" s="15"/>
      <c r="D618" s="25" t="n">
        <v>3</v>
      </c>
      <c r="E618" s="24" t="n">
        <f aca="false">D618/100</f>
        <v>0.03</v>
      </c>
      <c r="F618" s="31"/>
      <c r="G618" s="31"/>
      <c r="H618" s="86" t="n">
        <f aca="false">H606*D618/100</f>
        <v>0</v>
      </c>
      <c r="I618" s="31"/>
      <c r="J618" s="31"/>
      <c r="K618" s="23" t="n">
        <v>100</v>
      </c>
      <c r="L618" s="23" t="n">
        <f aca="false">D618*K618</f>
        <v>300</v>
      </c>
    </row>
    <row r="619" customFormat="false" ht="16.5" hidden="false" customHeight="false" outlineLevel="0" collapsed="false">
      <c r="A619" s="7"/>
      <c r="B619" s="22"/>
      <c r="C619" s="15"/>
      <c r="D619" s="25"/>
      <c r="E619" s="26"/>
      <c r="F619" s="25"/>
      <c r="G619" s="25"/>
      <c r="H619" s="26"/>
      <c r="I619" s="25"/>
      <c r="J619" s="25"/>
      <c r="K619" s="23"/>
      <c r="L619" s="23" t="n">
        <f aca="false">L608+L609+L610+L611+L612+L613+L614+L615+L616+L617+L618</f>
        <v>3300.6</v>
      </c>
    </row>
    <row r="620" customFormat="false" ht="16.5" hidden="false" customHeight="false" outlineLevel="0" collapsed="false">
      <c r="A620" s="35"/>
      <c r="B620" s="36"/>
      <c r="C620" s="37"/>
      <c r="D620" s="40"/>
      <c r="E620" s="59"/>
      <c r="F620" s="38" t="n">
        <v>27.12</v>
      </c>
      <c r="G620" s="40" t="n">
        <v>12.24</v>
      </c>
      <c r="H620" s="38" t="n">
        <v>48.72</v>
      </c>
      <c r="I620" s="40" t="n">
        <v>412.8</v>
      </c>
      <c r="J620" s="40" t="n">
        <v>0</v>
      </c>
      <c r="K620" s="38"/>
      <c r="L620" s="38" t="n">
        <f aca="false">L619/100</f>
        <v>33.006</v>
      </c>
    </row>
    <row r="621" customFormat="false" ht="25.5" hidden="false" customHeight="false" outlineLevel="0" collapsed="false">
      <c r="A621" s="7" t="s">
        <v>106</v>
      </c>
      <c r="B621" s="41" t="s">
        <v>107</v>
      </c>
      <c r="C621" s="15" t="n">
        <v>180</v>
      </c>
      <c r="D621" s="23"/>
      <c r="E621" s="24"/>
      <c r="F621" s="25"/>
      <c r="G621" s="25"/>
      <c r="H621" s="26"/>
      <c r="I621" s="25"/>
      <c r="J621" s="25"/>
      <c r="K621" s="23"/>
      <c r="L621" s="43" t="n">
        <v>5.2</v>
      </c>
    </row>
    <row r="622" customFormat="false" ht="16.5" hidden="false" customHeight="false" outlineLevel="0" collapsed="false">
      <c r="A622" s="7"/>
      <c r="B622" s="60" t="s">
        <v>108</v>
      </c>
      <c r="C622" s="15"/>
      <c r="D622" s="23" t="n">
        <v>0.2</v>
      </c>
      <c r="E622" s="24" t="n">
        <f aca="false">D622/100</f>
        <v>0.002</v>
      </c>
      <c r="F622" s="25"/>
      <c r="G622" s="25"/>
      <c r="H622" s="26" t="n">
        <f aca="false">H606*D622/100</f>
        <v>0</v>
      </c>
      <c r="I622" s="25"/>
      <c r="J622" s="25"/>
      <c r="K622" s="23" t="n">
        <v>380</v>
      </c>
      <c r="L622" s="23" t="n">
        <f aca="false">D622*K622</f>
        <v>76</v>
      </c>
    </row>
    <row r="623" customFormat="false" ht="16.5" hidden="false" customHeight="false" outlineLevel="0" collapsed="false">
      <c r="A623" s="7"/>
      <c r="B623" s="60" t="s">
        <v>29</v>
      </c>
      <c r="C623" s="15"/>
      <c r="D623" s="23" t="n">
        <v>7.5</v>
      </c>
      <c r="E623" s="24" t="n">
        <f aca="false">D623/100</f>
        <v>0.075</v>
      </c>
      <c r="F623" s="25"/>
      <c r="G623" s="25"/>
      <c r="H623" s="26" t="n">
        <f aca="false">H606*D623/100</f>
        <v>0</v>
      </c>
      <c r="I623" s="25"/>
      <c r="J623" s="25"/>
      <c r="K623" s="23" t="n">
        <v>50</v>
      </c>
      <c r="L623" s="23" t="n">
        <f aca="false">D623*K623</f>
        <v>375</v>
      </c>
    </row>
    <row r="624" customFormat="false" ht="16.15" hidden="false" customHeight="true" outlineLevel="0" collapsed="false">
      <c r="A624" s="7"/>
      <c r="B624" s="60" t="s">
        <v>21</v>
      </c>
      <c r="C624" s="15"/>
      <c r="D624" s="23" t="n">
        <v>1.5</v>
      </c>
      <c r="E624" s="24" t="n">
        <f aca="false">D624/100</f>
        <v>0.015</v>
      </c>
      <c r="F624" s="25"/>
      <c r="G624" s="25"/>
      <c r="H624" s="26" t="n">
        <f aca="false">H606*D624/100</f>
        <v>0</v>
      </c>
      <c r="I624" s="25"/>
      <c r="J624" s="25"/>
      <c r="K624" s="23" t="n">
        <v>46</v>
      </c>
      <c r="L624" s="23" t="n">
        <f aca="false">D624*K624</f>
        <v>69</v>
      </c>
    </row>
    <row r="625" customFormat="false" ht="19.9" hidden="false" customHeight="true" outlineLevel="0" collapsed="false">
      <c r="A625" s="7"/>
      <c r="B625" s="60" t="s">
        <v>32</v>
      </c>
      <c r="C625" s="15"/>
      <c r="D625" s="23" t="n">
        <v>8.25</v>
      </c>
      <c r="E625" s="24" t="n">
        <f aca="false">D625/100</f>
        <v>0.0825</v>
      </c>
      <c r="F625" s="25"/>
      <c r="G625" s="25"/>
      <c r="H625" s="26" t="n">
        <f aca="false">H606*D625/100</f>
        <v>0</v>
      </c>
      <c r="I625" s="25"/>
      <c r="J625" s="25"/>
      <c r="K625" s="23" t="n">
        <v>0</v>
      </c>
      <c r="L625" s="23" t="n">
        <f aca="false">D625*K625</f>
        <v>0</v>
      </c>
    </row>
    <row r="626" customFormat="false" ht="16.5" hidden="false" customHeight="false" outlineLevel="0" collapsed="false">
      <c r="A626" s="7"/>
      <c r="B626" s="60"/>
      <c r="C626" s="15"/>
      <c r="D626" s="23"/>
      <c r="E626" s="24"/>
      <c r="F626" s="25"/>
      <c r="G626" s="25"/>
      <c r="H626" s="26"/>
      <c r="I626" s="25"/>
      <c r="J626" s="25"/>
      <c r="K626" s="23"/>
      <c r="L626" s="23" t="n">
        <f aca="false">L622+L623+L624+L625</f>
        <v>520</v>
      </c>
    </row>
    <row r="627" customFormat="false" ht="16.5" hidden="false" customHeight="false" outlineLevel="0" collapsed="false">
      <c r="A627" s="35"/>
      <c r="B627" s="36" t="s">
        <v>33</v>
      </c>
      <c r="C627" s="37"/>
      <c r="D627" s="38"/>
      <c r="E627" s="39"/>
      <c r="F627" s="40" t="n">
        <v>3.38</v>
      </c>
      <c r="G627" s="40" t="n">
        <v>2.88</v>
      </c>
      <c r="H627" s="40" t="n">
        <v>24</v>
      </c>
      <c r="I627" s="40" t="n">
        <v>135.7</v>
      </c>
      <c r="J627" s="40" t="n">
        <v>0</v>
      </c>
      <c r="K627" s="38"/>
      <c r="L627" s="38" t="n">
        <f aca="false">L626/100</f>
        <v>5.2</v>
      </c>
    </row>
    <row r="628" customFormat="false" ht="16.15" hidden="false" customHeight="true" outlineLevel="0" collapsed="false">
      <c r="A628" s="7" t="s">
        <v>37</v>
      </c>
      <c r="B628" s="14" t="s">
        <v>38</v>
      </c>
      <c r="C628" s="15" t="n">
        <v>20</v>
      </c>
      <c r="D628" s="23"/>
      <c r="E628" s="24"/>
      <c r="F628" s="25"/>
      <c r="G628" s="25"/>
      <c r="H628" s="26"/>
      <c r="I628" s="25"/>
      <c r="J628" s="25"/>
      <c r="K628" s="23"/>
      <c r="L628" s="16" t="n">
        <v>0.82</v>
      </c>
    </row>
    <row r="629" customFormat="false" ht="21.95" hidden="false" customHeight="true" outlineLevel="0" collapsed="false">
      <c r="A629" s="7"/>
      <c r="B629" s="14"/>
      <c r="C629" s="15"/>
      <c r="D629" s="23" t="n">
        <v>2</v>
      </c>
      <c r="E629" s="24" t="n">
        <f aca="false">D629/100</f>
        <v>0.02</v>
      </c>
      <c r="F629" s="25"/>
      <c r="G629" s="25"/>
      <c r="H629" s="26" t="n">
        <f aca="false">H606*D629/100</f>
        <v>0</v>
      </c>
      <c r="I629" s="25"/>
      <c r="J629" s="25"/>
      <c r="K629" s="23" t="n">
        <v>41</v>
      </c>
      <c r="L629" s="23" t="n">
        <f aca="false">D629*K629</f>
        <v>82</v>
      </c>
    </row>
    <row r="630" customFormat="false" ht="16.5" hidden="false" customHeight="false" outlineLevel="0" collapsed="false">
      <c r="A630" s="42"/>
      <c r="B630" s="36" t="s">
        <v>33</v>
      </c>
      <c r="C630" s="37"/>
      <c r="D630" s="38"/>
      <c r="E630" s="39"/>
      <c r="F630" s="40" t="n">
        <v>2.4</v>
      </c>
      <c r="G630" s="40" t="n">
        <v>0.4</v>
      </c>
      <c r="H630" s="40" t="n">
        <v>12.2</v>
      </c>
      <c r="I630" s="40" t="n">
        <v>63.6</v>
      </c>
      <c r="J630" s="40" t="n">
        <v>0</v>
      </c>
      <c r="K630" s="38"/>
      <c r="L630" s="38" t="n">
        <f aca="false">L629/100</f>
        <v>0.82</v>
      </c>
    </row>
    <row r="631" customFormat="false" ht="16.5" hidden="false" customHeight="false" outlineLevel="0" collapsed="false">
      <c r="A631" s="46"/>
      <c r="B631" s="63" t="s">
        <v>39</v>
      </c>
      <c r="C631" s="48"/>
      <c r="D631" s="49"/>
      <c r="E631" s="50"/>
      <c r="F631" s="49" t="n">
        <f aca="false">F620+F627+F630</f>
        <v>32.9</v>
      </c>
      <c r="G631" s="49" t="n">
        <f aca="false">G620+G627+G630</f>
        <v>15.52</v>
      </c>
      <c r="H631" s="52" t="n">
        <f aca="false">H620+H627+H630</f>
        <v>84.92</v>
      </c>
      <c r="I631" s="51" t="n">
        <f aca="false">I620+I627+I630</f>
        <v>612.1</v>
      </c>
      <c r="J631" s="49" t="n">
        <f aca="false">J620+J627+J630</f>
        <v>0</v>
      </c>
      <c r="K631" s="49"/>
      <c r="L631" s="49" t="n">
        <f aca="false">L620+L627+L630</f>
        <v>39.026</v>
      </c>
    </row>
    <row r="632" customFormat="false" ht="24.95" hidden="false" customHeight="true" outlineLevel="0" collapsed="false">
      <c r="A632" s="9" t="s">
        <v>40</v>
      </c>
      <c r="B632" s="9"/>
      <c r="C632" s="9"/>
      <c r="D632" s="9"/>
      <c r="E632" s="9"/>
      <c r="F632" s="9"/>
      <c r="G632" s="9"/>
      <c r="H632" s="9"/>
      <c r="I632" s="9"/>
      <c r="J632" s="9"/>
      <c r="K632" s="9"/>
      <c r="L632" s="9"/>
    </row>
    <row r="633" customFormat="false" ht="25.5" hidden="false" customHeight="false" outlineLevel="0" collapsed="false">
      <c r="A633" s="7" t="s">
        <v>180</v>
      </c>
      <c r="B633" s="41" t="s">
        <v>181</v>
      </c>
      <c r="C633" s="15" t="n">
        <v>150</v>
      </c>
      <c r="D633" s="23"/>
      <c r="E633" s="24"/>
      <c r="F633" s="25"/>
      <c r="G633" s="25"/>
      <c r="H633" s="26"/>
      <c r="I633" s="25"/>
      <c r="J633" s="25"/>
      <c r="K633" s="23"/>
      <c r="L633" s="43" t="n">
        <v>7.91</v>
      </c>
    </row>
    <row r="634" customFormat="false" ht="16.5" hidden="false" customHeight="false" outlineLevel="0" collapsed="false">
      <c r="A634" s="7"/>
      <c r="B634" s="22" t="s">
        <v>181</v>
      </c>
      <c r="C634" s="15"/>
      <c r="D634" s="23" t="n">
        <v>15.51</v>
      </c>
      <c r="E634" s="24" t="n">
        <f aca="false">D634/100</f>
        <v>0.1551</v>
      </c>
      <c r="F634" s="25"/>
      <c r="G634" s="25"/>
      <c r="H634" s="26" t="n">
        <f aca="false">H527*D634/100</f>
        <v>0</v>
      </c>
      <c r="I634" s="25"/>
      <c r="J634" s="25"/>
      <c r="K634" s="23" t="n">
        <v>51</v>
      </c>
      <c r="L634" s="23" t="n">
        <f aca="false">D634*K634</f>
        <v>791.01</v>
      </c>
    </row>
    <row r="635" customFormat="false" ht="16.5" hidden="false" customHeight="false" outlineLevel="0" collapsed="false">
      <c r="A635" s="35"/>
      <c r="B635" s="36" t="s">
        <v>33</v>
      </c>
      <c r="C635" s="37"/>
      <c r="D635" s="38"/>
      <c r="E635" s="39"/>
      <c r="F635" s="38" t="n">
        <v>4.2</v>
      </c>
      <c r="G635" s="40" t="n">
        <v>4.8</v>
      </c>
      <c r="H635" s="38" t="n">
        <v>6.15</v>
      </c>
      <c r="I635" s="40" t="n">
        <v>84.75</v>
      </c>
      <c r="J635" s="40" t="n">
        <v>0</v>
      </c>
      <c r="K635" s="38"/>
      <c r="L635" s="38" t="n">
        <f aca="false">L634/100</f>
        <v>7.9101</v>
      </c>
    </row>
    <row r="636" customFormat="false" ht="27.95" hidden="false" customHeight="true" outlineLevel="0" collapsed="false">
      <c r="A636" s="9" t="s">
        <v>44</v>
      </c>
      <c r="B636" s="9"/>
      <c r="C636" s="9"/>
      <c r="D636" s="9"/>
      <c r="E636" s="9"/>
      <c r="F636" s="9"/>
      <c r="G636" s="9"/>
      <c r="H636" s="9"/>
      <c r="I636" s="9"/>
      <c r="J636" s="9"/>
      <c r="K636" s="9"/>
      <c r="L636" s="9"/>
    </row>
    <row r="637" customFormat="false" ht="43.9" hidden="false" customHeight="true" outlineLevel="0" collapsed="false">
      <c r="A637" s="7" t="s">
        <v>331</v>
      </c>
      <c r="B637" s="41" t="s">
        <v>152</v>
      </c>
      <c r="C637" s="15" t="s">
        <v>319</v>
      </c>
      <c r="D637" s="25"/>
      <c r="E637" s="26"/>
      <c r="F637" s="25"/>
      <c r="G637" s="25"/>
      <c r="H637" s="26"/>
      <c r="I637" s="25"/>
      <c r="J637" s="25"/>
      <c r="K637" s="23"/>
      <c r="L637" s="43" t="n">
        <v>3.77</v>
      </c>
    </row>
    <row r="638" customFormat="false" ht="16.5" hidden="false" customHeight="false" outlineLevel="0" collapsed="false">
      <c r="A638" s="7"/>
      <c r="B638" s="22" t="s">
        <v>153</v>
      </c>
      <c r="C638" s="33"/>
      <c r="D638" s="23" t="n">
        <v>2.25</v>
      </c>
      <c r="E638" s="24" t="n">
        <f aca="false">D638/100</f>
        <v>0.0225</v>
      </c>
      <c r="F638" s="25"/>
      <c r="G638" s="25"/>
      <c r="H638" s="26" t="n">
        <f aca="false">H606*D638/100</f>
        <v>0</v>
      </c>
      <c r="I638" s="25"/>
      <c r="J638" s="25"/>
      <c r="K638" s="23" t="n">
        <v>30</v>
      </c>
      <c r="L638" s="44" t="n">
        <f aca="false">D638*K638</f>
        <v>67.5</v>
      </c>
    </row>
    <row r="639" customFormat="false" ht="16.5" hidden="false" customHeight="false" outlineLevel="0" collapsed="false">
      <c r="A639" s="7"/>
      <c r="B639" s="22" t="s">
        <v>51</v>
      </c>
      <c r="C639" s="33"/>
      <c r="D639" s="23" t="n">
        <v>1.99</v>
      </c>
      <c r="E639" s="24" t="n">
        <f aca="false">D639/100</f>
        <v>0.0199</v>
      </c>
      <c r="F639" s="25"/>
      <c r="G639" s="25"/>
      <c r="H639" s="26" t="n">
        <f aca="false">H606*D639/100</f>
        <v>0</v>
      </c>
      <c r="I639" s="25"/>
      <c r="J639" s="25"/>
      <c r="K639" s="23" t="n">
        <v>27</v>
      </c>
      <c r="L639" s="44" t="n">
        <f aca="false">D639*K639</f>
        <v>53.73</v>
      </c>
    </row>
    <row r="640" customFormat="false" ht="16.5" hidden="false" customHeight="false" outlineLevel="0" collapsed="false">
      <c r="A640" s="7"/>
      <c r="B640" s="22" t="s">
        <v>52</v>
      </c>
      <c r="C640" s="33"/>
      <c r="D640" s="23" t="n">
        <v>2.122</v>
      </c>
      <c r="E640" s="24" t="n">
        <f aca="false">D640/100</f>
        <v>0.02122</v>
      </c>
      <c r="F640" s="25"/>
      <c r="G640" s="25"/>
      <c r="H640" s="26" t="n">
        <f aca="false">D640*H606/100</f>
        <v>0</v>
      </c>
      <c r="I640" s="25"/>
      <c r="J640" s="25"/>
      <c r="K640" s="23" t="n">
        <v>0</v>
      </c>
      <c r="L640" s="44" t="n">
        <f aca="false">D640*K640</f>
        <v>0</v>
      </c>
    </row>
    <row r="641" customFormat="false" ht="16.5" hidden="false" customHeight="false" outlineLevel="0" collapsed="false">
      <c r="A641" s="7"/>
      <c r="B641" s="22" t="s">
        <v>53</v>
      </c>
      <c r="C641" s="33"/>
      <c r="D641" s="23" t="n">
        <v>2.28</v>
      </c>
      <c r="E641" s="24" t="n">
        <f aca="false">D641/100</f>
        <v>0.0228</v>
      </c>
      <c r="F641" s="25"/>
      <c r="G641" s="25"/>
      <c r="H641" s="26" t="n">
        <f aca="false">H608*D641/100</f>
        <v>0</v>
      </c>
      <c r="I641" s="25"/>
      <c r="J641" s="25"/>
      <c r="K641" s="23" t="n">
        <v>0</v>
      </c>
      <c r="L641" s="44" t="n">
        <f aca="false">D641*K641</f>
        <v>0</v>
      </c>
    </row>
    <row r="642" customFormat="false" ht="16.5" hidden="false" customHeight="false" outlineLevel="0" collapsed="false">
      <c r="A642" s="7"/>
      <c r="B642" s="22" t="s">
        <v>54</v>
      </c>
      <c r="C642" s="33"/>
      <c r="D642" s="23" t="n">
        <v>2.46</v>
      </c>
      <c r="E642" s="24" t="n">
        <f aca="false">D642/100</f>
        <v>0.0246</v>
      </c>
      <c r="F642" s="25"/>
      <c r="G642" s="25"/>
      <c r="H642" s="26" t="n">
        <f aca="false">H609*D642/100</f>
        <v>0</v>
      </c>
      <c r="I642" s="25"/>
      <c r="J642" s="25"/>
      <c r="K642" s="23" t="n">
        <v>0</v>
      </c>
      <c r="L642" s="44" t="n">
        <f aca="false">D642*K642</f>
        <v>0</v>
      </c>
    </row>
    <row r="643" customFormat="false" ht="16.5" hidden="false" customHeight="false" outlineLevel="0" collapsed="false">
      <c r="A643" s="7"/>
      <c r="B643" s="22" t="s">
        <v>55</v>
      </c>
      <c r="C643" s="33"/>
      <c r="D643" s="23" t="n">
        <v>0.75</v>
      </c>
      <c r="E643" s="24" t="n">
        <f aca="false">D643/100</f>
        <v>0.0075</v>
      </c>
      <c r="F643" s="25"/>
      <c r="G643" s="25"/>
      <c r="H643" s="26" t="n">
        <f aca="false">H611*D643/100</f>
        <v>0</v>
      </c>
      <c r="I643" s="25"/>
      <c r="J643" s="25"/>
      <c r="K643" s="23" t="n">
        <v>0</v>
      </c>
      <c r="L643" s="44" t="n">
        <f aca="false">D643*K643</f>
        <v>0</v>
      </c>
    </row>
    <row r="644" customFormat="false" ht="16.5" hidden="false" customHeight="false" outlineLevel="0" collapsed="false">
      <c r="A644" s="7"/>
      <c r="B644" s="22" t="s">
        <v>56</v>
      </c>
      <c r="C644" s="33"/>
      <c r="D644" s="23" t="n">
        <v>0.825</v>
      </c>
      <c r="E644" s="24" t="n">
        <f aca="false">D644/100</f>
        <v>0.00825</v>
      </c>
      <c r="F644" s="25"/>
      <c r="G644" s="25"/>
      <c r="H644" s="26" t="n">
        <f aca="false">H612*D644/100</f>
        <v>0</v>
      </c>
      <c r="I644" s="25"/>
      <c r="J644" s="25"/>
      <c r="K644" s="23" t="n">
        <v>30</v>
      </c>
      <c r="L644" s="44" t="n">
        <f aca="false">D644*K644</f>
        <v>24.75</v>
      </c>
    </row>
    <row r="645" customFormat="false" ht="16.5" hidden="false" customHeight="false" outlineLevel="0" collapsed="false">
      <c r="A645" s="7"/>
      <c r="B645" s="22" t="s">
        <v>128</v>
      </c>
      <c r="C645" s="33"/>
      <c r="D645" s="23" t="n">
        <v>0.18</v>
      </c>
      <c r="E645" s="24" t="n">
        <f aca="false">D645/100</f>
        <v>0.0018</v>
      </c>
      <c r="F645" s="25"/>
      <c r="G645" s="25"/>
      <c r="H645" s="26" t="n">
        <f aca="false">H613*D645/100</f>
        <v>0</v>
      </c>
      <c r="I645" s="25"/>
      <c r="J645" s="25"/>
      <c r="K645" s="23" t="n">
        <v>89</v>
      </c>
      <c r="L645" s="44" t="n">
        <f aca="false">D645*K645</f>
        <v>16.02</v>
      </c>
    </row>
    <row r="646" customFormat="false" ht="16.5" hidden="false" customHeight="false" outlineLevel="0" collapsed="false">
      <c r="A646" s="7"/>
      <c r="B646" s="22" t="s">
        <v>21</v>
      </c>
      <c r="C646" s="33"/>
      <c r="D646" s="23" t="n">
        <v>0.15</v>
      </c>
      <c r="E646" s="24" t="n">
        <f aca="false">D646/100</f>
        <v>0.0015</v>
      </c>
      <c r="F646" s="25"/>
      <c r="G646" s="25"/>
      <c r="H646" s="26" t="n">
        <f aca="false">H614*D646/100</f>
        <v>0</v>
      </c>
      <c r="I646" s="25"/>
      <c r="J646" s="25"/>
      <c r="K646" s="23" t="n">
        <v>46</v>
      </c>
      <c r="L646" s="44" t="n">
        <f aca="false">D646*K646</f>
        <v>6.9</v>
      </c>
    </row>
    <row r="647" customFormat="false" ht="16.5" hidden="false" customHeight="false" outlineLevel="0" collapsed="false">
      <c r="A647" s="7"/>
      <c r="B647" s="22" t="s">
        <v>154</v>
      </c>
      <c r="C647" s="33"/>
      <c r="D647" s="23" t="n">
        <v>3</v>
      </c>
      <c r="E647" s="24" t="n">
        <f aca="false">D647/100</f>
        <v>0.03</v>
      </c>
      <c r="F647" s="25"/>
      <c r="G647" s="25"/>
      <c r="H647" s="26" t="n">
        <f aca="false">H615*D647/100</f>
        <v>0</v>
      </c>
      <c r="I647" s="25"/>
      <c r="J647" s="25"/>
      <c r="K647" s="23" t="n">
        <v>30</v>
      </c>
      <c r="L647" s="44" t="n">
        <f aca="false">D647*K647</f>
        <v>90</v>
      </c>
    </row>
    <row r="648" customFormat="false" ht="16.5" hidden="false" customHeight="false" outlineLevel="0" collapsed="false">
      <c r="A648" s="7"/>
      <c r="B648" s="22" t="s">
        <v>118</v>
      </c>
      <c r="C648" s="33"/>
      <c r="D648" s="23" t="n">
        <v>0.72</v>
      </c>
      <c r="E648" s="24" t="n">
        <f aca="false">D648/100</f>
        <v>0.0072</v>
      </c>
      <c r="F648" s="25"/>
      <c r="G648" s="25"/>
      <c r="H648" s="26" t="n">
        <f aca="false">H606*D648/100</f>
        <v>0</v>
      </c>
      <c r="I648" s="25"/>
      <c r="J648" s="25"/>
      <c r="K648" s="23" t="n">
        <v>30</v>
      </c>
      <c r="L648" s="44" t="n">
        <f aca="false">D648*K648</f>
        <v>21.6</v>
      </c>
    </row>
    <row r="649" customFormat="false" ht="16.5" hidden="false" customHeight="false" outlineLevel="0" collapsed="false">
      <c r="A649" s="7"/>
      <c r="B649" s="22" t="s">
        <v>58</v>
      </c>
      <c r="C649" s="33"/>
      <c r="D649" s="23" t="n">
        <v>0.3</v>
      </c>
      <c r="E649" s="24" t="n">
        <f aca="false">D649/100</f>
        <v>0.003</v>
      </c>
      <c r="F649" s="25"/>
      <c r="G649" s="25"/>
      <c r="H649" s="26" t="n">
        <f aca="false">H606*D649/100</f>
        <v>0</v>
      </c>
      <c r="I649" s="25"/>
      <c r="J649" s="25"/>
      <c r="K649" s="23" t="n">
        <v>84</v>
      </c>
      <c r="L649" s="44" t="n">
        <f aca="false">D649*K649</f>
        <v>25.2</v>
      </c>
    </row>
    <row r="650" customFormat="false" ht="16.5" hidden="false" customHeight="false" outlineLevel="0" collapsed="false">
      <c r="A650" s="7"/>
      <c r="B650" s="22" t="s">
        <v>155</v>
      </c>
      <c r="C650" s="33"/>
      <c r="D650" s="23" t="n">
        <v>12</v>
      </c>
      <c r="E650" s="24" t="n">
        <f aca="false">D650/100</f>
        <v>0.12</v>
      </c>
      <c r="F650" s="25"/>
      <c r="G650" s="25"/>
      <c r="H650" s="26" t="n">
        <f aca="false">H606*D650/100</f>
        <v>0</v>
      </c>
      <c r="I650" s="25"/>
      <c r="J650" s="25"/>
      <c r="K650" s="23" t="n">
        <v>0</v>
      </c>
      <c r="L650" s="44" t="n">
        <f aca="false">D650*K650</f>
        <v>0</v>
      </c>
    </row>
    <row r="651" customFormat="false" ht="16.5" hidden="false" customHeight="false" outlineLevel="0" collapsed="false">
      <c r="A651" s="7"/>
      <c r="B651" s="22" t="s">
        <v>25</v>
      </c>
      <c r="C651" s="33"/>
      <c r="D651" s="23" t="n">
        <v>0.4</v>
      </c>
      <c r="E651" s="24" t="n">
        <f aca="false">D651/100</f>
        <v>0.004</v>
      </c>
      <c r="F651" s="25"/>
      <c r="G651" s="25"/>
      <c r="H651" s="26" t="n">
        <f aca="false">H606*D651/100</f>
        <v>0</v>
      </c>
      <c r="I651" s="25"/>
      <c r="J651" s="25"/>
      <c r="K651" s="23" t="n">
        <v>175</v>
      </c>
      <c r="L651" s="44" t="n">
        <f aca="false">D651*K651</f>
        <v>70</v>
      </c>
    </row>
    <row r="652" customFormat="false" ht="16.5" hidden="false" customHeight="false" outlineLevel="0" collapsed="false">
      <c r="A652" s="7"/>
      <c r="B652" s="22" t="s">
        <v>69</v>
      </c>
      <c r="C652" s="33"/>
      <c r="D652" s="23" t="n">
        <v>0.11</v>
      </c>
      <c r="E652" s="24" t="n">
        <f aca="false">D652/100</f>
        <v>0.0011</v>
      </c>
      <c r="F652" s="25"/>
      <c r="G652" s="25"/>
      <c r="H652" s="26" t="n">
        <f aca="false">H606*D652/100</f>
        <v>0</v>
      </c>
      <c r="I652" s="25"/>
      <c r="J652" s="25"/>
      <c r="K652" s="23" t="n">
        <v>14</v>
      </c>
      <c r="L652" s="44" t="n">
        <f aca="false">D652*K652</f>
        <v>1.54</v>
      </c>
    </row>
    <row r="653" customFormat="false" ht="16.5" hidden="false" customHeight="false" outlineLevel="0" collapsed="false">
      <c r="A653" s="7"/>
      <c r="B653" s="22"/>
      <c r="C653" s="33"/>
      <c r="D653" s="23"/>
      <c r="E653" s="26"/>
      <c r="F653" s="25"/>
      <c r="G653" s="25"/>
      <c r="H653" s="26"/>
      <c r="I653" s="25"/>
      <c r="J653" s="25"/>
      <c r="K653" s="23"/>
      <c r="L653" s="44" t="n">
        <f aca="false">SUM(L638:L652)</f>
        <v>377.24</v>
      </c>
    </row>
    <row r="654" customFormat="false" ht="16.5" hidden="false" customHeight="false" outlineLevel="0" collapsed="false">
      <c r="A654" s="42"/>
      <c r="B654" s="36" t="s">
        <v>33</v>
      </c>
      <c r="C654" s="58"/>
      <c r="D654" s="38"/>
      <c r="E654" s="59"/>
      <c r="F654" s="40" t="n">
        <v>1.46</v>
      </c>
      <c r="G654" s="40" t="n">
        <v>3.92</v>
      </c>
      <c r="H654" s="38" t="n">
        <v>12.16</v>
      </c>
      <c r="I654" s="40" t="n">
        <v>89.8</v>
      </c>
      <c r="J654" s="40" t="n">
        <v>0</v>
      </c>
      <c r="K654" s="38"/>
      <c r="L654" s="45" t="n">
        <f aca="false">L653/100</f>
        <v>3.7724</v>
      </c>
    </row>
    <row r="655" customFormat="false" ht="53.85" hidden="false" customHeight="true" outlineLevel="0" collapsed="false">
      <c r="A655" s="7" t="s">
        <v>230</v>
      </c>
      <c r="B655" s="41" t="s">
        <v>231</v>
      </c>
      <c r="C655" s="15" t="s">
        <v>232</v>
      </c>
      <c r="D655" s="25"/>
      <c r="E655" s="26"/>
      <c r="F655" s="25"/>
      <c r="G655" s="25"/>
      <c r="H655" s="26"/>
      <c r="I655" s="25"/>
      <c r="J655" s="25"/>
      <c r="K655" s="23"/>
      <c r="L655" s="43" t="n">
        <v>20.57</v>
      </c>
    </row>
    <row r="656" customFormat="false" ht="25.5" hidden="false" customHeight="false" outlineLevel="0" collapsed="false">
      <c r="A656" s="7" t="s">
        <v>233</v>
      </c>
      <c r="B656" s="22" t="s">
        <v>62</v>
      </c>
      <c r="C656" s="15"/>
      <c r="D656" s="23" t="n">
        <v>4.05</v>
      </c>
      <c r="E656" s="24" t="n">
        <f aca="false">D656/100</f>
        <v>0.0405</v>
      </c>
      <c r="F656" s="25"/>
      <c r="G656" s="25"/>
      <c r="H656" s="26" t="n">
        <f aca="false">H606*D656/100</f>
        <v>0</v>
      </c>
      <c r="I656" s="25"/>
      <c r="J656" s="25"/>
      <c r="K656" s="23" t="n">
        <v>395</v>
      </c>
      <c r="L656" s="23" t="n">
        <f aca="false">D656*K656</f>
        <v>1599.75</v>
      </c>
    </row>
    <row r="657" customFormat="false" ht="16.5" hidden="false" customHeight="false" outlineLevel="0" collapsed="false">
      <c r="A657" s="7"/>
      <c r="B657" s="22" t="s">
        <v>103</v>
      </c>
      <c r="C657" s="15"/>
      <c r="D657" s="23" t="n">
        <v>0.5</v>
      </c>
      <c r="E657" s="24" t="n">
        <f aca="false">D657/100</f>
        <v>0.005</v>
      </c>
      <c r="F657" s="25"/>
      <c r="G657" s="25"/>
      <c r="H657" s="26" t="n">
        <f aca="false">H606*D657/100</f>
        <v>0</v>
      </c>
      <c r="I657" s="25"/>
      <c r="J657" s="25"/>
      <c r="K657" s="23" t="n">
        <v>60</v>
      </c>
      <c r="L657" s="23" t="n">
        <f aca="false">D657*K657</f>
        <v>30</v>
      </c>
    </row>
    <row r="658" customFormat="false" ht="16.5" hidden="false" customHeight="false" outlineLevel="0" collapsed="false">
      <c r="A658" s="7"/>
      <c r="B658" s="22" t="s">
        <v>32</v>
      </c>
      <c r="C658" s="15"/>
      <c r="D658" s="23" t="n">
        <v>0.12</v>
      </c>
      <c r="E658" s="24" t="n">
        <f aca="false">D658/100</f>
        <v>0.0012</v>
      </c>
      <c r="F658" s="25"/>
      <c r="G658" s="25"/>
      <c r="H658" s="26" t="n">
        <f aca="false">H606*D658/100</f>
        <v>0</v>
      </c>
      <c r="I658" s="25"/>
      <c r="J658" s="25"/>
      <c r="K658" s="23" t="n">
        <v>0</v>
      </c>
      <c r="L658" s="23" t="n">
        <f aca="false">D658*K658</f>
        <v>0</v>
      </c>
    </row>
    <row r="659" customFormat="false" ht="16.5" hidden="false" customHeight="false" outlineLevel="0" collapsed="false">
      <c r="A659" s="7"/>
      <c r="B659" s="22" t="s">
        <v>69</v>
      </c>
      <c r="C659" s="15"/>
      <c r="D659" s="23" t="n">
        <v>0.15</v>
      </c>
      <c r="E659" s="24" t="n">
        <f aca="false">D659/100</f>
        <v>0.0015</v>
      </c>
      <c r="F659" s="25"/>
      <c r="G659" s="25"/>
      <c r="H659" s="26" t="n">
        <f aca="false">H606*D659/100</f>
        <v>0</v>
      </c>
      <c r="I659" s="25"/>
      <c r="J659" s="25"/>
      <c r="K659" s="23" t="n">
        <v>14</v>
      </c>
      <c r="L659" s="23" t="n">
        <f aca="false">D659*K659</f>
        <v>2.1</v>
      </c>
    </row>
    <row r="660" customFormat="false" ht="16.5" hidden="false" customHeight="false" outlineLevel="0" collapsed="false">
      <c r="A660" s="7"/>
      <c r="B660" s="22" t="s">
        <v>118</v>
      </c>
      <c r="C660" s="15"/>
      <c r="D660" s="25" t="n">
        <v>2.1</v>
      </c>
      <c r="E660" s="24" t="n">
        <f aca="false">D660/100</f>
        <v>0.021</v>
      </c>
      <c r="F660" s="25"/>
      <c r="G660" s="25"/>
      <c r="H660" s="26" t="n">
        <f aca="false">H606*D660/100</f>
        <v>0</v>
      </c>
      <c r="I660" s="25"/>
      <c r="J660" s="25"/>
      <c r="K660" s="23" t="n">
        <v>30</v>
      </c>
      <c r="L660" s="23" t="n">
        <f aca="false">D660*K660</f>
        <v>63</v>
      </c>
    </row>
    <row r="661" customFormat="false" ht="16.5" hidden="false" customHeight="false" outlineLevel="0" collapsed="false">
      <c r="A661" s="7"/>
      <c r="B661" s="22" t="s">
        <v>58</v>
      </c>
      <c r="C661" s="15"/>
      <c r="D661" s="25" t="n">
        <v>0.6</v>
      </c>
      <c r="E661" s="24" t="n">
        <f aca="false">D661/100</f>
        <v>0.006</v>
      </c>
      <c r="F661" s="25"/>
      <c r="G661" s="25"/>
      <c r="H661" s="26" t="n">
        <f aca="false">H606*D661/100</f>
        <v>0</v>
      </c>
      <c r="I661" s="25"/>
      <c r="J661" s="25"/>
      <c r="K661" s="23" t="n">
        <v>84</v>
      </c>
      <c r="L661" s="23" t="n">
        <f aca="false">D661*K661</f>
        <v>50.4</v>
      </c>
    </row>
    <row r="662" customFormat="false" ht="33" hidden="false" customHeight="false" outlineLevel="0" collapsed="false">
      <c r="A662" s="27"/>
      <c r="B662" s="28" t="s">
        <v>234</v>
      </c>
      <c r="C662" s="15"/>
      <c r="D662" s="86" t="n">
        <v>0.997</v>
      </c>
      <c r="E662" s="30" t="n">
        <f aca="false">D662/100</f>
        <v>0.00997</v>
      </c>
      <c r="F662" s="31"/>
      <c r="G662" s="31"/>
      <c r="H662" s="86" t="n">
        <f aca="false">H606*D662/100</f>
        <v>0</v>
      </c>
      <c r="I662" s="31"/>
      <c r="J662" s="31"/>
      <c r="K662" s="29" t="n">
        <v>0</v>
      </c>
      <c r="L662" s="29" t="n">
        <f aca="false">D662*K662</f>
        <v>0</v>
      </c>
    </row>
    <row r="663" customFormat="false" ht="16.5" hidden="false" customHeight="false" outlineLevel="0" collapsed="false">
      <c r="A663" s="7"/>
      <c r="B663" s="22" t="s">
        <v>30</v>
      </c>
      <c r="C663" s="15"/>
      <c r="D663" s="23" t="n">
        <v>0.4</v>
      </c>
      <c r="E663" s="24" t="n">
        <f aca="false">D663/100</f>
        <v>0.004</v>
      </c>
      <c r="F663" s="25"/>
      <c r="G663" s="25"/>
      <c r="H663" s="26" t="n">
        <f aca="false">H606*D663/100</f>
        <v>0</v>
      </c>
      <c r="I663" s="25"/>
      <c r="J663" s="25"/>
      <c r="K663" s="23" t="n">
        <v>30</v>
      </c>
      <c r="L663" s="23" t="n">
        <f aca="false">D663*K663</f>
        <v>12</v>
      </c>
    </row>
    <row r="664" customFormat="false" ht="16.5" hidden="false" customHeight="false" outlineLevel="0" collapsed="false">
      <c r="A664" s="27"/>
      <c r="B664" s="28" t="s">
        <v>235</v>
      </c>
      <c r="C664" s="15"/>
      <c r="D664" s="29" t="n">
        <v>7.1</v>
      </c>
      <c r="E664" s="30" t="n">
        <f aca="false">D664/100</f>
        <v>0.071</v>
      </c>
      <c r="F664" s="31"/>
      <c r="G664" s="31"/>
      <c r="H664" s="86" t="n">
        <f aca="false">H606*D664/100</f>
        <v>0</v>
      </c>
      <c r="I664" s="31"/>
      <c r="J664" s="31"/>
      <c r="K664" s="29" t="n">
        <v>0</v>
      </c>
      <c r="L664" s="29" t="n">
        <f aca="false">D664*K664</f>
        <v>0</v>
      </c>
    </row>
    <row r="665" customFormat="false" ht="16.5" hidden="false" customHeight="false" outlineLevel="0" collapsed="false">
      <c r="A665" s="7"/>
      <c r="B665" s="22" t="s">
        <v>58</v>
      </c>
      <c r="C665" s="15"/>
      <c r="D665" s="25" t="n">
        <v>0.3</v>
      </c>
      <c r="E665" s="24" t="n">
        <f aca="false">D665/100</f>
        <v>0.003</v>
      </c>
      <c r="F665" s="25"/>
      <c r="G665" s="25"/>
      <c r="H665" s="26" t="n">
        <f aca="false">H606*D665/100</f>
        <v>0</v>
      </c>
      <c r="I665" s="25"/>
      <c r="J665" s="25"/>
      <c r="K665" s="23" t="n">
        <v>84</v>
      </c>
      <c r="L665" s="23" t="n">
        <f aca="false">D665*K665</f>
        <v>25.2</v>
      </c>
    </row>
    <row r="666" customFormat="false" ht="33" hidden="false" customHeight="false" outlineLevel="0" collapsed="false">
      <c r="A666" s="27"/>
      <c r="B666" s="28" t="s">
        <v>236</v>
      </c>
      <c r="C666" s="15"/>
      <c r="D666" s="31" t="n">
        <v>6</v>
      </c>
      <c r="E666" s="30" t="n">
        <f aca="false">D666/100</f>
        <v>0.06</v>
      </c>
      <c r="F666" s="31"/>
      <c r="G666" s="31"/>
      <c r="H666" s="86" t="n">
        <f aca="false">H606*D666/100</f>
        <v>0</v>
      </c>
      <c r="I666" s="31"/>
      <c r="J666" s="31"/>
      <c r="K666" s="29" t="n">
        <v>0</v>
      </c>
      <c r="L666" s="29" t="n">
        <f aca="false">D666*K666</f>
        <v>0</v>
      </c>
    </row>
    <row r="667" customFormat="false" ht="16.5" hidden="false" customHeight="false" outlineLevel="0" collapsed="false">
      <c r="A667" s="27"/>
      <c r="B667" s="28" t="s">
        <v>237</v>
      </c>
      <c r="C667" s="15"/>
      <c r="D667" s="31" t="n">
        <v>5</v>
      </c>
      <c r="E667" s="30" t="n">
        <f aca="false">D667/100</f>
        <v>0.05</v>
      </c>
      <c r="F667" s="31"/>
      <c r="G667" s="31"/>
      <c r="H667" s="86" t="n">
        <f aca="false">H606*D667/100</f>
        <v>0</v>
      </c>
      <c r="I667" s="31"/>
      <c r="J667" s="31"/>
      <c r="K667" s="29" t="n">
        <v>0</v>
      </c>
      <c r="L667" s="29" t="n">
        <f aca="false">D667*K667</f>
        <v>0</v>
      </c>
    </row>
    <row r="668" customFormat="false" ht="16.5" hidden="false" customHeight="false" outlineLevel="0" collapsed="false">
      <c r="A668" s="7"/>
      <c r="B668" s="22" t="s">
        <v>25</v>
      </c>
      <c r="C668" s="15"/>
      <c r="D668" s="23" t="n">
        <v>1.25</v>
      </c>
      <c r="E668" s="24" t="n">
        <f aca="false">D668/100</f>
        <v>0.0125</v>
      </c>
      <c r="F668" s="25"/>
      <c r="G668" s="25"/>
      <c r="H668" s="26" t="n">
        <f aca="false">H606*D668/100</f>
        <v>0</v>
      </c>
      <c r="I668" s="25"/>
      <c r="J668" s="25"/>
      <c r="K668" s="23" t="n">
        <v>175</v>
      </c>
      <c r="L668" s="23" t="n">
        <f aca="false">D668*K668</f>
        <v>218.75</v>
      </c>
    </row>
    <row r="669" customFormat="false" ht="16.5" hidden="false" customHeight="false" outlineLevel="0" collapsed="false">
      <c r="A669" s="7"/>
      <c r="B669" s="22" t="s">
        <v>30</v>
      </c>
      <c r="C669" s="15"/>
      <c r="D669" s="26" t="n">
        <v>0.375</v>
      </c>
      <c r="E669" s="24" t="n">
        <f aca="false">D669/100</f>
        <v>0.00375</v>
      </c>
      <c r="F669" s="25"/>
      <c r="G669" s="25"/>
      <c r="H669" s="26" t="n">
        <f aca="false">H606*D669/100</f>
        <v>0</v>
      </c>
      <c r="I669" s="25"/>
      <c r="J669" s="25"/>
      <c r="K669" s="23" t="n">
        <v>30</v>
      </c>
      <c r="L669" s="23" t="n">
        <f aca="false">D669*K669</f>
        <v>11.25</v>
      </c>
    </row>
    <row r="670" customFormat="false" ht="16.5" hidden="false" customHeight="false" outlineLevel="0" collapsed="false">
      <c r="A670" s="7"/>
      <c r="B670" s="22" t="s">
        <v>32</v>
      </c>
      <c r="C670" s="15"/>
      <c r="D670" s="23" t="n">
        <v>3.75</v>
      </c>
      <c r="E670" s="24" t="n">
        <f aca="false">D670/100</f>
        <v>0.0375</v>
      </c>
      <c r="F670" s="25"/>
      <c r="G670" s="25"/>
      <c r="H670" s="26" t="n">
        <f aca="false">H606*D670/100</f>
        <v>0</v>
      </c>
      <c r="I670" s="25"/>
      <c r="J670" s="25"/>
      <c r="K670" s="23" t="n">
        <v>0</v>
      </c>
      <c r="L670" s="23" t="n">
        <f aca="false">D670*K670</f>
        <v>0</v>
      </c>
    </row>
    <row r="671" customFormat="false" ht="16.5" hidden="false" customHeight="false" outlineLevel="0" collapsed="false">
      <c r="A671" s="7"/>
      <c r="B671" s="22" t="s">
        <v>59</v>
      </c>
      <c r="C671" s="15"/>
      <c r="D671" s="25" t="n">
        <v>0.5</v>
      </c>
      <c r="E671" s="24" t="n">
        <f aca="false">D671/100</f>
        <v>0.005</v>
      </c>
      <c r="F671" s="25"/>
      <c r="G671" s="25"/>
      <c r="H671" s="26" t="n">
        <f aca="false">H606*D671/100</f>
        <v>0</v>
      </c>
      <c r="I671" s="25"/>
      <c r="J671" s="25"/>
      <c r="K671" s="23" t="n">
        <v>89</v>
      </c>
      <c r="L671" s="23" t="n">
        <f aca="false">D671*K671</f>
        <v>44.5</v>
      </c>
    </row>
    <row r="672" customFormat="false" ht="16.5" hidden="false" customHeight="false" outlineLevel="0" collapsed="false">
      <c r="A672" s="7"/>
      <c r="B672" s="22"/>
      <c r="C672" s="15"/>
      <c r="D672" s="23"/>
      <c r="E672" s="26"/>
      <c r="F672" s="25"/>
      <c r="G672" s="25"/>
      <c r="H672" s="26"/>
      <c r="I672" s="25"/>
      <c r="J672" s="25"/>
      <c r="K672" s="23"/>
      <c r="L672" s="23" t="n">
        <f aca="false">L656+L657+L658+L659+L660+L661++L662+L663+L664+L665+L666+L667+L668+L669+L670+L671</f>
        <v>2056.95</v>
      </c>
    </row>
    <row r="673" customFormat="false" ht="16.5" hidden="false" customHeight="false" outlineLevel="0" collapsed="false">
      <c r="A673" s="35"/>
      <c r="B673" s="36" t="s">
        <v>33</v>
      </c>
      <c r="C673" s="37"/>
      <c r="D673" s="40"/>
      <c r="E673" s="59"/>
      <c r="F673" s="40" t="n">
        <v>8.1</v>
      </c>
      <c r="G673" s="40" t="n">
        <v>14.1</v>
      </c>
      <c r="H673" s="40" t="n">
        <v>12.3</v>
      </c>
      <c r="I673" s="40" t="n">
        <v>209</v>
      </c>
      <c r="J673" s="40" t="n">
        <v>0</v>
      </c>
      <c r="K673" s="38"/>
      <c r="L673" s="38" t="n">
        <f aca="false">L672/100</f>
        <v>20.5695</v>
      </c>
    </row>
    <row r="674" customFormat="false" ht="36.95" hidden="false" customHeight="true" outlineLevel="0" collapsed="false">
      <c r="A674" s="7" t="s">
        <v>156</v>
      </c>
      <c r="B674" s="41" t="s">
        <v>157</v>
      </c>
      <c r="C674" s="15" t="n">
        <v>130</v>
      </c>
      <c r="D674" s="25"/>
      <c r="E674" s="26"/>
      <c r="F674" s="25"/>
      <c r="G674" s="25"/>
      <c r="H674" s="26"/>
      <c r="I674" s="25"/>
      <c r="J674" s="25"/>
      <c r="K674" s="23"/>
      <c r="L674" s="43" t="n">
        <v>2.91</v>
      </c>
    </row>
    <row r="675" customFormat="false" ht="16.5" hidden="false" customHeight="false" outlineLevel="0" collapsed="false">
      <c r="A675" s="7"/>
      <c r="B675" s="22" t="s">
        <v>83</v>
      </c>
      <c r="C675" s="15"/>
      <c r="D675" s="23" t="n">
        <v>4.55</v>
      </c>
      <c r="E675" s="24" t="n">
        <f aca="false">D675/100</f>
        <v>0.0455</v>
      </c>
      <c r="F675" s="25"/>
      <c r="G675" s="25"/>
      <c r="H675" s="26" t="n">
        <f aca="false">H606*D675/100</f>
        <v>0</v>
      </c>
      <c r="I675" s="25"/>
      <c r="J675" s="25"/>
      <c r="K675" s="23" t="n">
        <v>35</v>
      </c>
      <c r="L675" s="23" t="n">
        <f aca="false">D675*K675</f>
        <v>159.25</v>
      </c>
    </row>
    <row r="676" customFormat="false" ht="16.5" hidden="false" customHeight="false" outlineLevel="0" collapsed="false">
      <c r="A676" s="7"/>
      <c r="B676" s="22" t="s">
        <v>23</v>
      </c>
      <c r="C676" s="15"/>
      <c r="D676" s="25" t="n">
        <v>0.6</v>
      </c>
      <c r="E676" s="24" t="n">
        <f aca="false">D676/100</f>
        <v>0.006</v>
      </c>
      <c r="F676" s="25"/>
      <c r="G676" s="25"/>
      <c r="H676" s="26" t="n">
        <f aca="false">H606*D676/100</f>
        <v>0</v>
      </c>
      <c r="I676" s="25"/>
      <c r="J676" s="25"/>
      <c r="K676" s="23" t="n">
        <v>390</v>
      </c>
      <c r="L676" s="23" t="n">
        <v>130</v>
      </c>
    </row>
    <row r="677" customFormat="false" ht="16.5" hidden="false" customHeight="false" outlineLevel="0" collapsed="false">
      <c r="A677" s="7"/>
      <c r="B677" s="22" t="s">
        <v>26</v>
      </c>
      <c r="C677" s="15"/>
      <c r="D677" s="25" t="n">
        <v>0.1</v>
      </c>
      <c r="E677" s="24" t="n">
        <f aca="false">D677/100</f>
        <v>0.001</v>
      </c>
      <c r="F677" s="25"/>
      <c r="G677" s="25"/>
      <c r="H677" s="26" t="n">
        <f aca="false">H606*D677/100</f>
        <v>0</v>
      </c>
      <c r="I677" s="25"/>
      <c r="J677" s="25"/>
      <c r="K677" s="23" t="n">
        <v>14</v>
      </c>
      <c r="L677" s="23" t="n">
        <f aca="false">D677*K677</f>
        <v>1.4</v>
      </c>
    </row>
    <row r="678" customFormat="false" ht="16.5" hidden="false" customHeight="false" outlineLevel="0" collapsed="false">
      <c r="A678" s="7"/>
      <c r="B678" s="22"/>
      <c r="C678" s="15"/>
      <c r="D678" s="25"/>
      <c r="E678" s="26"/>
      <c r="F678" s="25"/>
      <c r="G678" s="25"/>
      <c r="H678" s="26"/>
      <c r="I678" s="25"/>
      <c r="J678" s="25"/>
      <c r="K678" s="23"/>
      <c r="L678" s="23" t="n">
        <f aca="false">L675+L676+L677</f>
        <v>290.65</v>
      </c>
    </row>
    <row r="679" customFormat="false" ht="16.5" hidden="false" customHeight="false" outlineLevel="0" collapsed="false">
      <c r="A679" s="35"/>
      <c r="B679" s="36" t="s">
        <v>33</v>
      </c>
      <c r="C679" s="37"/>
      <c r="D679" s="40"/>
      <c r="E679" s="59"/>
      <c r="F679" s="40" t="n">
        <v>4.68</v>
      </c>
      <c r="G679" s="40" t="n">
        <v>5.46</v>
      </c>
      <c r="H679" s="38" t="n">
        <v>31.7</v>
      </c>
      <c r="I679" s="40" t="n">
        <v>195</v>
      </c>
      <c r="J679" s="40" t="n">
        <v>0</v>
      </c>
      <c r="K679" s="38"/>
      <c r="L679" s="38" t="n">
        <f aca="false">L678/100</f>
        <v>2.9065</v>
      </c>
    </row>
    <row r="680" customFormat="false" ht="25.5" hidden="false" customHeight="false" outlineLevel="0" collapsed="false">
      <c r="A680" s="7" t="s">
        <v>70</v>
      </c>
      <c r="B680" s="41" t="s">
        <v>71</v>
      </c>
      <c r="C680" s="15" t="n">
        <v>150</v>
      </c>
      <c r="D680" s="23"/>
      <c r="E680" s="24"/>
      <c r="F680" s="25"/>
      <c r="G680" s="25"/>
      <c r="H680" s="26"/>
      <c r="I680" s="25"/>
      <c r="J680" s="25"/>
      <c r="K680" s="23"/>
      <c r="L680" s="43" t="n">
        <v>2.32</v>
      </c>
    </row>
    <row r="681" customFormat="false" ht="16.5" hidden="false" customHeight="false" outlineLevel="0" collapsed="false">
      <c r="A681" s="7"/>
      <c r="B681" s="60" t="s">
        <v>72</v>
      </c>
      <c r="C681" s="15"/>
      <c r="D681" s="23" t="n">
        <v>1.5</v>
      </c>
      <c r="E681" s="24" t="n">
        <f aca="false">D681/100</f>
        <v>0.015</v>
      </c>
      <c r="F681" s="25"/>
      <c r="G681" s="25"/>
      <c r="H681" s="26" t="n">
        <f aca="false">H606*D681/100</f>
        <v>0</v>
      </c>
      <c r="I681" s="25"/>
      <c r="J681" s="25"/>
      <c r="K681" s="23" t="n">
        <v>105</v>
      </c>
      <c r="L681" s="23" t="n">
        <f aca="false">D681*K681</f>
        <v>157.5</v>
      </c>
    </row>
    <row r="682" customFormat="false" ht="19.5" hidden="false" customHeight="true" outlineLevel="0" collapsed="false">
      <c r="A682" s="7"/>
      <c r="B682" s="60" t="s">
        <v>32</v>
      </c>
      <c r="C682" s="15"/>
      <c r="D682" s="23" t="n">
        <v>15</v>
      </c>
      <c r="E682" s="24" t="n">
        <f aca="false">D682/100</f>
        <v>0.15</v>
      </c>
      <c r="F682" s="25"/>
      <c r="G682" s="25"/>
      <c r="H682" s="26" t="n">
        <f aca="false">H606*D682/100</f>
        <v>0</v>
      </c>
      <c r="I682" s="25"/>
      <c r="J682" s="25"/>
      <c r="K682" s="23" t="n">
        <v>0</v>
      </c>
      <c r="L682" s="23" t="n">
        <f aca="false">D682*K682</f>
        <v>0</v>
      </c>
    </row>
    <row r="683" customFormat="false" ht="18.4" hidden="false" customHeight="true" outlineLevel="0" collapsed="false">
      <c r="A683" s="7"/>
      <c r="B683" s="60" t="s">
        <v>21</v>
      </c>
      <c r="C683" s="15"/>
      <c r="D683" s="23" t="n">
        <v>1.5</v>
      </c>
      <c r="E683" s="24" t="n">
        <f aca="false">D683/100</f>
        <v>0.015</v>
      </c>
      <c r="F683" s="25"/>
      <c r="G683" s="25"/>
      <c r="H683" s="26" t="n">
        <f aca="false">H606*D683/100</f>
        <v>0</v>
      </c>
      <c r="I683" s="25"/>
      <c r="J683" s="25"/>
      <c r="K683" s="23" t="n">
        <v>46</v>
      </c>
      <c r="L683" s="23" t="n">
        <f aca="false">D683*K683</f>
        <v>69</v>
      </c>
    </row>
    <row r="684" customFormat="false" ht="16.5" hidden="false" customHeight="false" outlineLevel="0" collapsed="false">
      <c r="A684" s="7"/>
      <c r="B684" s="60" t="s">
        <v>73</v>
      </c>
      <c r="C684" s="15"/>
      <c r="D684" s="26" t="n">
        <v>0.015</v>
      </c>
      <c r="E684" s="34" t="n">
        <f aca="false">D684/100</f>
        <v>0.00015</v>
      </c>
      <c r="F684" s="25"/>
      <c r="G684" s="25"/>
      <c r="H684" s="26" t="n">
        <f aca="false">H606*D684/100</f>
        <v>0</v>
      </c>
      <c r="I684" s="25"/>
      <c r="J684" s="25"/>
      <c r="K684" s="23" t="n">
        <v>350</v>
      </c>
      <c r="L684" s="23" t="n">
        <f aca="false">D684*K684</f>
        <v>5.25</v>
      </c>
    </row>
    <row r="685" customFormat="false" ht="16.5" hidden="false" customHeight="false" outlineLevel="0" collapsed="false">
      <c r="A685" s="7"/>
      <c r="B685" s="60"/>
      <c r="C685" s="15"/>
      <c r="D685" s="23"/>
      <c r="E685" s="24"/>
      <c r="F685" s="25"/>
      <c r="G685" s="25"/>
      <c r="H685" s="26"/>
      <c r="I685" s="25"/>
      <c r="J685" s="25"/>
      <c r="K685" s="23"/>
      <c r="L685" s="23" t="n">
        <f aca="false">L681+L682+L683+L684</f>
        <v>231.75</v>
      </c>
    </row>
    <row r="686" customFormat="false" ht="18" hidden="false" customHeight="true" outlineLevel="0" collapsed="false">
      <c r="A686" s="35"/>
      <c r="B686" s="36" t="s">
        <v>33</v>
      </c>
      <c r="C686" s="37"/>
      <c r="D686" s="38"/>
      <c r="E686" s="39"/>
      <c r="F686" s="40" t="n">
        <v>0.1</v>
      </c>
      <c r="G686" s="40" t="n">
        <v>0</v>
      </c>
      <c r="H686" s="59" t="n">
        <v>19.63</v>
      </c>
      <c r="I686" s="40" t="n">
        <v>78.8</v>
      </c>
      <c r="J686" s="40" t="n">
        <v>0.2</v>
      </c>
      <c r="K686" s="38"/>
      <c r="L686" s="38" t="n">
        <f aca="false">L685/100</f>
        <v>2.3175</v>
      </c>
    </row>
    <row r="687" customFormat="false" ht="21" hidden="false" customHeight="true" outlineLevel="0" collapsed="false">
      <c r="A687" s="7" t="s">
        <v>37</v>
      </c>
      <c r="B687" s="14" t="s">
        <v>74</v>
      </c>
      <c r="C687" s="15" t="s">
        <v>322</v>
      </c>
      <c r="D687" s="23"/>
      <c r="E687" s="24"/>
      <c r="F687" s="25"/>
      <c r="G687" s="25"/>
      <c r="H687" s="26"/>
      <c r="I687" s="25"/>
      <c r="J687" s="25"/>
      <c r="K687" s="23"/>
      <c r="L687" s="16" t="n">
        <v>1.64</v>
      </c>
    </row>
    <row r="688" customFormat="false" ht="18" hidden="false" customHeight="true" outlineLevel="0" collapsed="false">
      <c r="A688" s="7"/>
      <c r="B688" s="22" t="s">
        <v>38</v>
      </c>
      <c r="C688" s="15"/>
      <c r="D688" s="23" t="n">
        <v>2</v>
      </c>
      <c r="E688" s="24" t="n">
        <f aca="false">D688/100</f>
        <v>0.02</v>
      </c>
      <c r="F688" s="25"/>
      <c r="G688" s="25"/>
      <c r="H688" s="26" t="n">
        <f aca="false">H606*D688/100</f>
        <v>0</v>
      </c>
      <c r="I688" s="25"/>
      <c r="J688" s="25"/>
      <c r="K688" s="23" t="n">
        <v>41</v>
      </c>
      <c r="L688" s="23" t="n">
        <f aca="false">D688*K688</f>
        <v>82</v>
      </c>
    </row>
    <row r="689" customFormat="false" ht="18" hidden="false" customHeight="true" outlineLevel="0" collapsed="false">
      <c r="A689" s="7"/>
      <c r="B689" s="60" t="s">
        <v>76</v>
      </c>
      <c r="C689" s="15"/>
      <c r="D689" s="23" t="n">
        <v>2</v>
      </c>
      <c r="E689" s="24" t="n">
        <f aca="false">D689/100</f>
        <v>0.02</v>
      </c>
      <c r="F689" s="25"/>
      <c r="G689" s="25"/>
      <c r="H689" s="26" t="n">
        <f aca="false">H606*D689/100</f>
        <v>0</v>
      </c>
      <c r="I689" s="25"/>
      <c r="J689" s="25"/>
      <c r="K689" s="23" t="n">
        <v>41</v>
      </c>
      <c r="L689" s="23" t="n">
        <f aca="false">D689*K689</f>
        <v>82</v>
      </c>
    </row>
    <row r="690" customFormat="false" ht="19.5" hidden="false" customHeight="true" outlineLevel="0" collapsed="false">
      <c r="A690" s="7"/>
      <c r="B690" s="60"/>
      <c r="C690" s="15"/>
      <c r="D690" s="23"/>
      <c r="E690" s="24"/>
      <c r="F690" s="25"/>
      <c r="G690" s="25"/>
      <c r="H690" s="26"/>
      <c r="I690" s="25"/>
      <c r="J690" s="25"/>
      <c r="K690" s="23"/>
      <c r="L690" s="23" t="n">
        <f aca="false">L688+L689</f>
        <v>164</v>
      </c>
    </row>
    <row r="691" customFormat="false" ht="17.45" hidden="false" customHeight="true" outlineLevel="0" collapsed="false">
      <c r="A691" s="35"/>
      <c r="B691" s="36" t="s">
        <v>33</v>
      </c>
      <c r="C691" s="37"/>
      <c r="D691" s="38"/>
      <c r="E691" s="39"/>
      <c r="F691" s="38" t="n">
        <v>4.8</v>
      </c>
      <c r="G691" s="38" t="n">
        <v>0.735</v>
      </c>
      <c r="H691" s="40" t="n">
        <v>24.4</v>
      </c>
      <c r="I691" s="40" t="n">
        <v>123</v>
      </c>
      <c r="J691" s="40" t="n">
        <v>0</v>
      </c>
      <c r="K691" s="38"/>
      <c r="L691" s="38" t="n">
        <f aca="false">L690/100</f>
        <v>1.64</v>
      </c>
    </row>
    <row r="692" customFormat="false" ht="16.9" hidden="false" customHeight="true" outlineLevel="0" collapsed="false">
      <c r="A692" s="46"/>
      <c r="B692" s="47" t="s">
        <v>167</v>
      </c>
      <c r="C692" s="48"/>
      <c r="D692" s="49"/>
      <c r="E692" s="50"/>
      <c r="F692" s="49" t="n">
        <f aca="false">F654+F673+F679+F686+F691</f>
        <v>19.14</v>
      </c>
      <c r="G692" s="49" t="n">
        <f aca="false">G654+G673+G679+G686+G691</f>
        <v>24.215</v>
      </c>
      <c r="H692" s="49" t="n">
        <f aca="false">H654+H673+H679+H686+H691</f>
        <v>100.19</v>
      </c>
      <c r="I692" s="49" t="n">
        <f aca="false">I654+I673+I679+I686+I691</f>
        <v>695.6</v>
      </c>
      <c r="J692" s="49" t="n">
        <f aca="false">J654+J673+J679+J686+J691</f>
        <v>0.2</v>
      </c>
      <c r="K692" s="49" t="n">
        <f aca="false">K654+K673+K679+K686+K691</f>
        <v>0</v>
      </c>
      <c r="L692" s="49" t="n">
        <f aca="false">L654+L673+L679+L686+L691</f>
        <v>31.2059</v>
      </c>
    </row>
    <row r="693" customFormat="false" ht="25.9" hidden="false" customHeight="true" outlineLevel="0" collapsed="false">
      <c r="A693" s="9" t="s">
        <v>78</v>
      </c>
      <c r="B693" s="9"/>
      <c r="C693" s="9"/>
      <c r="D693" s="9"/>
      <c r="E693" s="9"/>
      <c r="F693" s="9"/>
      <c r="G693" s="9"/>
      <c r="H693" s="9"/>
      <c r="I693" s="9"/>
      <c r="J693" s="9"/>
      <c r="K693" s="9"/>
      <c r="L693" s="9"/>
    </row>
    <row r="694" customFormat="false" ht="39" hidden="false" customHeight="true" outlineLevel="0" collapsed="false">
      <c r="A694" s="7" t="s">
        <v>238</v>
      </c>
      <c r="B694" s="41" t="s">
        <v>239</v>
      </c>
      <c r="C694" s="15" t="s">
        <v>240</v>
      </c>
      <c r="D694" s="26"/>
      <c r="E694" s="34"/>
      <c r="F694" s="25"/>
      <c r="G694" s="25"/>
      <c r="H694" s="26"/>
      <c r="I694" s="25"/>
      <c r="J694" s="25"/>
      <c r="K694" s="23"/>
      <c r="L694" s="16" t="n">
        <v>25.75</v>
      </c>
    </row>
    <row r="695" customFormat="false" ht="19.9" hidden="false" customHeight="true" outlineLevel="0" collapsed="false">
      <c r="A695" s="7"/>
      <c r="B695" s="98" t="s">
        <v>161</v>
      </c>
      <c r="C695" s="55"/>
      <c r="D695" s="23" t="n">
        <v>9.5</v>
      </c>
      <c r="E695" s="24" t="n">
        <f aca="false">D695/100</f>
        <v>0.095</v>
      </c>
      <c r="F695" s="25"/>
      <c r="G695" s="25"/>
      <c r="H695" s="26" t="n">
        <f aca="false">H606*D695/100</f>
        <v>0</v>
      </c>
      <c r="I695" s="25"/>
      <c r="J695" s="25"/>
      <c r="K695" s="23" t="n">
        <v>220</v>
      </c>
      <c r="L695" s="23" t="n">
        <f aca="false">D695*K695</f>
        <v>2090</v>
      </c>
    </row>
    <row r="696" customFormat="false" ht="21" hidden="false" customHeight="true" outlineLevel="0" collapsed="false">
      <c r="A696" s="7"/>
      <c r="B696" s="98" t="s">
        <v>58</v>
      </c>
      <c r="C696" s="55"/>
      <c r="D696" s="23" t="n">
        <v>0.6</v>
      </c>
      <c r="E696" s="24" t="n">
        <f aca="false">D696/100</f>
        <v>0.006</v>
      </c>
      <c r="F696" s="25"/>
      <c r="G696" s="25"/>
      <c r="H696" s="26" t="n">
        <f aca="false">H606*D696/100</f>
        <v>0</v>
      </c>
      <c r="I696" s="25"/>
      <c r="J696" s="25"/>
      <c r="K696" s="23" t="n">
        <v>84</v>
      </c>
      <c r="L696" s="23" t="n">
        <f aca="false">D696*K696</f>
        <v>50.4</v>
      </c>
    </row>
    <row r="697" customFormat="false" ht="18" hidden="false" customHeight="true" outlineLevel="0" collapsed="false">
      <c r="A697" s="7"/>
      <c r="B697" s="98" t="s">
        <v>241</v>
      </c>
      <c r="C697" s="55"/>
      <c r="D697" s="23" t="n">
        <v>11.44</v>
      </c>
      <c r="E697" s="24" t="n">
        <f aca="false">D697/100</f>
        <v>0.1144</v>
      </c>
      <c r="F697" s="25"/>
      <c r="G697" s="25"/>
      <c r="H697" s="26" t="n">
        <f aca="false">H606*D697/100</f>
        <v>0</v>
      </c>
      <c r="I697" s="25"/>
      <c r="J697" s="25"/>
      <c r="K697" s="23" t="n">
        <v>27</v>
      </c>
      <c r="L697" s="23" t="n">
        <f aca="false">D697*K697</f>
        <v>308.88</v>
      </c>
    </row>
    <row r="698" customFormat="false" ht="18.95" hidden="false" customHeight="true" outlineLevel="0" collapsed="false">
      <c r="A698" s="7"/>
      <c r="B698" s="98" t="s">
        <v>124</v>
      </c>
      <c r="C698" s="55"/>
      <c r="D698" s="23" t="n">
        <v>2.1</v>
      </c>
      <c r="E698" s="24" t="n">
        <f aca="false">D698/100</f>
        <v>0.021</v>
      </c>
      <c r="F698" s="25"/>
      <c r="G698" s="25"/>
      <c r="H698" s="26" t="n">
        <f aca="false">H606*D698/100</f>
        <v>0</v>
      </c>
      <c r="I698" s="25"/>
      <c r="J698" s="25"/>
      <c r="K698" s="23" t="n">
        <v>30</v>
      </c>
      <c r="L698" s="23" t="n">
        <f aca="false">D698*K698</f>
        <v>63</v>
      </c>
    </row>
    <row r="699" customFormat="false" ht="19.9" hidden="false" customHeight="true" outlineLevel="0" collapsed="false">
      <c r="A699" s="7"/>
      <c r="B699" s="98" t="s">
        <v>128</v>
      </c>
      <c r="C699" s="55"/>
      <c r="D699" s="23" t="n">
        <v>0.24</v>
      </c>
      <c r="E699" s="24" t="n">
        <f aca="false">D699/100</f>
        <v>0.0024</v>
      </c>
      <c r="F699" s="25"/>
      <c r="G699" s="25"/>
      <c r="H699" s="26" t="n">
        <f aca="false">H606*D699/100</f>
        <v>0</v>
      </c>
      <c r="I699" s="25"/>
      <c r="J699" s="25"/>
      <c r="K699" s="23" t="n">
        <v>89</v>
      </c>
      <c r="L699" s="23" t="n">
        <f aca="false">D699*K699</f>
        <v>21.36</v>
      </c>
    </row>
    <row r="700" customFormat="false" ht="21" hidden="false" customHeight="true" outlineLevel="0" collapsed="false">
      <c r="A700" s="7"/>
      <c r="B700" s="98" t="s">
        <v>50</v>
      </c>
      <c r="C700" s="55"/>
      <c r="D700" s="23" t="n">
        <v>1.2</v>
      </c>
      <c r="E700" s="24" t="n">
        <f aca="false">D700/100</f>
        <v>0.012</v>
      </c>
      <c r="F700" s="25"/>
      <c r="G700" s="25"/>
      <c r="H700" s="26" t="n">
        <f aca="false">H606*D700/100</f>
        <v>0</v>
      </c>
      <c r="I700" s="25"/>
      <c r="J700" s="25"/>
      <c r="K700" s="23" t="n">
        <v>30</v>
      </c>
      <c r="L700" s="23" t="n">
        <f aca="false">D700*K700</f>
        <v>36</v>
      </c>
    </row>
    <row r="701" customFormat="false" ht="18" hidden="false" customHeight="true" outlineLevel="0" collapsed="false">
      <c r="A701" s="7"/>
      <c r="B701" s="98" t="s">
        <v>163</v>
      </c>
      <c r="C701" s="55"/>
      <c r="D701" s="23" t="n">
        <v>0.1</v>
      </c>
      <c r="E701" s="26" t="n">
        <f aca="false">D701*0.04/100</f>
        <v>4E-005</v>
      </c>
      <c r="F701" s="25"/>
      <c r="G701" s="25"/>
      <c r="H701" s="26" t="n">
        <f aca="false">H606*D701/100</f>
        <v>0</v>
      </c>
      <c r="I701" s="25"/>
      <c r="J701" s="25"/>
      <c r="K701" s="23" t="n">
        <v>30</v>
      </c>
      <c r="L701" s="23" t="n">
        <f aca="false">D701*K701</f>
        <v>3</v>
      </c>
    </row>
    <row r="702" customFormat="false" ht="17.45" hidden="false" customHeight="true" outlineLevel="0" collapsed="false">
      <c r="A702" s="7"/>
      <c r="B702" s="22" t="s">
        <v>69</v>
      </c>
      <c r="C702" s="55"/>
      <c r="D702" s="23" t="n">
        <v>0.2</v>
      </c>
      <c r="E702" s="24" t="n">
        <f aca="false">D702/100</f>
        <v>0.002</v>
      </c>
      <c r="F702" s="25"/>
      <c r="G702" s="25"/>
      <c r="H702" s="26" t="n">
        <f aca="false">H606*D702/100</f>
        <v>0</v>
      </c>
      <c r="I702" s="25"/>
      <c r="J702" s="25"/>
      <c r="K702" s="23" t="n">
        <v>14</v>
      </c>
      <c r="L702" s="23" t="n">
        <f aca="false">D702*K702</f>
        <v>2.8</v>
      </c>
    </row>
    <row r="703" customFormat="false" ht="16.15" hidden="false" customHeight="true" outlineLevel="0" collapsed="false">
      <c r="A703" s="7"/>
      <c r="B703" s="60"/>
      <c r="C703" s="55"/>
      <c r="D703" s="23"/>
      <c r="E703" s="34"/>
      <c r="F703" s="25"/>
      <c r="G703" s="25"/>
      <c r="H703" s="26"/>
      <c r="I703" s="25"/>
      <c r="J703" s="25"/>
      <c r="K703" s="23"/>
      <c r="L703" s="23" t="n">
        <f aca="false">SUM(L695:L702)</f>
        <v>2575.44</v>
      </c>
    </row>
    <row r="704" customFormat="false" ht="16.5" hidden="false" customHeight="false" outlineLevel="0" collapsed="false">
      <c r="A704" s="35"/>
      <c r="B704" s="36" t="s">
        <v>33</v>
      </c>
      <c r="C704" s="37"/>
      <c r="D704" s="38"/>
      <c r="E704" s="39"/>
      <c r="F704" s="38" t="n">
        <v>9.24</v>
      </c>
      <c r="G704" s="40" t="n">
        <v>13.02</v>
      </c>
      <c r="H704" s="38" t="n">
        <v>8.12</v>
      </c>
      <c r="I704" s="40" t="n">
        <v>186.2</v>
      </c>
      <c r="J704" s="40" t="n">
        <v>0</v>
      </c>
      <c r="K704" s="38"/>
      <c r="L704" s="38" t="n">
        <f aca="false">L703/100</f>
        <v>25.7544</v>
      </c>
    </row>
    <row r="705" customFormat="false" ht="25.5" hidden="false" customHeight="false" outlineLevel="0" collapsed="false">
      <c r="A705" s="7" t="s">
        <v>85</v>
      </c>
      <c r="B705" s="41" t="s">
        <v>86</v>
      </c>
      <c r="C705" s="15" t="n">
        <v>150</v>
      </c>
      <c r="D705" s="23"/>
      <c r="E705" s="24"/>
      <c r="F705" s="25"/>
      <c r="G705" s="25"/>
      <c r="H705" s="26"/>
      <c r="I705" s="25"/>
      <c r="J705" s="25"/>
      <c r="K705" s="23"/>
      <c r="L705" s="43" t="n">
        <v>0.67</v>
      </c>
    </row>
    <row r="706" customFormat="false" ht="16.5" hidden="false" customHeight="false" outlineLevel="0" collapsed="false">
      <c r="A706" s="7"/>
      <c r="B706" s="60" t="s">
        <v>87</v>
      </c>
      <c r="C706" s="15"/>
      <c r="D706" s="26" t="n">
        <v>0.037</v>
      </c>
      <c r="E706" s="24" t="n">
        <f aca="false">D706/100</f>
        <v>0.00037</v>
      </c>
      <c r="F706" s="25"/>
      <c r="G706" s="25"/>
      <c r="H706" s="26" t="n">
        <f aca="false">H606*D706/100</f>
        <v>0</v>
      </c>
      <c r="I706" s="25"/>
      <c r="J706" s="25"/>
      <c r="K706" s="23" t="n">
        <v>450</v>
      </c>
      <c r="L706" s="23" t="n">
        <f aca="false">D706*K706</f>
        <v>16.65</v>
      </c>
    </row>
    <row r="707" customFormat="false" ht="16.5" hidden="false" customHeight="false" outlineLevel="0" collapsed="false">
      <c r="A707" s="7"/>
      <c r="B707" s="60" t="s">
        <v>21</v>
      </c>
      <c r="C707" s="15"/>
      <c r="D707" s="23" t="n">
        <v>1.1</v>
      </c>
      <c r="E707" s="24" t="n">
        <f aca="false">D707/100</f>
        <v>0.011</v>
      </c>
      <c r="F707" s="25"/>
      <c r="G707" s="25"/>
      <c r="H707" s="26" t="n">
        <f aca="false">H606*D707/100</f>
        <v>0</v>
      </c>
      <c r="I707" s="25"/>
      <c r="J707" s="25"/>
      <c r="K707" s="23" t="n">
        <v>46</v>
      </c>
      <c r="L707" s="23" t="n">
        <f aca="false">D707*K707</f>
        <v>50.6</v>
      </c>
    </row>
    <row r="708" customFormat="false" ht="16.5" hidden="false" customHeight="false" outlineLevel="0" collapsed="false">
      <c r="A708" s="7"/>
      <c r="B708" s="60" t="s">
        <v>32</v>
      </c>
      <c r="C708" s="15"/>
      <c r="D708" s="23" t="n">
        <v>15.3</v>
      </c>
      <c r="E708" s="24" t="n">
        <f aca="false">D708/100</f>
        <v>0.153</v>
      </c>
      <c r="F708" s="25"/>
      <c r="G708" s="25"/>
      <c r="H708" s="26" t="n">
        <f aca="false">H606*D708/100</f>
        <v>0</v>
      </c>
      <c r="I708" s="25"/>
      <c r="J708" s="25"/>
      <c r="K708" s="23" t="n">
        <v>0</v>
      </c>
      <c r="L708" s="23" t="n">
        <f aca="false">D708*K708</f>
        <v>0</v>
      </c>
    </row>
    <row r="709" customFormat="false" ht="16.5" hidden="false" customHeight="false" outlineLevel="0" collapsed="false">
      <c r="A709" s="7"/>
      <c r="B709" s="60"/>
      <c r="C709" s="15"/>
      <c r="D709" s="23"/>
      <c r="E709" s="24"/>
      <c r="F709" s="25"/>
      <c r="G709" s="25"/>
      <c r="H709" s="26"/>
      <c r="I709" s="25"/>
      <c r="J709" s="25"/>
      <c r="K709" s="23"/>
      <c r="L709" s="23" t="n">
        <f aca="false">L706+L707+L708</f>
        <v>67.25</v>
      </c>
    </row>
    <row r="710" customFormat="false" ht="16.5" hidden="false" customHeight="false" outlineLevel="0" collapsed="false">
      <c r="A710" s="35"/>
      <c r="B710" s="36" t="s">
        <v>33</v>
      </c>
      <c r="C710" s="37"/>
      <c r="D710" s="38"/>
      <c r="E710" s="39"/>
      <c r="F710" s="78" t="n">
        <v>0.1</v>
      </c>
      <c r="G710" s="80" t="n">
        <v>0</v>
      </c>
      <c r="H710" s="80" t="n">
        <v>15</v>
      </c>
      <c r="I710" s="80" t="n">
        <v>60</v>
      </c>
      <c r="J710" s="80" t="n">
        <v>0</v>
      </c>
      <c r="K710" s="38"/>
      <c r="L710" s="38" t="n">
        <f aca="false">L709/100</f>
        <v>0.6725</v>
      </c>
    </row>
    <row r="711" customFormat="false" ht="16.5" hidden="false" customHeight="false" outlineLevel="0" collapsed="false">
      <c r="A711" s="7" t="s">
        <v>37</v>
      </c>
      <c r="B711" s="14" t="s">
        <v>38</v>
      </c>
      <c r="C711" s="15" t="n">
        <v>20</v>
      </c>
      <c r="D711" s="23"/>
      <c r="E711" s="24"/>
      <c r="F711" s="25"/>
      <c r="G711" s="25"/>
      <c r="H711" s="26"/>
      <c r="I711" s="25"/>
      <c r="J711" s="25"/>
      <c r="K711" s="23"/>
      <c r="L711" s="16" t="n">
        <v>0.82</v>
      </c>
    </row>
    <row r="712" customFormat="false" ht="16.5" hidden="false" customHeight="false" outlineLevel="0" collapsed="false">
      <c r="A712" s="7"/>
      <c r="B712" s="14"/>
      <c r="C712" s="15"/>
      <c r="D712" s="23" t="n">
        <v>2</v>
      </c>
      <c r="E712" s="24" t="n">
        <f aca="false">D712/100</f>
        <v>0.02</v>
      </c>
      <c r="F712" s="25"/>
      <c r="G712" s="25"/>
      <c r="H712" s="26" t="n">
        <f aca="false">H606*D712/100</f>
        <v>0</v>
      </c>
      <c r="I712" s="25"/>
      <c r="J712" s="25"/>
      <c r="K712" s="23" t="n">
        <v>41</v>
      </c>
      <c r="L712" s="23" t="n">
        <f aca="false">D712*K712</f>
        <v>82</v>
      </c>
    </row>
    <row r="713" customFormat="false" ht="16.5" hidden="false" customHeight="false" outlineLevel="0" collapsed="false">
      <c r="A713" s="42"/>
      <c r="B713" s="36" t="s">
        <v>33</v>
      </c>
      <c r="C713" s="37"/>
      <c r="D713" s="38"/>
      <c r="E713" s="39"/>
      <c r="F713" s="40" t="n">
        <v>2.4</v>
      </c>
      <c r="G713" s="40" t="n">
        <v>0.4</v>
      </c>
      <c r="H713" s="40" t="n">
        <v>12.2</v>
      </c>
      <c r="I713" s="40" t="n">
        <v>63.6</v>
      </c>
      <c r="J713" s="40" t="n">
        <v>0</v>
      </c>
      <c r="K713" s="38"/>
      <c r="L713" s="38" t="n">
        <f aca="false">L712/100</f>
        <v>0.82</v>
      </c>
    </row>
    <row r="714" customFormat="false" ht="16.5" hidden="false" customHeight="false" outlineLevel="0" collapsed="false">
      <c r="A714" s="46"/>
      <c r="B714" s="63" t="s">
        <v>89</v>
      </c>
      <c r="C714" s="48"/>
      <c r="D714" s="49"/>
      <c r="E714" s="50"/>
      <c r="F714" s="49" t="n">
        <f aca="false">F704+F710+F713</f>
        <v>11.74</v>
      </c>
      <c r="G714" s="49" t="n">
        <f aca="false">G704+G710+G713</f>
        <v>13.42</v>
      </c>
      <c r="H714" s="49" t="n">
        <f aca="false">H704+H710+H713</f>
        <v>35.32</v>
      </c>
      <c r="I714" s="49" t="n">
        <f aca="false">I704+I710+I713</f>
        <v>309.8</v>
      </c>
      <c r="J714" s="49" t="n">
        <f aca="false">J704+J710+J713</f>
        <v>0</v>
      </c>
      <c r="K714" s="49"/>
      <c r="L714" s="49" t="n">
        <f aca="false">L704+L710+L713</f>
        <v>27.2469</v>
      </c>
    </row>
    <row r="715" customFormat="false" ht="16.35" hidden="false" customHeight="true" outlineLevel="0" collapsed="false">
      <c r="A715" s="9" t="s">
        <v>90</v>
      </c>
      <c r="B715" s="9"/>
      <c r="C715" s="9"/>
      <c r="D715" s="9"/>
      <c r="E715" s="9"/>
      <c r="F715" s="9"/>
      <c r="G715" s="9"/>
      <c r="H715" s="9"/>
      <c r="I715" s="9"/>
      <c r="J715" s="9"/>
      <c r="K715" s="9"/>
      <c r="L715" s="9"/>
    </row>
    <row r="716" customFormat="false" ht="16.5" hidden="false" customHeight="false" outlineLevel="0" collapsed="false">
      <c r="A716" s="7" t="s">
        <v>93</v>
      </c>
      <c r="B716" s="41" t="s">
        <v>242</v>
      </c>
      <c r="C716" s="15" t="n">
        <v>20</v>
      </c>
      <c r="D716" s="23"/>
      <c r="E716" s="24"/>
      <c r="F716" s="25"/>
      <c r="G716" s="25"/>
      <c r="H716" s="26"/>
      <c r="I716" s="25"/>
      <c r="J716" s="25"/>
      <c r="K716" s="23"/>
      <c r="L716" s="16" t="n">
        <v>1.92</v>
      </c>
    </row>
    <row r="717" customFormat="false" ht="16.5" hidden="false" customHeight="false" outlineLevel="0" collapsed="false">
      <c r="A717" s="7"/>
      <c r="B717" s="60" t="s">
        <v>140</v>
      </c>
      <c r="C717" s="15"/>
      <c r="D717" s="23" t="n">
        <v>2</v>
      </c>
      <c r="E717" s="24" t="n">
        <f aca="false">D717/100</f>
        <v>0.02</v>
      </c>
      <c r="F717" s="25"/>
      <c r="G717" s="25"/>
      <c r="H717" s="26" t="n">
        <f aca="false">H627*D717/100</f>
        <v>0.48</v>
      </c>
      <c r="I717" s="25"/>
      <c r="J717" s="25"/>
      <c r="K717" s="23" t="n">
        <v>96</v>
      </c>
      <c r="L717" s="23" t="n">
        <f aca="false">D717*K717</f>
        <v>192</v>
      </c>
    </row>
    <row r="718" customFormat="false" ht="16.5" hidden="false" customHeight="false" outlineLevel="0" collapsed="false">
      <c r="A718" s="35"/>
      <c r="B718" s="36" t="s">
        <v>33</v>
      </c>
      <c r="C718" s="37"/>
      <c r="D718" s="38"/>
      <c r="E718" s="39"/>
      <c r="F718" s="40" t="n">
        <v>3.2</v>
      </c>
      <c r="G718" s="40" t="n">
        <v>2.8</v>
      </c>
      <c r="H718" s="40" t="n">
        <v>27.4</v>
      </c>
      <c r="I718" s="40" t="n">
        <v>74</v>
      </c>
      <c r="J718" s="40" t="n">
        <v>0</v>
      </c>
      <c r="K718" s="38"/>
      <c r="L718" s="38" t="n">
        <f aca="false">L717/100</f>
        <v>1.92</v>
      </c>
    </row>
    <row r="719" customFormat="false" ht="24.75" hidden="false" customHeight="true" outlineLevel="0" collapsed="false">
      <c r="A719" s="7" t="s">
        <v>85</v>
      </c>
      <c r="B719" s="41" t="s">
        <v>86</v>
      </c>
      <c r="C719" s="15" t="n">
        <v>180</v>
      </c>
      <c r="D719" s="23"/>
      <c r="E719" s="24"/>
      <c r="F719" s="25"/>
      <c r="G719" s="25"/>
      <c r="H719" s="26"/>
      <c r="I719" s="25"/>
      <c r="J719" s="25"/>
      <c r="K719" s="23"/>
      <c r="L719" s="43" t="n">
        <v>0.82</v>
      </c>
    </row>
    <row r="720" customFormat="false" ht="16.5" hidden="false" customHeight="false" outlineLevel="0" collapsed="false">
      <c r="A720" s="7"/>
      <c r="B720" s="60" t="s">
        <v>87</v>
      </c>
      <c r="C720" s="15"/>
      <c r="D720" s="26" t="n">
        <v>0.045</v>
      </c>
      <c r="E720" s="24" t="n">
        <f aca="false">D720/100</f>
        <v>0.00045</v>
      </c>
      <c r="F720" s="25"/>
      <c r="G720" s="25"/>
      <c r="H720" s="26" t="n">
        <f aca="false">H620*D720/100</f>
        <v>0.021924</v>
      </c>
      <c r="I720" s="25"/>
      <c r="J720" s="25"/>
      <c r="K720" s="23" t="n">
        <v>450</v>
      </c>
      <c r="L720" s="23" t="n">
        <f aca="false">D720*K720</f>
        <v>20.25</v>
      </c>
    </row>
    <row r="721" customFormat="false" ht="16.5" hidden="false" customHeight="false" outlineLevel="0" collapsed="false">
      <c r="A721" s="7"/>
      <c r="B721" s="60" t="s">
        <v>21</v>
      </c>
      <c r="C721" s="15"/>
      <c r="D721" s="23" t="n">
        <v>1.35</v>
      </c>
      <c r="E721" s="24" t="n">
        <f aca="false">D721/100</f>
        <v>0.0135</v>
      </c>
      <c r="F721" s="25"/>
      <c r="G721" s="25"/>
      <c r="H721" s="26" t="n">
        <f aca="false">H620*D721/100</f>
        <v>0.65772</v>
      </c>
      <c r="I721" s="25"/>
      <c r="J721" s="25"/>
      <c r="K721" s="23" t="n">
        <v>46</v>
      </c>
      <c r="L721" s="23" t="n">
        <f aca="false">D721*K721</f>
        <v>62.1</v>
      </c>
    </row>
    <row r="722" customFormat="false" ht="16.5" hidden="false" customHeight="false" outlineLevel="0" collapsed="false">
      <c r="A722" s="7"/>
      <c r="B722" s="60" t="s">
        <v>32</v>
      </c>
      <c r="C722" s="15"/>
      <c r="D722" s="23" t="n">
        <v>18.36</v>
      </c>
      <c r="E722" s="24" t="n">
        <f aca="false">D722/100</f>
        <v>0.1836</v>
      </c>
      <c r="F722" s="25"/>
      <c r="G722" s="25"/>
      <c r="H722" s="26" t="n">
        <f aca="false">H620*D722/100</f>
        <v>8.944992</v>
      </c>
      <c r="I722" s="25"/>
      <c r="J722" s="25"/>
      <c r="K722" s="23" t="n">
        <v>0</v>
      </c>
      <c r="L722" s="23" t="n">
        <f aca="false">D722*K722</f>
        <v>0</v>
      </c>
    </row>
    <row r="723" customFormat="false" ht="16.5" hidden="false" customHeight="false" outlineLevel="0" collapsed="false">
      <c r="A723" s="7"/>
      <c r="B723" s="60"/>
      <c r="C723" s="15"/>
      <c r="D723" s="23"/>
      <c r="E723" s="24"/>
      <c r="F723" s="25"/>
      <c r="G723" s="25"/>
      <c r="H723" s="26"/>
      <c r="I723" s="25"/>
      <c r="J723" s="25"/>
      <c r="K723" s="23"/>
      <c r="L723" s="23" t="n">
        <f aca="false">L720+L721+L722</f>
        <v>82.35</v>
      </c>
    </row>
    <row r="724" customFormat="false" ht="16.5" hidden="false" customHeight="false" outlineLevel="0" collapsed="false">
      <c r="A724" s="35"/>
      <c r="B724" s="36" t="s">
        <v>33</v>
      </c>
      <c r="C724" s="37"/>
      <c r="D724" s="38"/>
      <c r="E724" s="39"/>
      <c r="F724" s="78" t="n">
        <v>0.1</v>
      </c>
      <c r="G724" s="80" t="n">
        <v>0</v>
      </c>
      <c r="H724" s="80" t="n">
        <v>15</v>
      </c>
      <c r="I724" s="80" t="n">
        <v>60</v>
      </c>
      <c r="J724" s="80" t="n">
        <v>0</v>
      </c>
      <c r="K724" s="38"/>
      <c r="L724" s="38" t="n">
        <f aca="false">L723/100</f>
        <v>0.8235</v>
      </c>
    </row>
    <row r="725" customFormat="false" ht="17.45" hidden="false" customHeight="true" outlineLevel="0" collapsed="false">
      <c r="A725" s="46"/>
      <c r="B725" s="63" t="s">
        <v>96</v>
      </c>
      <c r="C725" s="48"/>
      <c r="D725" s="49"/>
      <c r="E725" s="50"/>
      <c r="F725" s="49" t="n">
        <f aca="false">F718+F721</f>
        <v>3.2</v>
      </c>
      <c r="G725" s="49" t="n">
        <f aca="false">G718+G721</f>
        <v>2.8</v>
      </c>
      <c r="H725" s="49" t="n">
        <f aca="false">H718+H721</f>
        <v>28.05772</v>
      </c>
      <c r="I725" s="49" t="n">
        <f aca="false">I718+I721</f>
        <v>74</v>
      </c>
      <c r="J725" s="49" t="n">
        <f aca="false">J718+J721</f>
        <v>0</v>
      </c>
      <c r="K725" s="49"/>
      <c r="L725" s="49" t="n">
        <f aca="false">L718+L724</f>
        <v>2.7435</v>
      </c>
    </row>
    <row r="726" customFormat="false" ht="16.5" hidden="false" customHeight="false" outlineLevel="0" collapsed="false">
      <c r="A726" s="67"/>
      <c r="B726" s="68" t="s">
        <v>97</v>
      </c>
      <c r="C726" s="69"/>
      <c r="D726" s="70"/>
      <c r="E726" s="71"/>
      <c r="F726" s="70" t="n">
        <f aca="false">F631+F635+F692+F714+F725</f>
        <v>71.18</v>
      </c>
      <c r="G726" s="70" t="n">
        <f aca="false">G631+G635+G692+G714+G725</f>
        <v>60.755</v>
      </c>
      <c r="H726" s="70" t="n">
        <f aca="false">H631+H635+H692+H714+H725</f>
        <v>254.63772</v>
      </c>
      <c r="I726" s="104" t="n">
        <f aca="false">I631+I635+I692+I714+I725</f>
        <v>1776.25</v>
      </c>
      <c r="J726" s="70" t="n">
        <f aca="false">J631+J635+J692+J714+J725</f>
        <v>0.2</v>
      </c>
      <c r="K726" s="70"/>
      <c r="L726" s="70" t="n">
        <f aca="false">L631+L635+L692+L714+L725</f>
        <v>108.1324</v>
      </c>
    </row>
    <row r="727" customFormat="false" ht="27.95" hidden="false" customHeight="true" outlineLevel="0" collapsed="false">
      <c r="A727" s="9" t="s">
        <v>243</v>
      </c>
      <c r="B727" s="9"/>
      <c r="C727" s="9"/>
      <c r="D727" s="9"/>
      <c r="E727" s="9"/>
      <c r="F727" s="9"/>
      <c r="G727" s="9"/>
      <c r="H727" s="9"/>
      <c r="I727" s="9"/>
      <c r="J727" s="9"/>
      <c r="K727" s="9"/>
      <c r="L727" s="9"/>
    </row>
    <row r="728" customFormat="false" ht="27.95" hidden="false" customHeight="true" outlineLevel="0" collapsed="false">
      <c r="A728" s="9" t="s">
        <v>14</v>
      </c>
      <c r="B728" s="9"/>
      <c r="C728" s="9"/>
      <c r="D728" s="9"/>
      <c r="E728" s="9"/>
      <c r="F728" s="9"/>
      <c r="G728" s="9"/>
      <c r="H728" s="9"/>
      <c r="I728" s="9"/>
      <c r="J728" s="9"/>
      <c r="K728" s="9"/>
      <c r="L728" s="9"/>
    </row>
    <row r="729" customFormat="false" ht="36" hidden="false" customHeight="true" outlineLevel="0" collapsed="false">
      <c r="A729" s="9"/>
      <c r="B729" s="9"/>
      <c r="C729" s="9"/>
      <c r="D729" s="9"/>
      <c r="E729" s="9"/>
      <c r="F729" s="9"/>
      <c r="G729" s="9"/>
      <c r="H729" s="72" t="n">
        <v>0</v>
      </c>
      <c r="I729" s="175"/>
      <c r="J729" s="9"/>
      <c r="K729" s="9"/>
      <c r="L729" s="9"/>
    </row>
    <row r="730" customFormat="false" ht="52.9" hidden="false" customHeight="true" outlineLevel="0" collapsed="false">
      <c r="A730" s="108" t="s">
        <v>244</v>
      </c>
      <c r="B730" s="109" t="s">
        <v>245</v>
      </c>
      <c r="C730" s="15" t="s">
        <v>333</v>
      </c>
      <c r="D730" s="23"/>
      <c r="E730" s="24"/>
      <c r="F730" s="23"/>
      <c r="G730" s="25"/>
      <c r="H730" s="73" t="s">
        <v>102</v>
      </c>
      <c r="I730" s="25"/>
      <c r="J730" s="25"/>
      <c r="K730" s="23"/>
      <c r="L730" s="43" t="n">
        <v>8.3</v>
      </c>
    </row>
    <row r="731" customFormat="false" ht="16.5" hidden="false" customHeight="false" outlineLevel="0" collapsed="false">
      <c r="A731" s="7"/>
      <c r="B731" s="22" t="s">
        <v>103</v>
      </c>
      <c r="C731" s="15"/>
      <c r="D731" s="23" t="n">
        <v>1.05</v>
      </c>
      <c r="E731" s="24" t="n">
        <f aca="false">D731/100</f>
        <v>0.0105</v>
      </c>
      <c r="F731" s="23"/>
      <c r="G731" s="25"/>
      <c r="H731" s="26" t="n">
        <f aca="false">H729*D731/100</f>
        <v>0</v>
      </c>
      <c r="I731" s="25"/>
      <c r="J731" s="25"/>
      <c r="K731" s="23" t="n">
        <v>60</v>
      </c>
      <c r="L731" s="23" t="n">
        <f aca="false">D731*K731</f>
        <v>63</v>
      </c>
    </row>
    <row r="732" customFormat="false" ht="16.5" hidden="false" customHeight="false" outlineLevel="0" collapsed="false">
      <c r="A732" s="7"/>
      <c r="B732" s="22" t="s">
        <v>246</v>
      </c>
      <c r="C732" s="15"/>
      <c r="D732" s="23" t="n">
        <v>1.42</v>
      </c>
      <c r="E732" s="24" t="n">
        <f aca="false">D732/100</f>
        <v>0.0142</v>
      </c>
      <c r="F732" s="23"/>
      <c r="G732" s="25"/>
      <c r="H732" s="26" t="n">
        <f aca="false">H729*D732/100</f>
        <v>0</v>
      </c>
      <c r="I732" s="25"/>
      <c r="J732" s="25"/>
      <c r="K732" s="23" t="n">
        <v>45</v>
      </c>
      <c r="L732" s="23" t="n">
        <f aca="false">D732*K732</f>
        <v>63.9</v>
      </c>
    </row>
    <row r="733" customFormat="false" ht="16.5" hidden="false" customHeight="false" outlineLevel="0" collapsed="false">
      <c r="A733" s="7"/>
      <c r="B733" s="22" t="s">
        <v>29</v>
      </c>
      <c r="C733" s="15"/>
      <c r="D733" s="23" t="n">
        <v>9.75</v>
      </c>
      <c r="E733" s="24" t="n">
        <f aca="false">D733/100</f>
        <v>0.0975</v>
      </c>
      <c r="F733" s="23"/>
      <c r="G733" s="25"/>
      <c r="H733" s="26" t="n">
        <f aca="false">H729*D733/100</f>
        <v>0</v>
      </c>
      <c r="I733" s="25"/>
      <c r="J733" s="25"/>
      <c r="K733" s="23" t="n">
        <v>50</v>
      </c>
      <c r="L733" s="23" t="n">
        <f aca="false">D733*K733</f>
        <v>487.5</v>
      </c>
    </row>
    <row r="734" customFormat="false" ht="16.35" hidden="false" customHeight="true" outlineLevel="0" collapsed="false">
      <c r="A734" s="7"/>
      <c r="B734" s="22" t="s">
        <v>21</v>
      </c>
      <c r="C734" s="15"/>
      <c r="D734" s="23" t="n">
        <v>0.45</v>
      </c>
      <c r="E734" s="24" t="n">
        <f aca="false">D734/100</f>
        <v>0.0045</v>
      </c>
      <c r="F734" s="23"/>
      <c r="G734" s="25"/>
      <c r="H734" s="26" t="n">
        <f aca="false">H729*D734/100</f>
        <v>0</v>
      </c>
      <c r="I734" s="25"/>
      <c r="J734" s="25"/>
      <c r="K734" s="23" t="n">
        <v>46</v>
      </c>
      <c r="L734" s="23" t="n">
        <f aca="false">D734*K734</f>
        <v>20.7</v>
      </c>
    </row>
    <row r="735" customFormat="false" ht="16.5" hidden="false" customHeight="false" outlineLevel="0" collapsed="false">
      <c r="A735" s="7"/>
      <c r="B735" s="22" t="s">
        <v>32</v>
      </c>
      <c r="C735" s="15"/>
      <c r="D735" s="25" t="n">
        <v>4.87</v>
      </c>
      <c r="E735" s="24" t="n">
        <f aca="false">D735/100</f>
        <v>0.0487</v>
      </c>
      <c r="F735" s="23"/>
      <c r="G735" s="25"/>
      <c r="H735" s="26" t="n">
        <f aca="false">H729*D735/100</f>
        <v>0</v>
      </c>
      <c r="I735" s="25"/>
      <c r="J735" s="25"/>
      <c r="K735" s="23" t="n">
        <v>0</v>
      </c>
      <c r="L735" s="23" t="n">
        <f aca="false">D735*K735</f>
        <v>0</v>
      </c>
    </row>
    <row r="736" customFormat="false" ht="16.5" hidden="false" customHeight="false" outlineLevel="0" collapsed="false">
      <c r="A736" s="27"/>
      <c r="B736" s="28" t="s">
        <v>179</v>
      </c>
      <c r="C736" s="15"/>
      <c r="D736" s="29" t="n">
        <v>15</v>
      </c>
      <c r="E736" s="30" t="n">
        <f aca="false">D736/100</f>
        <v>0.15</v>
      </c>
      <c r="F736" s="29"/>
      <c r="G736" s="31"/>
      <c r="H736" s="86" t="n">
        <f aca="false">H729*D736/100</f>
        <v>0</v>
      </c>
      <c r="I736" s="31"/>
      <c r="J736" s="31"/>
      <c r="K736" s="29" t="n">
        <v>0</v>
      </c>
      <c r="L736" s="29" t="n">
        <f aca="false">D736*K736</f>
        <v>0</v>
      </c>
    </row>
    <row r="737" customFormat="false" ht="16.5" hidden="false" customHeight="false" outlineLevel="0" collapsed="false">
      <c r="A737" s="7"/>
      <c r="B737" s="22" t="s">
        <v>23</v>
      </c>
      <c r="C737" s="15"/>
      <c r="D737" s="23" t="n">
        <v>0.5</v>
      </c>
      <c r="E737" s="24" t="n">
        <f aca="false">D737/100</f>
        <v>0.005</v>
      </c>
      <c r="F737" s="23"/>
      <c r="G737" s="25"/>
      <c r="H737" s="26" t="n">
        <f aca="false">H729*D737/100</f>
        <v>0</v>
      </c>
      <c r="I737" s="25"/>
      <c r="J737" s="25"/>
      <c r="K737" s="23" t="n">
        <v>390</v>
      </c>
      <c r="L737" s="23" t="n">
        <f aca="false">D737*K737</f>
        <v>195</v>
      </c>
    </row>
    <row r="738" customFormat="false" ht="16.5" hidden="false" customHeight="false" outlineLevel="0" collapsed="false">
      <c r="A738" s="7"/>
      <c r="B738" s="14"/>
      <c r="C738" s="15"/>
      <c r="D738" s="25"/>
      <c r="E738" s="26"/>
      <c r="F738" s="0"/>
      <c r="G738" s="25"/>
      <c r="H738" s="26"/>
      <c r="I738" s="25"/>
      <c r="J738" s="25"/>
      <c r="K738" s="23"/>
      <c r="L738" s="44" t="n">
        <f aca="false">L731+L732++L733+L734+L735+L736+L737</f>
        <v>830.1</v>
      </c>
    </row>
    <row r="739" customFormat="false" ht="16.5" hidden="false" customHeight="false" outlineLevel="0" collapsed="false">
      <c r="A739" s="42"/>
      <c r="B739" s="36" t="s">
        <v>33</v>
      </c>
      <c r="C739" s="58"/>
      <c r="D739" s="40"/>
      <c r="E739" s="59"/>
      <c r="F739" s="40" t="n">
        <v>6.1</v>
      </c>
      <c r="G739" s="40" t="n">
        <v>3.8</v>
      </c>
      <c r="H739" s="40" t="n">
        <v>44.9</v>
      </c>
      <c r="I739" s="40" t="n">
        <v>238</v>
      </c>
      <c r="J739" s="40" t="n">
        <v>0</v>
      </c>
      <c r="K739" s="38"/>
      <c r="L739" s="45" t="n">
        <f aca="false">L738/100</f>
        <v>8.301</v>
      </c>
    </row>
    <row r="740" customFormat="false" ht="29.85" hidden="false" customHeight="true" outlineLevel="0" collapsed="false">
      <c r="A740" s="7" t="s">
        <v>104</v>
      </c>
      <c r="B740" s="41" t="s">
        <v>84</v>
      </c>
      <c r="C740" s="15" t="n">
        <v>15</v>
      </c>
      <c r="D740" s="23"/>
      <c r="E740" s="24"/>
      <c r="F740" s="25"/>
      <c r="G740" s="25"/>
      <c r="H740" s="26"/>
      <c r="I740" s="25"/>
      <c r="J740" s="25"/>
      <c r="K740" s="23"/>
      <c r="L740" s="43" t="n">
        <v>6.2</v>
      </c>
    </row>
    <row r="741" customFormat="false" ht="16.5" hidden="false" customHeight="false" outlineLevel="0" collapsed="false">
      <c r="A741" s="7"/>
      <c r="B741" s="22" t="s">
        <v>84</v>
      </c>
      <c r="C741" s="15"/>
      <c r="D741" s="23" t="n">
        <v>1.59</v>
      </c>
      <c r="E741" s="24" t="n">
        <f aca="false">D741/100</f>
        <v>0.0159</v>
      </c>
      <c r="F741" s="25"/>
      <c r="G741" s="25"/>
      <c r="H741" s="26" t="e">
        <f aca="false">H730*D741/100</f>
        <v>#VALUE!</v>
      </c>
      <c r="I741" s="25"/>
      <c r="J741" s="25"/>
      <c r="K741" s="23" t="n">
        <v>390</v>
      </c>
      <c r="L741" s="23" t="n">
        <f aca="false">D741*K741</f>
        <v>620.1</v>
      </c>
    </row>
    <row r="742" customFormat="false" ht="16.5" hidden="false" customHeight="false" outlineLevel="0" collapsed="false">
      <c r="A742" s="35"/>
      <c r="B742" s="36" t="s">
        <v>33</v>
      </c>
      <c r="C742" s="37"/>
      <c r="D742" s="38"/>
      <c r="E742" s="39"/>
      <c r="F742" s="40" t="n">
        <v>3.9</v>
      </c>
      <c r="G742" s="40" t="n">
        <v>4</v>
      </c>
      <c r="H742" s="59" t="n">
        <v>0</v>
      </c>
      <c r="I742" s="40" t="n">
        <v>51</v>
      </c>
      <c r="J742" s="40" t="n">
        <v>0.08</v>
      </c>
      <c r="K742" s="38"/>
      <c r="L742" s="38" t="n">
        <f aca="false">L741/100</f>
        <v>6.201</v>
      </c>
    </row>
    <row r="743" customFormat="false" ht="25.5" hidden="false" customHeight="false" outlineLevel="0" collapsed="false">
      <c r="A743" s="7" t="s">
        <v>105</v>
      </c>
      <c r="B743" s="41" t="s">
        <v>31</v>
      </c>
      <c r="C743" s="15" t="n">
        <v>8</v>
      </c>
      <c r="D743" s="23"/>
      <c r="E743" s="24"/>
      <c r="F743" s="25"/>
      <c r="G743" s="25"/>
      <c r="H743" s="26"/>
      <c r="I743" s="25"/>
      <c r="J743" s="25"/>
      <c r="K743" s="23"/>
      <c r="L743" s="43" t="n">
        <v>3.12</v>
      </c>
    </row>
    <row r="744" customFormat="false" ht="16.5" hidden="false" customHeight="false" outlineLevel="0" collapsed="false">
      <c r="A744" s="7"/>
      <c r="B744" s="22" t="s">
        <v>23</v>
      </c>
      <c r="C744" s="15"/>
      <c r="D744" s="23" t="n">
        <v>0.8</v>
      </c>
      <c r="E744" s="24" t="n">
        <f aca="false">D744/100</f>
        <v>0.008</v>
      </c>
      <c r="F744" s="25"/>
      <c r="G744" s="25"/>
      <c r="H744" s="26" t="n">
        <f aca="false">H729*D744/100</f>
        <v>0</v>
      </c>
      <c r="I744" s="25"/>
      <c r="J744" s="25"/>
      <c r="K744" s="23" t="n">
        <v>390</v>
      </c>
      <c r="L744" s="44" t="n">
        <f aca="false">D744*K744</f>
        <v>312</v>
      </c>
    </row>
    <row r="745" customFormat="false" ht="16.5" hidden="false" customHeight="false" outlineLevel="0" collapsed="false">
      <c r="A745" s="42"/>
      <c r="B745" s="36" t="s">
        <v>33</v>
      </c>
      <c r="C745" s="37"/>
      <c r="D745" s="38"/>
      <c r="E745" s="39"/>
      <c r="F745" s="40" t="n">
        <v>0.05</v>
      </c>
      <c r="G745" s="40" t="n">
        <v>6.5</v>
      </c>
      <c r="H745" s="40" t="n">
        <v>0.1</v>
      </c>
      <c r="I745" s="40" t="n">
        <v>60</v>
      </c>
      <c r="J745" s="40" t="n">
        <v>0</v>
      </c>
      <c r="K745" s="38"/>
      <c r="L745" s="45" t="n">
        <f aca="false">L744/100</f>
        <v>3.12</v>
      </c>
    </row>
    <row r="746" customFormat="false" ht="25.5" hidden="false" customHeight="false" outlineLevel="0" collapsed="false">
      <c r="A746" s="7" t="s">
        <v>146</v>
      </c>
      <c r="B746" s="41" t="s">
        <v>147</v>
      </c>
      <c r="C746" s="15" t="n">
        <v>180</v>
      </c>
      <c r="D746" s="23"/>
      <c r="E746" s="24"/>
      <c r="F746" s="25"/>
      <c r="G746" s="25"/>
      <c r="H746" s="26"/>
      <c r="I746" s="25"/>
      <c r="J746" s="25"/>
      <c r="K746" s="23"/>
      <c r="L746" s="43" t="n">
        <v>3.06</v>
      </c>
    </row>
    <row r="747" customFormat="false" ht="16.5" hidden="false" customHeight="false" outlineLevel="0" collapsed="false">
      <c r="A747" s="7"/>
      <c r="B747" s="22" t="s">
        <v>148</v>
      </c>
      <c r="C747" s="15"/>
      <c r="D747" s="26" t="n">
        <v>0.045</v>
      </c>
      <c r="E747" s="24" t="n">
        <f aca="false">D747/100</f>
        <v>0.00045</v>
      </c>
      <c r="F747" s="25"/>
      <c r="G747" s="25"/>
      <c r="H747" s="26" t="n">
        <f aca="false">H729*D747/100</f>
        <v>0</v>
      </c>
      <c r="I747" s="25"/>
      <c r="J747" s="25"/>
      <c r="K747" s="23" t="n">
        <v>450</v>
      </c>
      <c r="L747" s="23" t="n">
        <f aca="false">D747*K747</f>
        <v>20.25</v>
      </c>
    </row>
    <row r="748" customFormat="false" ht="16.5" hidden="false" customHeight="false" outlineLevel="0" collapsed="false">
      <c r="A748" s="7"/>
      <c r="B748" s="22" t="s">
        <v>21</v>
      </c>
      <c r="C748" s="15"/>
      <c r="D748" s="23" t="n">
        <v>1.32</v>
      </c>
      <c r="E748" s="24" t="n">
        <f aca="false">D748/100</f>
        <v>0.0132</v>
      </c>
      <c r="F748" s="25"/>
      <c r="G748" s="25"/>
      <c r="H748" s="26" t="n">
        <f aca="false">H729*D748/100</f>
        <v>0</v>
      </c>
      <c r="I748" s="25"/>
      <c r="J748" s="25"/>
      <c r="K748" s="23" t="n">
        <v>46</v>
      </c>
      <c r="L748" s="23" t="n">
        <f aca="false">D748*K748</f>
        <v>60.72</v>
      </c>
    </row>
    <row r="749" customFormat="false" ht="16.5" hidden="false" customHeight="false" outlineLevel="0" collapsed="false">
      <c r="A749" s="7"/>
      <c r="B749" s="22" t="s">
        <v>29</v>
      </c>
      <c r="C749" s="15"/>
      <c r="D749" s="23" t="n">
        <v>4.5</v>
      </c>
      <c r="E749" s="24" t="n">
        <f aca="false">D749/100</f>
        <v>0.045</v>
      </c>
      <c r="F749" s="25"/>
      <c r="G749" s="25"/>
      <c r="H749" s="26" t="n">
        <f aca="false">H729*D749/100</f>
        <v>0</v>
      </c>
      <c r="I749" s="25"/>
      <c r="J749" s="25"/>
      <c r="K749" s="23" t="n">
        <v>50</v>
      </c>
      <c r="L749" s="23" t="n">
        <f aca="false">D749*K749</f>
        <v>225</v>
      </c>
    </row>
    <row r="750" customFormat="false" ht="16.5" hidden="false" customHeight="false" outlineLevel="0" collapsed="false">
      <c r="A750" s="7"/>
      <c r="B750" s="22" t="s">
        <v>32</v>
      </c>
      <c r="C750" s="15"/>
      <c r="D750" s="23" t="n">
        <v>13.5</v>
      </c>
      <c r="E750" s="24" t="n">
        <f aca="false">D750/100</f>
        <v>0.135</v>
      </c>
      <c r="F750" s="25"/>
      <c r="G750" s="25"/>
      <c r="H750" s="26" t="n">
        <f aca="false">H729*D750/100</f>
        <v>0</v>
      </c>
      <c r="I750" s="25"/>
      <c r="J750" s="25"/>
      <c r="K750" s="23" t="n">
        <v>0</v>
      </c>
      <c r="L750" s="23" t="n">
        <f aca="false">D750*K750</f>
        <v>0</v>
      </c>
    </row>
    <row r="751" customFormat="false" ht="16.5" hidden="false" customHeight="false" outlineLevel="0" collapsed="false">
      <c r="A751" s="7"/>
      <c r="B751" s="22"/>
      <c r="C751" s="15"/>
      <c r="D751" s="23"/>
      <c r="E751" s="24"/>
      <c r="F751" s="25"/>
      <c r="G751" s="25"/>
      <c r="H751" s="26"/>
      <c r="I751" s="25"/>
      <c r="J751" s="25"/>
      <c r="K751" s="23"/>
      <c r="L751" s="23" t="n">
        <f aca="false">L747+L748+L749+L750</f>
        <v>305.97</v>
      </c>
    </row>
    <row r="752" customFormat="false" ht="16.5" hidden="false" customHeight="false" outlineLevel="0" collapsed="false">
      <c r="A752" s="35"/>
      <c r="B752" s="36" t="s">
        <v>33</v>
      </c>
      <c r="C752" s="37"/>
      <c r="D752" s="38"/>
      <c r="E752" s="39"/>
      <c r="F752" s="40" t="n">
        <v>1.4</v>
      </c>
      <c r="G752" s="40" t="n">
        <v>1.6</v>
      </c>
      <c r="H752" s="40" t="n">
        <v>17.7</v>
      </c>
      <c r="I752" s="40" t="n">
        <v>91</v>
      </c>
      <c r="J752" s="40" t="n">
        <v>0.2</v>
      </c>
      <c r="K752" s="38"/>
      <c r="L752" s="38" t="n">
        <f aca="false">L751/100</f>
        <v>3.0597</v>
      </c>
    </row>
    <row r="753" customFormat="false" ht="16.5" hidden="false" customHeight="false" outlineLevel="0" collapsed="false">
      <c r="A753" s="7" t="s">
        <v>37</v>
      </c>
      <c r="B753" s="14" t="s">
        <v>38</v>
      </c>
      <c r="C753" s="15" t="n">
        <v>20</v>
      </c>
      <c r="D753" s="23"/>
      <c r="E753" s="24"/>
      <c r="F753" s="25"/>
      <c r="G753" s="25"/>
      <c r="H753" s="26"/>
      <c r="I753" s="25"/>
      <c r="J753" s="25"/>
      <c r="K753" s="23"/>
      <c r="L753" s="16" t="n">
        <v>0.82</v>
      </c>
    </row>
    <row r="754" customFormat="false" ht="21.95" hidden="false" customHeight="true" outlineLevel="0" collapsed="false">
      <c r="A754" s="7"/>
      <c r="B754" s="14"/>
      <c r="C754" s="15"/>
      <c r="D754" s="23" t="n">
        <v>2</v>
      </c>
      <c r="E754" s="24" t="n">
        <f aca="false">D754/100</f>
        <v>0.02</v>
      </c>
      <c r="F754" s="25"/>
      <c r="G754" s="25"/>
      <c r="H754" s="26" t="n">
        <f aca="false">H729*D754/100</f>
        <v>0</v>
      </c>
      <c r="I754" s="25"/>
      <c r="J754" s="25"/>
      <c r="K754" s="23" t="n">
        <v>41</v>
      </c>
      <c r="L754" s="23" t="n">
        <f aca="false">D754*K754</f>
        <v>82</v>
      </c>
    </row>
    <row r="755" customFormat="false" ht="16.5" hidden="false" customHeight="false" outlineLevel="0" collapsed="false">
      <c r="A755" s="42"/>
      <c r="B755" s="36" t="s">
        <v>33</v>
      </c>
      <c r="C755" s="37"/>
      <c r="D755" s="38"/>
      <c r="E755" s="39"/>
      <c r="F755" s="40" t="n">
        <v>2.4</v>
      </c>
      <c r="G755" s="40" t="n">
        <v>0.4</v>
      </c>
      <c r="H755" s="40" t="n">
        <v>12.2</v>
      </c>
      <c r="I755" s="40" t="n">
        <v>63.6</v>
      </c>
      <c r="J755" s="40" t="n">
        <v>0</v>
      </c>
      <c r="K755" s="38"/>
      <c r="L755" s="38" t="n">
        <f aca="false">L754/100</f>
        <v>0.82</v>
      </c>
    </row>
    <row r="756" customFormat="false" ht="16.5" hidden="false" customHeight="false" outlineLevel="0" collapsed="false">
      <c r="A756" s="46"/>
      <c r="B756" s="63" t="s">
        <v>39</v>
      </c>
      <c r="C756" s="48"/>
      <c r="D756" s="49"/>
      <c r="E756" s="50"/>
      <c r="F756" s="49" t="n">
        <f aca="false">F739+F752+F755</f>
        <v>9.9</v>
      </c>
      <c r="G756" s="49" t="n">
        <f aca="false">G739+G752+G755</f>
        <v>5.8</v>
      </c>
      <c r="H756" s="52" t="n">
        <f aca="false">H739+H752+H755</f>
        <v>74.8</v>
      </c>
      <c r="I756" s="51" t="n">
        <f aca="false">I739+I752+I755</f>
        <v>392.6</v>
      </c>
      <c r="J756" s="49" t="n">
        <f aca="false">J739+J752+J755</f>
        <v>0.2</v>
      </c>
      <c r="K756" s="49"/>
      <c r="L756" s="49" t="n">
        <f aca="false">L739+L742+L745+L752+L755</f>
        <v>21.5017</v>
      </c>
    </row>
    <row r="757" customFormat="false" ht="16.35" hidden="false" customHeight="true" outlineLevel="0" collapsed="false">
      <c r="A757" s="9" t="s">
        <v>40</v>
      </c>
      <c r="B757" s="9"/>
      <c r="C757" s="9"/>
      <c r="D757" s="9"/>
      <c r="E757" s="9"/>
      <c r="F757" s="9"/>
      <c r="G757" s="9"/>
      <c r="H757" s="9"/>
      <c r="I757" s="9"/>
      <c r="J757" s="9"/>
      <c r="K757" s="9"/>
      <c r="L757" s="9"/>
    </row>
    <row r="758" customFormat="false" ht="16.15" hidden="false" customHeight="true" outlineLevel="0" collapsed="false">
      <c r="A758" s="7" t="s">
        <v>149</v>
      </c>
      <c r="B758" s="92" t="s">
        <v>247</v>
      </c>
      <c r="C758" s="15" t="n">
        <v>150</v>
      </c>
      <c r="D758" s="25"/>
      <c r="E758" s="26"/>
      <c r="F758" s="25"/>
      <c r="G758" s="25"/>
      <c r="H758" s="26"/>
      <c r="I758" s="25"/>
      <c r="J758" s="25"/>
      <c r="K758" s="23"/>
      <c r="L758" s="43" t="n">
        <v>3.39</v>
      </c>
    </row>
    <row r="759" customFormat="false" ht="16.15" hidden="false" customHeight="true" outlineLevel="0" collapsed="false">
      <c r="A759" s="7"/>
      <c r="B759" s="22" t="s">
        <v>248</v>
      </c>
      <c r="C759" s="15"/>
      <c r="D759" s="25" t="n">
        <v>1.5</v>
      </c>
      <c r="E759" s="24" t="n">
        <f aca="false">D759/100</f>
        <v>0.015</v>
      </c>
      <c r="F759" s="25"/>
      <c r="G759" s="25"/>
      <c r="H759" s="26" t="n">
        <f aca="false">H731*D759/100</f>
        <v>0</v>
      </c>
      <c r="I759" s="25"/>
      <c r="J759" s="25"/>
      <c r="K759" s="23" t="n">
        <v>180</v>
      </c>
      <c r="L759" s="23" t="n">
        <f aca="false">D759*K759</f>
        <v>270</v>
      </c>
    </row>
    <row r="760" customFormat="false" ht="16.15" hidden="false" customHeight="true" outlineLevel="0" collapsed="false">
      <c r="A760" s="7"/>
      <c r="B760" s="22" t="s">
        <v>249</v>
      </c>
      <c r="C760" s="15"/>
      <c r="D760" s="25" t="n">
        <v>1.5</v>
      </c>
      <c r="E760" s="24" t="n">
        <f aca="false">D760/100</f>
        <v>0.015</v>
      </c>
      <c r="F760" s="25"/>
      <c r="G760" s="25"/>
      <c r="H760" s="26" t="n">
        <f aca="false">H731*D760/100</f>
        <v>0</v>
      </c>
      <c r="I760" s="25"/>
      <c r="J760" s="25"/>
      <c r="K760" s="23" t="n">
        <v>46</v>
      </c>
      <c r="L760" s="23" t="n">
        <f aca="false">D760*K760</f>
        <v>69</v>
      </c>
    </row>
    <row r="761" customFormat="false" ht="16.35" hidden="false" customHeight="true" outlineLevel="0" collapsed="false">
      <c r="A761" s="7"/>
      <c r="B761" s="22" t="s">
        <v>32</v>
      </c>
      <c r="C761" s="15"/>
      <c r="D761" s="25" t="n">
        <v>15</v>
      </c>
      <c r="E761" s="24" t="n">
        <f aca="false">D761/100</f>
        <v>0.15</v>
      </c>
      <c r="F761" s="25"/>
      <c r="G761" s="25"/>
      <c r="H761" s="26" t="n">
        <f aca="false">H731*D761/100</f>
        <v>0</v>
      </c>
      <c r="I761" s="25"/>
      <c r="J761" s="25"/>
      <c r="K761" s="23" t="n">
        <v>0</v>
      </c>
      <c r="L761" s="23" t="n">
        <f aca="false">D761*K761</f>
        <v>0</v>
      </c>
    </row>
    <row r="762" customFormat="false" ht="16.5" hidden="false" customHeight="false" outlineLevel="0" collapsed="false">
      <c r="A762" s="7"/>
      <c r="B762" s="22"/>
      <c r="C762" s="15"/>
      <c r="D762" s="25"/>
      <c r="E762" s="26"/>
      <c r="F762" s="25"/>
      <c r="G762" s="25"/>
      <c r="H762" s="26"/>
      <c r="I762" s="25"/>
      <c r="J762" s="25"/>
      <c r="K762" s="23"/>
      <c r="L762" s="23" t="n">
        <f aca="false">L759+L760+L761</f>
        <v>339</v>
      </c>
    </row>
    <row r="763" customFormat="false" ht="19.5" hidden="false" customHeight="true" outlineLevel="0" collapsed="false">
      <c r="A763" s="46"/>
      <c r="B763" s="47" t="s">
        <v>33</v>
      </c>
      <c r="C763" s="48"/>
      <c r="D763" s="51"/>
      <c r="E763" s="52"/>
      <c r="F763" s="49" t="n">
        <v>0.51</v>
      </c>
      <c r="G763" s="51" t="n">
        <v>0</v>
      </c>
      <c r="H763" s="49" t="n">
        <v>26.44</v>
      </c>
      <c r="I763" s="51" t="n">
        <v>107.85</v>
      </c>
      <c r="J763" s="51" t="n">
        <v>0.8</v>
      </c>
      <c r="K763" s="49"/>
      <c r="L763" s="49" t="n">
        <f aca="false">L762/100</f>
        <v>3.39</v>
      </c>
    </row>
    <row r="764" customFormat="false" ht="16.35" hidden="false" customHeight="true" outlineLevel="0" collapsed="false">
      <c r="A764" s="9" t="s">
        <v>44</v>
      </c>
      <c r="B764" s="9"/>
      <c r="C764" s="9"/>
      <c r="D764" s="9"/>
      <c r="E764" s="9"/>
      <c r="F764" s="9"/>
      <c r="G764" s="9"/>
      <c r="H764" s="9"/>
      <c r="I764" s="9"/>
      <c r="J764" s="9"/>
      <c r="K764" s="9"/>
      <c r="L764" s="9"/>
    </row>
    <row r="765" customFormat="false" ht="36.95" hidden="false" customHeight="true" outlineLevel="0" collapsed="false">
      <c r="A765" s="7" t="s">
        <v>250</v>
      </c>
      <c r="B765" s="41" t="s">
        <v>125</v>
      </c>
      <c r="C765" s="15" t="n">
        <v>70</v>
      </c>
      <c r="D765" s="23"/>
      <c r="E765" s="24"/>
      <c r="F765" s="25"/>
      <c r="G765" s="25"/>
      <c r="H765" s="26"/>
      <c r="I765" s="25"/>
      <c r="J765" s="25"/>
      <c r="K765" s="23"/>
      <c r="L765" s="43" t="n">
        <v>12.05</v>
      </c>
    </row>
    <row r="766" customFormat="false" ht="16.5" hidden="false" customHeight="false" outlineLevel="0" collapsed="false">
      <c r="A766" s="7"/>
      <c r="B766" s="22" t="s">
        <v>125</v>
      </c>
      <c r="C766" s="15"/>
      <c r="D766" s="23" t="n">
        <v>10.76</v>
      </c>
      <c r="E766" s="24" t="n">
        <f aca="false">D766/100</f>
        <v>0.1076</v>
      </c>
      <c r="F766" s="25"/>
      <c r="G766" s="25"/>
      <c r="H766" s="26" t="n">
        <f aca="false">H708*D766/100</f>
        <v>0</v>
      </c>
      <c r="I766" s="25"/>
      <c r="J766" s="25"/>
      <c r="K766" s="23" t="n">
        <v>112</v>
      </c>
      <c r="L766" s="44" t="n">
        <f aca="false">D766*K766</f>
        <v>1205.12</v>
      </c>
    </row>
    <row r="767" customFormat="false" ht="16.5" hidden="false" customHeight="false" outlineLevel="0" collapsed="false">
      <c r="A767" s="7"/>
      <c r="B767" s="22"/>
      <c r="C767" s="15"/>
      <c r="D767" s="23"/>
      <c r="E767" s="24"/>
      <c r="F767" s="25"/>
      <c r="G767" s="25"/>
      <c r="H767" s="26"/>
      <c r="I767" s="25"/>
      <c r="J767" s="25"/>
      <c r="K767" s="23"/>
      <c r="L767" s="44" t="n">
        <f aca="false">SUM(L766:L766)</f>
        <v>1205.12</v>
      </c>
    </row>
    <row r="768" customFormat="false" ht="16.5" hidden="false" customHeight="false" outlineLevel="0" collapsed="false">
      <c r="A768" s="75"/>
      <c r="B768" s="76"/>
      <c r="C768" s="77"/>
      <c r="D768" s="78"/>
      <c r="E768" s="79"/>
      <c r="F768" s="80" t="n">
        <v>2.17</v>
      </c>
      <c r="G768" s="80" t="n">
        <v>3.08</v>
      </c>
      <c r="H768" s="78" t="n">
        <v>4.55</v>
      </c>
      <c r="I768" s="80" t="n">
        <v>54.6</v>
      </c>
      <c r="J768" s="80" t="n">
        <v>0</v>
      </c>
      <c r="K768" s="78"/>
      <c r="L768" s="81" t="n">
        <f aca="false">L767/100</f>
        <v>12.0512</v>
      </c>
    </row>
    <row r="769" customFormat="false" ht="51" hidden="false" customHeight="true" outlineLevel="0" collapsed="false">
      <c r="A769" s="7" t="s">
        <v>251</v>
      </c>
      <c r="B769" s="14" t="s">
        <v>252</v>
      </c>
      <c r="C769" s="15" t="n">
        <v>200</v>
      </c>
      <c r="D769" s="23"/>
      <c r="E769" s="24"/>
      <c r="F769" s="23"/>
      <c r="G769" s="25"/>
      <c r="H769" s="26"/>
      <c r="I769" s="25"/>
      <c r="J769" s="25"/>
      <c r="K769" s="23"/>
      <c r="L769" s="43" t="n">
        <v>3.29</v>
      </c>
    </row>
    <row r="770" customFormat="false" ht="16.5" hidden="false" customHeight="false" outlineLevel="0" collapsed="false">
      <c r="A770" s="7"/>
      <c r="B770" s="22" t="s">
        <v>51</v>
      </c>
      <c r="C770" s="15"/>
      <c r="D770" s="23" t="n">
        <v>8</v>
      </c>
      <c r="E770" s="24" t="n">
        <f aca="false">D770/100</f>
        <v>0.08</v>
      </c>
      <c r="F770" s="23"/>
      <c r="G770" s="25"/>
      <c r="H770" s="26" t="n">
        <f aca="false">H729*D770/100</f>
        <v>0</v>
      </c>
      <c r="I770" s="25"/>
      <c r="J770" s="25"/>
      <c r="K770" s="23" t="n">
        <v>27</v>
      </c>
      <c r="L770" s="23" t="n">
        <f aca="false">D770*K770</f>
        <v>216</v>
      </c>
    </row>
    <row r="771" customFormat="false" ht="16.5" hidden="false" customHeight="false" outlineLevel="0" collapsed="false">
      <c r="A771" s="7"/>
      <c r="B771" s="22" t="s">
        <v>52</v>
      </c>
      <c r="C771" s="15"/>
      <c r="D771" s="23" t="n">
        <v>8.56</v>
      </c>
      <c r="E771" s="24" t="n">
        <f aca="false">D771/100</f>
        <v>0.0856</v>
      </c>
      <c r="F771" s="23"/>
      <c r="G771" s="25"/>
      <c r="H771" s="26" t="n">
        <f aca="false">D771*H729/100</f>
        <v>0</v>
      </c>
      <c r="I771" s="25"/>
      <c r="J771" s="25"/>
      <c r="K771" s="23" t="n">
        <v>0</v>
      </c>
      <c r="L771" s="23" t="n">
        <f aca="false">D771*K771</f>
        <v>0</v>
      </c>
    </row>
    <row r="772" customFormat="false" ht="16.5" hidden="false" customHeight="false" outlineLevel="0" collapsed="false">
      <c r="A772" s="7"/>
      <c r="B772" s="22" t="s">
        <v>53</v>
      </c>
      <c r="C772" s="15"/>
      <c r="D772" s="23" t="n">
        <v>9.2</v>
      </c>
      <c r="E772" s="24" t="n">
        <f aca="false">D772/100</f>
        <v>0.092</v>
      </c>
      <c r="F772" s="23"/>
      <c r="G772" s="25"/>
      <c r="H772" s="26" t="n">
        <f aca="false">H731*D772/100</f>
        <v>0</v>
      </c>
      <c r="I772" s="25"/>
      <c r="J772" s="25"/>
      <c r="K772" s="23" t="n">
        <v>0</v>
      </c>
      <c r="L772" s="23" t="n">
        <f aca="false">D772*K772</f>
        <v>0</v>
      </c>
    </row>
    <row r="773" customFormat="false" ht="16.5" hidden="false" customHeight="false" outlineLevel="0" collapsed="false">
      <c r="A773" s="7"/>
      <c r="B773" s="22" t="s">
        <v>54</v>
      </c>
      <c r="C773" s="15"/>
      <c r="D773" s="23" t="n">
        <v>10</v>
      </c>
      <c r="E773" s="24" t="n">
        <f aca="false">D773/100</f>
        <v>0.1</v>
      </c>
      <c r="F773" s="23"/>
      <c r="G773" s="25"/>
      <c r="H773" s="26" t="n">
        <f aca="false">H732*D773/100</f>
        <v>0</v>
      </c>
      <c r="I773" s="25"/>
      <c r="J773" s="25"/>
      <c r="K773" s="23" t="n">
        <v>0</v>
      </c>
      <c r="L773" s="23" t="n">
        <f aca="false">D773*K773</f>
        <v>0</v>
      </c>
    </row>
    <row r="774" customFormat="false" ht="16.5" hidden="false" customHeight="false" outlineLevel="0" collapsed="false">
      <c r="A774" s="7"/>
      <c r="B774" s="22" t="s">
        <v>55</v>
      </c>
      <c r="C774" s="15"/>
      <c r="D774" s="26" t="n">
        <v>1</v>
      </c>
      <c r="E774" s="24" t="n">
        <f aca="false">D774/100</f>
        <v>0.01</v>
      </c>
      <c r="F774" s="23"/>
      <c r="G774" s="25"/>
      <c r="H774" s="26" t="n">
        <f aca="false">H733*D774/100</f>
        <v>0</v>
      </c>
      <c r="I774" s="25"/>
      <c r="J774" s="25"/>
      <c r="K774" s="23" t="n">
        <v>0</v>
      </c>
      <c r="L774" s="23" t="n">
        <f aca="false">D774*K774</f>
        <v>0</v>
      </c>
    </row>
    <row r="775" customFormat="false" ht="16.5" hidden="false" customHeight="false" outlineLevel="0" collapsed="false">
      <c r="A775" s="7"/>
      <c r="B775" s="22" t="s">
        <v>56</v>
      </c>
      <c r="C775" s="15"/>
      <c r="D775" s="26" t="n">
        <v>1.25</v>
      </c>
      <c r="E775" s="24" t="n">
        <f aca="false">D775/100</f>
        <v>0.0125</v>
      </c>
      <c r="F775" s="23"/>
      <c r="G775" s="25"/>
      <c r="H775" s="26" t="n">
        <f aca="false">H734*D775/100</f>
        <v>0</v>
      </c>
      <c r="I775" s="25"/>
      <c r="J775" s="25"/>
      <c r="K775" s="23" t="n">
        <v>30</v>
      </c>
      <c r="L775" s="23" t="n">
        <f aca="false">D775*K775</f>
        <v>37.5</v>
      </c>
    </row>
    <row r="776" customFormat="false" ht="16.5" hidden="false" customHeight="false" outlineLevel="0" collapsed="false">
      <c r="A776" s="7"/>
      <c r="B776" s="22" t="s">
        <v>118</v>
      </c>
      <c r="C776" s="15"/>
      <c r="D776" s="23" t="n">
        <v>0.96</v>
      </c>
      <c r="E776" s="24" t="n">
        <f aca="false">D776/100</f>
        <v>0.0096</v>
      </c>
      <c r="F776" s="23"/>
      <c r="G776" s="25"/>
      <c r="H776" s="26" t="n">
        <f aca="false">H729*D776/100</f>
        <v>0</v>
      </c>
      <c r="I776" s="25"/>
      <c r="J776" s="25"/>
      <c r="K776" s="23" t="n">
        <v>30</v>
      </c>
      <c r="L776" s="23" t="n">
        <f aca="false">D776*K776</f>
        <v>28.8</v>
      </c>
    </row>
    <row r="777" customFormat="false" ht="16.5" hidden="false" customHeight="false" outlineLevel="0" collapsed="false">
      <c r="A777" s="7"/>
      <c r="B777" s="22" t="s">
        <v>253</v>
      </c>
      <c r="C777" s="15"/>
      <c r="D777" s="23" t="n">
        <v>0.8</v>
      </c>
      <c r="E777" s="24" t="n">
        <f aca="false">D777/100</f>
        <v>0.008</v>
      </c>
      <c r="F777" s="23"/>
      <c r="G777" s="25"/>
      <c r="H777" s="26" t="n">
        <f aca="false">H729*D777/100</f>
        <v>0</v>
      </c>
      <c r="I777" s="25"/>
      <c r="J777" s="25"/>
      <c r="K777" s="23" t="n">
        <v>35</v>
      </c>
      <c r="L777" s="23" t="n">
        <f aca="false">D777*K777</f>
        <v>28</v>
      </c>
    </row>
    <row r="778" customFormat="false" ht="16.5" hidden="false" customHeight="false" outlineLevel="0" collapsed="false">
      <c r="A778" s="7"/>
      <c r="B778" s="22" t="s">
        <v>58</v>
      </c>
      <c r="C778" s="15"/>
      <c r="D778" s="23" t="n">
        <v>0.2</v>
      </c>
      <c r="E778" s="24" t="n">
        <f aca="false">D778/100</f>
        <v>0.002</v>
      </c>
      <c r="F778" s="23"/>
      <c r="G778" s="25"/>
      <c r="H778" s="26" t="n">
        <f aca="false">H729*D778/100</f>
        <v>0</v>
      </c>
      <c r="I778" s="25"/>
      <c r="J778" s="25"/>
      <c r="K778" s="23" t="n">
        <v>84</v>
      </c>
      <c r="L778" s="23" t="n">
        <f aca="false">D778*K778</f>
        <v>16.8</v>
      </c>
    </row>
    <row r="779" customFormat="false" ht="16.5" hidden="false" customHeight="false" outlineLevel="0" collapsed="false">
      <c r="A779" s="7"/>
      <c r="B779" s="22" t="s">
        <v>155</v>
      </c>
      <c r="C779" s="15"/>
      <c r="D779" s="25" t="n">
        <v>14</v>
      </c>
      <c r="E779" s="24" t="n">
        <f aca="false">D779/100</f>
        <v>0.14</v>
      </c>
      <c r="F779" s="23"/>
      <c r="G779" s="25"/>
      <c r="H779" s="26" t="n">
        <f aca="false">H729*D779/100</f>
        <v>0</v>
      </c>
      <c r="I779" s="25"/>
      <c r="J779" s="25"/>
      <c r="K779" s="23" t="n">
        <v>0</v>
      </c>
      <c r="L779" s="23" t="n">
        <f aca="false">D779*K779</f>
        <v>0</v>
      </c>
    </row>
    <row r="780" customFormat="false" ht="16.5" hidden="false" customHeight="false" outlineLevel="0" collapsed="false">
      <c r="A780" s="7"/>
      <c r="B780" s="22" t="s">
        <v>69</v>
      </c>
      <c r="C780" s="15"/>
      <c r="D780" s="23" t="n">
        <v>0.12</v>
      </c>
      <c r="E780" s="24" t="n">
        <f aca="false">D780/100</f>
        <v>0.0012</v>
      </c>
      <c r="F780" s="23"/>
      <c r="G780" s="25"/>
      <c r="H780" s="26" t="n">
        <f aca="false">H727*D780/100</f>
        <v>0</v>
      </c>
      <c r="I780" s="25"/>
      <c r="J780" s="25"/>
      <c r="K780" s="23" t="n">
        <v>14</v>
      </c>
      <c r="L780" s="23" t="n">
        <f aca="false">D780*K780</f>
        <v>1.68</v>
      </c>
    </row>
    <row r="781" customFormat="false" ht="16.5" hidden="false" customHeight="false" outlineLevel="0" collapsed="false">
      <c r="A781" s="7"/>
      <c r="B781" s="22"/>
      <c r="C781" s="15"/>
      <c r="D781" s="23"/>
      <c r="E781" s="24"/>
      <c r="F781" s="23"/>
      <c r="G781" s="25"/>
      <c r="H781" s="26"/>
      <c r="I781" s="25"/>
      <c r="J781" s="25"/>
      <c r="K781" s="23"/>
      <c r="L781" s="23" t="n">
        <f aca="false">SUM(L770:L780)</f>
        <v>328.78</v>
      </c>
    </row>
    <row r="782" customFormat="false" ht="16.5" hidden="false" customHeight="false" outlineLevel="0" collapsed="false">
      <c r="A782" s="35"/>
      <c r="B782" s="36" t="s">
        <v>33</v>
      </c>
      <c r="C782" s="37"/>
      <c r="D782" s="38"/>
      <c r="E782" s="39"/>
      <c r="F782" s="38" t="n">
        <v>1.76</v>
      </c>
      <c r="G782" s="40" t="n">
        <v>2.26</v>
      </c>
      <c r="H782" s="38" t="n">
        <v>16.46</v>
      </c>
      <c r="I782" s="40" t="n">
        <v>93.2</v>
      </c>
      <c r="J782" s="40" t="n">
        <v>0</v>
      </c>
      <c r="K782" s="38"/>
      <c r="L782" s="38" t="n">
        <f aca="false">L781/100</f>
        <v>3.2878</v>
      </c>
    </row>
    <row r="783" customFormat="false" ht="34.35" hidden="false" customHeight="true" outlineLevel="0" collapsed="false">
      <c r="A783" s="7" t="s">
        <v>254</v>
      </c>
      <c r="B783" s="41" t="s">
        <v>255</v>
      </c>
      <c r="C783" s="15" t="n">
        <v>70</v>
      </c>
      <c r="D783" s="25"/>
      <c r="E783" s="26"/>
      <c r="F783" s="25"/>
      <c r="G783" s="25"/>
      <c r="H783" s="26"/>
      <c r="I783" s="25"/>
      <c r="J783" s="25"/>
      <c r="K783" s="23"/>
      <c r="L783" s="43" t="n">
        <v>28.88</v>
      </c>
    </row>
    <row r="784" customFormat="false" ht="16.5" hidden="false" customHeight="false" outlineLevel="0" collapsed="false">
      <c r="A784" s="7"/>
      <c r="B784" s="22" t="s">
        <v>62</v>
      </c>
      <c r="C784" s="33"/>
      <c r="D784" s="23" t="n">
        <v>7</v>
      </c>
      <c r="E784" s="24" t="n">
        <f aca="false">D784/100</f>
        <v>0.07</v>
      </c>
      <c r="F784" s="25"/>
      <c r="G784" s="25"/>
      <c r="H784" s="26" t="n">
        <f aca="false">H729*D784/100</f>
        <v>0</v>
      </c>
      <c r="I784" s="25"/>
      <c r="J784" s="25"/>
      <c r="K784" s="23" t="n">
        <v>395</v>
      </c>
      <c r="L784" s="44" t="n">
        <f aca="false">D784*K784</f>
        <v>2765</v>
      </c>
    </row>
    <row r="785" customFormat="false" ht="16.5" hidden="false" customHeight="false" outlineLevel="0" collapsed="false">
      <c r="A785" s="7"/>
      <c r="B785" s="22" t="s">
        <v>38</v>
      </c>
      <c r="C785" s="33"/>
      <c r="D785" s="26" t="n">
        <v>1.26</v>
      </c>
      <c r="E785" s="24" t="n">
        <f aca="false">D785/100</f>
        <v>0.0126</v>
      </c>
      <c r="F785" s="25"/>
      <c r="G785" s="25"/>
      <c r="H785" s="26" t="n">
        <f aca="false">H729*D785/100</f>
        <v>0</v>
      </c>
      <c r="I785" s="25"/>
      <c r="J785" s="25"/>
      <c r="K785" s="23" t="n">
        <v>41</v>
      </c>
      <c r="L785" s="44" t="n">
        <f aca="false">D785*K785</f>
        <v>51.66</v>
      </c>
    </row>
    <row r="786" customFormat="false" ht="16.5" hidden="false" customHeight="false" outlineLevel="0" collapsed="false">
      <c r="A786" s="7"/>
      <c r="B786" s="22" t="s">
        <v>63</v>
      </c>
      <c r="C786" s="33"/>
      <c r="D786" s="23" t="n">
        <v>1.68</v>
      </c>
      <c r="E786" s="24" t="n">
        <f aca="false">D786/100</f>
        <v>0.0168</v>
      </c>
      <c r="F786" s="25"/>
      <c r="G786" s="25"/>
      <c r="H786" s="26" t="n">
        <f aca="false">H729*D786/100</f>
        <v>0</v>
      </c>
      <c r="I786" s="25"/>
      <c r="J786" s="25"/>
      <c r="K786" s="23" t="n">
        <v>0</v>
      </c>
      <c r="L786" s="44" t="n">
        <f aca="false">D786*K786</f>
        <v>0</v>
      </c>
    </row>
    <row r="787" customFormat="false" ht="16.5" hidden="false" customHeight="false" outlineLevel="0" collapsed="false">
      <c r="A787" s="7"/>
      <c r="B787" s="22" t="s">
        <v>24</v>
      </c>
      <c r="C787" s="33"/>
      <c r="D787" s="25" t="n">
        <v>0.7</v>
      </c>
      <c r="E787" s="24" t="n">
        <f aca="false">D787/100</f>
        <v>0.007</v>
      </c>
      <c r="F787" s="25"/>
      <c r="G787" s="25"/>
      <c r="H787" s="26" t="n">
        <f aca="false">H729*D787/100</f>
        <v>0</v>
      </c>
      <c r="I787" s="25"/>
      <c r="J787" s="25"/>
      <c r="K787" s="23" t="n">
        <v>49</v>
      </c>
      <c r="L787" s="44" t="n">
        <f aca="false">D787*K787</f>
        <v>34.3</v>
      </c>
    </row>
    <row r="788" customFormat="false" ht="16.5" hidden="false" customHeight="false" outlineLevel="0" collapsed="false">
      <c r="A788" s="7"/>
      <c r="B788" s="22" t="s">
        <v>26</v>
      </c>
      <c r="C788" s="33"/>
      <c r="D788" s="23" t="n">
        <v>0.12</v>
      </c>
      <c r="E788" s="24" t="n">
        <f aca="false">D788/100</f>
        <v>0.0012</v>
      </c>
      <c r="F788" s="25"/>
      <c r="G788" s="25"/>
      <c r="H788" s="26" t="n">
        <f aca="false">H729*D788/100</f>
        <v>0</v>
      </c>
      <c r="I788" s="25"/>
      <c r="J788" s="25"/>
      <c r="K788" s="23" t="n">
        <v>14</v>
      </c>
      <c r="L788" s="44" t="n">
        <f aca="false">D788*K788</f>
        <v>1.68</v>
      </c>
    </row>
    <row r="789" customFormat="false" ht="16.5" hidden="false" customHeight="false" outlineLevel="0" collapsed="false">
      <c r="A789" s="7"/>
      <c r="B789" s="28" t="s">
        <v>64</v>
      </c>
      <c r="C789" s="15"/>
      <c r="D789" s="29" t="n">
        <v>84</v>
      </c>
      <c r="E789" s="30" t="n">
        <f aca="false">D789/100</f>
        <v>0.84</v>
      </c>
      <c r="F789" s="25"/>
      <c r="G789" s="25"/>
      <c r="H789" s="26" t="n">
        <f aca="false">H729*D789/100</f>
        <v>0</v>
      </c>
      <c r="I789" s="25"/>
      <c r="J789" s="25"/>
      <c r="K789" s="23" t="n">
        <v>0</v>
      </c>
      <c r="L789" s="44" t="n">
        <f aca="false">D789*K789</f>
        <v>0</v>
      </c>
    </row>
    <row r="790" customFormat="false" ht="16.5" hidden="false" customHeight="false" outlineLevel="0" collapsed="false">
      <c r="A790" s="7"/>
      <c r="B790" s="22" t="s">
        <v>58</v>
      </c>
      <c r="C790" s="33"/>
      <c r="D790" s="23" t="n">
        <v>0.42</v>
      </c>
      <c r="E790" s="24" t="n">
        <f aca="false">D790/100</f>
        <v>0.0042</v>
      </c>
      <c r="F790" s="25"/>
      <c r="G790" s="25"/>
      <c r="H790" s="26" t="n">
        <f aca="false">H729*D790/100</f>
        <v>0</v>
      </c>
      <c r="I790" s="25"/>
      <c r="J790" s="25"/>
      <c r="K790" s="23" t="n">
        <v>84</v>
      </c>
      <c r="L790" s="44" t="n">
        <f aca="false">D790*K790</f>
        <v>35.28</v>
      </c>
    </row>
    <row r="791" customFormat="false" ht="18.4" hidden="false" customHeight="true" outlineLevel="0" collapsed="false">
      <c r="A791" s="7"/>
      <c r="B791" s="28" t="s">
        <v>65</v>
      </c>
      <c r="C791" s="15"/>
      <c r="D791" s="31" t="n">
        <v>7</v>
      </c>
      <c r="E791" s="30" t="n">
        <f aca="false">D791/100</f>
        <v>0.07</v>
      </c>
      <c r="F791" s="31"/>
      <c r="G791" s="25"/>
      <c r="H791" s="26" t="n">
        <f aca="false">H729*D791/100</f>
        <v>0</v>
      </c>
      <c r="I791" s="25"/>
      <c r="J791" s="25"/>
      <c r="K791" s="23" t="n">
        <v>0</v>
      </c>
      <c r="L791" s="44" t="n">
        <f aca="false">D791*K791</f>
        <v>0</v>
      </c>
    </row>
    <row r="792" customFormat="false" ht="16.5" hidden="false" customHeight="false" outlineLevel="0" collapsed="false">
      <c r="A792" s="7"/>
      <c r="B792" s="22"/>
      <c r="C792" s="33"/>
      <c r="D792" s="25"/>
      <c r="E792" s="26"/>
      <c r="F792" s="25"/>
      <c r="G792" s="25"/>
      <c r="H792" s="26"/>
      <c r="I792" s="25"/>
      <c r="J792" s="25"/>
      <c r="K792" s="23"/>
      <c r="L792" s="44" t="n">
        <f aca="false">SUM(L784:L791)</f>
        <v>2887.92</v>
      </c>
    </row>
    <row r="793" customFormat="false" ht="16.5" hidden="false" customHeight="false" outlineLevel="0" collapsed="false">
      <c r="A793" s="42"/>
      <c r="B793" s="36" t="s">
        <v>33</v>
      </c>
      <c r="C793" s="58"/>
      <c r="D793" s="40"/>
      <c r="E793" s="59"/>
      <c r="F793" s="40" t="n">
        <v>12.9</v>
      </c>
      <c r="G793" s="40" t="n">
        <v>13.5</v>
      </c>
      <c r="H793" s="40" t="n">
        <v>7.6</v>
      </c>
      <c r="I793" s="40" t="n">
        <v>204</v>
      </c>
      <c r="J793" s="38" t="n">
        <v>0</v>
      </c>
      <c r="K793" s="38"/>
      <c r="L793" s="45" t="n">
        <f aca="false">L792/100</f>
        <v>28.8792</v>
      </c>
    </row>
    <row r="794" customFormat="false" ht="46.7" hidden="false" customHeight="true" outlineLevel="0" collapsed="false">
      <c r="A794" s="7" t="s">
        <v>66</v>
      </c>
      <c r="B794" s="41" t="s">
        <v>256</v>
      </c>
      <c r="C794" s="15" t="s">
        <v>257</v>
      </c>
      <c r="D794" s="23"/>
      <c r="E794" s="24"/>
      <c r="F794" s="25"/>
      <c r="G794" s="25"/>
      <c r="H794" s="26"/>
      <c r="I794" s="25"/>
      <c r="J794" s="25"/>
      <c r="K794" s="23"/>
      <c r="L794" s="43" t="n">
        <v>6.34</v>
      </c>
    </row>
    <row r="795" customFormat="false" ht="16.5" hidden="false" customHeight="false" outlineLevel="0" collapsed="false">
      <c r="A795" s="7"/>
      <c r="B795" s="60" t="s">
        <v>68</v>
      </c>
      <c r="C795" s="15"/>
      <c r="D795" s="23" t="n">
        <v>6.15</v>
      </c>
      <c r="E795" s="24" t="n">
        <f aca="false">D795/100</f>
        <v>0.0615</v>
      </c>
      <c r="F795" s="25"/>
      <c r="G795" s="25"/>
      <c r="H795" s="26" t="n">
        <f aca="false">H729*D795/100</f>
        <v>0</v>
      </c>
      <c r="I795" s="25"/>
      <c r="J795" s="25"/>
      <c r="K795" s="23" t="n">
        <v>67</v>
      </c>
      <c r="L795" s="23" t="n">
        <f aca="false">D795*K795</f>
        <v>412.05</v>
      </c>
    </row>
    <row r="796" customFormat="false" ht="16.5" hidden="false" customHeight="false" outlineLevel="0" collapsed="false">
      <c r="A796" s="7"/>
      <c r="B796" s="60" t="s">
        <v>23</v>
      </c>
      <c r="C796" s="15"/>
      <c r="D796" s="23" t="n">
        <v>0.65</v>
      </c>
      <c r="E796" s="24" t="n">
        <f aca="false">D796/100</f>
        <v>0.0065</v>
      </c>
      <c r="F796" s="25"/>
      <c r="G796" s="25"/>
      <c r="H796" s="26" t="n">
        <f aca="false">H729*D796/100</f>
        <v>0</v>
      </c>
      <c r="I796" s="25"/>
      <c r="J796" s="25"/>
      <c r="K796" s="23" t="n">
        <v>340</v>
      </c>
      <c r="L796" s="23" t="n">
        <f aca="false">D796*K796</f>
        <v>221</v>
      </c>
    </row>
    <row r="797" customFormat="false" ht="16.5" hidden="false" customHeight="false" outlineLevel="0" collapsed="false">
      <c r="A797" s="7"/>
      <c r="B797" s="60" t="s">
        <v>32</v>
      </c>
      <c r="C797" s="15"/>
      <c r="D797" s="23" t="n">
        <v>9.23</v>
      </c>
      <c r="E797" s="24" t="n">
        <f aca="false">D797/100</f>
        <v>0.0923</v>
      </c>
      <c r="F797" s="25"/>
      <c r="G797" s="25"/>
      <c r="H797" s="26" t="n">
        <f aca="false">H729*D797/100</f>
        <v>0</v>
      </c>
      <c r="I797" s="25"/>
      <c r="J797" s="25"/>
      <c r="K797" s="23" t="n">
        <v>0</v>
      </c>
      <c r="L797" s="23" t="n">
        <f aca="false">D797*K797</f>
        <v>0</v>
      </c>
    </row>
    <row r="798" customFormat="false" ht="16.5" hidden="false" customHeight="false" outlineLevel="0" collapsed="false">
      <c r="A798" s="7"/>
      <c r="B798" s="60" t="s">
        <v>26</v>
      </c>
      <c r="C798" s="15"/>
      <c r="D798" s="23" t="n">
        <v>0.1</v>
      </c>
      <c r="E798" s="24" t="n">
        <f aca="false">D798/100</f>
        <v>0.001</v>
      </c>
      <c r="F798" s="25"/>
      <c r="G798" s="25"/>
      <c r="H798" s="26" t="n">
        <f aca="false">H729*D798/100</f>
        <v>0</v>
      </c>
      <c r="I798" s="25"/>
      <c r="J798" s="25"/>
      <c r="K798" s="23" t="n">
        <v>14</v>
      </c>
      <c r="L798" s="23" t="n">
        <f aca="false">D798*K798</f>
        <v>1.4</v>
      </c>
    </row>
    <row r="799" customFormat="false" ht="16.5" hidden="false" customHeight="false" outlineLevel="0" collapsed="false">
      <c r="A799" s="7"/>
      <c r="B799" s="60"/>
      <c r="C799" s="15"/>
      <c r="D799" s="23"/>
      <c r="E799" s="24"/>
      <c r="F799" s="25"/>
      <c r="G799" s="25"/>
      <c r="H799" s="26"/>
      <c r="I799" s="25"/>
      <c r="J799" s="25"/>
      <c r="K799" s="23"/>
      <c r="L799" s="23" t="n">
        <f aca="false">L795+L796+L797+L798</f>
        <v>634.45</v>
      </c>
    </row>
    <row r="800" customFormat="false" ht="16.5" hidden="false" customHeight="false" outlineLevel="0" collapsed="false">
      <c r="A800" s="35"/>
      <c r="B800" s="36" t="s">
        <v>33</v>
      </c>
      <c r="C800" s="37"/>
      <c r="D800" s="38"/>
      <c r="E800" s="39"/>
      <c r="F800" s="40" t="n">
        <v>6.7</v>
      </c>
      <c r="G800" s="40" t="n">
        <v>10.6</v>
      </c>
      <c r="H800" s="40" t="n">
        <v>49.8</v>
      </c>
      <c r="I800" s="40" t="n">
        <v>321</v>
      </c>
      <c r="J800" s="40" t="n">
        <v>0</v>
      </c>
      <c r="K800" s="38"/>
      <c r="L800" s="38" t="n">
        <f aca="false">L799/100</f>
        <v>6.3445</v>
      </c>
    </row>
    <row r="801" customFormat="false" ht="25.5" hidden="false" customHeight="false" outlineLevel="0" collapsed="false">
      <c r="A801" s="7" t="s">
        <v>164</v>
      </c>
      <c r="B801" s="41" t="s">
        <v>165</v>
      </c>
      <c r="C801" s="15" t="n">
        <v>150</v>
      </c>
      <c r="D801" s="23"/>
      <c r="E801" s="24"/>
      <c r="F801" s="25"/>
      <c r="G801" s="25"/>
      <c r="H801" s="26"/>
      <c r="I801" s="25"/>
      <c r="J801" s="25"/>
      <c r="K801" s="23"/>
      <c r="L801" s="43" t="n">
        <v>3.44</v>
      </c>
    </row>
    <row r="802" customFormat="false" ht="16.5" hidden="false" customHeight="false" outlineLevel="0" collapsed="false">
      <c r="A802" s="7"/>
      <c r="B802" s="60" t="s">
        <v>166</v>
      </c>
      <c r="C802" s="15"/>
      <c r="D802" s="23" t="n">
        <v>3.4</v>
      </c>
      <c r="E802" s="24" t="n">
        <f aca="false">D802/100</f>
        <v>0.034</v>
      </c>
      <c r="F802" s="25"/>
      <c r="G802" s="25"/>
      <c r="H802" s="26" t="n">
        <f aca="false">H729*D802/100</f>
        <v>0</v>
      </c>
      <c r="I802" s="25"/>
      <c r="J802" s="25"/>
      <c r="K802" s="23" t="n">
        <v>75</v>
      </c>
      <c r="L802" s="23" t="n">
        <f aca="false">D802*K802</f>
        <v>255</v>
      </c>
    </row>
    <row r="803" customFormat="false" ht="16.5" hidden="false" customHeight="false" outlineLevel="0" collapsed="false">
      <c r="A803" s="7"/>
      <c r="B803" s="60" t="s">
        <v>32</v>
      </c>
      <c r="C803" s="15"/>
      <c r="D803" s="23" t="n">
        <v>12.06</v>
      </c>
      <c r="E803" s="24" t="n">
        <f aca="false">D803/100</f>
        <v>0.1206</v>
      </c>
      <c r="F803" s="25"/>
      <c r="G803" s="25"/>
      <c r="H803" s="26" t="n">
        <f aca="false">H729*D803/100</f>
        <v>0</v>
      </c>
      <c r="I803" s="25"/>
      <c r="J803" s="25"/>
      <c r="K803" s="23" t="n">
        <v>0</v>
      </c>
      <c r="L803" s="23" t="n">
        <f aca="false">D803*K803</f>
        <v>0</v>
      </c>
    </row>
    <row r="804" customFormat="false" ht="16.5" hidden="false" customHeight="false" outlineLevel="0" collapsed="false">
      <c r="A804" s="7"/>
      <c r="B804" s="60" t="s">
        <v>21</v>
      </c>
      <c r="C804" s="15"/>
      <c r="D804" s="23" t="n">
        <v>1.83</v>
      </c>
      <c r="E804" s="24" t="n">
        <f aca="false">D804/100</f>
        <v>0.0183</v>
      </c>
      <c r="F804" s="25"/>
      <c r="G804" s="25"/>
      <c r="H804" s="26" t="n">
        <f aca="false">H729*D804/100</f>
        <v>0</v>
      </c>
      <c r="I804" s="25"/>
      <c r="J804" s="25"/>
      <c r="K804" s="23" t="n">
        <v>46</v>
      </c>
      <c r="L804" s="23" t="n">
        <f aca="false">D804*K804</f>
        <v>84.18</v>
      </c>
    </row>
    <row r="805" customFormat="false" ht="16.5" hidden="false" customHeight="false" outlineLevel="0" collapsed="false">
      <c r="A805" s="7"/>
      <c r="B805" s="60" t="s">
        <v>73</v>
      </c>
      <c r="C805" s="15"/>
      <c r="D805" s="26" t="n">
        <v>0.015</v>
      </c>
      <c r="E805" s="34" t="n">
        <f aca="false">D805/100</f>
        <v>0.00015</v>
      </c>
      <c r="F805" s="25"/>
      <c r="G805" s="25"/>
      <c r="H805" s="26" t="n">
        <f aca="false">H729*D805/100</f>
        <v>0</v>
      </c>
      <c r="I805" s="25"/>
      <c r="J805" s="25"/>
      <c r="K805" s="23" t="n">
        <v>350</v>
      </c>
      <c r="L805" s="23" t="n">
        <f aca="false">D805*K805</f>
        <v>5.25</v>
      </c>
    </row>
    <row r="806" customFormat="false" ht="16.5" hidden="false" customHeight="false" outlineLevel="0" collapsed="false">
      <c r="A806" s="7"/>
      <c r="B806" s="60"/>
      <c r="C806" s="15"/>
      <c r="D806" s="23"/>
      <c r="E806" s="24"/>
      <c r="F806" s="25"/>
      <c r="G806" s="25"/>
      <c r="H806" s="26"/>
      <c r="I806" s="25"/>
      <c r="J806" s="25"/>
      <c r="K806" s="23"/>
      <c r="L806" s="23" t="n">
        <f aca="false">L802+L803+L804+L805</f>
        <v>344.43</v>
      </c>
    </row>
    <row r="807" customFormat="false" ht="16.5" hidden="false" customHeight="false" outlineLevel="0" collapsed="false">
      <c r="A807" s="35"/>
      <c r="B807" s="36" t="s">
        <v>33</v>
      </c>
      <c r="C807" s="37"/>
      <c r="D807" s="38"/>
      <c r="E807" s="39"/>
      <c r="F807" s="38" t="n">
        <v>0.14</v>
      </c>
      <c r="G807" s="40" t="n">
        <v>0</v>
      </c>
      <c r="H807" s="40" t="n">
        <v>26.1</v>
      </c>
      <c r="I807" s="40" t="n">
        <v>104.9</v>
      </c>
      <c r="J807" s="40" t="n">
        <v>6.4</v>
      </c>
      <c r="K807" s="38"/>
      <c r="L807" s="38" t="n">
        <f aca="false">L806/100</f>
        <v>3.4443</v>
      </c>
    </row>
    <row r="808" customFormat="false" ht="16.5" hidden="false" customHeight="false" outlineLevel="0" collapsed="false">
      <c r="A808" s="7" t="s">
        <v>37</v>
      </c>
      <c r="B808" s="14" t="s">
        <v>74</v>
      </c>
      <c r="C808" s="15" t="s">
        <v>322</v>
      </c>
      <c r="D808" s="23"/>
      <c r="E808" s="24"/>
      <c r="F808" s="25"/>
      <c r="G808" s="25"/>
      <c r="H808" s="26"/>
      <c r="I808" s="25"/>
      <c r="J808" s="25"/>
      <c r="K808" s="23"/>
      <c r="L808" s="16" t="n">
        <v>1.64</v>
      </c>
    </row>
    <row r="809" customFormat="false" ht="16.5" hidden="false" customHeight="false" outlineLevel="0" collapsed="false">
      <c r="A809" s="7"/>
      <c r="B809" s="22" t="s">
        <v>38</v>
      </c>
      <c r="C809" s="15"/>
      <c r="D809" s="23" t="n">
        <v>2</v>
      </c>
      <c r="E809" s="24" t="n">
        <f aca="false">D809/100</f>
        <v>0.02</v>
      </c>
      <c r="F809" s="25"/>
      <c r="G809" s="25"/>
      <c r="H809" s="26" t="n">
        <f aca="false">H729*D809/100</f>
        <v>0</v>
      </c>
      <c r="I809" s="25"/>
      <c r="J809" s="25"/>
      <c r="K809" s="23" t="n">
        <v>41</v>
      </c>
      <c r="L809" s="23" t="n">
        <f aca="false">D809*K809</f>
        <v>82</v>
      </c>
    </row>
    <row r="810" customFormat="false" ht="16.5" hidden="false" customHeight="false" outlineLevel="0" collapsed="false">
      <c r="A810" s="7"/>
      <c r="B810" s="60" t="s">
        <v>76</v>
      </c>
      <c r="C810" s="15"/>
      <c r="D810" s="23" t="n">
        <v>2</v>
      </c>
      <c r="E810" s="24" t="n">
        <f aca="false">D810/100</f>
        <v>0.02</v>
      </c>
      <c r="F810" s="25"/>
      <c r="G810" s="25"/>
      <c r="H810" s="26" t="n">
        <f aca="false">H729*D810/100</f>
        <v>0</v>
      </c>
      <c r="I810" s="25"/>
      <c r="J810" s="25"/>
      <c r="K810" s="23" t="n">
        <v>41</v>
      </c>
      <c r="L810" s="23" t="n">
        <f aca="false">D810*K810</f>
        <v>82</v>
      </c>
    </row>
    <row r="811" customFormat="false" ht="16.5" hidden="false" customHeight="false" outlineLevel="0" collapsed="false">
      <c r="A811" s="7"/>
      <c r="B811" s="60"/>
      <c r="C811" s="15"/>
      <c r="D811" s="23"/>
      <c r="E811" s="24"/>
      <c r="F811" s="25"/>
      <c r="G811" s="25"/>
      <c r="H811" s="26"/>
      <c r="I811" s="25"/>
      <c r="J811" s="25"/>
      <c r="K811" s="23"/>
      <c r="L811" s="23" t="n">
        <f aca="false">L809+L810</f>
        <v>164</v>
      </c>
    </row>
    <row r="812" customFormat="false" ht="16.5" hidden="false" customHeight="false" outlineLevel="0" collapsed="false">
      <c r="A812" s="35"/>
      <c r="B812" s="36" t="s">
        <v>33</v>
      </c>
      <c r="C812" s="37"/>
      <c r="D812" s="38"/>
      <c r="E812" s="39"/>
      <c r="F812" s="38" t="n">
        <v>4.8</v>
      </c>
      <c r="G812" s="38" t="n">
        <v>0.735</v>
      </c>
      <c r="H812" s="38" t="n">
        <v>24.4</v>
      </c>
      <c r="I812" s="40" t="n">
        <v>123</v>
      </c>
      <c r="J812" s="40" t="n">
        <v>0</v>
      </c>
      <c r="K812" s="38"/>
      <c r="L812" s="38" t="n">
        <f aca="false">L811/100</f>
        <v>1.64</v>
      </c>
    </row>
    <row r="813" customFormat="false" ht="16.5" hidden="false" customHeight="false" outlineLevel="0" collapsed="false">
      <c r="A813" s="46"/>
      <c r="B813" s="47" t="s">
        <v>167</v>
      </c>
      <c r="C813" s="48"/>
      <c r="D813" s="49"/>
      <c r="E813" s="50"/>
      <c r="F813" s="53" t="n">
        <f aca="false">F782+F793+F800+F807+F812</f>
        <v>26.3</v>
      </c>
      <c r="G813" s="53" t="n">
        <f aca="false">G782+G793+G800+G807+G812</f>
        <v>27.095</v>
      </c>
      <c r="H813" s="53" t="n">
        <f aca="false">H782+H793+H800+H807+H812</f>
        <v>124.36</v>
      </c>
      <c r="I813" s="53" t="n">
        <f aca="false">I782+I793+I800+I807+I812</f>
        <v>846.1</v>
      </c>
      <c r="J813" s="53" t="n">
        <f aca="false">J782+J793+J800+J807+J812</f>
        <v>6.4</v>
      </c>
      <c r="K813" s="49"/>
      <c r="L813" s="53" t="n">
        <f aca="false">L768+L782+L793+L800+L807+L812</f>
        <v>55.647</v>
      </c>
    </row>
    <row r="814" customFormat="false" ht="16.35" hidden="false" customHeight="true" outlineLevel="0" collapsed="false">
      <c r="A814" s="9" t="s">
        <v>78</v>
      </c>
      <c r="B814" s="9"/>
      <c r="C814" s="9"/>
      <c r="D814" s="9"/>
      <c r="E814" s="9"/>
      <c r="F814" s="9"/>
      <c r="G814" s="9"/>
      <c r="H814" s="9"/>
      <c r="I814" s="9"/>
      <c r="J814" s="9"/>
      <c r="K814" s="9"/>
      <c r="L814" s="9"/>
    </row>
    <row r="815" customFormat="false" ht="39.95" hidden="false" customHeight="true" outlineLevel="0" collapsed="false">
      <c r="A815" s="7" t="s">
        <v>258</v>
      </c>
      <c r="B815" s="41" t="s">
        <v>343</v>
      </c>
      <c r="C815" s="15" t="s">
        <v>194</v>
      </c>
      <c r="D815" s="25"/>
      <c r="E815" s="26"/>
      <c r="F815" s="25"/>
      <c r="G815" s="25"/>
      <c r="H815" s="26"/>
      <c r="I815" s="25"/>
      <c r="J815" s="25"/>
      <c r="K815" s="23"/>
      <c r="L815" s="43" t="n">
        <v>14.39</v>
      </c>
    </row>
    <row r="816" customFormat="false" ht="16.5" hidden="false" customHeight="false" outlineLevel="0" collapsed="false">
      <c r="A816" s="7"/>
      <c r="B816" s="22" t="s">
        <v>261</v>
      </c>
      <c r="C816" s="15"/>
      <c r="D816" s="23" t="n">
        <v>3.2</v>
      </c>
      <c r="E816" s="24" t="n">
        <f aca="false">D816/100</f>
        <v>0.032</v>
      </c>
      <c r="F816" s="25"/>
      <c r="G816" s="25"/>
      <c r="H816" s="26" t="n">
        <f aca="false">H729*D816/100</f>
        <v>0</v>
      </c>
      <c r="I816" s="25"/>
      <c r="J816" s="25"/>
      <c r="K816" s="23" t="n">
        <v>35</v>
      </c>
      <c r="L816" s="44" t="n">
        <f aca="false">D816*K816</f>
        <v>112</v>
      </c>
    </row>
    <row r="817" customFormat="false" ht="16.5" hidden="false" customHeight="false" outlineLevel="0" collapsed="false">
      <c r="A817" s="7"/>
      <c r="B817" s="22" t="s">
        <v>32</v>
      </c>
      <c r="C817" s="15"/>
      <c r="D817" s="23" t="n">
        <v>6.9</v>
      </c>
      <c r="E817" s="24" t="n">
        <f aca="false">D817/100</f>
        <v>0.069</v>
      </c>
      <c r="F817" s="25"/>
      <c r="G817" s="25"/>
      <c r="H817" s="26" t="n">
        <f aca="false">H729*D817/100</f>
        <v>0</v>
      </c>
      <c r="I817" s="25"/>
      <c r="J817" s="25"/>
      <c r="K817" s="23" t="n">
        <v>0</v>
      </c>
      <c r="L817" s="44" t="n">
        <f aca="false">D817*K817</f>
        <v>0</v>
      </c>
    </row>
    <row r="818" customFormat="false" ht="16.5" hidden="false" customHeight="false" outlineLevel="0" collapsed="false">
      <c r="A818" s="7"/>
      <c r="B818" s="22" t="s">
        <v>19</v>
      </c>
      <c r="C818" s="15"/>
      <c r="D818" s="23" t="n">
        <v>4.4</v>
      </c>
      <c r="E818" s="24" t="n">
        <f aca="false">D818/100</f>
        <v>0.044</v>
      </c>
      <c r="F818" s="25"/>
      <c r="G818" s="25"/>
      <c r="H818" s="26" t="n">
        <f aca="false">H729*D818/100</f>
        <v>0</v>
      </c>
      <c r="I818" s="25"/>
      <c r="J818" s="25"/>
      <c r="K818" s="23" t="n">
        <v>237</v>
      </c>
      <c r="L818" s="44" t="n">
        <f aca="false">D818*K818</f>
        <v>1042.8</v>
      </c>
    </row>
    <row r="819" customFormat="false" ht="16.5" hidden="false" customHeight="false" outlineLevel="0" collapsed="false">
      <c r="A819" s="7"/>
      <c r="B819" s="22" t="s">
        <v>21</v>
      </c>
      <c r="C819" s="15"/>
      <c r="D819" s="23" t="n">
        <v>0.43</v>
      </c>
      <c r="E819" s="24" t="n">
        <f aca="false">D819/100</f>
        <v>0.0043</v>
      </c>
      <c r="F819" s="25"/>
      <c r="G819" s="25"/>
      <c r="H819" s="26" t="n">
        <f aca="false">H729*D819/100</f>
        <v>0</v>
      </c>
      <c r="I819" s="25"/>
      <c r="J819" s="25"/>
      <c r="K819" s="23" t="n">
        <v>46</v>
      </c>
      <c r="L819" s="44" t="n">
        <f aca="false">D819*K819</f>
        <v>19.78</v>
      </c>
    </row>
    <row r="820" customFormat="false" ht="19.9" hidden="false" customHeight="true" outlineLevel="0" collapsed="false">
      <c r="A820" s="7"/>
      <c r="B820" s="22" t="s">
        <v>58</v>
      </c>
      <c r="C820" s="15"/>
      <c r="D820" s="23" t="n">
        <v>0.24</v>
      </c>
      <c r="E820" s="24" t="n">
        <f aca="false">D820/100</f>
        <v>0.0024</v>
      </c>
      <c r="F820" s="25"/>
      <c r="G820" s="25"/>
      <c r="H820" s="26" t="n">
        <f aca="false">H729*D820/100</f>
        <v>0</v>
      </c>
      <c r="I820" s="25"/>
      <c r="J820" s="25"/>
      <c r="K820" s="23" t="n">
        <v>84</v>
      </c>
      <c r="L820" s="44" t="n">
        <f aca="false">D820*K820</f>
        <v>20.16</v>
      </c>
    </row>
    <row r="821" customFormat="false" ht="16.5" hidden="false" customHeight="false" outlineLevel="0" collapsed="false">
      <c r="A821" s="7"/>
      <c r="B821" s="22" t="s">
        <v>25</v>
      </c>
      <c r="C821" s="15"/>
      <c r="D821" s="23" t="n">
        <v>0.24</v>
      </c>
      <c r="E821" s="24" t="n">
        <f aca="false">D821/100</f>
        <v>0.0024</v>
      </c>
      <c r="F821" s="25"/>
      <c r="G821" s="25"/>
      <c r="H821" s="26" t="n">
        <f aca="false">H729*D821/100</f>
        <v>0</v>
      </c>
      <c r="I821" s="25"/>
      <c r="J821" s="25"/>
      <c r="K821" s="23" t="n">
        <v>175</v>
      </c>
      <c r="L821" s="44" t="n">
        <f aca="false">D821*K821</f>
        <v>42</v>
      </c>
    </row>
    <row r="822" customFormat="false" ht="16.5" hidden="false" customHeight="false" outlineLevel="0" collapsed="false">
      <c r="A822" s="7"/>
      <c r="B822" s="22" t="s">
        <v>24</v>
      </c>
      <c r="C822" s="15"/>
      <c r="D822" s="23" t="n">
        <v>0.24</v>
      </c>
      <c r="E822" s="24" t="n">
        <f aca="false">D822/100</f>
        <v>0.0024</v>
      </c>
      <c r="F822" s="25"/>
      <c r="G822" s="25"/>
      <c r="H822" s="26" t="n">
        <f aca="false">H729*D822/100</f>
        <v>0</v>
      </c>
      <c r="I822" s="25"/>
      <c r="J822" s="25"/>
      <c r="K822" s="23" t="n">
        <v>49</v>
      </c>
      <c r="L822" s="44" t="n">
        <f aca="false">D822*K822</f>
        <v>11.76</v>
      </c>
    </row>
    <row r="823" customFormat="false" ht="31.7" hidden="false" customHeight="true" outlineLevel="0" collapsed="false">
      <c r="A823" s="27"/>
      <c r="B823" s="28" t="s">
        <v>28</v>
      </c>
      <c r="C823" s="15"/>
      <c r="D823" s="29" t="n">
        <v>4</v>
      </c>
      <c r="E823" s="29" t="n">
        <f aca="false">D823/100</f>
        <v>0.04</v>
      </c>
      <c r="F823" s="31"/>
      <c r="G823" s="31"/>
      <c r="H823" s="32" t="n">
        <f aca="false">H813*D823/100</f>
        <v>4.9744</v>
      </c>
      <c r="I823" s="31"/>
      <c r="J823" s="31"/>
      <c r="K823" s="29" t="n">
        <v>0</v>
      </c>
      <c r="L823" s="23" t="n">
        <f aca="false">D823*K823</f>
        <v>0</v>
      </c>
    </row>
    <row r="824" customFormat="false" ht="19.9" hidden="false" customHeight="true" outlineLevel="0" collapsed="false">
      <c r="A824" s="7"/>
      <c r="B824" s="22" t="s">
        <v>29</v>
      </c>
      <c r="C824" s="33"/>
      <c r="D824" s="23" t="n">
        <v>2</v>
      </c>
      <c r="E824" s="34" t="n">
        <f aca="false">D824/100</f>
        <v>0.02</v>
      </c>
      <c r="F824" s="25"/>
      <c r="G824" s="25"/>
      <c r="H824" s="26" t="n">
        <f aca="false">H813*D824/100</f>
        <v>2.4872</v>
      </c>
      <c r="I824" s="25"/>
      <c r="J824" s="25"/>
      <c r="K824" s="23" t="n">
        <v>50</v>
      </c>
      <c r="L824" s="23" t="n">
        <f aca="false">D824*K824</f>
        <v>100</v>
      </c>
    </row>
    <row r="825" customFormat="false" ht="15.4" hidden="false" customHeight="true" outlineLevel="0" collapsed="false">
      <c r="A825" s="7"/>
      <c r="B825" s="22" t="s">
        <v>30</v>
      </c>
      <c r="C825" s="33"/>
      <c r="D825" s="23" t="n">
        <v>0.18</v>
      </c>
      <c r="E825" s="34" t="n">
        <f aca="false">D825/100</f>
        <v>0.0018</v>
      </c>
      <c r="F825" s="25"/>
      <c r="G825" s="25"/>
      <c r="H825" s="26" t="n">
        <f aca="false">H813*D825/100</f>
        <v>0.223848</v>
      </c>
      <c r="I825" s="25"/>
      <c r="J825" s="25"/>
      <c r="K825" s="23" t="n">
        <v>30</v>
      </c>
      <c r="L825" s="23" t="n">
        <f aca="false">D825*K825</f>
        <v>5.4</v>
      </c>
    </row>
    <row r="826" customFormat="false" ht="16.5" hidden="false" customHeight="false" outlineLevel="0" collapsed="false">
      <c r="A826" s="7"/>
      <c r="B826" s="22" t="s">
        <v>31</v>
      </c>
      <c r="C826" s="33"/>
      <c r="D826" s="23" t="n">
        <v>0.18</v>
      </c>
      <c r="E826" s="34" t="n">
        <f aca="false">D826/100</f>
        <v>0.0018</v>
      </c>
      <c r="F826" s="25"/>
      <c r="G826" s="25"/>
      <c r="H826" s="26" t="n">
        <f aca="false">H813*D826/100</f>
        <v>0.223848</v>
      </c>
      <c r="I826" s="25"/>
      <c r="J826" s="25"/>
      <c r="K826" s="23" t="n">
        <v>390</v>
      </c>
      <c r="L826" s="23" t="n">
        <f aca="false">D826*K826</f>
        <v>70.2</v>
      </c>
    </row>
    <row r="827" customFormat="false" ht="16.5" hidden="false" customHeight="false" outlineLevel="0" collapsed="false">
      <c r="A827" s="7"/>
      <c r="B827" s="22" t="s">
        <v>21</v>
      </c>
      <c r="C827" s="33"/>
      <c r="D827" s="23" t="n">
        <v>0.32</v>
      </c>
      <c r="E827" s="34" t="n">
        <f aca="false">D827/100</f>
        <v>0.0032</v>
      </c>
      <c r="F827" s="25"/>
      <c r="G827" s="25"/>
      <c r="H827" s="26" t="n">
        <f aca="false">H813*D827/100</f>
        <v>0.397952</v>
      </c>
      <c r="I827" s="25"/>
      <c r="J827" s="25"/>
      <c r="K827" s="23" t="n">
        <v>46</v>
      </c>
      <c r="L827" s="23" t="n">
        <f aca="false">D827*K827</f>
        <v>14.72</v>
      </c>
    </row>
    <row r="828" customFormat="false" ht="16.5" hidden="false" customHeight="false" outlineLevel="0" collapsed="false">
      <c r="A828" s="7"/>
      <c r="B828" s="22" t="s">
        <v>32</v>
      </c>
      <c r="C828" s="33"/>
      <c r="D828" s="23" t="n">
        <v>2</v>
      </c>
      <c r="E828" s="34" t="n">
        <f aca="false">D828/100</f>
        <v>0.02</v>
      </c>
      <c r="F828" s="25"/>
      <c r="G828" s="25"/>
      <c r="H828" s="26" t="n">
        <f aca="false">H813*D828/100</f>
        <v>2.4872</v>
      </c>
      <c r="I828" s="25"/>
      <c r="J828" s="25"/>
      <c r="K828" s="23" t="n">
        <v>0</v>
      </c>
      <c r="L828" s="23" t="n">
        <f aca="false">D828*K828</f>
        <v>0</v>
      </c>
    </row>
    <row r="829" customFormat="false" ht="16.5" hidden="false" customHeight="false" outlineLevel="0" collapsed="false">
      <c r="A829" s="7"/>
      <c r="B829" s="22"/>
      <c r="C829" s="33"/>
      <c r="D829" s="25"/>
      <c r="E829" s="34"/>
      <c r="F829" s="25"/>
      <c r="G829" s="25"/>
      <c r="H829" s="26"/>
      <c r="I829" s="25"/>
      <c r="J829" s="25"/>
      <c r="K829" s="23"/>
      <c r="L829" s="23" t="n">
        <f aca="false">SUM(L816:L828)</f>
        <v>1438.82</v>
      </c>
    </row>
    <row r="830" customFormat="false" ht="16.5" hidden="false" customHeight="false" outlineLevel="0" collapsed="false">
      <c r="A830" s="35"/>
      <c r="B830" s="36" t="s">
        <v>33</v>
      </c>
      <c r="C830" s="37"/>
      <c r="D830" s="38"/>
      <c r="E830" s="39"/>
      <c r="F830" s="38" t="n">
        <v>12.7</v>
      </c>
      <c r="G830" s="40" t="n">
        <v>7.8</v>
      </c>
      <c r="H830" s="40" t="n">
        <v>36.6</v>
      </c>
      <c r="I830" s="40" t="n">
        <v>267</v>
      </c>
      <c r="J830" s="40" t="n">
        <v>0</v>
      </c>
      <c r="K830" s="38"/>
      <c r="L830" s="38" t="n">
        <f aca="false">L829/100</f>
        <v>14.3882</v>
      </c>
    </row>
    <row r="831" customFormat="false" ht="50.25" hidden="false" customHeight="true" outlineLevel="0" collapsed="false">
      <c r="A831" s="7" t="s">
        <v>262</v>
      </c>
      <c r="B831" s="41" t="s">
        <v>35</v>
      </c>
      <c r="C831" s="15" t="n">
        <v>150</v>
      </c>
      <c r="D831" s="23"/>
      <c r="E831" s="24"/>
      <c r="F831" s="25"/>
      <c r="G831" s="25"/>
      <c r="H831" s="26"/>
      <c r="I831" s="25"/>
      <c r="J831" s="25"/>
      <c r="K831" s="23"/>
      <c r="L831" s="16" t="n">
        <v>5.93</v>
      </c>
    </row>
    <row r="832" customFormat="false" ht="16.5" hidden="false" customHeight="false" outlineLevel="0" collapsed="false">
      <c r="A832" s="7"/>
      <c r="B832" s="22" t="s">
        <v>36</v>
      </c>
      <c r="C832" s="15"/>
      <c r="D832" s="23" t="n">
        <v>0.33</v>
      </c>
      <c r="E832" s="24" t="n">
        <f aca="false">D832/100</f>
        <v>0.0033</v>
      </c>
      <c r="F832" s="25"/>
      <c r="G832" s="25"/>
      <c r="H832" s="26" t="n">
        <f aca="false">H810*D832/100</f>
        <v>0</v>
      </c>
      <c r="I832" s="25"/>
      <c r="J832" s="25"/>
      <c r="K832" s="23" t="n">
        <v>450</v>
      </c>
      <c r="L832" s="23" t="n">
        <f aca="false">D832*K832</f>
        <v>148.5</v>
      </c>
    </row>
    <row r="833" customFormat="false" ht="16.5" hidden="false" customHeight="false" outlineLevel="0" collapsed="false">
      <c r="A833" s="7"/>
      <c r="B833" s="22" t="s">
        <v>21</v>
      </c>
      <c r="C833" s="15"/>
      <c r="D833" s="23" t="n">
        <v>1.5</v>
      </c>
      <c r="E833" s="24" t="n">
        <f aca="false">D833/100</f>
        <v>0.015</v>
      </c>
      <c r="F833" s="25"/>
      <c r="G833" s="25"/>
      <c r="H833" s="26" t="n">
        <f aca="false">H810*D833/100</f>
        <v>0</v>
      </c>
      <c r="I833" s="25"/>
      <c r="J833" s="25"/>
      <c r="K833" s="23" t="n">
        <v>46</v>
      </c>
      <c r="L833" s="23" t="n">
        <f aca="false">D833*K833</f>
        <v>69</v>
      </c>
    </row>
    <row r="834" customFormat="false" ht="16.5" hidden="false" customHeight="false" outlineLevel="0" collapsed="false">
      <c r="A834" s="7"/>
      <c r="B834" s="22" t="s">
        <v>29</v>
      </c>
      <c r="C834" s="15"/>
      <c r="D834" s="23" t="n">
        <v>7.5</v>
      </c>
      <c r="E834" s="24" t="n">
        <f aca="false">D834/100</f>
        <v>0.075</v>
      </c>
      <c r="F834" s="25"/>
      <c r="G834" s="25"/>
      <c r="H834" s="26" t="n">
        <f aca="false">H810*D834/100</f>
        <v>0</v>
      </c>
      <c r="I834" s="25"/>
      <c r="J834" s="25"/>
      <c r="K834" s="23" t="n">
        <v>50</v>
      </c>
      <c r="L834" s="23" t="n">
        <f aca="false">D834*K834</f>
        <v>375</v>
      </c>
    </row>
    <row r="835" customFormat="false" ht="16.5" hidden="false" customHeight="false" outlineLevel="0" collapsed="false">
      <c r="A835" s="7"/>
      <c r="B835" s="22" t="s">
        <v>32</v>
      </c>
      <c r="C835" s="15"/>
      <c r="D835" s="23" t="n">
        <v>9</v>
      </c>
      <c r="E835" s="24" t="n">
        <f aca="false">D835/100</f>
        <v>0.09</v>
      </c>
      <c r="F835" s="25"/>
      <c r="G835" s="25"/>
      <c r="H835" s="26" t="n">
        <f aca="false">H810*D835/100</f>
        <v>0</v>
      </c>
      <c r="I835" s="25"/>
      <c r="J835" s="25"/>
      <c r="K835" s="23" t="n">
        <v>0</v>
      </c>
      <c r="L835" s="23" t="n">
        <f aca="false">D835*K835</f>
        <v>0</v>
      </c>
    </row>
    <row r="836" customFormat="false" ht="16.5" hidden="false" customHeight="false" outlineLevel="0" collapsed="false">
      <c r="A836" s="7"/>
      <c r="B836" s="22"/>
      <c r="C836" s="15"/>
      <c r="D836" s="23"/>
      <c r="E836" s="24"/>
      <c r="F836" s="25"/>
      <c r="G836" s="25"/>
      <c r="H836" s="26"/>
      <c r="I836" s="25"/>
      <c r="J836" s="25"/>
      <c r="K836" s="23"/>
      <c r="L836" s="23" t="n">
        <f aca="false">L832+L833+L834+L835</f>
        <v>592.5</v>
      </c>
    </row>
    <row r="837" customFormat="false" ht="16.5" hidden="false" customHeight="false" outlineLevel="0" collapsed="false">
      <c r="A837" s="42"/>
      <c r="B837" s="36" t="s">
        <v>33</v>
      </c>
      <c r="C837" s="37"/>
      <c r="D837" s="38"/>
      <c r="E837" s="39"/>
      <c r="F837" s="40" t="n">
        <v>3.22</v>
      </c>
      <c r="G837" s="38" t="n">
        <v>2.41</v>
      </c>
      <c r="H837" s="40" t="n">
        <v>25.5</v>
      </c>
      <c r="I837" s="40" t="n">
        <v>136.6</v>
      </c>
      <c r="J837" s="40" t="n">
        <v>0</v>
      </c>
      <c r="K837" s="38"/>
      <c r="L837" s="38" t="n">
        <f aca="false">L836/100</f>
        <v>5.925</v>
      </c>
    </row>
    <row r="838" customFormat="false" ht="16.5" hidden="false" customHeight="false" outlineLevel="0" collapsed="false">
      <c r="A838" s="7" t="s">
        <v>37</v>
      </c>
      <c r="B838" s="14" t="s">
        <v>38</v>
      </c>
      <c r="C838" s="15" t="n">
        <v>20</v>
      </c>
      <c r="D838" s="23"/>
      <c r="E838" s="24"/>
      <c r="F838" s="25"/>
      <c r="G838" s="25"/>
      <c r="H838" s="26"/>
      <c r="I838" s="25"/>
      <c r="J838" s="25"/>
      <c r="K838" s="23"/>
      <c r="L838" s="16" t="n">
        <v>0.82</v>
      </c>
    </row>
    <row r="839" customFormat="false" ht="16.5" hidden="false" customHeight="false" outlineLevel="0" collapsed="false">
      <c r="A839" s="7"/>
      <c r="B839" s="14"/>
      <c r="C839" s="15"/>
      <c r="D839" s="23" t="n">
        <v>2</v>
      </c>
      <c r="E839" s="24" t="n">
        <f aca="false">D839/100</f>
        <v>0.02</v>
      </c>
      <c r="F839" s="25"/>
      <c r="G839" s="25"/>
      <c r="H839" s="26" t="n">
        <f aca="false">H729*D839/100</f>
        <v>0</v>
      </c>
      <c r="I839" s="25"/>
      <c r="J839" s="25"/>
      <c r="K839" s="23" t="n">
        <v>41</v>
      </c>
      <c r="L839" s="23" t="n">
        <f aca="false">D839*K839</f>
        <v>82</v>
      </c>
    </row>
    <row r="840" customFormat="false" ht="16.5" hidden="false" customHeight="false" outlineLevel="0" collapsed="false">
      <c r="A840" s="42"/>
      <c r="B840" s="36" t="s">
        <v>33</v>
      </c>
      <c r="C840" s="37"/>
      <c r="D840" s="38"/>
      <c r="E840" s="39"/>
      <c r="F840" s="40" t="n">
        <v>2.4</v>
      </c>
      <c r="G840" s="40" t="n">
        <v>0.4</v>
      </c>
      <c r="H840" s="40" t="n">
        <v>12.2</v>
      </c>
      <c r="I840" s="40" t="n">
        <v>63.6</v>
      </c>
      <c r="J840" s="40" t="n">
        <v>0</v>
      </c>
      <c r="K840" s="38"/>
      <c r="L840" s="38" t="n">
        <f aca="false">L839/100</f>
        <v>0.82</v>
      </c>
    </row>
    <row r="841" customFormat="false" ht="21" hidden="false" customHeight="true" outlineLevel="0" collapsed="false">
      <c r="A841" s="46"/>
      <c r="B841" s="63" t="s">
        <v>89</v>
      </c>
      <c r="C841" s="48"/>
      <c r="D841" s="49"/>
      <c r="E841" s="50"/>
      <c r="F841" s="49" t="n">
        <f aca="false">F830+F837+F840</f>
        <v>18.32</v>
      </c>
      <c r="G841" s="49" t="n">
        <f aca="false">G830+G837+G840</f>
        <v>10.61</v>
      </c>
      <c r="H841" s="52" t="n">
        <f aca="false">H830+H837+H840</f>
        <v>74.3</v>
      </c>
      <c r="I841" s="51" t="n">
        <f aca="false">I830+I837+I840</f>
        <v>467.2</v>
      </c>
      <c r="J841" s="49" t="n">
        <f aca="false">J830+J837+J840</f>
        <v>0</v>
      </c>
      <c r="K841" s="49"/>
      <c r="L841" s="49" t="n">
        <f aca="false">L830+L837+L840</f>
        <v>21.1332</v>
      </c>
    </row>
    <row r="842" customFormat="false" ht="16.35" hidden="false" customHeight="true" outlineLevel="0" collapsed="false">
      <c r="A842" s="9" t="s">
        <v>90</v>
      </c>
      <c r="B842" s="9"/>
      <c r="C842" s="9"/>
      <c r="D842" s="9"/>
      <c r="E842" s="9"/>
      <c r="F842" s="9"/>
      <c r="G842" s="9"/>
      <c r="H842" s="9"/>
      <c r="I842" s="9"/>
      <c r="J842" s="9"/>
      <c r="K842" s="9"/>
      <c r="L842" s="9"/>
    </row>
    <row r="843" customFormat="false" ht="16.5" hidden="false" customHeight="false" outlineLevel="0" collapsed="false">
      <c r="A843" s="7" t="s">
        <v>93</v>
      </c>
      <c r="B843" s="41" t="s">
        <v>342</v>
      </c>
      <c r="C843" s="15" t="n">
        <v>20</v>
      </c>
      <c r="D843" s="23"/>
      <c r="E843" s="24"/>
      <c r="F843" s="25"/>
      <c r="G843" s="25"/>
      <c r="H843" s="26"/>
      <c r="I843" s="25"/>
      <c r="J843" s="25"/>
      <c r="K843" s="23"/>
      <c r="L843" s="16" t="n">
        <v>1.7</v>
      </c>
    </row>
    <row r="844" customFormat="false" ht="16.5" hidden="false" customHeight="false" outlineLevel="0" collapsed="false">
      <c r="A844" s="7"/>
      <c r="B844" s="60" t="s">
        <v>342</v>
      </c>
      <c r="C844" s="15"/>
      <c r="D844" s="23" t="n">
        <v>2</v>
      </c>
      <c r="E844" s="24" t="n">
        <f aca="false">D844/100</f>
        <v>0.02</v>
      </c>
      <c r="F844" s="25"/>
      <c r="G844" s="25"/>
      <c r="H844" s="26" t="n">
        <f aca="false">H729*D844/100</f>
        <v>0</v>
      </c>
      <c r="I844" s="25"/>
      <c r="J844" s="25"/>
      <c r="K844" s="23" t="n">
        <v>85</v>
      </c>
      <c r="L844" s="23" t="n">
        <f aca="false">D844*K844</f>
        <v>170</v>
      </c>
    </row>
    <row r="845" customFormat="false" ht="16.5" hidden="false" customHeight="false" outlineLevel="0" collapsed="false">
      <c r="A845" s="35"/>
      <c r="B845" s="36" t="s">
        <v>33</v>
      </c>
      <c r="C845" s="37"/>
      <c r="D845" s="38"/>
      <c r="E845" s="39"/>
      <c r="F845" s="40" t="n">
        <v>3.2</v>
      </c>
      <c r="G845" s="40" t="n">
        <v>2.8</v>
      </c>
      <c r="H845" s="40" t="n">
        <v>27.4</v>
      </c>
      <c r="I845" s="40" t="n">
        <v>74</v>
      </c>
      <c r="J845" s="40" t="n">
        <v>0</v>
      </c>
      <c r="K845" s="38"/>
      <c r="L845" s="38" t="n">
        <f aca="false">L844/100</f>
        <v>1.7</v>
      </c>
    </row>
    <row r="846" customFormat="false" ht="25.5" hidden="false" customHeight="false" outlineLevel="0" collapsed="false">
      <c r="A846" s="7" t="s">
        <v>85</v>
      </c>
      <c r="B846" s="41" t="s">
        <v>141</v>
      </c>
      <c r="C846" s="15" t="n">
        <v>180</v>
      </c>
      <c r="D846" s="23"/>
      <c r="E846" s="24"/>
      <c r="F846" s="25"/>
      <c r="G846" s="25"/>
      <c r="H846" s="26"/>
      <c r="I846" s="25"/>
      <c r="J846" s="25"/>
      <c r="K846" s="23"/>
      <c r="L846" s="43" t="n">
        <v>0.82</v>
      </c>
    </row>
    <row r="847" customFormat="false" ht="16.5" hidden="false" customHeight="false" outlineLevel="0" collapsed="false">
      <c r="A847" s="7"/>
      <c r="B847" s="60" t="s">
        <v>87</v>
      </c>
      <c r="C847" s="64"/>
      <c r="D847" s="55" t="n">
        <v>0.045</v>
      </c>
      <c r="E847" s="24" t="n">
        <f aca="false">D847/100</f>
        <v>0.00045</v>
      </c>
      <c r="F847" s="25"/>
      <c r="G847" s="25"/>
      <c r="H847" s="26" t="n">
        <f aca="false">H748*D847/100</f>
        <v>0</v>
      </c>
      <c r="I847" s="25"/>
      <c r="J847" s="25"/>
      <c r="K847" s="23" t="n">
        <v>450</v>
      </c>
      <c r="L847" s="23" t="n">
        <f aca="false">D847*K847</f>
        <v>20.25</v>
      </c>
    </row>
    <row r="848" customFormat="false" ht="16.5" hidden="false" customHeight="false" outlineLevel="0" collapsed="false">
      <c r="A848" s="7"/>
      <c r="B848" s="60" t="s">
        <v>21</v>
      </c>
      <c r="C848" s="64"/>
      <c r="D848" s="44" t="n">
        <v>1.35</v>
      </c>
      <c r="E848" s="24" t="n">
        <f aca="false">D848/100</f>
        <v>0.0135</v>
      </c>
      <c r="F848" s="25"/>
      <c r="G848" s="25"/>
      <c r="H848" s="26" t="n">
        <f aca="false">H748*D848/100</f>
        <v>0</v>
      </c>
      <c r="I848" s="25"/>
      <c r="J848" s="25"/>
      <c r="K848" s="23" t="n">
        <v>46</v>
      </c>
      <c r="L848" s="23" t="n">
        <f aca="false">D848*K848</f>
        <v>62.1</v>
      </c>
    </row>
    <row r="849" customFormat="false" ht="16.5" hidden="false" customHeight="false" outlineLevel="0" collapsed="false">
      <c r="A849" s="7"/>
      <c r="B849" s="22"/>
      <c r="C849" s="15"/>
      <c r="D849" s="23"/>
      <c r="E849" s="24"/>
      <c r="F849" s="25"/>
      <c r="G849" s="25"/>
      <c r="H849" s="26"/>
      <c r="I849" s="25"/>
      <c r="J849" s="25"/>
      <c r="K849" s="23"/>
      <c r="L849" s="23" t="n">
        <f aca="false">L847+L848</f>
        <v>82.35</v>
      </c>
    </row>
    <row r="850" customFormat="false" ht="16.5" hidden="false" customHeight="false" outlineLevel="0" collapsed="false">
      <c r="A850" s="35"/>
      <c r="B850" s="36" t="s">
        <v>33</v>
      </c>
      <c r="C850" s="37"/>
      <c r="D850" s="38"/>
      <c r="E850" s="39"/>
      <c r="F850" s="78" t="n">
        <v>0.1</v>
      </c>
      <c r="G850" s="80" t="n">
        <v>0</v>
      </c>
      <c r="H850" s="80" t="n">
        <v>15</v>
      </c>
      <c r="I850" s="80" t="n">
        <v>60</v>
      </c>
      <c r="J850" s="80" t="n">
        <v>0</v>
      </c>
      <c r="K850" s="38"/>
      <c r="L850" s="38" t="n">
        <f aca="false">L849/100</f>
        <v>0.8235</v>
      </c>
    </row>
    <row r="851" customFormat="false" ht="16.35" hidden="false" customHeight="true" outlineLevel="0" collapsed="false">
      <c r="A851" s="46"/>
      <c r="B851" s="47" t="s">
        <v>96</v>
      </c>
      <c r="C851" s="48"/>
      <c r="D851" s="49"/>
      <c r="E851" s="50"/>
      <c r="F851" s="53" t="n">
        <f aca="false">F845+F850</f>
        <v>3.3</v>
      </c>
      <c r="G851" s="53" t="n">
        <f aca="false">G845+G850</f>
        <v>2.8</v>
      </c>
      <c r="H851" s="53" t="n">
        <f aca="false">H845+H850</f>
        <v>42.4</v>
      </c>
      <c r="I851" s="53" t="n">
        <f aca="false">I845+I850</f>
        <v>134</v>
      </c>
      <c r="J851" s="53" t="n">
        <f aca="false">J845+J850</f>
        <v>0</v>
      </c>
      <c r="K851" s="49"/>
      <c r="L851" s="53" t="n">
        <f aca="false">L845+L850</f>
        <v>2.5235</v>
      </c>
    </row>
    <row r="852" customFormat="false" ht="16.5" hidden="false" customHeight="false" outlineLevel="0" collapsed="false">
      <c r="A852" s="67"/>
      <c r="B852" s="68" t="s">
        <v>97</v>
      </c>
      <c r="C852" s="69"/>
      <c r="D852" s="70"/>
      <c r="E852" s="71"/>
      <c r="F852" s="70" t="n">
        <f aca="false">F756+F763+F813+F841+F851</f>
        <v>58.33</v>
      </c>
      <c r="G852" s="70" t="n">
        <f aca="false">G756+G763+G813+G841+G851</f>
        <v>46.305</v>
      </c>
      <c r="H852" s="70" t="n">
        <f aca="false">H756+H763+H813+H841+H851</f>
        <v>342.3</v>
      </c>
      <c r="I852" s="104" t="n">
        <f aca="false">I756+I763+I813+I841+I851</f>
        <v>1947.75</v>
      </c>
      <c r="J852" s="70" t="n">
        <f aca="false">J756+J763+J813+J841+J851</f>
        <v>7.4</v>
      </c>
      <c r="K852" s="70"/>
      <c r="L852" s="70" t="n">
        <f aca="false">L756+L763+L813+L841+L851</f>
        <v>104.1954</v>
      </c>
    </row>
    <row r="853" customFormat="false" ht="16.35" hidden="false" customHeight="true" outlineLevel="0" collapsed="false">
      <c r="A853" s="9" t="s">
        <v>263</v>
      </c>
      <c r="B853" s="9"/>
      <c r="C853" s="9"/>
      <c r="D853" s="9"/>
      <c r="E853" s="9"/>
      <c r="F853" s="9"/>
      <c r="G853" s="9"/>
      <c r="H853" s="9"/>
      <c r="I853" s="9"/>
      <c r="J853" s="9"/>
      <c r="K853" s="9"/>
      <c r="L853" s="9"/>
    </row>
    <row r="854" customFormat="false" ht="22.7" hidden="false" customHeight="true" outlineLevel="0" collapsed="false">
      <c r="A854" s="9" t="s">
        <v>14</v>
      </c>
      <c r="B854" s="9"/>
      <c r="C854" s="9"/>
      <c r="D854" s="9"/>
      <c r="E854" s="9"/>
      <c r="F854" s="9"/>
      <c r="G854" s="9"/>
      <c r="H854" s="9"/>
      <c r="I854" s="9"/>
      <c r="J854" s="9"/>
      <c r="K854" s="9"/>
      <c r="L854" s="9"/>
    </row>
    <row r="855" customFormat="false" ht="43.15" hidden="false" customHeight="true" outlineLevel="0" collapsed="false">
      <c r="A855" s="9"/>
      <c r="B855" s="9"/>
      <c r="C855" s="9"/>
      <c r="D855" s="9"/>
      <c r="E855" s="9"/>
      <c r="F855" s="9"/>
      <c r="G855" s="9"/>
      <c r="H855" s="72" t="n">
        <v>0</v>
      </c>
      <c r="I855" s="9"/>
      <c r="J855" s="9"/>
      <c r="K855" s="9"/>
      <c r="L855" s="9"/>
    </row>
    <row r="856" customFormat="false" ht="54.95" hidden="false" customHeight="true" outlineLevel="0" collapsed="false">
      <c r="A856" s="7" t="s">
        <v>264</v>
      </c>
      <c r="B856" s="41" t="s">
        <v>265</v>
      </c>
      <c r="C856" s="15" t="s">
        <v>101</v>
      </c>
      <c r="D856" s="25"/>
      <c r="E856" s="26"/>
      <c r="F856" s="25"/>
      <c r="G856" s="25"/>
      <c r="H856" s="73" t="s">
        <v>102</v>
      </c>
      <c r="I856" s="25"/>
      <c r="J856" s="25"/>
      <c r="K856" s="23"/>
      <c r="L856" s="43" t="n">
        <v>9.98</v>
      </c>
    </row>
    <row r="857" customFormat="false" ht="16.5" hidden="false" customHeight="false" outlineLevel="0" collapsed="false">
      <c r="A857" s="7"/>
      <c r="B857" s="22" t="s">
        <v>266</v>
      </c>
      <c r="C857" s="15"/>
      <c r="D857" s="25" t="n">
        <v>3.1</v>
      </c>
      <c r="E857" s="24" t="n">
        <f aca="false">D857/100</f>
        <v>0.031</v>
      </c>
      <c r="F857" s="25"/>
      <c r="G857" s="25"/>
      <c r="H857" s="26" t="n">
        <f aca="false">H855*D857/100</f>
        <v>0</v>
      </c>
      <c r="I857" s="25"/>
      <c r="J857" s="25"/>
      <c r="K857" s="23" t="n">
        <v>40</v>
      </c>
      <c r="L857" s="44" t="n">
        <f aca="false">D857*K857</f>
        <v>124</v>
      </c>
    </row>
    <row r="858" customFormat="false" ht="16.5" hidden="false" customHeight="false" outlineLevel="0" collapsed="false">
      <c r="A858" s="7"/>
      <c r="B858" s="22" t="s">
        <v>29</v>
      </c>
      <c r="C858" s="15"/>
      <c r="D858" s="25" t="n">
        <v>13</v>
      </c>
      <c r="E858" s="24" t="n">
        <f aca="false">D858/100</f>
        <v>0.13</v>
      </c>
      <c r="F858" s="25"/>
      <c r="G858" s="25"/>
      <c r="H858" s="26" t="n">
        <f aca="false">H855*D858/100</f>
        <v>0</v>
      </c>
      <c r="I858" s="25"/>
      <c r="J858" s="25"/>
      <c r="K858" s="23" t="n">
        <v>50</v>
      </c>
      <c r="L858" s="44" t="n">
        <f aca="false">D858*K858</f>
        <v>650</v>
      </c>
    </row>
    <row r="859" customFormat="false" ht="16.5" hidden="false" customHeight="false" outlineLevel="0" collapsed="false">
      <c r="A859" s="7"/>
      <c r="B859" s="22" t="s">
        <v>32</v>
      </c>
      <c r="C859" s="15"/>
      <c r="D859" s="25" t="n">
        <v>4.5</v>
      </c>
      <c r="E859" s="24" t="n">
        <f aca="false">D859/100</f>
        <v>0.045</v>
      </c>
      <c r="F859" s="25"/>
      <c r="G859" s="25"/>
      <c r="H859" s="26" t="n">
        <f aca="false">H855*D859/100</f>
        <v>0</v>
      </c>
      <c r="I859" s="25"/>
      <c r="J859" s="25"/>
      <c r="K859" s="23" t="n">
        <v>0</v>
      </c>
      <c r="L859" s="44" t="n">
        <f aca="false">D859*K859</f>
        <v>0</v>
      </c>
    </row>
    <row r="860" customFormat="false" ht="16.5" hidden="false" customHeight="false" outlineLevel="0" collapsed="false">
      <c r="A860" s="7"/>
      <c r="B860" s="22" t="s">
        <v>249</v>
      </c>
      <c r="C860" s="15"/>
      <c r="D860" s="25" t="n">
        <v>0.6</v>
      </c>
      <c r="E860" s="24" t="n">
        <f aca="false">D860/100</f>
        <v>0.006</v>
      </c>
      <c r="F860" s="25"/>
      <c r="G860" s="25"/>
      <c r="H860" s="26" t="n">
        <f aca="false">H855*D860/100</f>
        <v>0</v>
      </c>
      <c r="I860" s="25"/>
      <c r="J860" s="25"/>
      <c r="K860" s="23" t="n">
        <v>46</v>
      </c>
      <c r="L860" s="44" t="n">
        <f aca="false">D860*K860</f>
        <v>27.6</v>
      </c>
    </row>
    <row r="861" customFormat="false" ht="16.5" hidden="false" customHeight="false" outlineLevel="0" collapsed="false">
      <c r="A861" s="7"/>
      <c r="B861" s="22" t="s">
        <v>26</v>
      </c>
      <c r="C861" s="15"/>
      <c r="D861" s="25" t="n">
        <v>0.1</v>
      </c>
      <c r="E861" s="24" t="n">
        <f aca="false">D861/100</f>
        <v>0.001</v>
      </c>
      <c r="F861" s="25"/>
      <c r="G861" s="25"/>
      <c r="H861" s="26" t="n">
        <f aca="false">H855*D861/100</f>
        <v>0</v>
      </c>
      <c r="I861" s="25"/>
      <c r="J861" s="25"/>
      <c r="K861" s="23" t="n">
        <v>14</v>
      </c>
      <c r="L861" s="44" t="n">
        <f aca="false">D861*K861</f>
        <v>1.4</v>
      </c>
    </row>
    <row r="862" customFormat="false" ht="16.5" hidden="false" customHeight="false" outlineLevel="0" collapsed="false">
      <c r="A862" s="85"/>
      <c r="B862" s="28" t="s">
        <v>179</v>
      </c>
      <c r="C862" s="15"/>
      <c r="D862" s="110" t="n">
        <v>20</v>
      </c>
      <c r="E862" s="24" t="n">
        <f aca="false">D862/100</f>
        <v>0.2</v>
      </c>
      <c r="F862" s="25"/>
      <c r="G862" s="25"/>
      <c r="H862" s="26" t="n">
        <f aca="false">H855*D862/100</f>
        <v>0</v>
      </c>
      <c r="I862" s="25"/>
      <c r="J862" s="25"/>
      <c r="K862" s="23" t="n">
        <v>0</v>
      </c>
      <c r="L862" s="44" t="n">
        <f aca="false">D862*K862</f>
        <v>0</v>
      </c>
    </row>
    <row r="863" customFormat="false" ht="16.5" hidden="false" customHeight="false" outlineLevel="0" collapsed="false">
      <c r="A863" s="7"/>
      <c r="B863" s="22" t="s">
        <v>23</v>
      </c>
      <c r="C863" s="15"/>
      <c r="D863" s="111" t="n">
        <v>0.5</v>
      </c>
      <c r="E863" s="24" t="n">
        <f aca="false">D863/100</f>
        <v>0.005</v>
      </c>
      <c r="F863" s="25"/>
      <c r="G863" s="25"/>
      <c r="H863" s="26" t="n">
        <f aca="false">H855*D863/100</f>
        <v>0</v>
      </c>
      <c r="I863" s="25"/>
      <c r="J863" s="25"/>
      <c r="K863" s="23" t="n">
        <v>390</v>
      </c>
      <c r="L863" s="44" t="n">
        <f aca="false">D863*K863</f>
        <v>195</v>
      </c>
    </row>
    <row r="864" customFormat="false" ht="24" hidden="false" customHeight="true" outlineLevel="0" collapsed="false">
      <c r="A864" s="7"/>
      <c r="B864" s="14"/>
      <c r="C864" s="15"/>
      <c r="D864" s="25"/>
      <c r="E864" s="26"/>
      <c r="F864" s="25"/>
      <c r="G864" s="25"/>
      <c r="H864" s="26"/>
      <c r="I864" s="25"/>
      <c r="J864" s="25"/>
      <c r="K864" s="23"/>
      <c r="L864" s="44" t="n">
        <f aca="false">L857+L858+L859+L860+L861+L862+L863</f>
        <v>998</v>
      </c>
    </row>
    <row r="865" customFormat="false" ht="16.5" hidden="false" customHeight="false" outlineLevel="0" collapsed="false">
      <c r="A865" s="42"/>
      <c r="B865" s="36" t="s">
        <v>33</v>
      </c>
      <c r="C865" s="37"/>
      <c r="D865" s="40"/>
      <c r="E865" s="59"/>
      <c r="F865" s="40" t="n">
        <v>6.1</v>
      </c>
      <c r="G865" s="40" t="n">
        <v>3</v>
      </c>
      <c r="H865" s="40" t="n">
        <v>43.4</v>
      </c>
      <c r="I865" s="40" t="n">
        <v>225</v>
      </c>
      <c r="J865" s="40" t="n">
        <v>0</v>
      </c>
      <c r="K865" s="38"/>
      <c r="L865" s="45" t="n">
        <f aca="false">L864/100</f>
        <v>9.98</v>
      </c>
    </row>
    <row r="866" customFormat="false" ht="29.85" hidden="false" customHeight="true" outlineLevel="0" collapsed="false">
      <c r="A866" s="7" t="s">
        <v>104</v>
      </c>
      <c r="B866" s="41" t="s">
        <v>84</v>
      </c>
      <c r="C866" s="15" t="n">
        <v>15</v>
      </c>
      <c r="D866" s="23"/>
      <c r="E866" s="24"/>
      <c r="F866" s="25"/>
      <c r="G866" s="25"/>
      <c r="H866" s="26"/>
      <c r="I866" s="25"/>
      <c r="J866" s="25"/>
      <c r="K866" s="23"/>
      <c r="L866" s="43" t="n">
        <v>6.2</v>
      </c>
    </row>
    <row r="867" customFormat="false" ht="16.5" hidden="false" customHeight="false" outlineLevel="0" collapsed="false">
      <c r="A867" s="7"/>
      <c r="B867" s="22" t="s">
        <v>84</v>
      </c>
      <c r="C867" s="15"/>
      <c r="D867" s="23" t="n">
        <v>1.59</v>
      </c>
      <c r="E867" s="24" t="n">
        <f aca="false">D867/100</f>
        <v>0.0159</v>
      </c>
      <c r="F867" s="25"/>
      <c r="G867" s="25"/>
      <c r="H867" s="26" t="e">
        <f aca="false">H856*D867/100</f>
        <v>#VALUE!</v>
      </c>
      <c r="I867" s="25"/>
      <c r="J867" s="25"/>
      <c r="K867" s="23" t="n">
        <v>390</v>
      </c>
      <c r="L867" s="23" t="n">
        <f aca="false">D867*K867</f>
        <v>620.1</v>
      </c>
    </row>
    <row r="868" customFormat="false" ht="16.5" hidden="false" customHeight="false" outlineLevel="0" collapsed="false">
      <c r="A868" s="35"/>
      <c r="B868" s="36" t="s">
        <v>33</v>
      </c>
      <c r="C868" s="37"/>
      <c r="D868" s="38"/>
      <c r="E868" s="39"/>
      <c r="F868" s="40" t="n">
        <v>3.9</v>
      </c>
      <c r="G868" s="40" t="n">
        <v>4</v>
      </c>
      <c r="H868" s="59" t="n">
        <v>0</v>
      </c>
      <c r="I868" s="40" t="n">
        <v>51</v>
      </c>
      <c r="J868" s="40" t="n">
        <v>0.08</v>
      </c>
      <c r="K868" s="38"/>
      <c r="L868" s="38" t="n">
        <f aca="false">L867/100</f>
        <v>6.201</v>
      </c>
    </row>
    <row r="869" customFormat="false" ht="25.5" hidden="false" customHeight="false" outlineLevel="0" collapsed="false">
      <c r="A869" s="7" t="s">
        <v>105</v>
      </c>
      <c r="B869" s="41" t="s">
        <v>31</v>
      </c>
      <c r="C869" s="15" t="n">
        <v>8</v>
      </c>
      <c r="D869" s="23"/>
      <c r="E869" s="24"/>
      <c r="F869" s="25"/>
      <c r="G869" s="25"/>
      <c r="H869" s="26"/>
      <c r="I869" s="25"/>
      <c r="J869" s="25"/>
      <c r="K869" s="23"/>
      <c r="L869" s="43" t="n">
        <v>3.12</v>
      </c>
    </row>
    <row r="870" customFormat="false" ht="16.5" hidden="false" customHeight="false" outlineLevel="0" collapsed="false">
      <c r="A870" s="7"/>
      <c r="B870" s="22" t="s">
        <v>23</v>
      </c>
      <c r="C870" s="15"/>
      <c r="D870" s="23" t="n">
        <v>0.8</v>
      </c>
      <c r="E870" s="24" t="n">
        <f aca="false">D870/100</f>
        <v>0.008</v>
      </c>
      <c r="F870" s="25"/>
      <c r="G870" s="25"/>
      <c r="H870" s="26" t="n">
        <f aca="false">H855*D870/100</f>
        <v>0</v>
      </c>
      <c r="I870" s="25"/>
      <c r="J870" s="25"/>
      <c r="K870" s="23" t="n">
        <v>390</v>
      </c>
      <c r="L870" s="44" t="n">
        <f aca="false">D870*K870</f>
        <v>312</v>
      </c>
    </row>
    <row r="871" customFormat="false" ht="16.5" hidden="false" customHeight="false" outlineLevel="0" collapsed="false">
      <c r="A871" s="42"/>
      <c r="B871" s="36" t="s">
        <v>33</v>
      </c>
      <c r="C871" s="37"/>
      <c r="D871" s="38"/>
      <c r="E871" s="39"/>
      <c r="F871" s="40" t="n">
        <v>0.05</v>
      </c>
      <c r="G871" s="40" t="n">
        <v>6.5</v>
      </c>
      <c r="H871" s="40" t="n">
        <v>0.1</v>
      </c>
      <c r="I871" s="40" t="n">
        <v>60</v>
      </c>
      <c r="J871" s="40" t="n">
        <v>0</v>
      </c>
      <c r="K871" s="38"/>
      <c r="L871" s="45" t="n">
        <f aca="false">L870/100</f>
        <v>3.12</v>
      </c>
    </row>
    <row r="872" customFormat="false" ht="25.5" hidden="false" customHeight="false" outlineLevel="0" collapsed="false">
      <c r="A872" s="7" t="s">
        <v>267</v>
      </c>
      <c r="B872" s="41" t="s">
        <v>91</v>
      </c>
      <c r="C872" s="15" t="s">
        <v>142</v>
      </c>
      <c r="D872" s="23"/>
      <c r="E872" s="24"/>
      <c r="F872" s="25"/>
      <c r="G872" s="25"/>
      <c r="H872" s="26"/>
      <c r="I872" s="25"/>
      <c r="J872" s="25"/>
      <c r="K872" s="23"/>
      <c r="L872" s="43" t="n">
        <v>1.78</v>
      </c>
    </row>
    <row r="873" customFormat="false" ht="16.5" hidden="false" customHeight="false" outlineLevel="0" collapsed="false">
      <c r="A873" s="7"/>
      <c r="B873" s="60" t="s">
        <v>87</v>
      </c>
      <c r="C873" s="15"/>
      <c r="D873" s="26" t="n">
        <v>0.045</v>
      </c>
      <c r="E873" s="24" t="n">
        <f aca="false">D873/100</f>
        <v>0.00045</v>
      </c>
      <c r="F873" s="25"/>
      <c r="G873" s="25"/>
      <c r="H873" s="26" t="n">
        <f aca="false">H777*D873/100</f>
        <v>0</v>
      </c>
      <c r="I873" s="25"/>
      <c r="J873" s="25"/>
      <c r="K873" s="23" t="n">
        <v>450</v>
      </c>
      <c r="L873" s="23" t="n">
        <f aca="false">D873*K873</f>
        <v>20.25</v>
      </c>
    </row>
    <row r="874" customFormat="false" ht="16.5" hidden="false" customHeight="false" outlineLevel="0" collapsed="false">
      <c r="A874" s="7"/>
      <c r="B874" s="60" t="s">
        <v>21</v>
      </c>
      <c r="C874" s="15"/>
      <c r="D874" s="23" t="n">
        <v>1.35</v>
      </c>
      <c r="E874" s="24" t="n">
        <f aca="false">D874/100</f>
        <v>0.0135</v>
      </c>
      <c r="F874" s="25"/>
      <c r="G874" s="25"/>
      <c r="H874" s="26" t="n">
        <f aca="false">H777*D874/100</f>
        <v>0</v>
      </c>
      <c r="I874" s="25"/>
      <c r="J874" s="25"/>
      <c r="K874" s="23" t="n">
        <v>46</v>
      </c>
      <c r="L874" s="23" t="n">
        <f aca="false">D874*K874</f>
        <v>62.1</v>
      </c>
    </row>
    <row r="875" customFormat="false" ht="16.5" hidden="false" customHeight="false" outlineLevel="0" collapsed="false">
      <c r="A875" s="7"/>
      <c r="B875" s="60" t="s">
        <v>32</v>
      </c>
      <c r="C875" s="15"/>
      <c r="D875" s="23" t="n">
        <v>18.36</v>
      </c>
      <c r="E875" s="24" t="n">
        <f aca="false">D875/100</f>
        <v>0.1836</v>
      </c>
      <c r="F875" s="25"/>
      <c r="G875" s="25"/>
      <c r="H875" s="26" t="n">
        <f aca="false">H777*D875/100</f>
        <v>0</v>
      </c>
      <c r="I875" s="25"/>
      <c r="J875" s="25"/>
      <c r="K875" s="23" t="n">
        <v>0</v>
      </c>
      <c r="L875" s="23" t="n">
        <f aca="false">D875*K875</f>
        <v>0</v>
      </c>
    </row>
    <row r="876" customFormat="false" ht="16.5" hidden="false" customHeight="false" outlineLevel="0" collapsed="false">
      <c r="A876" s="7"/>
      <c r="B876" s="60" t="s">
        <v>88</v>
      </c>
      <c r="C876" s="15"/>
      <c r="D876" s="23" t="n">
        <v>0.6</v>
      </c>
      <c r="E876" s="24" t="n">
        <f aca="false">D876/100</f>
        <v>0.006</v>
      </c>
      <c r="F876" s="25"/>
      <c r="G876" s="25"/>
      <c r="H876" s="26" t="n">
        <f aca="false">H777*D876/100</f>
        <v>0</v>
      </c>
      <c r="I876" s="25"/>
      <c r="J876" s="25"/>
      <c r="K876" s="23" t="n">
        <v>160</v>
      </c>
      <c r="L876" s="23" t="n">
        <f aca="false">D876*K876</f>
        <v>96</v>
      </c>
    </row>
    <row r="877" customFormat="false" ht="16.5" hidden="false" customHeight="false" outlineLevel="0" collapsed="false">
      <c r="A877" s="7"/>
      <c r="B877" s="60"/>
      <c r="C877" s="15"/>
      <c r="D877" s="23"/>
      <c r="E877" s="24"/>
      <c r="F877" s="25"/>
      <c r="G877" s="25"/>
      <c r="H877" s="26"/>
      <c r="I877" s="25"/>
      <c r="J877" s="25"/>
      <c r="K877" s="23"/>
      <c r="L877" s="23" t="n">
        <f aca="false">L873+L874+L875+L876</f>
        <v>178.35</v>
      </c>
    </row>
    <row r="878" customFormat="false" ht="16.5" hidden="false" customHeight="false" outlineLevel="0" collapsed="false">
      <c r="A878" s="83"/>
      <c r="B878" s="76" t="s">
        <v>33</v>
      </c>
      <c r="C878" s="77"/>
      <c r="D878" s="78"/>
      <c r="E878" s="79"/>
      <c r="F878" s="78" t="n">
        <v>0.2</v>
      </c>
      <c r="G878" s="80" t="n">
        <v>0</v>
      </c>
      <c r="H878" s="80" t="n">
        <v>16</v>
      </c>
      <c r="I878" s="80" t="n">
        <v>65</v>
      </c>
      <c r="J878" s="80" t="n">
        <v>0.5</v>
      </c>
      <c r="K878" s="78"/>
      <c r="L878" s="78" t="n">
        <f aca="false">L877/100</f>
        <v>1.7835</v>
      </c>
    </row>
    <row r="879" customFormat="false" ht="16.5" hidden="false" customHeight="false" outlineLevel="0" collapsed="false">
      <c r="A879" s="7" t="s">
        <v>37</v>
      </c>
      <c r="B879" s="14" t="s">
        <v>38</v>
      </c>
      <c r="C879" s="15" t="n">
        <v>30</v>
      </c>
      <c r="D879" s="23"/>
      <c r="E879" s="24"/>
      <c r="F879" s="25"/>
      <c r="G879" s="25"/>
      <c r="H879" s="26"/>
      <c r="I879" s="25"/>
      <c r="J879" s="25"/>
      <c r="K879" s="23"/>
      <c r="L879" s="16" t="n">
        <v>1.23</v>
      </c>
    </row>
    <row r="880" customFormat="false" ht="17.45" hidden="false" customHeight="true" outlineLevel="0" collapsed="false">
      <c r="A880" s="7"/>
      <c r="B880" s="14"/>
      <c r="C880" s="15"/>
      <c r="D880" s="23" t="n">
        <v>3</v>
      </c>
      <c r="E880" s="24" t="n">
        <f aca="false">D880/100</f>
        <v>0.03</v>
      </c>
      <c r="F880" s="25"/>
      <c r="G880" s="25"/>
      <c r="H880" s="26" t="n">
        <f aca="false">H855*D880/100</f>
        <v>0</v>
      </c>
      <c r="I880" s="25"/>
      <c r="J880" s="25"/>
      <c r="K880" s="23" t="n">
        <v>41</v>
      </c>
      <c r="L880" s="23" t="n">
        <f aca="false">D880*K880</f>
        <v>123</v>
      </c>
    </row>
    <row r="881" customFormat="false" ht="16.5" hidden="false" customHeight="false" outlineLevel="0" collapsed="false">
      <c r="A881" s="42"/>
      <c r="B881" s="36" t="s">
        <v>33</v>
      </c>
      <c r="C881" s="37"/>
      <c r="D881" s="38"/>
      <c r="E881" s="39"/>
      <c r="F881" s="40" t="n">
        <v>2.4</v>
      </c>
      <c r="G881" s="40" t="n">
        <v>0.4</v>
      </c>
      <c r="H881" s="40" t="n">
        <v>12.2</v>
      </c>
      <c r="I881" s="40" t="n">
        <v>63.6</v>
      </c>
      <c r="J881" s="40" t="n">
        <v>0</v>
      </c>
      <c r="K881" s="38"/>
      <c r="L881" s="38" t="n">
        <f aca="false">L880/100</f>
        <v>1.23</v>
      </c>
    </row>
    <row r="882" customFormat="false" ht="16.5" hidden="false" customHeight="false" outlineLevel="0" collapsed="false">
      <c r="A882" s="46"/>
      <c r="B882" s="63" t="s">
        <v>39</v>
      </c>
      <c r="C882" s="48"/>
      <c r="D882" s="49"/>
      <c r="E882" s="50"/>
      <c r="F882" s="51" t="n">
        <f aca="false">F865+F871+F878+F881</f>
        <v>8.75</v>
      </c>
      <c r="G882" s="51" t="n">
        <f aca="false">G865+G871+G878+G881</f>
        <v>9.9</v>
      </c>
      <c r="H882" s="51" t="n">
        <f aca="false">H865+H871+H878+H881</f>
        <v>71.7</v>
      </c>
      <c r="I882" s="51" t="n">
        <f aca="false">I865+I871+I878+I881</f>
        <v>413.6</v>
      </c>
      <c r="J882" s="51" t="n">
        <f aca="false">J865+J871+J878+J881</f>
        <v>0.5</v>
      </c>
      <c r="K882" s="49"/>
      <c r="L882" s="49" t="n">
        <f aca="false">L865+L868+L871+L878+L881</f>
        <v>22.3145</v>
      </c>
    </row>
    <row r="883" customFormat="false" ht="16.35" hidden="false" customHeight="true" outlineLevel="0" collapsed="false">
      <c r="A883" s="9" t="s">
        <v>40</v>
      </c>
      <c r="B883" s="9"/>
      <c r="C883" s="9"/>
      <c r="D883" s="9"/>
      <c r="E883" s="9"/>
      <c r="F883" s="9"/>
      <c r="G883" s="9"/>
      <c r="H883" s="9"/>
      <c r="I883" s="9"/>
      <c r="J883" s="9"/>
      <c r="K883" s="9"/>
      <c r="L883" s="9"/>
    </row>
    <row r="884" customFormat="false" ht="25.5" hidden="false" customHeight="false" outlineLevel="0" collapsed="false">
      <c r="A884" s="7" t="s">
        <v>202</v>
      </c>
      <c r="B884" s="41" t="s">
        <v>344</v>
      </c>
      <c r="C884" s="15" t="n">
        <v>100</v>
      </c>
      <c r="D884" s="23"/>
      <c r="E884" s="24"/>
      <c r="F884" s="25"/>
      <c r="G884" s="25"/>
      <c r="H884" s="26"/>
      <c r="I884" s="25"/>
      <c r="J884" s="25"/>
      <c r="K884" s="23"/>
      <c r="L884" s="43" t="n">
        <v>7</v>
      </c>
    </row>
    <row r="885" customFormat="false" ht="16.5" hidden="false" customHeight="false" outlineLevel="0" collapsed="false">
      <c r="A885" s="7"/>
      <c r="B885" s="22" t="s">
        <v>344</v>
      </c>
      <c r="C885" s="15"/>
      <c r="D885" s="23" t="n">
        <v>10</v>
      </c>
      <c r="E885" s="24" t="n">
        <f aca="false">D885/100</f>
        <v>0.1</v>
      </c>
      <c r="F885" s="25"/>
      <c r="G885" s="25"/>
      <c r="H885" s="26" t="n">
        <f aca="false">H855*D885/100</f>
        <v>0</v>
      </c>
      <c r="I885" s="25"/>
      <c r="J885" s="25"/>
      <c r="K885" s="23" t="n">
        <v>70</v>
      </c>
      <c r="L885" s="44" t="n">
        <f aca="false">D885*K885</f>
        <v>700</v>
      </c>
    </row>
    <row r="886" customFormat="false" ht="18" hidden="false" customHeight="true" outlineLevel="0" collapsed="false">
      <c r="A886" s="46"/>
      <c r="B886" s="47" t="s">
        <v>33</v>
      </c>
      <c r="C886" s="48"/>
      <c r="D886" s="49"/>
      <c r="E886" s="50"/>
      <c r="F886" s="51" t="n">
        <v>1.5</v>
      </c>
      <c r="G886" s="51" t="n">
        <v>0</v>
      </c>
      <c r="H886" s="51" t="n">
        <v>23.6</v>
      </c>
      <c r="I886" s="51" t="n">
        <v>100</v>
      </c>
      <c r="J886" s="51" t="n">
        <v>0.3</v>
      </c>
      <c r="K886" s="49"/>
      <c r="L886" s="53" t="n">
        <f aca="false">L885/100</f>
        <v>7</v>
      </c>
    </row>
    <row r="887" customFormat="false" ht="16.35" hidden="false" customHeight="true" outlineLevel="0" collapsed="false">
      <c r="A887" s="9" t="s">
        <v>44</v>
      </c>
      <c r="B887" s="9"/>
      <c r="C887" s="9"/>
      <c r="D887" s="9"/>
      <c r="E887" s="9"/>
      <c r="F887" s="9"/>
      <c r="G887" s="9"/>
      <c r="H887" s="9"/>
      <c r="I887" s="9"/>
      <c r="J887" s="9"/>
      <c r="K887" s="9"/>
      <c r="L887" s="9"/>
    </row>
    <row r="888" customFormat="false" ht="21.6" hidden="false" customHeight="true" outlineLevel="0" collapsed="false">
      <c r="A888" s="7" t="s">
        <v>268</v>
      </c>
      <c r="B888" s="14" t="s">
        <v>269</v>
      </c>
      <c r="C888" s="15" t="n">
        <v>25</v>
      </c>
      <c r="D888" s="23"/>
      <c r="E888" s="24"/>
      <c r="F888" s="25"/>
      <c r="G888" s="25"/>
      <c r="H888" s="26"/>
      <c r="I888" s="25"/>
      <c r="J888" s="25"/>
      <c r="K888" s="23"/>
      <c r="L888" s="16" t="n">
        <v>1.87</v>
      </c>
    </row>
    <row r="889" customFormat="false" ht="16.75" hidden="false" customHeight="false" outlineLevel="0" collapsed="false">
      <c r="A889" s="7"/>
      <c r="B889" s="22" t="s">
        <v>269</v>
      </c>
      <c r="C889" s="15"/>
      <c r="D889" s="23" t="n">
        <v>2.75</v>
      </c>
      <c r="E889" s="24" t="n">
        <f aca="false">D889/100</f>
        <v>0.0275</v>
      </c>
      <c r="F889" s="25"/>
      <c r="G889" s="25"/>
      <c r="H889" s="26" t="n">
        <v>0</v>
      </c>
      <c r="I889" s="25"/>
      <c r="J889" s="25"/>
      <c r="K889" s="23" t="n">
        <v>68</v>
      </c>
      <c r="L889" s="23" t="n">
        <f aca="false">D889*K889</f>
        <v>187</v>
      </c>
    </row>
    <row r="890" customFormat="false" ht="16.75" hidden="false" customHeight="false" outlineLevel="0" collapsed="false">
      <c r="A890" s="35"/>
      <c r="B890" s="36" t="s">
        <v>33</v>
      </c>
      <c r="C890" s="37"/>
      <c r="D890" s="38"/>
      <c r="E890" s="39"/>
      <c r="F890" s="40" t="n">
        <v>0.4</v>
      </c>
      <c r="G890" s="40" t="n">
        <v>0.1</v>
      </c>
      <c r="H890" s="40" t="n">
        <v>1.6</v>
      </c>
      <c r="I890" s="40" t="n">
        <v>9</v>
      </c>
      <c r="J890" s="38" t="n">
        <v>0.01</v>
      </c>
      <c r="K890" s="38"/>
      <c r="L890" s="38" t="n">
        <f aca="false">L889/100</f>
        <v>1.87</v>
      </c>
    </row>
    <row r="891" customFormat="false" ht="49.5" hidden="false" customHeight="false" outlineLevel="0" collapsed="false">
      <c r="A891" s="7" t="s">
        <v>270</v>
      </c>
      <c r="B891" s="14" t="s">
        <v>271</v>
      </c>
      <c r="C891" s="15" t="s">
        <v>319</v>
      </c>
      <c r="D891" s="23"/>
      <c r="E891" s="24"/>
      <c r="F891" s="25"/>
      <c r="G891" s="25"/>
      <c r="H891" s="26"/>
      <c r="I891" s="25"/>
      <c r="J891" s="25"/>
      <c r="K891" s="23"/>
      <c r="L891" s="43" t="n">
        <v>4.05</v>
      </c>
    </row>
    <row r="892" customFormat="false" ht="16.5" hidden="false" customHeight="false" outlineLevel="0" collapsed="false">
      <c r="A892" s="7"/>
      <c r="B892" s="22" t="s">
        <v>51</v>
      </c>
      <c r="C892" s="15"/>
      <c r="D892" s="25" t="n">
        <v>6</v>
      </c>
      <c r="E892" s="24" t="n">
        <f aca="false">D892/100</f>
        <v>0.06</v>
      </c>
      <c r="F892" s="25"/>
      <c r="G892" s="25"/>
      <c r="H892" s="26" t="n">
        <f aca="false">H852*D892/100</f>
        <v>20.538</v>
      </c>
      <c r="I892" s="25"/>
      <c r="J892" s="25"/>
      <c r="K892" s="23" t="n">
        <v>27</v>
      </c>
      <c r="L892" s="44" t="n">
        <f aca="false">D892*K892</f>
        <v>162</v>
      </c>
    </row>
    <row r="893" customFormat="false" ht="16.5" hidden="false" customHeight="false" outlineLevel="0" collapsed="false">
      <c r="A893" s="7"/>
      <c r="B893" s="22" t="s">
        <v>52</v>
      </c>
      <c r="C893" s="15"/>
      <c r="D893" s="25" t="n">
        <v>6.4</v>
      </c>
      <c r="E893" s="24" t="n">
        <f aca="false">D893/100</f>
        <v>0.064</v>
      </c>
      <c r="F893" s="25"/>
      <c r="G893" s="25"/>
      <c r="H893" s="26" t="n">
        <f aca="false">H853*D893/100</f>
        <v>0</v>
      </c>
      <c r="I893" s="25"/>
      <c r="J893" s="25"/>
      <c r="K893" s="23" t="n">
        <v>0</v>
      </c>
      <c r="L893" s="44" t="n">
        <f aca="false">D893*K893</f>
        <v>0</v>
      </c>
    </row>
    <row r="894" customFormat="false" ht="16.5" hidden="false" customHeight="false" outlineLevel="0" collapsed="false">
      <c r="A894" s="7"/>
      <c r="B894" s="22" t="s">
        <v>53</v>
      </c>
      <c r="C894" s="15"/>
      <c r="D894" s="25" t="n">
        <v>6.86</v>
      </c>
      <c r="E894" s="24" t="n">
        <f aca="false">D894/100</f>
        <v>0.0686</v>
      </c>
      <c r="F894" s="25"/>
      <c r="G894" s="25"/>
      <c r="H894" s="26" t="n">
        <f aca="false">H854*D894/100</f>
        <v>0</v>
      </c>
      <c r="I894" s="25"/>
      <c r="J894" s="25"/>
      <c r="K894" s="23" t="n">
        <v>0</v>
      </c>
      <c r="L894" s="44" t="n">
        <f aca="false">D894*K894</f>
        <v>0</v>
      </c>
    </row>
    <row r="895" customFormat="false" ht="16.5" hidden="false" customHeight="false" outlineLevel="0" collapsed="false">
      <c r="A895" s="7"/>
      <c r="B895" s="22" t="s">
        <v>54</v>
      </c>
      <c r="C895" s="15"/>
      <c r="D895" s="25" t="n">
        <v>8.1</v>
      </c>
      <c r="E895" s="24" t="n">
        <f aca="false">D895/100</f>
        <v>0.081</v>
      </c>
      <c r="F895" s="25"/>
      <c r="G895" s="25"/>
      <c r="H895" s="26" t="n">
        <f aca="false">H855*D895/100</f>
        <v>0</v>
      </c>
      <c r="I895" s="25"/>
      <c r="J895" s="25"/>
      <c r="K895" s="23" t="n">
        <v>0</v>
      </c>
      <c r="L895" s="44" t="n">
        <f aca="false">D895*K895</f>
        <v>0</v>
      </c>
    </row>
    <row r="896" customFormat="false" ht="16.5" hidden="false" customHeight="false" outlineLevel="0" collapsed="false">
      <c r="A896" s="7"/>
      <c r="B896" s="22" t="s">
        <v>55</v>
      </c>
      <c r="C896" s="15"/>
      <c r="D896" s="23" t="n">
        <v>0.99</v>
      </c>
      <c r="E896" s="24" t="n">
        <f aca="false">D896/100</f>
        <v>0.0099</v>
      </c>
      <c r="F896" s="25"/>
      <c r="G896" s="25"/>
      <c r="H896" s="26" t="n">
        <f aca="false">D896*H855/100</f>
        <v>0</v>
      </c>
      <c r="I896" s="25"/>
      <c r="J896" s="25"/>
      <c r="K896" s="23" t="n">
        <v>0</v>
      </c>
      <c r="L896" s="44" t="n">
        <f aca="false">D896*K896</f>
        <v>0</v>
      </c>
    </row>
    <row r="897" customFormat="false" ht="16.5" hidden="false" customHeight="false" outlineLevel="0" collapsed="false">
      <c r="A897" s="7"/>
      <c r="B897" s="22" t="s">
        <v>56</v>
      </c>
      <c r="C897" s="15"/>
      <c r="D897" s="23" t="n">
        <v>1.05</v>
      </c>
      <c r="E897" s="24" t="n">
        <f aca="false">D897/100</f>
        <v>0.0105</v>
      </c>
      <c r="F897" s="25"/>
      <c r="G897" s="25"/>
      <c r="H897" s="26" t="n">
        <f aca="false">H857*D897/100</f>
        <v>0</v>
      </c>
      <c r="I897" s="25"/>
      <c r="J897" s="25"/>
      <c r="K897" s="23" t="n">
        <v>30</v>
      </c>
      <c r="L897" s="44" t="n">
        <f aca="false">D897*K897</f>
        <v>31.5</v>
      </c>
    </row>
    <row r="898" customFormat="false" ht="16.5" hidden="false" customHeight="false" outlineLevel="0" collapsed="false">
      <c r="A898" s="7"/>
      <c r="B898" s="22" t="s">
        <v>272</v>
      </c>
      <c r="C898" s="15"/>
      <c r="D898" s="23" t="n">
        <v>0.3</v>
      </c>
      <c r="E898" s="24" t="n">
        <f aca="false">D898/100</f>
        <v>0.003</v>
      </c>
      <c r="F898" s="25"/>
      <c r="G898" s="25"/>
      <c r="H898" s="26" t="n">
        <f aca="false">H852*D898/100</f>
        <v>1.0269</v>
      </c>
      <c r="I898" s="25"/>
      <c r="J898" s="25"/>
      <c r="K898" s="23" t="n">
        <v>38</v>
      </c>
      <c r="L898" s="44" t="n">
        <f aca="false">D898*K898</f>
        <v>11.4</v>
      </c>
    </row>
    <row r="899" customFormat="false" ht="16.5" hidden="false" customHeight="false" outlineLevel="0" collapsed="false">
      <c r="A899" s="7"/>
      <c r="B899" s="22" t="s">
        <v>118</v>
      </c>
      <c r="C899" s="15"/>
      <c r="D899" s="25" t="n">
        <v>0.36</v>
      </c>
      <c r="E899" s="24" t="n">
        <f aca="false">D899/100</f>
        <v>0.0036</v>
      </c>
      <c r="F899" s="25"/>
      <c r="G899" s="25"/>
      <c r="H899" s="26" t="n">
        <f aca="false">H852*D899/100</f>
        <v>1.23228</v>
      </c>
      <c r="I899" s="25"/>
      <c r="J899" s="25"/>
      <c r="K899" s="23" t="n">
        <v>30</v>
      </c>
      <c r="L899" s="44" t="n">
        <f aca="false">D899*K899</f>
        <v>10.8</v>
      </c>
    </row>
    <row r="900" customFormat="false" ht="16.5" hidden="false" customHeight="false" outlineLevel="0" collapsed="false">
      <c r="A900" s="7"/>
      <c r="B900" s="22" t="s">
        <v>273</v>
      </c>
      <c r="C900" s="15"/>
      <c r="D900" s="23" t="n">
        <v>1.27</v>
      </c>
      <c r="E900" s="24" t="n">
        <f aca="false">D900/100</f>
        <v>0.0127</v>
      </c>
      <c r="F900" s="25"/>
      <c r="G900" s="25"/>
      <c r="H900" s="26" t="n">
        <f aca="false">H852*D900/100</f>
        <v>4.34721</v>
      </c>
      <c r="I900" s="25"/>
      <c r="J900" s="25"/>
      <c r="K900" s="23" t="n">
        <v>68</v>
      </c>
      <c r="L900" s="44" t="n">
        <f aca="false">D900*K900</f>
        <v>86.36</v>
      </c>
    </row>
    <row r="901" customFormat="false" ht="16.5" hidden="false" customHeight="false" outlineLevel="0" collapsed="false">
      <c r="A901" s="7"/>
      <c r="B901" s="22" t="s">
        <v>58</v>
      </c>
      <c r="C901" s="15"/>
      <c r="D901" s="23" t="n">
        <v>0.37</v>
      </c>
      <c r="E901" s="24" t="n">
        <f aca="false">D901/100</f>
        <v>0.0037</v>
      </c>
      <c r="F901" s="25"/>
      <c r="G901" s="25"/>
      <c r="H901" s="26" t="n">
        <f aca="false">H852*D901/100</f>
        <v>1.26651</v>
      </c>
      <c r="I901" s="25"/>
      <c r="J901" s="25"/>
      <c r="K901" s="23" t="n">
        <v>84</v>
      </c>
      <c r="L901" s="44" t="n">
        <f aca="false">D901*K901</f>
        <v>31.08</v>
      </c>
    </row>
    <row r="902" customFormat="false" ht="16.5" hidden="false" customHeight="false" outlineLevel="0" collapsed="false">
      <c r="A902" s="7"/>
      <c r="B902" s="22" t="s">
        <v>274</v>
      </c>
      <c r="C902" s="15"/>
      <c r="D902" s="25" t="n">
        <v>14.1</v>
      </c>
      <c r="E902" s="24" t="n">
        <f aca="false">D902/100</f>
        <v>0.141</v>
      </c>
      <c r="F902" s="25"/>
      <c r="G902" s="25"/>
      <c r="H902" s="26" t="n">
        <f aca="false">H852*D902/100</f>
        <v>48.2643</v>
      </c>
      <c r="I902" s="25"/>
      <c r="J902" s="25"/>
      <c r="K902" s="23" t="n">
        <v>0</v>
      </c>
      <c r="L902" s="44" t="n">
        <f aca="false">D902*K902</f>
        <v>0</v>
      </c>
    </row>
    <row r="903" customFormat="false" ht="16.5" hidden="false" customHeight="false" outlineLevel="0" collapsed="false">
      <c r="A903" s="7"/>
      <c r="B903" s="22" t="s">
        <v>69</v>
      </c>
      <c r="C903" s="15"/>
      <c r="D903" s="23" t="n">
        <v>0.15</v>
      </c>
      <c r="E903" s="24" t="n">
        <f aca="false">D903/100</f>
        <v>0.0015</v>
      </c>
      <c r="F903" s="25"/>
      <c r="G903" s="25"/>
      <c r="H903" s="26" t="n">
        <f aca="false">H852*D903/100</f>
        <v>0.51345</v>
      </c>
      <c r="I903" s="25"/>
      <c r="J903" s="25"/>
      <c r="K903" s="23" t="n">
        <v>14</v>
      </c>
      <c r="L903" s="44" t="n">
        <f aca="false">D903*K903</f>
        <v>2.1</v>
      </c>
    </row>
    <row r="904" customFormat="false" ht="16.5" hidden="false" customHeight="false" outlineLevel="0" collapsed="false">
      <c r="A904" s="7"/>
      <c r="B904" s="22" t="s">
        <v>25</v>
      </c>
      <c r="C904" s="15"/>
      <c r="D904" s="23" t="n">
        <v>0.4</v>
      </c>
      <c r="E904" s="24" t="n">
        <f aca="false">D904/100</f>
        <v>0.004</v>
      </c>
      <c r="F904" s="25"/>
      <c r="G904" s="25"/>
      <c r="H904" s="26" t="n">
        <f aca="false">H852*D904/100</f>
        <v>1.3692</v>
      </c>
      <c r="I904" s="25"/>
      <c r="J904" s="25"/>
      <c r="K904" s="23" t="n">
        <v>175</v>
      </c>
      <c r="L904" s="44" t="n">
        <f aca="false">D904*K904</f>
        <v>70</v>
      </c>
    </row>
    <row r="905" customFormat="false" ht="16.5" hidden="false" customHeight="false" outlineLevel="0" collapsed="false">
      <c r="A905" s="7"/>
      <c r="B905" s="22"/>
      <c r="C905" s="15"/>
      <c r="D905" s="25"/>
      <c r="E905" s="26"/>
      <c r="F905" s="25"/>
      <c r="G905" s="25"/>
      <c r="H905" s="26"/>
      <c r="I905" s="25"/>
      <c r="J905" s="25"/>
      <c r="K905" s="23"/>
      <c r="L905" s="44" t="n">
        <f aca="false">SUM(L892:L904)</f>
        <v>405.24</v>
      </c>
    </row>
    <row r="906" customFormat="false" ht="16.5" hidden="false" customHeight="false" outlineLevel="0" collapsed="false">
      <c r="A906" s="42"/>
      <c r="B906" s="36" t="s">
        <v>33</v>
      </c>
      <c r="C906" s="37"/>
      <c r="D906" s="40"/>
      <c r="E906" s="59"/>
      <c r="F906" s="38" t="n">
        <v>1.76</v>
      </c>
      <c r="G906" s="40" t="n">
        <v>4.1</v>
      </c>
      <c r="H906" s="40" t="n">
        <v>16.4</v>
      </c>
      <c r="I906" s="40" t="n">
        <v>109.6</v>
      </c>
      <c r="J906" s="40" t="n">
        <v>0</v>
      </c>
      <c r="K906" s="38"/>
      <c r="L906" s="45" t="n">
        <f aca="false">L905/100</f>
        <v>4.0524</v>
      </c>
    </row>
    <row r="907" customFormat="false" ht="25.5" hidden="false" customHeight="false" outlineLevel="0" collapsed="false">
      <c r="A907" s="7" t="s">
        <v>275</v>
      </c>
      <c r="B907" s="41" t="s">
        <v>276</v>
      </c>
      <c r="C907" s="15" t="s">
        <v>277</v>
      </c>
      <c r="D907" s="23"/>
      <c r="E907" s="24"/>
      <c r="F907" s="23"/>
      <c r="G907" s="25"/>
      <c r="H907" s="26"/>
      <c r="I907" s="25"/>
      <c r="J907" s="25"/>
      <c r="K907" s="23"/>
      <c r="L907" s="43" t="n">
        <v>24.03</v>
      </c>
    </row>
    <row r="908" customFormat="false" ht="21.6" hidden="false" customHeight="true" outlineLevel="0" collapsed="false">
      <c r="A908" s="7"/>
      <c r="B908" s="22" t="s">
        <v>278</v>
      </c>
      <c r="C908" s="15"/>
      <c r="D908" s="23" t="n">
        <v>13.4</v>
      </c>
      <c r="E908" s="24" t="n">
        <f aca="false">D908/100</f>
        <v>0.134</v>
      </c>
      <c r="F908" s="23"/>
      <c r="G908" s="25"/>
      <c r="H908" s="26" t="n">
        <f aca="false">H861*D908/100</f>
        <v>0</v>
      </c>
      <c r="I908" s="25"/>
      <c r="J908" s="25"/>
      <c r="K908" s="23" t="n">
        <v>145</v>
      </c>
      <c r="L908" s="23" t="n">
        <f aca="false">D908*K908</f>
        <v>1943</v>
      </c>
    </row>
    <row r="909" customFormat="false" ht="16.9" hidden="false" customHeight="true" outlineLevel="0" collapsed="false">
      <c r="A909" s="7"/>
      <c r="B909" s="22" t="s">
        <v>103</v>
      </c>
      <c r="C909" s="15"/>
      <c r="D909" s="23" t="n">
        <v>4.55</v>
      </c>
      <c r="E909" s="24" t="n">
        <f aca="false">D909/100</f>
        <v>0.0455</v>
      </c>
      <c r="F909" s="23"/>
      <c r="G909" s="25"/>
      <c r="H909" s="26" t="n">
        <f aca="false">H861*D909/100</f>
        <v>0</v>
      </c>
      <c r="I909" s="25"/>
      <c r="J909" s="25"/>
      <c r="K909" s="23" t="n">
        <v>60</v>
      </c>
      <c r="L909" s="23" t="n">
        <f aca="false">D909*K909</f>
        <v>273</v>
      </c>
    </row>
    <row r="910" customFormat="false" ht="16.5" hidden="false" customHeight="false" outlineLevel="0" collapsed="false">
      <c r="A910" s="7"/>
      <c r="B910" s="22" t="s">
        <v>55</v>
      </c>
      <c r="C910" s="15"/>
      <c r="D910" s="23" t="n">
        <v>1.7</v>
      </c>
      <c r="E910" s="24" t="n">
        <f aca="false">D910/100</f>
        <v>0.017</v>
      </c>
      <c r="F910" s="23"/>
      <c r="G910" s="25"/>
      <c r="H910" s="26" t="n">
        <f aca="false">H861*D910/100</f>
        <v>0</v>
      </c>
      <c r="I910" s="25"/>
      <c r="J910" s="25"/>
      <c r="K910" s="23" t="n">
        <v>0</v>
      </c>
      <c r="L910" s="23" t="n">
        <f aca="false">D910*K910</f>
        <v>0</v>
      </c>
    </row>
    <row r="911" customFormat="false" ht="16.5" hidden="false" customHeight="false" outlineLevel="0" collapsed="false">
      <c r="A911" s="7"/>
      <c r="B911" s="22" t="s">
        <v>56</v>
      </c>
      <c r="C911" s="15"/>
      <c r="D911" s="23" t="n">
        <v>1.8</v>
      </c>
      <c r="E911" s="24" t="n">
        <f aca="false">D911/100</f>
        <v>0.018</v>
      </c>
      <c r="F911" s="23"/>
      <c r="G911" s="25"/>
      <c r="H911" s="26" t="n">
        <f aca="false">H880*D911/100</f>
        <v>0</v>
      </c>
      <c r="I911" s="25"/>
      <c r="J911" s="25"/>
      <c r="K911" s="23" t="n">
        <v>30</v>
      </c>
      <c r="L911" s="23" t="n">
        <f aca="false">D911*K911</f>
        <v>54</v>
      </c>
    </row>
    <row r="912" customFormat="false" ht="17.45" hidden="false" customHeight="true" outlineLevel="0" collapsed="false">
      <c r="A912" s="7"/>
      <c r="B912" s="22" t="s">
        <v>118</v>
      </c>
      <c r="C912" s="15"/>
      <c r="D912" s="23" t="n">
        <v>1.04</v>
      </c>
      <c r="E912" s="24" t="n">
        <f aca="false">D912/100</f>
        <v>0.0104</v>
      </c>
      <c r="F912" s="23"/>
      <c r="G912" s="25"/>
      <c r="H912" s="26" t="n">
        <f aca="false">H861*D912/100</f>
        <v>0</v>
      </c>
      <c r="I912" s="25"/>
      <c r="J912" s="25"/>
      <c r="K912" s="23" t="n">
        <v>30</v>
      </c>
      <c r="L912" s="23" t="n">
        <f aca="false">D912*K912</f>
        <v>31.2</v>
      </c>
    </row>
    <row r="913" customFormat="false" ht="16.5" hidden="false" customHeight="false" outlineLevel="0" collapsed="false">
      <c r="A913" s="7"/>
      <c r="B913" s="22" t="s">
        <v>58</v>
      </c>
      <c r="C913" s="15"/>
      <c r="D913" s="23" t="n">
        <v>0.9</v>
      </c>
      <c r="E913" s="24" t="n">
        <f aca="false">D913/100</f>
        <v>0.009</v>
      </c>
      <c r="F913" s="23"/>
      <c r="G913" s="25"/>
      <c r="H913" s="26" t="n">
        <f aca="false">H861*D913/100</f>
        <v>0</v>
      </c>
      <c r="I913" s="25"/>
      <c r="J913" s="25"/>
      <c r="K913" s="23" t="n">
        <v>84</v>
      </c>
      <c r="L913" s="23" t="n">
        <f aca="false">D913*K913</f>
        <v>75.6</v>
      </c>
    </row>
    <row r="914" customFormat="false" ht="16.5" hidden="false" customHeight="false" outlineLevel="0" collapsed="false">
      <c r="A914" s="7"/>
      <c r="B914" s="22" t="s">
        <v>59</v>
      </c>
      <c r="C914" s="15"/>
      <c r="D914" s="23" t="n">
        <v>0.26</v>
      </c>
      <c r="E914" s="24" t="n">
        <f aca="false">D914/100</f>
        <v>0.0026</v>
      </c>
      <c r="F914" s="23"/>
      <c r="G914" s="25"/>
      <c r="H914" s="26" t="n">
        <f aca="false">H861*D914/100</f>
        <v>0</v>
      </c>
      <c r="I914" s="25"/>
      <c r="J914" s="25"/>
      <c r="K914" s="23" t="n">
        <v>89</v>
      </c>
      <c r="L914" s="23" t="n">
        <f aca="false">D914*K914</f>
        <v>23.14</v>
      </c>
    </row>
    <row r="915" customFormat="false" ht="16.5" hidden="false" customHeight="false" outlineLevel="0" collapsed="false">
      <c r="A915" s="7"/>
      <c r="B915" s="22" t="s">
        <v>69</v>
      </c>
      <c r="C915" s="15"/>
      <c r="D915" s="23" t="n">
        <v>0.2</v>
      </c>
      <c r="E915" s="24" t="n">
        <f aca="false">D915/100</f>
        <v>0.002</v>
      </c>
      <c r="F915" s="23"/>
      <c r="G915" s="25"/>
      <c r="H915" s="26" t="n">
        <f aca="false">H861*D915/100</f>
        <v>0</v>
      </c>
      <c r="I915" s="25"/>
      <c r="J915" s="25"/>
      <c r="K915" s="23" t="n">
        <v>14</v>
      </c>
      <c r="L915" s="23" t="n">
        <f aca="false">D915*K915</f>
        <v>2.8</v>
      </c>
    </row>
    <row r="916" customFormat="false" ht="16.5" hidden="false" customHeight="false" outlineLevel="0" collapsed="false">
      <c r="A916" s="7"/>
      <c r="B916" s="22"/>
      <c r="C916" s="15"/>
      <c r="D916" s="23"/>
      <c r="E916" s="24"/>
      <c r="F916" s="23"/>
      <c r="G916" s="25"/>
      <c r="H916" s="26"/>
      <c r="I916" s="25"/>
      <c r="J916" s="25"/>
      <c r="K916" s="23"/>
      <c r="L916" s="23" t="n">
        <f aca="false">SUM(L908:L915)</f>
        <v>2402.74</v>
      </c>
    </row>
    <row r="917" customFormat="false" ht="16.5" hidden="false" customHeight="false" outlineLevel="0" collapsed="false">
      <c r="A917" s="35"/>
      <c r="B917" s="36" t="s">
        <v>33</v>
      </c>
      <c r="C917" s="37"/>
      <c r="D917" s="38"/>
      <c r="E917" s="39"/>
      <c r="F917" s="38" t="n">
        <v>19.8</v>
      </c>
      <c r="G917" s="40" t="n">
        <v>25.3</v>
      </c>
      <c r="H917" s="40" t="n">
        <v>32.1</v>
      </c>
      <c r="I917" s="40" t="n">
        <v>436</v>
      </c>
      <c r="J917" s="40" t="n">
        <v>0</v>
      </c>
      <c r="K917" s="38"/>
      <c r="L917" s="38" t="n">
        <f aca="false">L916/100</f>
        <v>24.0274</v>
      </c>
    </row>
    <row r="918" customFormat="false" ht="27" hidden="false" customHeight="true" outlineLevel="0" collapsed="false">
      <c r="A918" s="7" t="s">
        <v>70</v>
      </c>
      <c r="B918" s="41" t="s">
        <v>71</v>
      </c>
      <c r="C918" s="15" t="n">
        <v>150</v>
      </c>
      <c r="D918" s="23"/>
      <c r="E918" s="24"/>
      <c r="F918" s="25"/>
      <c r="G918" s="25"/>
      <c r="H918" s="26"/>
      <c r="I918" s="25"/>
      <c r="J918" s="25"/>
      <c r="K918" s="23"/>
      <c r="L918" s="43" t="n">
        <v>2.32</v>
      </c>
    </row>
    <row r="919" customFormat="false" ht="16.5" hidden="false" customHeight="false" outlineLevel="0" collapsed="false">
      <c r="A919" s="7"/>
      <c r="B919" s="60" t="s">
        <v>72</v>
      </c>
      <c r="C919" s="15"/>
      <c r="D919" s="23" t="n">
        <v>1.5</v>
      </c>
      <c r="E919" s="24" t="n">
        <f aca="false">D919/100</f>
        <v>0.015</v>
      </c>
      <c r="F919" s="25"/>
      <c r="G919" s="25"/>
      <c r="H919" s="26" t="n">
        <f aca="false">H855*D919/100</f>
        <v>0</v>
      </c>
      <c r="I919" s="25"/>
      <c r="J919" s="25"/>
      <c r="K919" s="23" t="n">
        <v>105</v>
      </c>
      <c r="L919" s="23" t="n">
        <f aca="false">D919*K919</f>
        <v>157.5</v>
      </c>
    </row>
    <row r="920" customFormat="false" ht="16.5" hidden="false" customHeight="false" outlineLevel="0" collapsed="false">
      <c r="A920" s="7"/>
      <c r="B920" s="60" t="s">
        <v>32</v>
      </c>
      <c r="C920" s="15"/>
      <c r="D920" s="23" t="n">
        <v>15</v>
      </c>
      <c r="E920" s="24" t="n">
        <f aca="false">D920/100</f>
        <v>0.15</v>
      </c>
      <c r="F920" s="25"/>
      <c r="G920" s="25"/>
      <c r="H920" s="26" t="n">
        <f aca="false">H855*D920/100</f>
        <v>0</v>
      </c>
      <c r="I920" s="25"/>
      <c r="J920" s="25"/>
      <c r="K920" s="23" t="n">
        <v>0</v>
      </c>
      <c r="L920" s="23" t="n">
        <f aca="false">D920*K920</f>
        <v>0</v>
      </c>
    </row>
    <row r="921" customFormat="false" ht="16.5" hidden="false" customHeight="false" outlineLevel="0" collapsed="false">
      <c r="A921" s="7"/>
      <c r="B921" s="60" t="s">
        <v>21</v>
      </c>
      <c r="C921" s="15"/>
      <c r="D921" s="23" t="n">
        <v>1.5</v>
      </c>
      <c r="E921" s="24" t="n">
        <f aca="false">D921/100</f>
        <v>0.015</v>
      </c>
      <c r="F921" s="25"/>
      <c r="G921" s="25"/>
      <c r="H921" s="26" t="n">
        <f aca="false">H855*D921/100</f>
        <v>0</v>
      </c>
      <c r="I921" s="25"/>
      <c r="J921" s="25"/>
      <c r="K921" s="23" t="n">
        <v>46</v>
      </c>
      <c r="L921" s="23" t="n">
        <f aca="false">D921*K921</f>
        <v>69</v>
      </c>
    </row>
    <row r="922" customFormat="false" ht="16.5" hidden="false" customHeight="false" outlineLevel="0" collapsed="false">
      <c r="A922" s="7"/>
      <c r="B922" s="60" t="s">
        <v>73</v>
      </c>
      <c r="C922" s="15"/>
      <c r="D922" s="26" t="n">
        <v>0.015</v>
      </c>
      <c r="E922" s="34" t="n">
        <f aca="false">D922/100</f>
        <v>0.00015</v>
      </c>
      <c r="F922" s="25"/>
      <c r="G922" s="25"/>
      <c r="H922" s="26" t="n">
        <f aca="false">H855*D922/100</f>
        <v>0</v>
      </c>
      <c r="I922" s="25"/>
      <c r="J922" s="25"/>
      <c r="K922" s="23" t="n">
        <v>350</v>
      </c>
      <c r="L922" s="23" t="n">
        <f aca="false">D922*K922</f>
        <v>5.25</v>
      </c>
    </row>
    <row r="923" customFormat="false" ht="16.5" hidden="false" customHeight="false" outlineLevel="0" collapsed="false">
      <c r="A923" s="7"/>
      <c r="B923" s="60"/>
      <c r="C923" s="15"/>
      <c r="D923" s="23"/>
      <c r="E923" s="24"/>
      <c r="F923" s="25"/>
      <c r="G923" s="25"/>
      <c r="H923" s="26"/>
      <c r="I923" s="25"/>
      <c r="J923" s="25"/>
      <c r="K923" s="23"/>
      <c r="L923" s="23" t="n">
        <f aca="false">L919+L920+L921+L922</f>
        <v>231.75</v>
      </c>
    </row>
    <row r="924" customFormat="false" ht="16.5" hidden="false" customHeight="false" outlineLevel="0" collapsed="false">
      <c r="A924" s="35"/>
      <c r="B924" s="36" t="s">
        <v>33</v>
      </c>
      <c r="C924" s="37"/>
      <c r="D924" s="38"/>
      <c r="E924" s="39"/>
      <c r="F924" s="40" t="n">
        <v>0.1</v>
      </c>
      <c r="G924" s="40" t="n">
        <v>0</v>
      </c>
      <c r="H924" s="40" t="n">
        <v>19.6</v>
      </c>
      <c r="I924" s="40" t="n">
        <v>78.8</v>
      </c>
      <c r="J924" s="40" t="n">
        <v>0.2</v>
      </c>
      <c r="K924" s="38"/>
      <c r="L924" s="38" t="n">
        <f aca="false">L923/100</f>
        <v>2.3175</v>
      </c>
    </row>
    <row r="925" customFormat="false" ht="16.5" hidden="false" customHeight="false" outlineLevel="0" collapsed="false">
      <c r="A925" s="7" t="s">
        <v>37</v>
      </c>
      <c r="B925" s="14" t="s">
        <v>74</v>
      </c>
      <c r="C925" s="15" t="s">
        <v>322</v>
      </c>
      <c r="D925" s="23"/>
      <c r="E925" s="24"/>
      <c r="F925" s="25"/>
      <c r="G925" s="25"/>
      <c r="H925" s="26"/>
      <c r="I925" s="25"/>
      <c r="J925" s="25"/>
      <c r="K925" s="23"/>
      <c r="L925" s="16" t="n">
        <v>1.64</v>
      </c>
    </row>
    <row r="926" customFormat="false" ht="16.5" hidden="false" customHeight="false" outlineLevel="0" collapsed="false">
      <c r="A926" s="7"/>
      <c r="B926" s="22" t="s">
        <v>38</v>
      </c>
      <c r="C926" s="15"/>
      <c r="D926" s="23" t="n">
        <v>2</v>
      </c>
      <c r="E926" s="24" t="n">
        <f aca="false">D926/100</f>
        <v>0.02</v>
      </c>
      <c r="F926" s="25"/>
      <c r="G926" s="25"/>
      <c r="H926" s="26" t="n">
        <f aca="false">H855*D926/100</f>
        <v>0</v>
      </c>
      <c r="I926" s="25"/>
      <c r="J926" s="25"/>
      <c r="K926" s="23" t="n">
        <v>41</v>
      </c>
      <c r="L926" s="23" t="n">
        <f aca="false">D926*K926</f>
        <v>82</v>
      </c>
    </row>
    <row r="927" customFormat="false" ht="16.5" hidden="false" customHeight="false" outlineLevel="0" collapsed="false">
      <c r="A927" s="7"/>
      <c r="B927" s="60" t="s">
        <v>76</v>
      </c>
      <c r="C927" s="15"/>
      <c r="D927" s="23" t="n">
        <v>2</v>
      </c>
      <c r="E927" s="24" t="n">
        <f aca="false">D927/100</f>
        <v>0.02</v>
      </c>
      <c r="F927" s="25"/>
      <c r="G927" s="25"/>
      <c r="H927" s="26" t="n">
        <f aca="false">H855*D927/100</f>
        <v>0</v>
      </c>
      <c r="I927" s="25"/>
      <c r="J927" s="25"/>
      <c r="K927" s="23" t="n">
        <v>41</v>
      </c>
      <c r="L927" s="23" t="n">
        <f aca="false">D927*K927</f>
        <v>82</v>
      </c>
    </row>
    <row r="928" customFormat="false" ht="16.5" hidden="false" customHeight="false" outlineLevel="0" collapsed="false">
      <c r="A928" s="7"/>
      <c r="B928" s="60"/>
      <c r="C928" s="15"/>
      <c r="D928" s="23"/>
      <c r="E928" s="24"/>
      <c r="F928" s="25"/>
      <c r="G928" s="25"/>
      <c r="H928" s="26"/>
      <c r="I928" s="25"/>
      <c r="J928" s="25"/>
      <c r="K928" s="23"/>
      <c r="L928" s="23" t="n">
        <f aca="false">L926+L927</f>
        <v>164</v>
      </c>
    </row>
    <row r="929" customFormat="false" ht="16.5" hidden="false" customHeight="false" outlineLevel="0" collapsed="false">
      <c r="A929" s="35"/>
      <c r="B929" s="36" t="s">
        <v>33</v>
      </c>
      <c r="C929" s="37"/>
      <c r="D929" s="38"/>
      <c r="E929" s="39"/>
      <c r="F929" s="38" t="n">
        <v>4.8</v>
      </c>
      <c r="G929" s="38" t="n">
        <v>0.735</v>
      </c>
      <c r="H929" s="38" t="n">
        <v>24.4</v>
      </c>
      <c r="I929" s="40" t="n">
        <v>123</v>
      </c>
      <c r="J929" s="40" t="n">
        <v>0</v>
      </c>
      <c r="K929" s="38"/>
      <c r="L929" s="38" t="n">
        <f aca="false">L928/100</f>
        <v>1.64</v>
      </c>
    </row>
    <row r="930" customFormat="false" ht="16.5" hidden="false" customHeight="false" outlineLevel="0" collapsed="false">
      <c r="A930" s="46"/>
      <c r="B930" s="47" t="s">
        <v>167</v>
      </c>
      <c r="C930" s="48"/>
      <c r="D930" s="49"/>
      <c r="E930" s="50"/>
      <c r="F930" s="53" t="n">
        <f aca="false">F906+F917+F924+F929</f>
        <v>26.46</v>
      </c>
      <c r="G930" s="53" t="n">
        <f aca="false">G906+G917+G924+G929</f>
        <v>30.135</v>
      </c>
      <c r="H930" s="53" t="n">
        <f aca="false">H906+H917+H924+H929</f>
        <v>92.5</v>
      </c>
      <c r="I930" s="107" t="n">
        <f aca="false">I906+I917+I924+I929</f>
        <v>747.4</v>
      </c>
      <c r="J930" s="53" t="n">
        <f aca="false">J906+J917+J924+J929</f>
        <v>0.2</v>
      </c>
      <c r="K930" s="49"/>
      <c r="L930" s="53" t="n">
        <f aca="false">L890+L906+L917+L924+L929</f>
        <v>33.9073</v>
      </c>
    </row>
    <row r="931" customFormat="false" ht="16.35" hidden="false" customHeight="true" outlineLevel="0" collapsed="false">
      <c r="A931" s="9" t="s">
        <v>78</v>
      </c>
      <c r="B931" s="9"/>
      <c r="C931" s="9"/>
      <c r="D931" s="9"/>
      <c r="E931" s="9"/>
      <c r="F931" s="9"/>
      <c r="G931" s="9"/>
      <c r="H931" s="9"/>
      <c r="I931" s="9"/>
      <c r="J931" s="9"/>
      <c r="K931" s="9"/>
      <c r="L931" s="9"/>
    </row>
    <row r="932" customFormat="false" ht="43.9" hidden="false" customHeight="true" outlineLevel="0" collapsed="false">
      <c r="A932" s="7" t="s">
        <v>279</v>
      </c>
      <c r="B932" s="41" t="s">
        <v>280</v>
      </c>
      <c r="C932" s="15" t="s">
        <v>17</v>
      </c>
      <c r="D932" s="23"/>
      <c r="E932" s="24"/>
      <c r="F932" s="25"/>
      <c r="G932" s="25"/>
      <c r="H932" s="26"/>
      <c r="I932" s="25"/>
      <c r="J932" s="25"/>
      <c r="K932" s="23"/>
      <c r="L932" s="43" t="n">
        <v>20.19</v>
      </c>
    </row>
    <row r="933" customFormat="false" ht="16.5" hidden="false" customHeight="false" outlineLevel="0" collapsed="false">
      <c r="A933" s="7"/>
      <c r="B933" s="22" t="s">
        <v>19</v>
      </c>
      <c r="C933" s="15"/>
      <c r="D933" s="25" t="n">
        <v>6.12</v>
      </c>
      <c r="E933" s="24" t="n">
        <f aca="false">D933/100</f>
        <v>0.0612</v>
      </c>
      <c r="F933" s="25"/>
      <c r="G933" s="25"/>
      <c r="H933" s="26" t="n">
        <f aca="false">H854*D933/100</f>
        <v>0</v>
      </c>
      <c r="I933" s="25"/>
      <c r="J933" s="25"/>
      <c r="K933" s="23" t="n">
        <v>237</v>
      </c>
      <c r="L933" s="44" t="n">
        <f aca="false">D933*K933</f>
        <v>1450.44</v>
      </c>
    </row>
    <row r="934" customFormat="false" ht="16.5" hidden="false" customHeight="false" outlineLevel="0" collapsed="false">
      <c r="A934" s="7"/>
      <c r="B934" s="22" t="s">
        <v>30</v>
      </c>
      <c r="C934" s="15"/>
      <c r="D934" s="25" t="n">
        <v>2.16</v>
      </c>
      <c r="E934" s="24" t="n">
        <f aca="false">D934/100</f>
        <v>0.0216</v>
      </c>
      <c r="F934" s="25"/>
      <c r="G934" s="25"/>
      <c r="H934" s="26" t="n">
        <f aca="false">H854*D934/100</f>
        <v>0</v>
      </c>
      <c r="I934" s="25"/>
      <c r="J934" s="25"/>
      <c r="K934" s="23" t="n">
        <v>30</v>
      </c>
      <c r="L934" s="44" t="n">
        <f aca="false">D934*K934</f>
        <v>64.8</v>
      </c>
    </row>
    <row r="935" customFormat="false" ht="16.5" hidden="false" customHeight="false" outlineLevel="0" collapsed="false">
      <c r="A935" s="7"/>
      <c r="B935" s="22" t="s">
        <v>21</v>
      </c>
      <c r="C935" s="15"/>
      <c r="D935" s="23" t="n">
        <v>0.48</v>
      </c>
      <c r="E935" s="24" t="n">
        <f aca="false">D935/100</f>
        <v>0.0048</v>
      </c>
      <c r="F935" s="25"/>
      <c r="G935" s="25"/>
      <c r="H935" s="26" t="n">
        <f aca="false">H854*D935/100</f>
        <v>0</v>
      </c>
      <c r="I935" s="25"/>
      <c r="J935" s="25"/>
      <c r="K935" s="23" t="n">
        <v>46</v>
      </c>
      <c r="L935" s="44" t="n">
        <f aca="false">D935*K935</f>
        <v>22.08</v>
      </c>
    </row>
    <row r="936" customFormat="false" ht="16.5" hidden="false" customHeight="false" outlineLevel="0" collapsed="false">
      <c r="A936" s="7"/>
      <c r="B936" s="22" t="s">
        <v>22</v>
      </c>
      <c r="C936" s="15"/>
      <c r="D936" s="102" t="n">
        <v>20</v>
      </c>
      <c r="E936" s="26" t="n">
        <v>0.02</v>
      </c>
      <c r="F936" s="25"/>
      <c r="G936" s="25"/>
      <c r="H936" s="26" t="n">
        <f aca="false">H854*D936/100</f>
        <v>0</v>
      </c>
      <c r="I936" s="25"/>
      <c r="J936" s="25"/>
      <c r="K936" s="23" t="n">
        <v>5.5</v>
      </c>
      <c r="L936" s="44" t="n">
        <f aca="false">D936*K936</f>
        <v>110</v>
      </c>
    </row>
    <row r="937" customFormat="false" ht="16.5" hidden="false" customHeight="false" outlineLevel="0" collapsed="false">
      <c r="A937" s="7"/>
      <c r="B937" s="22" t="s">
        <v>281</v>
      </c>
      <c r="C937" s="15"/>
      <c r="D937" s="26" t="n">
        <v>0.012</v>
      </c>
      <c r="E937" s="34" t="n">
        <f aca="false">D937/100</f>
        <v>0.00012</v>
      </c>
      <c r="F937" s="25"/>
      <c r="G937" s="25"/>
      <c r="H937" s="26" t="n">
        <f aca="false">H854*D937/100</f>
        <v>0</v>
      </c>
      <c r="I937" s="25"/>
      <c r="J937" s="25"/>
      <c r="K937" s="23" t="n">
        <v>60</v>
      </c>
      <c r="L937" s="44" t="n">
        <f aca="false">D937*K937</f>
        <v>0.72</v>
      </c>
    </row>
    <row r="938" customFormat="false" ht="16.5" hidden="false" customHeight="false" outlineLevel="0" collapsed="false">
      <c r="A938" s="7"/>
      <c r="B938" s="22" t="s">
        <v>29</v>
      </c>
      <c r="C938" s="15"/>
      <c r="D938" s="25" t="n">
        <v>2.4</v>
      </c>
      <c r="E938" s="34" t="n">
        <f aca="false">D938/100</f>
        <v>0.024</v>
      </c>
      <c r="F938" s="25"/>
      <c r="G938" s="25"/>
      <c r="H938" s="26" t="n">
        <f aca="false">H855*D938/100</f>
        <v>0</v>
      </c>
      <c r="I938" s="25"/>
      <c r="J938" s="25"/>
      <c r="K938" s="23" t="n">
        <v>50</v>
      </c>
      <c r="L938" s="44" t="n">
        <f aca="false">D938*K938</f>
        <v>120</v>
      </c>
    </row>
    <row r="939" customFormat="false" ht="16.5" hidden="false" customHeight="false" outlineLevel="0" collapsed="false">
      <c r="A939" s="7"/>
      <c r="B939" s="22" t="s">
        <v>58</v>
      </c>
      <c r="C939" s="15"/>
      <c r="D939" s="23" t="n">
        <v>0.72</v>
      </c>
      <c r="E939" s="34" t="n">
        <f aca="false">D939/100</f>
        <v>0.0072</v>
      </c>
      <c r="F939" s="25"/>
      <c r="G939" s="25"/>
      <c r="H939" s="26" t="e">
        <f aca="false">H856*D939/100</f>
        <v>#VALUE!</v>
      </c>
      <c r="I939" s="25"/>
      <c r="J939" s="25"/>
      <c r="K939" s="23" t="n">
        <v>84</v>
      </c>
      <c r="L939" s="44" t="n">
        <f aca="false">D939*K939</f>
        <v>60.48</v>
      </c>
    </row>
    <row r="940" customFormat="false" ht="16.5" hidden="false" customHeight="false" outlineLevel="0" collapsed="false">
      <c r="A940" s="7"/>
      <c r="B940" s="28" t="s">
        <v>282</v>
      </c>
      <c r="C940" s="15"/>
      <c r="D940" s="31" t="n">
        <v>12</v>
      </c>
      <c r="E940" s="112" t="n">
        <f aca="false">D940/100</f>
        <v>0.12</v>
      </c>
      <c r="F940" s="25"/>
      <c r="G940" s="25"/>
      <c r="H940" s="26" t="n">
        <f aca="false">H857*D940/100</f>
        <v>0</v>
      </c>
      <c r="I940" s="25"/>
      <c r="J940" s="25"/>
      <c r="K940" s="23" t="n">
        <v>0</v>
      </c>
      <c r="L940" s="44" t="n">
        <f aca="false">D940*K940</f>
        <v>0</v>
      </c>
    </row>
    <row r="941" customFormat="false" ht="18.6" hidden="false" customHeight="true" outlineLevel="0" collapsed="false">
      <c r="A941" s="27"/>
      <c r="B941" s="28" t="s">
        <v>28</v>
      </c>
      <c r="C941" s="15"/>
      <c r="D941" s="29" t="n">
        <v>4</v>
      </c>
      <c r="E941" s="29" t="n">
        <f aca="false">D941/100</f>
        <v>0.04</v>
      </c>
      <c r="F941" s="31"/>
      <c r="G941" s="31"/>
      <c r="H941" s="32" t="n">
        <f aca="false">H932*D941/100</f>
        <v>0</v>
      </c>
      <c r="I941" s="31"/>
      <c r="J941" s="31"/>
      <c r="K941" s="29" t="n">
        <v>0</v>
      </c>
      <c r="L941" s="23" t="n">
        <f aca="false">D941*K941</f>
        <v>0</v>
      </c>
    </row>
    <row r="942" customFormat="false" ht="16.5" hidden="false" customHeight="false" outlineLevel="0" collapsed="false">
      <c r="A942" s="7"/>
      <c r="B942" s="22" t="s">
        <v>29</v>
      </c>
      <c r="C942" s="33"/>
      <c r="D942" s="23" t="n">
        <v>2</v>
      </c>
      <c r="E942" s="34" t="n">
        <f aca="false">D942/100</f>
        <v>0.02</v>
      </c>
      <c r="F942" s="25"/>
      <c r="G942" s="25"/>
      <c r="H942" s="26" t="n">
        <f aca="false">H932*D942/100</f>
        <v>0</v>
      </c>
      <c r="I942" s="25"/>
      <c r="J942" s="25"/>
      <c r="K942" s="23" t="n">
        <v>50</v>
      </c>
      <c r="L942" s="23" t="n">
        <f aca="false">D942*K942</f>
        <v>100</v>
      </c>
    </row>
    <row r="943" customFormat="false" ht="16.5" hidden="false" customHeight="false" outlineLevel="0" collapsed="false">
      <c r="A943" s="7"/>
      <c r="B943" s="22" t="s">
        <v>30</v>
      </c>
      <c r="C943" s="33"/>
      <c r="D943" s="23" t="n">
        <v>0.18</v>
      </c>
      <c r="E943" s="34" t="n">
        <f aca="false">D943/100</f>
        <v>0.0018</v>
      </c>
      <c r="F943" s="25"/>
      <c r="G943" s="25"/>
      <c r="H943" s="26" t="n">
        <f aca="false">H932*D943/100</f>
        <v>0</v>
      </c>
      <c r="I943" s="25"/>
      <c r="J943" s="25"/>
      <c r="K943" s="23" t="n">
        <v>30</v>
      </c>
      <c r="L943" s="23" t="n">
        <f aca="false">D943*K943</f>
        <v>5.4</v>
      </c>
    </row>
    <row r="944" customFormat="false" ht="16.5" hidden="false" customHeight="false" outlineLevel="0" collapsed="false">
      <c r="A944" s="7"/>
      <c r="B944" s="22" t="s">
        <v>31</v>
      </c>
      <c r="C944" s="33"/>
      <c r="D944" s="23" t="n">
        <v>0.18</v>
      </c>
      <c r="E944" s="34" t="n">
        <f aca="false">D944/100</f>
        <v>0.0018</v>
      </c>
      <c r="F944" s="25"/>
      <c r="G944" s="25"/>
      <c r="H944" s="26" t="n">
        <f aca="false">H932*D944/100</f>
        <v>0</v>
      </c>
      <c r="I944" s="25"/>
      <c r="J944" s="25"/>
      <c r="K944" s="23" t="n">
        <v>390</v>
      </c>
      <c r="L944" s="23" t="n">
        <f aca="false">D944*K944</f>
        <v>70.2</v>
      </c>
    </row>
    <row r="945" customFormat="false" ht="16.5" hidden="false" customHeight="false" outlineLevel="0" collapsed="false">
      <c r="A945" s="7"/>
      <c r="B945" s="22" t="s">
        <v>21</v>
      </c>
      <c r="C945" s="33"/>
      <c r="D945" s="23" t="n">
        <v>0.32</v>
      </c>
      <c r="E945" s="34" t="n">
        <f aca="false">D945/100</f>
        <v>0.0032</v>
      </c>
      <c r="F945" s="25"/>
      <c r="G945" s="25"/>
      <c r="H945" s="26" t="n">
        <f aca="false">H932*D945/100</f>
        <v>0</v>
      </c>
      <c r="I945" s="25"/>
      <c r="J945" s="25"/>
      <c r="K945" s="23" t="n">
        <v>46</v>
      </c>
      <c r="L945" s="23" t="n">
        <f aca="false">D945*K945</f>
        <v>14.72</v>
      </c>
    </row>
    <row r="946" customFormat="false" ht="16.5" hidden="false" customHeight="false" outlineLevel="0" collapsed="false">
      <c r="A946" s="7"/>
      <c r="B946" s="22" t="s">
        <v>32</v>
      </c>
      <c r="C946" s="33"/>
      <c r="D946" s="23" t="n">
        <v>2</v>
      </c>
      <c r="E946" s="34" t="n">
        <f aca="false">D946/100</f>
        <v>0.02</v>
      </c>
      <c r="F946" s="25"/>
      <c r="G946" s="25"/>
      <c r="H946" s="26" t="n">
        <f aca="false">H932*D946/100</f>
        <v>0</v>
      </c>
      <c r="I946" s="25"/>
      <c r="J946" s="25"/>
      <c r="K946" s="23" t="n">
        <v>0</v>
      </c>
      <c r="L946" s="23" t="n">
        <f aca="false">D946*K946</f>
        <v>0</v>
      </c>
    </row>
    <row r="947" customFormat="false" ht="16.5" hidden="false" customHeight="false" outlineLevel="0" collapsed="false">
      <c r="A947" s="7"/>
      <c r="B947" s="22"/>
      <c r="C947" s="15"/>
      <c r="D947" s="25"/>
      <c r="E947" s="26"/>
      <c r="F947" s="25"/>
      <c r="G947" s="25"/>
      <c r="H947" s="26"/>
      <c r="I947" s="25"/>
      <c r="J947" s="25"/>
      <c r="K947" s="23"/>
      <c r="L947" s="44" t="n">
        <f aca="false">SUM(L933:L946)</f>
        <v>2018.84</v>
      </c>
    </row>
    <row r="948" customFormat="false" ht="16.5" hidden="false" customHeight="false" outlineLevel="0" collapsed="false">
      <c r="A948" s="42"/>
      <c r="B948" s="36" t="s">
        <v>33</v>
      </c>
      <c r="C948" s="37"/>
      <c r="D948" s="40"/>
      <c r="E948" s="59"/>
      <c r="F948" s="40" t="n">
        <v>15.6</v>
      </c>
      <c r="G948" s="38" t="n">
        <v>11.57</v>
      </c>
      <c r="H948" s="40" t="n">
        <v>33.9</v>
      </c>
      <c r="I948" s="40" t="n">
        <v>342</v>
      </c>
      <c r="J948" s="40" t="n">
        <v>0</v>
      </c>
      <c r="K948" s="38"/>
      <c r="L948" s="45" t="n">
        <f aca="false">L947/100</f>
        <v>20.1884</v>
      </c>
    </row>
    <row r="949" customFormat="false" ht="25.5" hidden="false" customHeight="false" outlineLevel="0" collapsed="false">
      <c r="A949" s="7" t="s">
        <v>85</v>
      </c>
      <c r="B949" s="41" t="s">
        <v>291</v>
      </c>
      <c r="C949" s="15" t="n">
        <v>150</v>
      </c>
      <c r="D949" s="23"/>
      <c r="E949" s="24"/>
      <c r="F949" s="25"/>
      <c r="G949" s="25"/>
      <c r="H949" s="26"/>
      <c r="I949" s="25"/>
      <c r="J949" s="25"/>
      <c r="K949" s="23"/>
      <c r="L949" s="43" t="n">
        <v>0.67</v>
      </c>
    </row>
    <row r="950" customFormat="false" ht="16.5" hidden="false" customHeight="false" outlineLevel="0" collapsed="false">
      <c r="A950" s="7"/>
      <c r="B950" s="60" t="s">
        <v>87</v>
      </c>
      <c r="C950" s="64"/>
      <c r="D950" s="55" t="n">
        <v>0.037</v>
      </c>
      <c r="E950" s="24" t="n">
        <f aca="false">D950/100</f>
        <v>0.00037</v>
      </c>
      <c r="F950" s="25"/>
      <c r="G950" s="25"/>
      <c r="H950" s="26" t="n">
        <f aca="false">H855*D950/100</f>
        <v>0</v>
      </c>
      <c r="I950" s="25"/>
      <c r="J950" s="25"/>
      <c r="K950" s="23" t="n">
        <v>450</v>
      </c>
      <c r="L950" s="23" t="n">
        <f aca="false">D950*K950</f>
        <v>16.65</v>
      </c>
    </row>
    <row r="951" customFormat="false" ht="16.5" hidden="false" customHeight="false" outlineLevel="0" collapsed="false">
      <c r="A951" s="7"/>
      <c r="B951" s="60" t="s">
        <v>21</v>
      </c>
      <c r="C951" s="64"/>
      <c r="D951" s="55" t="n">
        <v>1.1</v>
      </c>
      <c r="E951" s="24" t="n">
        <f aca="false">D951/100</f>
        <v>0.011</v>
      </c>
      <c r="F951" s="25"/>
      <c r="G951" s="25"/>
      <c r="H951" s="26" t="n">
        <f aca="false">H855*D951/100</f>
        <v>0</v>
      </c>
      <c r="I951" s="25"/>
      <c r="J951" s="25"/>
      <c r="K951" s="23" t="n">
        <v>46</v>
      </c>
      <c r="L951" s="23" t="n">
        <f aca="false">D951*K951</f>
        <v>50.6</v>
      </c>
    </row>
    <row r="952" customFormat="false" ht="16.5" hidden="false" customHeight="false" outlineLevel="0" collapsed="false">
      <c r="A952" s="7"/>
      <c r="B952" s="60"/>
      <c r="C952" s="33"/>
      <c r="D952" s="23"/>
      <c r="E952" s="24"/>
      <c r="F952" s="25"/>
      <c r="G952" s="25"/>
      <c r="H952" s="26"/>
      <c r="I952" s="25"/>
      <c r="J952" s="25"/>
      <c r="K952" s="23"/>
      <c r="L952" s="23" t="n">
        <f aca="false">L950+L951</f>
        <v>67.25</v>
      </c>
    </row>
    <row r="953" customFormat="false" ht="16.5" hidden="false" customHeight="false" outlineLevel="0" collapsed="false">
      <c r="A953" s="35"/>
      <c r="B953" s="36" t="s">
        <v>33</v>
      </c>
      <c r="C953" s="37"/>
      <c r="D953" s="38"/>
      <c r="E953" s="39"/>
      <c r="F953" s="78" t="n">
        <v>0.1</v>
      </c>
      <c r="G953" s="80" t="n">
        <v>0</v>
      </c>
      <c r="H953" s="80" t="n">
        <v>15</v>
      </c>
      <c r="I953" s="80" t="n">
        <v>60</v>
      </c>
      <c r="J953" s="80" t="n">
        <v>0</v>
      </c>
      <c r="K953" s="38"/>
      <c r="L953" s="38" t="n">
        <f aca="false">L952/100</f>
        <v>0.6725</v>
      </c>
    </row>
    <row r="954" customFormat="false" ht="16.5" hidden="false" customHeight="false" outlineLevel="0" collapsed="false">
      <c r="A954" s="46"/>
      <c r="B954" s="63" t="s">
        <v>89</v>
      </c>
      <c r="C954" s="48"/>
      <c r="D954" s="49"/>
      <c r="E954" s="50"/>
      <c r="F954" s="49" t="n">
        <f aca="false">F948+F953</f>
        <v>15.7</v>
      </c>
      <c r="G954" s="49" t="n">
        <f aca="false">G948+G953</f>
        <v>11.57</v>
      </c>
      <c r="H954" s="49" t="n">
        <f aca="false">H948+H953</f>
        <v>48.9</v>
      </c>
      <c r="I954" s="49" t="n">
        <f aca="false">I948+I953</f>
        <v>402</v>
      </c>
      <c r="J954" s="49" t="n">
        <f aca="false">J948+J953</f>
        <v>0</v>
      </c>
      <c r="K954" s="49"/>
      <c r="L954" s="49" t="n">
        <f aca="false">L948+L953</f>
        <v>20.8609</v>
      </c>
    </row>
    <row r="955" customFormat="false" ht="16.35" hidden="false" customHeight="true" outlineLevel="0" collapsed="false">
      <c r="A955" s="9" t="s">
        <v>90</v>
      </c>
      <c r="B955" s="9"/>
      <c r="C955" s="9"/>
      <c r="D955" s="9"/>
      <c r="E955" s="9"/>
      <c r="F955" s="9"/>
      <c r="G955" s="9"/>
      <c r="H955" s="9"/>
      <c r="I955" s="9"/>
      <c r="J955" s="9"/>
      <c r="K955" s="9"/>
      <c r="L955" s="9"/>
    </row>
    <row r="956" customFormat="false" ht="33" hidden="false" customHeight="false" outlineLevel="0" collapsed="false">
      <c r="A956" s="7" t="s">
        <v>149</v>
      </c>
      <c r="B956" s="14" t="s">
        <v>247</v>
      </c>
      <c r="C956" s="15" t="n">
        <v>150</v>
      </c>
      <c r="D956" s="25"/>
      <c r="E956" s="26"/>
      <c r="F956" s="25"/>
      <c r="G956" s="25"/>
      <c r="H956" s="26"/>
      <c r="I956" s="25"/>
      <c r="J956" s="25"/>
      <c r="K956" s="23"/>
      <c r="L956" s="43" t="n">
        <v>3.39</v>
      </c>
    </row>
    <row r="957" customFormat="false" ht="16.5" hidden="false" customHeight="false" outlineLevel="0" collapsed="false">
      <c r="A957" s="7"/>
      <c r="B957" s="22" t="s">
        <v>248</v>
      </c>
      <c r="C957" s="15"/>
      <c r="D957" s="25" t="n">
        <v>1.5</v>
      </c>
      <c r="E957" s="24" t="n">
        <f aca="false">D957/100</f>
        <v>0.015</v>
      </c>
      <c r="F957" s="25"/>
      <c r="G957" s="25"/>
      <c r="H957" s="26" t="n">
        <f aca="false">H855*D957/100</f>
        <v>0</v>
      </c>
      <c r="I957" s="25"/>
      <c r="J957" s="25"/>
      <c r="K957" s="23" t="n">
        <v>180</v>
      </c>
      <c r="L957" s="23" t="n">
        <f aca="false">D957*K957</f>
        <v>270</v>
      </c>
    </row>
    <row r="958" customFormat="false" ht="16.5" hidden="false" customHeight="false" outlineLevel="0" collapsed="false">
      <c r="A958" s="7"/>
      <c r="B958" s="22" t="s">
        <v>249</v>
      </c>
      <c r="C958" s="15"/>
      <c r="D958" s="25" t="n">
        <v>1.5</v>
      </c>
      <c r="E958" s="24" t="n">
        <f aca="false">D958/100</f>
        <v>0.015</v>
      </c>
      <c r="F958" s="25"/>
      <c r="G958" s="25"/>
      <c r="H958" s="26" t="n">
        <f aca="false">H855*D958/100</f>
        <v>0</v>
      </c>
      <c r="I958" s="25"/>
      <c r="J958" s="25"/>
      <c r="K958" s="23" t="n">
        <v>46</v>
      </c>
      <c r="L958" s="23" t="n">
        <f aca="false">D958*K958</f>
        <v>69</v>
      </c>
    </row>
    <row r="959" customFormat="false" ht="16.5" hidden="false" customHeight="false" outlineLevel="0" collapsed="false">
      <c r="A959" s="7"/>
      <c r="B959" s="22" t="s">
        <v>32</v>
      </c>
      <c r="C959" s="15"/>
      <c r="D959" s="25" t="n">
        <v>15</v>
      </c>
      <c r="E959" s="24" t="n">
        <f aca="false">D959/100</f>
        <v>0.15</v>
      </c>
      <c r="F959" s="25"/>
      <c r="G959" s="25"/>
      <c r="H959" s="26" t="n">
        <f aca="false">H855*D959/100</f>
        <v>0</v>
      </c>
      <c r="I959" s="25"/>
      <c r="J959" s="25"/>
      <c r="K959" s="23" t="n">
        <v>0</v>
      </c>
      <c r="L959" s="23" t="n">
        <f aca="false">D959*K959</f>
        <v>0</v>
      </c>
    </row>
    <row r="960" customFormat="false" ht="16.5" hidden="false" customHeight="false" outlineLevel="0" collapsed="false">
      <c r="A960" s="7"/>
      <c r="B960" s="22"/>
      <c r="C960" s="15"/>
      <c r="D960" s="25"/>
      <c r="E960" s="26"/>
      <c r="F960" s="25"/>
      <c r="G960" s="25"/>
      <c r="H960" s="26"/>
      <c r="I960" s="25"/>
      <c r="J960" s="25"/>
      <c r="K960" s="23"/>
      <c r="L960" s="23" t="n">
        <f aca="false">L957+L958+L959</f>
        <v>339</v>
      </c>
    </row>
    <row r="961" customFormat="false" ht="19.9" hidden="false" customHeight="true" outlineLevel="0" collapsed="false">
      <c r="A961" s="35"/>
      <c r="B961" s="36" t="s">
        <v>33</v>
      </c>
      <c r="C961" s="37"/>
      <c r="D961" s="40"/>
      <c r="E961" s="59"/>
      <c r="F961" s="40" t="n">
        <v>0.51</v>
      </c>
      <c r="G961" s="40" t="n">
        <v>0</v>
      </c>
      <c r="H961" s="40" t="n">
        <v>26.4</v>
      </c>
      <c r="I961" s="40" t="n">
        <v>107.8</v>
      </c>
      <c r="J961" s="40" t="n">
        <v>0.8</v>
      </c>
      <c r="K961" s="38"/>
      <c r="L961" s="38" t="n">
        <f aca="false">L960/100</f>
        <v>3.39</v>
      </c>
    </row>
    <row r="962" customFormat="false" ht="16.5" hidden="false" customHeight="false" outlineLevel="0" collapsed="false">
      <c r="A962" s="7" t="s">
        <v>93</v>
      </c>
      <c r="B962" s="41" t="s">
        <v>242</v>
      </c>
      <c r="C962" s="15" t="n">
        <v>20</v>
      </c>
      <c r="D962" s="23"/>
      <c r="E962" s="24"/>
      <c r="F962" s="25"/>
      <c r="G962" s="25"/>
      <c r="H962" s="26"/>
      <c r="I962" s="25"/>
      <c r="J962" s="25"/>
      <c r="K962" s="23"/>
      <c r="L962" s="16" t="n">
        <v>1.92</v>
      </c>
    </row>
    <row r="963" customFormat="false" ht="16.5" hidden="false" customHeight="false" outlineLevel="0" collapsed="false">
      <c r="A963" s="7"/>
      <c r="B963" s="60" t="s">
        <v>140</v>
      </c>
      <c r="C963" s="15"/>
      <c r="D963" s="23" t="n">
        <v>2</v>
      </c>
      <c r="E963" s="24" t="n">
        <f aca="false">D963/100</f>
        <v>0.02</v>
      </c>
      <c r="F963" s="25"/>
      <c r="G963" s="25"/>
      <c r="H963" s="26" t="n">
        <f aca="false">H855*D963/100</f>
        <v>0</v>
      </c>
      <c r="I963" s="25"/>
      <c r="J963" s="25"/>
      <c r="K963" s="23" t="n">
        <v>96</v>
      </c>
      <c r="L963" s="23" t="n">
        <f aca="false">D963*K963</f>
        <v>192</v>
      </c>
    </row>
    <row r="964" customFormat="false" ht="16.5" hidden="false" customHeight="false" outlineLevel="0" collapsed="false">
      <c r="A964" s="35"/>
      <c r="B964" s="36" t="s">
        <v>33</v>
      </c>
      <c r="C964" s="37"/>
      <c r="D964" s="38"/>
      <c r="E964" s="39"/>
      <c r="F964" s="40" t="n">
        <v>3.2</v>
      </c>
      <c r="G964" s="40" t="n">
        <v>2.8</v>
      </c>
      <c r="H964" s="40" t="n">
        <v>27.4</v>
      </c>
      <c r="I964" s="40" t="n">
        <v>74</v>
      </c>
      <c r="J964" s="40" t="n">
        <v>0</v>
      </c>
      <c r="K964" s="38"/>
      <c r="L964" s="38" t="n">
        <f aca="false">L963/100</f>
        <v>1.92</v>
      </c>
    </row>
    <row r="965" customFormat="false" ht="16.5" hidden="false" customHeight="false" outlineLevel="0" collapsed="false">
      <c r="A965" s="46"/>
      <c r="B965" s="63" t="s">
        <v>96</v>
      </c>
      <c r="C965" s="48"/>
      <c r="D965" s="49"/>
      <c r="E965" s="50"/>
      <c r="F965" s="51" t="n">
        <f aca="false">F961+F964</f>
        <v>3.71</v>
      </c>
      <c r="G965" s="51" t="n">
        <f aca="false">G961+G964</f>
        <v>2.8</v>
      </c>
      <c r="H965" s="52" t="n">
        <f aca="false">H961+H964</f>
        <v>53.8</v>
      </c>
      <c r="I965" s="51" t="n">
        <f aca="false">I961+I964</f>
        <v>181.8</v>
      </c>
      <c r="J965" s="51" t="n">
        <f aca="false">J961+J964</f>
        <v>0.8</v>
      </c>
      <c r="K965" s="49"/>
      <c r="L965" s="49" t="n">
        <f aca="false">L961+L964</f>
        <v>5.31</v>
      </c>
    </row>
    <row r="966" customFormat="false" ht="21" hidden="false" customHeight="true" outlineLevel="0" collapsed="false">
      <c r="A966" s="67"/>
      <c r="B966" s="68" t="s">
        <v>97</v>
      </c>
      <c r="C966" s="69"/>
      <c r="D966" s="70"/>
      <c r="E966" s="71"/>
      <c r="F966" s="70" t="n">
        <f aca="false">F882+F886+F930+F954+F965</f>
        <v>56.12</v>
      </c>
      <c r="G966" s="70" t="n">
        <f aca="false">G882+G886+G930+G954+G965</f>
        <v>54.405</v>
      </c>
      <c r="H966" s="70" t="n">
        <f aca="false">H882+H886+H930+H954+H965</f>
        <v>290.5</v>
      </c>
      <c r="I966" s="70" t="n">
        <f aca="false">I882+I886+I930+I954+I965</f>
        <v>1844.8</v>
      </c>
      <c r="J966" s="70" t="n">
        <f aca="false">J882+J886+J930+J954+J965</f>
        <v>1.8</v>
      </c>
      <c r="K966" s="70"/>
      <c r="L966" s="70" t="n">
        <f aca="false">L882+L886+L930+L954+L965</f>
        <v>89.3927</v>
      </c>
    </row>
    <row r="967" customFormat="false" ht="24" hidden="false" customHeight="true" outlineLevel="0" collapsed="false">
      <c r="A967" s="9" t="s">
        <v>283</v>
      </c>
      <c r="B967" s="9"/>
      <c r="C967" s="9"/>
      <c r="D967" s="9"/>
      <c r="E967" s="9"/>
      <c r="F967" s="9"/>
      <c r="G967" s="9"/>
      <c r="H967" s="9"/>
      <c r="I967" s="9"/>
      <c r="J967" s="9"/>
      <c r="K967" s="9"/>
      <c r="L967" s="9"/>
    </row>
    <row r="968" customFormat="false" ht="22.7" hidden="false" customHeight="true" outlineLevel="0" collapsed="false">
      <c r="A968" s="9" t="s">
        <v>14</v>
      </c>
      <c r="B968" s="9"/>
      <c r="C968" s="9"/>
      <c r="D968" s="9"/>
      <c r="E968" s="9"/>
      <c r="F968" s="9"/>
      <c r="G968" s="9"/>
      <c r="H968" s="9"/>
      <c r="I968" s="9"/>
      <c r="J968" s="9"/>
      <c r="K968" s="9"/>
      <c r="L968" s="9"/>
    </row>
    <row r="969" customFormat="false" ht="38.1" hidden="false" customHeight="true" outlineLevel="0" collapsed="false">
      <c r="A969" s="9"/>
      <c r="B969" s="9"/>
      <c r="C969" s="9"/>
      <c r="D969" s="9"/>
      <c r="E969" s="9"/>
      <c r="F969" s="9"/>
      <c r="G969" s="9"/>
      <c r="H969" s="72" t="n">
        <v>0</v>
      </c>
      <c r="I969" s="175"/>
      <c r="J969" s="9"/>
      <c r="K969" s="9"/>
      <c r="L969" s="9"/>
    </row>
    <row r="970" customFormat="false" ht="48.95" hidden="false" customHeight="true" outlineLevel="0" collapsed="false">
      <c r="A970" s="108" t="s">
        <v>284</v>
      </c>
      <c r="B970" s="109" t="s">
        <v>285</v>
      </c>
      <c r="C970" s="15" t="s">
        <v>101</v>
      </c>
      <c r="D970" s="23"/>
      <c r="E970" s="24"/>
      <c r="F970" s="23"/>
      <c r="G970" s="25"/>
      <c r="H970" s="73" t="s">
        <v>102</v>
      </c>
      <c r="I970" s="25"/>
      <c r="J970" s="25"/>
      <c r="K970" s="23"/>
      <c r="L970" s="43" t="n">
        <v>10.68</v>
      </c>
    </row>
    <row r="971" customFormat="false" ht="16.5" hidden="false" customHeight="false" outlineLevel="0" collapsed="false">
      <c r="A971" s="7"/>
      <c r="B971" s="22" t="s">
        <v>272</v>
      </c>
      <c r="C971" s="15"/>
      <c r="D971" s="23" t="n">
        <v>5</v>
      </c>
      <c r="E971" s="24" t="n">
        <f aca="false">D971/100</f>
        <v>0.05</v>
      </c>
      <c r="F971" s="23"/>
      <c r="G971" s="25"/>
      <c r="H971" s="26" t="n">
        <f aca="false">H969*D971/100</f>
        <v>0</v>
      </c>
      <c r="I971" s="25"/>
      <c r="J971" s="25"/>
      <c r="K971" s="23" t="n">
        <v>39</v>
      </c>
      <c r="L971" s="23" t="n">
        <f aca="false">D971*K971</f>
        <v>195</v>
      </c>
    </row>
    <row r="972" customFormat="false" ht="16.5" hidden="false" customHeight="false" outlineLevel="0" collapsed="false">
      <c r="A972" s="7"/>
      <c r="B972" s="22" t="s">
        <v>29</v>
      </c>
      <c r="C972" s="15"/>
      <c r="D972" s="25" t="n">
        <v>13</v>
      </c>
      <c r="E972" s="24" t="n">
        <f aca="false">D972/100</f>
        <v>0.13</v>
      </c>
      <c r="F972" s="23"/>
      <c r="G972" s="25"/>
      <c r="H972" s="26" t="n">
        <f aca="false">H969*D972/100</f>
        <v>0</v>
      </c>
      <c r="I972" s="25"/>
      <c r="J972" s="25"/>
      <c r="K972" s="23" t="n">
        <v>50</v>
      </c>
      <c r="L972" s="23" t="n">
        <f aca="false">D972*K972</f>
        <v>650</v>
      </c>
    </row>
    <row r="973" customFormat="false" ht="16.5" hidden="false" customHeight="false" outlineLevel="0" collapsed="false">
      <c r="A973" s="7"/>
      <c r="B973" s="22" t="s">
        <v>21</v>
      </c>
      <c r="C973" s="15"/>
      <c r="D973" s="23" t="n">
        <v>0.6</v>
      </c>
      <c r="E973" s="24" t="n">
        <f aca="false">D973/100</f>
        <v>0.006</v>
      </c>
      <c r="F973" s="23"/>
      <c r="G973" s="25"/>
      <c r="H973" s="26" t="n">
        <f aca="false">H969*D973/100</f>
        <v>0</v>
      </c>
      <c r="I973" s="25"/>
      <c r="J973" s="25"/>
      <c r="K973" s="23" t="n">
        <v>46</v>
      </c>
      <c r="L973" s="23" t="n">
        <f aca="false">D973*K973</f>
        <v>27.6</v>
      </c>
    </row>
    <row r="974" customFormat="false" ht="16.5" hidden="false" customHeight="false" outlineLevel="0" collapsed="false">
      <c r="A974" s="7"/>
      <c r="B974" s="22" t="s">
        <v>32</v>
      </c>
      <c r="C974" s="15"/>
      <c r="D974" s="25" t="n">
        <v>3.5</v>
      </c>
      <c r="E974" s="24" t="n">
        <f aca="false">D974/100</f>
        <v>0.035</v>
      </c>
      <c r="F974" s="23"/>
      <c r="G974" s="25"/>
      <c r="H974" s="26" t="n">
        <f aca="false">H969*D974/100</f>
        <v>0</v>
      </c>
      <c r="I974" s="25"/>
      <c r="J974" s="25"/>
      <c r="K974" s="23" t="n">
        <v>0</v>
      </c>
      <c r="L974" s="23" t="n">
        <f aca="false">D974*K974</f>
        <v>0</v>
      </c>
    </row>
    <row r="975" customFormat="false" ht="16.5" hidden="false" customHeight="false" outlineLevel="0" collapsed="false">
      <c r="A975" s="27"/>
      <c r="B975" s="28" t="s">
        <v>179</v>
      </c>
      <c r="C975" s="15"/>
      <c r="D975" s="29" t="n">
        <v>20</v>
      </c>
      <c r="E975" s="30" t="n">
        <f aca="false">D975/100</f>
        <v>0.2</v>
      </c>
      <c r="F975" s="29"/>
      <c r="G975" s="31"/>
      <c r="H975" s="86" t="n">
        <f aca="false">H969*D975/100</f>
        <v>0</v>
      </c>
      <c r="I975" s="31"/>
      <c r="J975" s="31"/>
      <c r="K975" s="29" t="n">
        <v>0</v>
      </c>
      <c r="L975" s="29" t="n">
        <f aca="false">D975*K975</f>
        <v>0</v>
      </c>
    </row>
    <row r="976" customFormat="false" ht="16.5" hidden="false" customHeight="false" outlineLevel="0" collapsed="false">
      <c r="A976" s="7"/>
      <c r="B976" s="22" t="s">
        <v>23</v>
      </c>
      <c r="C976" s="15"/>
      <c r="D976" s="23" t="n">
        <v>0.5</v>
      </c>
      <c r="E976" s="24" t="n">
        <f aca="false">D976/100</f>
        <v>0.005</v>
      </c>
      <c r="F976" s="23"/>
      <c r="G976" s="25"/>
      <c r="H976" s="26" t="n">
        <f aca="false">H969*D976/100</f>
        <v>0</v>
      </c>
      <c r="I976" s="25"/>
      <c r="J976" s="25"/>
      <c r="K976" s="23" t="n">
        <v>390</v>
      </c>
      <c r="L976" s="23" t="n">
        <f aca="false">D976*K976</f>
        <v>195</v>
      </c>
    </row>
    <row r="977" customFormat="false" ht="16.5" hidden="false" customHeight="false" outlineLevel="0" collapsed="false">
      <c r="A977" s="7"/>
      <c r="B977" s="14"/>
      <c r="C977" s="15"/>
      <c r="D977" s="25"/>
      <c r="E977" s="26"/>
      <c r="F977" s="25"/>
      <c r="G977" s="25"/>
      <c r="H977" s="26"/>
      <c r="I977" s="25"/>
      <c r="J977" s="25"/>
      <c r="K977" s="23"/>
      <c r="L977" s="44" t="n">
        <f aca="false">L971+L972+L973++L974+L975+L976</f>
        <v>1067.6</v>
      </c>
    </row>
    <row r="978" customFormat="false" ht="16.5" hidden="false" customHeight="false" outlineLevel="0" collapsed="false">
      <c r="A978" s="42"/>
      <c r="B978" s="36" t="s">
        <v>33</v>
      </c>
      <c r="C978" s="58"/>
      <c r="D978" s="40"/>
      <c r="E978" s="59"/>
      <c r="F978" s="40" t="n">
        <v>8.6</v>
      </c>
      <c r="G978" s="40" t="n">
        <v>12.4</v>
      </c>
      <c r="H978" s="40" t="n">
        <v>46</v>
      </c>
      <c r="I978" s="40" t="n">
        <v>330</v>
      </c>
      <c r="J978" s="40" t="n">
        <v>0</v>
      </c>
      <c r="K978" s="38"/>
      <c r="L978" s="45" t="n">
        <f aca="false">L977/100</f>
        <v>10.676</v>
      </c>
    </row>
    <row r="979" customFormat="false" ht="29.85" hidden="false" customHeight="true" outlineLevel="0" collapsed="false">
      <c r="A979" s="7" t="s">
        <v>104</v>
      </c>
      <c r="B979" s="41" t="s">
        <v>84</v>
      </c>
      <c r="C979" s="15" t="n">
        <v>15</v>
      </c>
      <c r="D979" s="23"/>
      <c r="E979" s="24"/>
      <c r="F979" s="25"/>
      <c r="G979" s="25"/>
      <c r="H979" s="26"/>
      <c r="I979" s="25"/>
      <c r="J979" s="25"/>
      <c r="K979" s="23"/>
      <c r="L979" s="43" t="n">
        <v>6.2</v>
      </c>
    </row>
    <row r="980" customFormat="false" ht="16.5" hidden="false" customHeight="false" outlineLevel="0" collapsed="false">
      <c r="A980" s="7"/>
      <c r="B980" s="22" t="s">
        <v>84</v>
      </c>
      <c r="C980" s="15"/>
      <c r="D980" s="23" t="n">
        <v>1.59</v>
      </c>
      <c r="E980" s="24" t="n">
        <f aca="false">D980/100</f>
        <v>0.0159</v>
      </c>
      <c r="F980" s="25"/>
      <c r="G980" s="25"/>
      <c r="H980" s="26" t="n">
        <f aca="false">H969*D980/100</f>
        <v>0</v>
      </c>
      <c r="I980" s="25"/>
      <c r="J980" s="25"/>
      <c r="K980" s="23" t="n">
        <v>390</v>
      </c>
      <c r="L980" s="23" t="n">
        <f aca="false">D980*K980</f>
        <v>620.1</v>
      </c>
    </row>
    <row r="981" customFormat="false" ht="16.5" hidden="false" customHeight="false" outlineLevel="0" collapsed="false">
      <c r="A981" s="35"/>
      <c r="B981" s="36" t="s">
        <v>33</v>
      </c>
      <c r="C981" s="37"/>
      <c r="D981" s="38"/>
      <c r="E981" s="39"/>
      <c r="F981" s="40" t="n">
        <v>3.9</v>
      </c>
      <c r="G981" s="40" t="n">
        <v>4</v>
      </c>
      <c r="H981" s="59" t="n">
        <v>0</v>
      </c>
      <c r="I981" s="40" t="n">
        <v>51</v>
      </c>
      <c r="J981" s="40" t="n">
        <v>0.08</v>
      </c>
      <c r="K981" s="38"/>
      <c r="L981" s="38" t="n">
        <f aca="false">L980/100</f>
        <v>6.201</v>
      </c>
    </row>
    <row r="982" customFormat="false" ht="25.5" hidden="false" customHeight="false" outlineLevel="0" collapsed="false">
      <c r="A982" s="7" t="s">
        <v>105</v>
      </c>
      <c r="B982" s="41" t="s">
        <v>31</v>
      </c>
      <c r="C982" s="15" t="n">
        <v>8</v>
      </c>
      <c r="D982" s="23"/>
      <c r="E982" s="24"/>
      <c r="F982" s="25"/>
      <c r="G982" s="25"/>
      <c r="H982" s="26"/>
      <c r="I982" s="25"/>
      <c r="J982" s="25"/>
      <c r="K982" s="23"/>
      <c r="L982" s="43" t="n">
        <v>3.12</v>
      </c>
    </row>
    <row r="983" customFormat="false" ht="16.5" hidden="false" customHeight="false" outlineLevel="0" collapsed="false">
      <c r="A983" s="7"/>
      <c r="B983" s="22" t="s">
        <v>23</v>
      </c>
      <c r="C983" s="15"/>
      <c r="D983" s="23" t="n">
        <v>0.8</v>
      </c>
      <c r="E983" s="24" t="n">
        <f aca="false">D983/100</f>
        <v>0.008</v>
      </c>
      <c r="F983" s="25"/>
      <c r="G983" s="25"/>
      <c r="H983" s="26" t="n">
        <f aca="false">D983*H968/100</f>
        <v>0</v>
      </c>
      <c r="I983" s="25"/>
      <c r="J983" s="25"/>
      <c r="K983" s="23" t="n">
        <v>390</v>
      </c>
      <c r="L983" s="44" t="n">
        <f aca="false">D983*K983</f>
        <v>312</v>
      </c>
    </row>
    <row r="984" customFormat="false" ht="16.5" hidden="false" customHeight="false" outlineLevel="0" collapsed="false">
      <c r="A984" s="42"/>
      <c r="B984" s="36" t="s">
        <v>33</v>
      </c>
      <c r="C984" s="37"/>
      <c r="D984" s="38"/>
      <c r="E984" s="39"/>
      <c r="F984" s="40" t="n">
        <v>0.05</v>
      </c>
      <c r="G984" s="40" t="n">
        <v>8.2</v>
      </c>
      <c r="H984" s="40" t="n">
        <v>0.1</v>
      </c>
      <c r="I984" s="40" t="n">
        <v>75</v>
      </c>
      <c r="J984" s="40" t="n">
        <v>0</v>
      </c>
      <c r="K984" s="38"/>
      <c r="L984" s="45" t="n">
        <f aca="false">L983/100</f>
        <v>3.12</v>
      </c>
    </row>
    <row r="985" customFormat="false" ht="25.5" hidden="false" customHeight="false" outlineLevel="0" collapsed="false">
      <c r="A985" s="7" t="s">
        <v>85</v>
      </c>
      <c r="B985" s="41" t="s">
        <v>86</v>
      </c>
      <c r="C985" s="15" t="n">
        <v>150</v>
      </c>
      <c r="D985" s="23"/>
      <c r="E985" s="24"/>
      <c r="F985" s="25"/>
      <c r="G985" s="25"/>
      <c r="H985" s="26"/>
      <c r="I985" s="25"/>
      <c r="J985" s="25"/>
      <c r="K985" s="23"/>
      <c r="L985" s="43" t="n">
        <v>0.67</v>
      </c>
    </row>
    <row r="986" customFormat="false" ht="16.5" hidden="false" customHeight="false" outlineLevel="0" collapsed="false">
      <c r="A986" s="7"/>
      <c r="B986" s="60" t="s">
        <v>87</v>
      </c>
      <c r="C986" s="15"/>
      <c r="D986" s="26" t="n">
        <v>0.037</v>
      </c>
      <c r="E986" s="24" t="n">
        <f aca="false">D986/100</f>
        <v>0.00037</v>
      </c>
      <c r="F986" s="25"/>
      <c r="G986" s="25"/>
      <c r="H986" s="26" t="n">
        <f aca="false">H969*D986/100</f>
        <v>0</v>
      </c>
      <c r="I986" s="25"/>
      <c r="J986" s="25"/>
      <c r="K986" s="23" t="n">
        <v>450</v>
      </c>
      <c r="L986" s="23" t="n">
        <f aca="false">D986*K986</f>
        <v>16.65</v>
      </c>
    </row>
    <row r="987" customFormat="false" ht="16.5" hidden="false" customHeight="false" outlineLevel="0" collapsed="false">
      <c r="A987" s="7"/>
      <c r="B987" s="60" t="s">
        <v>21</v>
      </c>
      <c r="C987" s="15"/>
      <c r="D987" s="23" t="n">
        <v>1.1</v>
      </c>
      <c r="E987" s="34" t="n">
        <f aca="false">D987/100</f>
        <v>0.011</v>
      </c>
      <c r="F987" s="25"/>
      <c r="G987" s="25"/>
      <c r="H987" s="26" t="n">
        <f aca="false">H969*D987/100</f>
        <v>0</v>
      </c>
      <c r="I987" s="25"/>
      <c r="J987" s="25"/>
      <c r="K987" s="23" t="n">
        <v>46</v>
      </c>
      <c r="L987" s="23" t="n">
        <f aca="false">D987*K987</f>
        <v>50.6</v>
      </c>
    </row>
    <row r="988" customFormat="false" ht="16.5" hidden="false" customHeight="false" outlineLevel="0" collapsed="false">
      <c r="A988" s="7"/>
      <c r="B988" s="60" t="s">
        <v>32</v>
      </c>
      <c r="C988" s="15"/>
      <c r="D988" s="23" t="n">
        <v>15.3</v>
      </c>
      <c r="E988" s="24" t="n">
        <f aca="false">D988/100</f>
        <v>0.153</v>
      </c>
      <c r="F988" s="25"/>
      <c r="G988" s="25"/>
      <c r="H988" s="26" t="n">
        <f aca="false">H969*D988/100</f>
        <v>0</v>
      </c>
      <c r="I988" s="25"/>
      <c r="J988" s="25"/>
      <c r="K988" s="23" t="n">
        <v>0</v>
      </c>
      <c r="L988" s="23" t="n">
        <f aca="false">L986+L987</f>
        <v>67.25</v>
      </c>
    </row>
    <row r="989" customFormat="false" ht="16.5" hidden="false" customHeight="false" outlineLevel="0" collapsed="false">
      <c r="A989" s="35"/>
      <c r="B989" s="36" t="s">
        <v>33</v>
      </c>
      <c r="C989" s="37"/>
      <c r="D989" s="38"/>
      <c r="E989" s="39"/>
      <c r="F989" s="78" t="n">
        <v>0.1</v>
      </c>
      <c r="G989" s="80" t="n">
        <v>0</v>
      </c>
      <c r="H989" s="80" t="n">
        <v>15</v>
      </c>
      <c r="I989" s="80" t="n">
        <v>60</v>
      </c>
      <c r="J989" s="80" t="n">
        <v>0</v>
      </c>
      <c r="K989" s="38"/>
      <c r="L989" s="38" t="n">
        <f aca="false">L988/100</f>
        <v>0.6725</v>
      </c>
    </row>
    <row r="990" customFormat="false" ht="16.5" hidden="false" customHeight="false" outlineLevel="0" collapsed="false">
      <c r="A990" s="7" t="s">
        <v>37</v>
      </c>
      <c r="B990" s="14" t="s">
        <v>38</v>
      </c>
      <c r="C990" s="15" t="n">
        <v>20</v>
      </c>
      <c r="D990" s="23"/>
      <c r="E990" s="24"/>
      <c r="F990" s="25"/>
      <c r="G990" s="25"/>
      <c r="H990" s="26"/>
      <c r="I990" s="25"/>
      <c r="J990" s="25"/>
      <c r="K990" s="23"/>
      <c r="L990" s="16" t="n">
        <v>0.82</v>
      </c>
    </row>
    <row r="991" customFormat="false" ht="16.5" hidden="false" customHeight="false" outlineLevel="0" collapsed="false">
      <c r="A991" s="7"/>
      <c r="B991" s="14"/>
      <c r="C991" s="15"/>
      <c r="D991" s="23" t="n">
        <v>2</v>
      </c>
      <c r="E991" s="24" t="n">
        <f aca="false">D991/100</f>
        <v>0.02</v>
      </c>
      <c r="F991" s="25"/>
      <c r="G991" s="25"/>
      <c r="H991" s="26" t="n">
        <f aca="false">H969*D991/100</f>
        <v>0</v>
      </c>
      <c r="I991" s="25"/>
      <c r="J991" s="25"/>
      <c r="K991" s="23" t="n">
        <v>41</v>
      </c>
      <c r="L991" s="23" t="n">
        <f aca="false">D991*K991</f>
        <v>82</v>
      </c>
    </row>
    <row r="992" customFormat="false" ht="16.5" hidden="false" customHeight="false" outlineLevel="0" collapsed="false">
      <c r="A992" s="42"/>
      <c r="B992" s="36" t="s">
        <v>33</v>
      </c>
      <c r="C992" s="37"/>
      <c r="D992" s="38"/>
      <c r="E992" s="39"/>
      <c r="F992" s="40" t="n">
        <v>2.4</v>
      </c>
      <c r="G992" s="40" t="n">
        <v>0.4</v>
      </c>
      <c r="H992" s="38" t="n">
        <v>12.2</v>
      </c>
      <c r="I992" s="40" t="n">
        <v>63.6</v>
      </c>
      <c r="J992" s="40" t="n">
        <v>0</v>
      </c>
      <c r="K992" s="38"/>
      <c r="L992" s="38" t="n">
        <f aca="false">L991/100</f>
        <v>0.82</v>
      </c>
    </row>
    <row r="993" customFormat="false" ht="18.95" hidden="false" customHeight="true" outlineLevel="0" collapsed="false">
      <c r="A993" s="46"/>
      <c r="B993" s="63" t="s">
        <v>39</v>
      </c>
      <c r="C993" s="48"/>
      <c r="D993" s="49"/>
      <c r="E993" s="50"/>
      <c r="F993" s="49" t="n">
        <f aca="false">F978+F981+F989+F992</f>
        <v>15</v>
      </c>
      <c r="G993" s="49" t="n">
        <f aca="false">G978+G981+G989+G992</f>
        <v>16.8</v>
      </c>
      <c r="H993" s="49" t="n">
        <f aca="false">H978+H981+H989+H992</f>
        <v>73.2</v>
      </c>
      <c r="I993" s="49" t="n">
        <f aca="false">I978+I981+I989+I992</f>
        <v>504.6</v>
      </c>
      <c r="J993" s="49" t="n">
        <f aca="false">J978+J981+J989+J992</f>
        <v>0.08</v>
      </c>
      <c r="K993" s="49"/>
      <c r="L993" s="49" t="n">
        <f aca="false">L978+L981+L984+L989+L992</f>
        <v>21.4895</v>
      </c>
    </row>
    <row r="994" customFormat="false" ht="16.35" hidden="false" customHeight="true" outlineLevel="0" collapsed="false">
      <c r="A994" s="9" t="s">
        <v>40</v>
      </c>
      <c r="B994" s="9"/>
      <c r="C994" s="9"/>
      <c r="D994" s="9"/>
      <c r="E994" s="9"/>
      <c r="F994" s="9"/>
      <c r="G994" s="9"/>
      <c r="H994" s="9"/>
      <c r="I994" s="9"/>
      <c r="J994" s="9"/>
      <c r="K994" s="9"/>
      <c r="L994" s="9"/>
    </row>
    <row r="995" customFormat="false" ht="29.85" hidden="false" customHeight="true" outlineLevel="0" collapsed="false">
      <c r="A995" s="7" t="s">
        <v>202</v>
      </c>
      <c r="B995" s="41" t="s">
        <v>203</v>
      </c>
      <c r="C995" s="15" t="n">
        <v>100</v>
      </c>
      <c r="D995" s="23"/>
      <c r="E995" s="24"/>
      <c r="F995" s="25"/>
      <c r="G995" s="25"/>
      <c r="H995" s="26"/>
      <c r="I995" s="25"/>
      <c r="J995" s="25"/>
      <c r="K995" s="23"/>
      <c r="L995" s="43" t="n">
        <v>7.5</v>
      </c>
    </row>
    <row r="996" customFormat="false" ht="16.5" hidden="false" customHeight="false" outlineLevel="0" collapsed="false">
      <c r="A996" s="7"/>
      <c r="B996" s="22" t="s">
        <v>339</v>
      </c>
      <c r="C996" s="15"/>
      <c r="D996" s="23" t="n">
        <v>10</v>
      </c>
      <c r="E996" s="24" t="n">
        <f aca="false">D996/100</f>
        <v>0.1</v>
      </c>
      <c r="F996" s="25"/>
      <c r="G996" s="25"/>
      <c r="H996" s="26" t="n">
        <f aca="false">H969*D996/100</f>
        <v>0</v>
      </c>
      <c r="I996" s="25"/>
      <c r="J996" s="25"/>
      <c r="K996" s="23" t="n">
        <v>75</v>
      </c>
      <c r="L996" s="44" t="n">
        <f aca="false">D996*K996</f>
        <v>750</v>
      </c>
    </row>
    <row r="997" customFormat="false" ht="19.9" hidden="false" customHeight="true" outlineLevel="0" collapsed="false">
      <c r="A997" s="46"/>
      <c r="B997" s="47" t="s">
        <v>33</v>
      </c>
      <c r="C997" s="48"/>
      <c r="D997" s="49"/>
      <c r="E997" s="50"/>
      <c r="F997" s="51" t="n">
        <v>0.4</v>
      </c>
      <c r="G997" s="51" t="n">
        <v>0</v>
      </c>
      <c r="H997" s="51" t="n">
        <v>12.6</v>
      </c>
      <c r="I997" s="51" t="n">
        <v>52</v>
      </c>
      <c r="J997" s="51" t="n">
        <v>10</v>
      </c>
      <c r="K997" s="49"/>
      <c r="L997" s="53" t="n">
        <f aca="false">L996/100</f>
        <v>7.5</v>
      </c>
    </row>
    <row r="998" customFormat="false" ht="16.35" hidden="false" customHeight="true" outlineLevel="0" collapsed="false">
      <c r="A998" s="9" t="s">
        <v>44</v>
      </c>
      <c r="B998" s="9"/>
      <c r="C998" s="9"/>
      <c r="D998" s="9"/>
      <c r="E998" s="9"/>
      <c r="F998" s="9"/>
      <c r="G998" s="9"/>
      <c r="H998" s="9"/>
      <c r="I998" s="9"/>
      <c r="J998" s="9"/>
      <c r="K998" s="9"/>
      <c r="L998" s="9"/>
      <c r="N998" s="122"/>
    </row>
    <row r="999" customFormat="false" ht="48.6" hidden="false" customHeight="true" outlineLevel="0" collapsed="false">
      <c r="A999" s="7" t="s">
        <v>286</v>
      </c>
      <c r="B999" s="41" t="s">
        <v>287</v>
      </c>
      <c r="C999" s="15" t="n">
        <v>200</v>
      </c>
      <c r="D999" s="23"/>
      <c r="E999" s="24"/>
      <c r="F999" s="25"/>
      <c r="G999" s="25"/>
      <c r="H999" s="26"/>
      <c r="I999" s="25"/>
      <c r="J999" s="25"/>
      <c r="K999" s="23"/>
      <c r="L999" s="43" t="n">
        <v>3.43</v>
      </c>
    </row>
    <row r="1000" customFormat="false" ht="16.75" hidden="false" customHeight="false" outlineLevel="0" collapsed="false">
      <c r="A1000" s="7"/>
      <c r="B1000" s="22" t="s">
        <v>51</v>
      </c>
      <c r="C1000" s="15"/>
      <c r="D1000" s="23" t="n">
        <v>8</v>
      </c>
      <c r="E1000" s="24" t="n">
        <f aca="false">D1000/100</f>
        <v>0.08</v>
      </c>
      <c r="F1000" s="25"/>
      <c r="G1000" s="25"/>
      <c r="H1000" s="26" t="n">
        <f aca="false">H965*D1000/100</f>
        <v>4.304</v>
      </c>
      <c r="I1000" s="25"/>
      <c r="J1000" s="25"/>
      <c r="K1000" s="23" t="n">
        <v>27</v>
      </c>
      <c r="L1000" s="44" t="n">
        <f aca="false">D1000*K1000</f>
        <v>216</v>
      </c>
    </row>
    <row r="1001" customFormat="false" ht="16.75" hidden="false" customHeight="false" outlineLevel="0" collapsed="false">
      <c r="A1001" s="7"/>
      <c r="B1001" s="22" t="s">
        <v>52</v>
      </c>
      <c r="C1001" s="15"/>
      <c r="D1001" s="23" t="n">
        <v>8.57</v>
      </c>
      <c r="E1001" s="24" t="n">
        <f aca="false">D1001/100</f>
        <v>0.0857</v>
      </c>
      <c r="F1001" s="25"/>
      <c r="G1001" s="25"/>
      <c r="H1001" s="26" t="n">
        <f aca="false">D1001*H965/100</f>
        <v>4.61066</v>
      </c>
      <c r="I1001" s="25"/>
      <c r="J1001" s="25"/>
      <c r="K1001" s="23" t="n">
        <v>0</v>
      </c>
      <c r="L1001" s="44" t="n">
        <f aca="false">D1001*K1001</f>
        <v>0</v>
      </c>
    </row>
    <row r="1002" customFormat="false" ht="16.75" hidden="false" customHeight="false" outlineLevel="0" collapsed="false">
      <c r="A1002" s="7"/>
      <c r="B1002" s="22" t="s">
        <v>53</v>
      </c>
      <c r="C1002" s="15"/>
      <c r="D1002" s="23" t="n">
        <v>9.22</v>
      </c>
      <c r="E1002" s="24" t="n">
        <f aca="false">D1002/100</f>
        <v>0.0922</v>
      </c>
      <c r="F1002" s="25"/>
      <c r="G1002" s="25"/>
      <c r="H1002" s="26" t="n">
        <f aca="false">D1002*H965/100</f>
        <v>4.96036</v>
      </c>
      <c r="I1002" s="25"/>
      <c r="J1002" s="25"/>
      <c r="K1002" s="23" t="n">
        <v>0</v>
      </c>
      <c r="L1002" s="44" t="n">
        <f aca="false">D1002*K1002</f>
        <v>0</v>
      </c>
    </row>
    <row r="1003" customFormat="false" ht="16.75" hidden="false" customHeight="false" outlineLevel="0" collapsed="false">
      <c r="A1003" s="7"/>
      <c r="B1003" s="22" t="s">
        <v>54</v>
      </c>
      <c r="C1003" s="15"/>
      <c r="D1003" s="23" t="n">
        <v>9.98</v>
      </c>
      <c r="E1003" s="24" t="n">
        <f aca="false">D1003/100</f>
        <v>0.0998</v>
      </c>
      <c r="F1003" s="25"/>
      <c r="G1003" s="25"/>
      <c r="H1003" s="26" t="n">
        <f aca="false">D1003*H966/100</f>
        <v>28.9919</v>
      </c>
      <c r="I1003" s="25"/>
      <c r="J1003" s="25"/>
      <c r="K1003" s="23" t="n">
        <v>0</v>
      </c>
      <c r="L1003" s="44" t="n">
        <f aca="false">D1003*K1003</f>
        <v>0</v>
      </c>
    </row>
    <row r="1004" customFormat="false" ht="16.75" hidden="false" customHeight="false" outlineLevel="0" collapsed="false">
      <c r="A1004" s="7"/>
      <c r="B1004" s="22" t="s">
        <v>55</v>
      </c>
      <c r="C1004" s="15"/>
      <c r="D1004" s="23" t="n">
        <v>1</v>
      </c>
      <c r="E1004" s="24" t="n">
        <f aca="false">D1004/100</f>
        <v>0.01</v>
      </c>
      <c r="F1004" s="25"/>
      <c r="G1004" s="25"/>
      <c r="H1004" s="26" t="n">
        <f aca="false">D1004*H967/100</f>
        <v>0</v>
      </c>
      <c r="I1004" s="25"/>
      <c r="J1004" s="25"/>
      <c r="K1004" s="23" t="n">
        <v>0</v>
      </c>
      <c r="L1004" s="44" t="n">
        <f aca="false">D1004*K1004</f>
        <v>0</v>
      </c>
    </row>
    <row r="1005" customFormat="false" ht="16.75" hidden="false" customHeight="false" outlineLevel="0" collapsed="false">
      <c r="A1005" s="7"/>
      <c r="B1005" s="22" t="s">
        <v>56</v>
      </c>
      <c r="C1005" s="15"/>
      <c r="D1005" s="23" t="n">
        <v>1.06</v>
      </c>
      <c r="E1005" s="24" t="n">
        <f aca="false">D1005/100</f>
        <v>0.0106</v>
      </c>
      <c r="F1005" s="25"/>
      <c r="G1005" s="25"/>
      <c r="H1005" s="26" t="n">
        <f aca="false">D1005*H968/100</f>
        <v>0</v>
      </c>
      <c r="I1005" s="25"/>
      <c r="J1005" s="25"/>
      <c r="K1005" s="23" t="n">
        <v>30</v>
      </c>
      <c r="L1005" s="44" t="n">
        <f aca="false">D1005*K1005</f>
        <v>31.8</v>
      </c>
    </row>
    <row r="1006" customFormat="false" ht="16.75" hidden="false" customHeight="false" outlineLevel="0" collapsed="false">
      <c r="A1006" s="7"/>
      <c r="B1006" s="22" t="s">
        <v>118</v>
      </c>
      <c r="C1006" s="15"/>
      <c r="D1006" s="23" t="n">
        <v>0.96</v>
      </c>
      <c r="E1006" s="24" t="n">
        <f aca="false">D1006/100</f>
        <v>0.0096</v>
      </c>
      <c r="F1006" s="25"/>
      <c r="G1006" s="25"/>
      <c r="H1006" s="26" t="n">
        <f aca="false">H965*D1006/100</f>
        <v>0.51648</v>
      </c>
      <c r="I1006" s="25"/>
      <c r="J1006" s="25"/>
      <c r="K1006" s="23" t="n">
        <v>30</v>
      </c>
      <c r="L1006" s="44" t="n">
        <f aca="false">D1006*K1006</f>
        <v>28.8</v>
      </c>
    </row>
    <row r="1007" customFormat="false" ht="16.75" hidden="false" customHeight="false" outlineLevel="0" collapsed="false">
      <c r="A1007" s="7"/>
      <c r="B1007" s="22" t="s">
        <v>103</v>
      </c>
      <c r="C1007" s="15"/>
      <c r="D1007" s="23" t="n">
        <v>0.8</v>
      </c>
      <c r="E1007" s="24" t="n">
        <f aca="false">D1007/100</f>
        <v>0.008</v>
      </c>
      <c r="F1007" s="25"/>
      <c r="G1007" s="25"/>
      <c r="H1007" s="26" t="n">
        <f aca="false">H965*D1007/100</f>
        <v>0.4304</v>
      </c>
      <c r="I1007" s="25"/>
      <c r="J1007" s="25"/>
      <c r="K1007" s="23" t="n">
        <v>60</v>
      </c>
      <c r="L1007" s="44" t="n">
        <f aca="false">D1007*K1007</f>
        <v>48</v>
      </c>
    </row>
    <row r="1008" customFormat="false" ht="16.75" hidden="false" customHeight="false" outlineLevel="0" collapsed="false">
      <c r="A1008" s="7"/>
      <c r="B1008" s="22" t="s">
        <v>58</v>
      </c>
      <c r="C1008" s="15"/>
      <c r="D1008" s="25" t="n">
        <v>0.2</v>
      </c>
      <c r="E1008" s="24" t="n">
        <f aca="false">D1008/100</f>
        <v>0.002</v>
      </c>
      <c r="F1008" s="25"/>
      <c r="G1008" s="25"/>
      <c r="H1008" s="26" t="n">
        <f aca="false">H965*D1008/100</f>
        <v>0.1076</v>
      </c>
      <c r="I1008" s="25"/>
      <c r="J1008" s="25"/>
      <c r="K1008" s="23" t="n">
        <v>84</v>
      </c>
      <c r="L1008" s="44" t="n">
        <f aca="false">D1008*K1008</f>
        <v>16.8</v>
      </c>
    </row>
    <row r="1009" customFormat="false" ht="16.75" hidden="false" customHeight="false" outlineLevel="0" collapsed="false">
      <c r="A1009" s="7"/>
      <c r="B1009" s="22" t="s">
        <v>32</v>
      </c>
      <c r="C1009" s="15"/>
      <c r="D1009" s="23" t="n">
        <v>15.04</v>
      </c>
      <c r="E1009" s="24" t="n">
        <f aca="false">D1009/100</f>
        <v>0.1504</v>
      </c>
      <c r="F1009" s="25"/>
      <c r="G1009" s="25"/>
      <c r="H1009" s="26" t="n">
        <f aca="false">H965*D1009/100</f>
        <v>8.09152</v>
      </c>
      <c r="I1009" s="25"/>
      <c r="J1009" s="25"/>
      <c r="K1009" s="23" t="n">
        <v>0</v>
      </c>
      <c r="L1009" s="44" t="n">
        <f aca="false">D1009*K1009</f>
        <v>0</v>
      </c>
      <c r="M1009" s="0" t="s">
        <v>345</v>
      </c>
    </row>
    <row r="1010" customFormat="false" ht="16.75" hidden="false" customHeight="false" outlineLevel="0" collapsed="false">
      <c r="A1010" s="7"/>
      <c r="B1010" s="22" t="s">
        <v>26</v>
      </c>
      <c r="C1010" s="15"/>
      <c r="D1010" s="23" t="n">
        <v>0.12</v>
      </c>
      <c r="E1010" s="24" t="n">
        <f aca="false">D1010/100</f>
        <v>0.0012</v>
      </c>
      <c r="F1010" s="25"/>
      <c r="G1010" s="25"/>
      <c r="H1010" s="26" t="n">
        <f aca="false">H965*D1010/100</f>
        <v>0.06456</v>
      </c>
      <c r="I1010" s="25"/>
      <c r="J1010" s="25"/>
      <c r="K1010" s="23" t="n">
        <v>14</v>
      </c>
      <c r="L1010" s="44" t="n">
        <f aca="false">D1010*K1010</f>
        <v>1.68</v>
      </c>
    </row>
    <row r="1011" customFormat="false" ht="16.15" hidden="false" customHeight="false" outlineLevel="0" collapsed="false">
      <c r="A1011" s="7"/>
      <c r="B1011" s="22"/>
      <c r="C1011" s="15"/>
      <c r="D1011" s="25"/>
      <c r="E1011" s="26"/>
      <c r="F1011" s="25"/>
      <c r="G1011" s="25"/>
      <c r="H1011" s="26"/>
      <c r="I1011" s="25"/>
      <c r="J1011" s="25"/>
      <c r="K1011" s="23"/>
      <c r="L1011" s="44" t="n">
        <f aca="false">SUM(L1000:L1010)</f>
        <v>343.08</v>
      </c>
    </row>
    <row r="1012" customFormat="false" ht="19.4" hidden="false" customHeight="true" outlineLevel="0" collapsed="false">
      <c r="A1012" s="42" t="s">
        <v>288</v>
      </c>
      <c r="B1012" s="36" t="s">
        <v>33</v>
      </c>
      <c r="C1012" s="37"/>
      <c r="D1012" s="40"/>
      <c r="E1012" s="59"/>
      <c r="F1012" s="40" t="n">
        <v>1.6</v>
      </c>
      <c r="G1012" s="40" t="n">
        <v>21.8</v>
      </c>
      <c r="H1012" s="40" t="n">
        <v>16.7</v>
      </c>
      <c r="I1012" s="40" t="n">
        <v>93</v>
      </c>
      <c r="J1012" s="40" t="n">
        <v>0</v>
      </c>
      <c r="K1012" s="38"/>
      <c r="L1012" s="45" t="n">
        <f aca="false">L1011/100</f>
        <v>3.4308</v>
      </c>
    </row>
    <row r="1013" customFormat="false" ht="37.9" hidden="false" customHeight="true" outlineLevel="0" collapsed="false">
      <c r="A1013" s="7" t="s">
        <v>289</v>
      </c>
      <c r="B1013" s="41" t="s">
        <v>290</v>
      </c>
      <c r="C1013" s="15" t="s">
        <v>277</v>
      </c>
      <c r="D1013" s="23"/>
      <c r="E1013" s="24"/>
      <c r="F1013" s="23"/>
      <c r="G1013" s="25"/>
      <c r="H1013" s="26"/>
      <c r="I1013" s="25"/>
      <c r="J1013" s="25"/>
      <c r="K1013" s="23"/>
      <c r="L1013" s="43" t="n">
        <v>48.21</v>
      </c>
      <c r="M1013" s="123"/>
    </row>
    <row r="1014" customFormat="false" ht="16.5" hidden="false" customHeight="false" outlineLevel="0" collapsed="false">
      <c r="A1014" s="7"/>
      <c r="B1014" s="22" t="s">
        <v>62</v>
      </c>
      <c r="C1014" s="15"/>
      <c r="D1014" s="26" t="n">
        <v>11</v>
      </c>
      <c r="E1014" s="24" t="n">
        <f aca="false">D1014/100</f>
        <v>0.11</v>
      </c>
      <c r="F1014" s="23"/>
      <c r="G1014" s="25"/>
      <c r="H1014" s="26" t="n">
        <f aca="false">H958*D1014/100</f>
        <v>0</v>
      </c>
      <c r="I1014" s="25"/>
      <c r="J1014" s="25"/>
      <c r="K1014" s="23" t="n">
        <v>395</v>
      </c>
      <c r="L1014" s="23" t="n">
        <f aca="false">D1014*K1014</f>
        <v>4345</v>
      </c>
    </row>
    <row r="1015" customFormat="false" ht="16.5" hidden="false" customHeight="false" outlineLevel="0" collapsed="false">
      <c r="A1015" s="7"/>
      <c r="B1015" s="22" t="s">
        <v>51</v>
      </c>
      <c r="C1015" s="15"/>
      <c r="D1015" s="23" t="n">
        <v>13.8</v>
      </c>
      <c r="E1015" s="24" t="n">
        <f aca="false">D1015/100</f>
        <v>0.138</v>
      </c>
      <c r="F1015" s="23"/>
      <c r="G1015" s="25"/>
      <c r="H1015" s="26" t="n">
        <f aca="false">H958*D1015/100</f>
        <v>0</v>
      </c>
      <c r="I1015" s="25"/>
      <c r="J1015" s="25"/>
      <c r="K1015" s="23" t="n">
        <v>27</v>
      </c>
      <c r="L1015" s="23" t="n">
        <f aca="false">D1015*K1015</f>
        <v>372.6</v>
      </c>
      <c r="M1015" s="2"/>
    </row>
    <row r="1016" customFormat="false" ht="16.5" hidden="false" customHeight="false" outlineLevel="0" collapsed="false">
      <c r="A1016" s="7"/>
      <c r="B1016" s="22" t="s">
        <v>52</v>
      </c>
      <c r="C1016" s="15"/>
      <c r="D1016" s="23" t="n">
        <v>14.7</v>
      </c>
      <c r="E1016" s="24" t="n">
        <f aca="false">D1016/100</f>
        <v>0.147</v>
      </c>
      <c r="F1016" s="23"/>
      <c r="G1016" s="25"/>
      <c r="H1016" s="26" t="n">
        <f aca="false">D1016*H958/100</f>
        <v>0</v>
      </c>
      <c r="I1016" s="25"/>
      <c r="J1016" s="25"/>
      <c r="K1016" s="23" t="n">
        <v>0</v>
      </c>
      <c r="L1016" s="23" t="n">
        <f aca="false">D1016*K1016</f>
        <v>0</v>
      </c>
      <c r="M1016" s="2"/>
    </row>
    <row r="1017" customFormat="false" ht="16.5" hidden="false" customHeight="false" outlineLevel="0" collapsed="false">
      <c r="A1017" s="7"/>
      <c r="B1017" s="22" t="s">
        <v>53</v>
      </c>
      <c r="C1017" s="15"/>
      <c r="D1017" s="23" t="n">
        <v>15.8</v>
      </c>
      <c r="E1017" s="24" t="n">
        <f aca="false">D1017/100</f>
        <v>0.158</v>
      </c>
      <c r="F1017" s="23"/>
      <c r="G1017" s="25"/>
      <c r="H1017" s="26" t="n">
        <f aca="false">H960*D1017/100</f>
        <v>0</v>
      </c>
      <c r="I1017" s="25"/>
      <c r="J1017" s="25"/>
      <c r="K1017" s="23" t="n">
        <v>0</v>
      </c>
      <c r="L1017" s="23" t="n">
        <f aca="false">D1017*K1017</f>
        <v>0</v>
      </c>
      <c r="M1017" s="2"/>
    </row>
    <row r="1018" customFormat="false" ht="16.5" hidden="false" customHeight="false" outlineLevel="0" collapsed="false">
      <c r="A1018" s="7"/>
      <c r="B1018" s="22" t="s">
        <v>54</v>
      </c>
      <c r="C1018" s="15"/>
      <c r="D1018" s="23" t="n">
        <v>17.1</v>
      </c>
      <c r="E1018" s="24" t="n">
        <f aca="false">D1018/100</f>
        <v>0.171</v>
      </c>
      <c r="F1018" s="23"/>
      <c r="G1018" s="25"/>
      <c r="H1018" s="26" t="n">
        <f aca="false">H961*D1018/100</f>
        <v>4.5144</v>
      </c>
      <c r="I1018" s="25"/>
      <c r="J1018" s="25"/>
      <c r="K1018" s="23" t="n">
        <v>0</v>
      </c>
      <c r="L1018" s="23" t="n">
        <f aca="false">D1018*K1018</f>
        <v>0</v>
      </c>
      <c r="M1018" s="2"/>
    </row>
    <row r="1019" customFormat="false" ht="16.5" hidden="false" customHeight="false" outlineLevel="0" collapsed="false">
      <c r="A1019" s="7"/>
      <c r="B1019" s="22" t="s">
        <v>118</v>
      </c>
      <c r="C1019" s="15"/>
      <c r="D1019" s="26" t="n">
        <v>1.2</v>
      </c>
      <c r="E1019" s="24" t="n">
        <f aca="false">D1019/100</f>
        <v>0.012</v>
      </c>
      <c r="F1019" s="23"/>
      <c r="G1019" s="25"/>
      <c r="H1019" s="26" t="n">
        <f aca="false">H958*D1019/100</f>
        <v>0</v>
      </c>
      <c r="I1019" s="25"/>
      <c r="J1019" s="25"/>
      <c r="K1019" s="23" t="n">
        <v>30</v>
      </c>
      <c r="L1019" s="23" t="n">
        <f aca="false">D1019*K1019</f>
        <v>36</v>
      </c>
      <c r="M1019" s="2"/>
    </row>
    <row r="1020" customFormat="false" ht="16.5" hidden="false" customHeight="false" outlineLevel="0" collapsed="false">
      <c r="A1020" s="7"/>
      <c r="B1020" s="22" t="s">
        <v>58</v>
      </c>
      <c r="C1020" s="15"/>
      <c r="D1020" s="23" t="n">
        <v>0.5</v>
      </c>
      <c r="E1020" s="24" t="n">
        <f aca="false">D1020/100</f>
        <v>0.005</v>
      </c>
      <c r="F1020" s="23"/>
      <c r="G1020" s="25"/>
      <c r="H1020" s="26" t="n">
        <f aca="false">H958*D1020/100</f>
        <v>0</v>
      </c>
      <c r="I1020" s="25"/>
      <c r="J1020" s="25"/>
      <c r="K1020" s="23" t="n">
        <v>84</v>
      </c>
      <c r="L1020" s="23" t="n">
        <f aca="false">D1020*K1020</f>
        <v>42</v>
      </c>
      <c r="M1020" s="2"/>
    </row>
    <row r="1021" customFormat="false" ht="16.5" hidden="false" customHeight="false" outlineLevel="0" collapsed="false">
      <c r="A1021" s="7"/>
      <c r="B1021" s="22" t="s">
        <v>59</v>
      </c>
      <c r="C1021" s="15"/>
      <c r="D1021" s="23" t="n">
        <v>0.25</v>
      </c>
      <c r="E1021" s="24" t="n">
        <f aca="false">D1021/100</f>
        <v>0.0025</v>
      </c>
      <c r="F1021" s="23"/>
      <c r="G1021" s="25"/>
      <c r="H1021" s="26" t="n">
        <f aca="false">H958*D1021/100</f>
        <v>0</v>
      </c>
      <c r="I1021" s="25"/>
      <c r="J1021" s="25"/>
      <c r="K1021" s="23" t="n">
        <v>89</v>
      </c>
      <c r="L1021" s="23" t="n">
        <f aca="false">D1021*K1021</f>
        <v>22.25</v>
      </c>
      <c r="M1021" s="2"/>
    </row>
    <row r="1022" customFormat="false" ht="16.5" hidden="false" customHeight="false" outlineLevel="0" collapsed="false">
      <c r="A1022" s="7"/>
      <c r="B1022" s="22" t="s">
        <v>69</v>
      </c>
      <c r="C1022" s="15"/>
      <c r="D1022" s="23" t="n">
        <v>0.2</v>
      </c>
      <c r="E1022" s="34" t="n">
        <f aca="false">D1022/100</f>
        <v>0.002</v>
      </c>
      <c r="F1022" s="23"/>
      <c r="G1022" s="25"/>
      <c r="H1022" s="26" t="n">
        <f aca="false">H958*D1022/100</f>
        <v>0</v>
      </c>
      <c r="I1022" s="25"/>
      <c r="J1022" s="25"/>
      <c r="K1022" s="23" t="n">
        <v>14</v>
      </c>
      <c r="L1022" s="23" t="n">
        <f aca="false">D1022*K1022</f>
        <v>2.8</v>
      </c>
      <c r="M1022" s="2"/>
    </row>
    <row r="1023" customFormat="false" ht="16.5" hidden="false" customHeight="false" outlineLevel="0" collapsed="false">
      <c r="A1023" s="7"/>
      <c r="B1023" s="22"/>
      <c r="C1023" s="15"/>
      <c r="D1023" s="23"/>
      <c r="E1023" s="24"/>
      <c r="F1023" s="23"/>
      <c r="G1023" s="25"/>
      <c r="H1023" s="26"/>
      <c r="I1023" s="25"/>
      <c r="J1023" s="25"/>
      <c r="K1023" s="23"/>
      <c r="L1023" s="23" t="n">
        <f aca="false">SUM(L1014:L1022)</f>
        <v>4820.65</v>
      </c>
      <c r="M1023" s="123"/>
    </row>
    <row r="1024" customFormat="false" ht="16.5" hidden="false" customHeight="false" outlineLevel="0" collapsed="false">
      <c r="A1024" s="35"/>
      <c r="B1024" s="36" t="s">
        <v>33</v>
      </c>
      <c r="C1024" s="37"/>
      <c r="D1024" s="38"/>
      <c r="E1024" s="39"/>
      <c r="F1024" s="38" t="n">
        <v>15.8</v>
      </c>
      <c r="G1024" s="40" t="n">
        <v>18.6</v>
      </c>
      <c r="H1024" s="59" t="n">
        <v>21</v>
      </c>
      <c r="I1024" s="40" t="n">
        <v>365</v>
      </c>
      <c r="J1024" s="40" t="n">
        <v>0.1</v>
      </c>
      <c r="K1024" s="38"/>
      <c r="L1024" s="38" t="n">
        <f aca="false">L1023/100</f>
        <v>48.2065</v>
      </c>
    </row>
    <row r="1025" customFormat="false" ht="25.5" hidden="false" customHeight="false" outlineLevel="0" collapsed="false">
      <c r="A1025" s="7" t="s">
        <v>70</v>
      </c>
      <c r="B1025" s="41" t="s">
        <v>71</v>
      </c>
      <c r="C1025" s="15" t="n">
        <v>150</v>
      </c>
      <c r="D1025" s="23"/>
      <c r="E1025" s="24"/>
      <c r="F1025" s="25"/>
      <c r="G1025" s="25"/>
      <c r="H1025" s="26"/>
      <c r="I1025" s="25"/>
      <c r="J1025" s="25"/>
      <c r="K1025" s="23"/>
      <c r="L1025" s="43" t="n">
        <v>2.32</v>
      </c>
    </row>
    <row r="1026" customFormat="false" ht="16.5" hidden="false" customHeight="false" outlineLevel="0" collapsed="false">
      <c r="A1026" s="7"/>
      <c r="B1026" s="60" t="s">
        <v>72</v>
      </c>
      <c r="C1026" s="15"/>
      <c r="D1026" s="23" t="n">
        <v>1.5</v>
      </c>
      <c r="E1026" s="24" t="n">
        <f aca="false">D1026/100</f>
        <v>0.015</v>
      </c>
      <c r="F1026" s="25"/>
      <c r="G1026" s="25"/>
      <c r="H1026" s="26" t="n">
        <f aca="false">H969*D1026/100</f>
        <v>0</v>
      </c>
      <c r="I1026" s="25"/>
      <c r="J1026" s="25"/>
      <c r="K1026" s="23" t="n">
        <v>105</v>
      </c>
      <c r="L1026" s="23" t="n">
        <f aca="false">D1026*K1026</f>
        <v>157.5</v>
      </c>
    </row>
    <row r="1027" customFormat="false" ht="16.5" hidden="false" customHeight="false" outlineLevel="0" collapsed="false">
      <c r="A1027" s="7"/>
      <c r="B1027" s="60" t="s">
        <v>32</v>
      </c>
      <c r="C1027" s="15"/>
      <c r="D1027" s="23" t="n">
        <v>15</v>
      </c>
      <c r="E1027" s="24" t="n">
        <f aca="false">D1027/100</f>
        <v>0.15</v>
      </c>
      <c r="F1027" s="25"/>
      <c r="G1027" s="25"/>
      <c r="H1027" s="26" t="n">
        <f aca="false">H969*D1027/100</f>
        <v>0</v>
      </c>
      <c r="I1027" s="25"/>
      <c r="J1027" s="25"/>
      <c r="K1027" s="23" t="n">
        <v>0</v>
      </c>
      <c r="L1027" s="23" t="n">
        <f aca="false">D1027*K1027</f>
        <v>0</v>
      </c>
    </row>
    <row r="1028" customFormat="false" ht="16.5" hidden="false" customHeight="false" outlineLevel="0" collapsed="false">
      <c r="A1028" s="7"/>
      <c r="B1028" s="60" t="s">
        <v>21</v>
      </c>
      <c r="C1028" s="15"/>
      <c r="D1028" s="23" t="n">
        <v>1.5</v>
      </c>
      <c r="E1028" s="24" t="n">
        <f aca="false">D1028/100</f>
        <v>0.015</v>
      </c>
      <c r="F1028" s="25"/>
      <c r="G1028" s="25"/>
      <c r="H1028" s="26" t="n">
        <f aca="false">H969*D1028/100</f>
        <v>0</v>
      </c>
      <c r="I1028" s="25"/>
      <c r="J1028" s="25"/>
      <c r="K1028" s="23" t="n">
        <v>46</v>
      </c>
      <c r="L1028" s="23" t="n">
        <f aca="false">D1028*K1028</f>
        <v>69</v>
      </c>
    </row>
    <row r="1029" customFormat="false" ht="16.5" hidden="false" customHeight="false" outlineLevel="0" collapsed="false">
      <c r="A1029" s="7"/>
      <c r="B1029" s="60" t="s">
        <v>73</v>
      </c>
      <c r="C1029" s="15"/>
      <c r="D1029" s="26" t="n">
        <v>0.015</v>
      </c>
      <c r="E1029" s="34" t="n">
        <f aca="false">D1029/100</f>
        <v>0.00015</v>
      </c>
      <c r="F1029" s="25"/>
      <c r="G1029" s="25"/>
      <c r="H1029" s="26" t="n">
        <f aca="false">H969*D1029/100</f>
        <v>0</v>
      </c>
      <c r="I1029" s="25"/>
      <c r="J1029" s="25"/>
      <c r="K1029" s="23" t="n">
        <v>350</v>
      </c>
      <c r="L1029" s="23" t="n">
        <f aca="false">D1029*K1029</f>
        <v>5.25</v>
      </c>
    </row>
    <row r="1030" customFormat="false" ht="16.5" hidden="false" customHeight="false" outlineLevel="0" collapsed="false">
      <c r="A1030" s="7"/>
      <c r="B1030" s="60"/>
      <c r="C1030" s="15"/>
      <c r="D1030" s="23"/>
      <c r="E1030" s="24"/>
      <c r="F1030" s="25"/>
      <c r="G1030" s="25"/>
      <c r="H1030" s="26"/>
      <c r="I1030" s="25"/>
      <c r="J1030" s="25"/>
      <c r="K1030" s="23"/>
      <c r="L1030" s="23" t="n">
        <f aca="false">L1026+L1027+L1028+L1029</f>
        <v>231.75</v>
      </c>
    </row>
    <row r="1031" customFormat="false" ht="16.5" hidden="false" customHeight="false" outlineLevel="0" collapsed="false">
      <c r="A1031" s="35"/>
      <c r="B1031" s="36" t="s">
        <v>33</v>
      </c>
      <c r="C1031" s="37"/>
      <c r="D1031" s="38"/>
      <c r="E1031" s="39"/>
      <c r="F1031" s="40" t="n">
        <v>0.1</v>
      </c>
      <c r="G1031" s="40" t="n">
        <v>0</v>
      </c>
      <c r="H1031" s="38" t="n">
        <v>19.63</v>
      </c>
      <c r="I1031" s="40" t="n">
        <v>78.84</v>
      </c>
      <c r="J1031" s="40" t="n">
        <v>0.2</v>
      </c>
      <c r="K1031" s="38"/>
      <c r="L1031" s="38" t="n">
        <f aca="false">L1030/100</f>
        <v>2.3175</v>
      </c>
    </row>
    <row r="1032" customFormat="false" ht="16.5" hidden="false" customHeight="false" outlineLevel="0" collapsed="false">
      <c r="A1032" s="7" t="s">
        <v>37</v>
      </c>
      <c r="B1032" s="14" t="s">
        <v>74</v>
      </c>
      <c r="C1032" s="15" t="s">
        <v>322</v>
      </c>
      <c r="D1032" s="23"/>
      <c r="E1032" s="24"/>
      <c r="F1032" s="25"/>
      <c r="G1032" s="25"/>
      <c r="H1032" s="26"/>
      <c r="I1032" s="25"/>
      <c r="J1032" s="25"/>
      <c r="K1032" s="23"/>
      <c r="L1032" s="16" t="n">
        <v>1.64</v>
      </c>
    </row>
    <row r="1033" customFormat="false" ht="16.5" hidden="false" customHeight="false" outlineLevel="0" collapsed="false">
      <c r="A1033" s="7"/>
      <c r="B1033" s="22" t="s">
        <v>38</v>
      </c>
      <c r="C1033" s="15"/>
      <c r="D1033" s="23" t="n">
        <v>2</v>
      </c>
      <c r="E1033" s="24" t="n">
        <f aca="false">D1033/100</f>
        <v>0.02</v>
      </c>
      <c r="F1033" s="25"/>
      <c r="G1033" s="25"/>
      <c r="H1033" s="26" t="n">
        <f aca="false">H969*D1033/100</f>
        <v>0</v>
      </c>
      <c r="I1033" s="25"/>
      <c r="J1033" s="25"/>
      <c r="K1033" s="23" t="n">
        <v>41</v>
      </c>
      <c r="L1033" s="23" t="n">
        <f aca="false">D1033*K1033</f>
        <v>82</v>
      </c>
    </row>
    <row r="1034" customFormat="false" ht="16.5" hidden="false" customHeight="false" outlineLevel="0" collapsed="false">
      <c r="A1034" s="7"/>
      <c r="B1034" s="60" t="s">
        <v>76</v>
      </c>
      <c r="C1034" s="15"/>
      <c r="D1034" s="23" t="n">
        <v>2</v>
      </c>
      <c r="E1034" s="24" t="n">
        <f aca="false">D1034/100</f>
        <v>0.02</v>
      </c>
      <c r="F1034" s="25"/>
      <c r="G1034" s="25"/>
      <c r="H1034" s="26" t="n">
        <f aca="false">H969*D1034/100</f>
        <v>0</v>
      </c>
      <c r="I1034" s="25"/>
      <c r="J1034" s="25"/>
      <c r="K1034" s="23" t="n">
        <v>41</v>
      </c>
      <c r="L1034" s="23" t="n">
        <f aca="false">D1034*K1034</f>
        <v>82</v>
      </c>
    </row>
    <row r="1035" customFormat="false" ht="16.5" hidden="false" customHeight="false" outlineLevel="0" collapsed="false">
      <c r="A1035" s="7"/>
      <c r="B1035" s="60"/>
      <c r="C1035" s="15"/>
      <c r="D1035" s="23"/>
      <c r="E1035" s="24"/>
      <c r="F1035" s="25"/>
      <c r="G1035" s="25"/>
      <c r="H1035" s="26"/>
      <c r="I1035" s="25"/>
      <c r="J1035" s="25"/>
      <c r="K1035" s="23"/>
      <c r="L1035" s="23" t="n">
        <f aca="false">L1033+L1034</f>
        <v>164</v>
      </c>
    </row>
    <row r="1036" customFormat="false" ht="19.9" hidden="false" customHeight="true" outlineLevel="0" collapsed="false">
      <c r="A1036" s="35"/>
      <c r="B1036" s="82" t="s">
        <v>33</v>
      </c>
      <c r="C1036" s="37"/>
      <c r="D1036" s="38"/>
      <c r="E1036" s="39"/>
      <c r="F1036" s="38" t="n">
        <v>4.8</v>
      </c>
      <c r="G1036" s="38" t="n">
        <v>0.735</v>
      </c>
      <c r="H1036" s="40" t="n">
        <v>24.4</v>
      </c>
      <c r="I1036" s="40" t="n">
        <v>123</v>
      </c>
      <c r="J1036" s="40" t="n">
        <v>0</v>
      </c>
      <c r="K1036" s="38"/>
      <c r="L1036" s="38" t="n">
        <f aca="false">L1035/100</f>
        <v>1.64</v>
      </c>
    </row>
    <row r="1037" customFormat="false" ht="21" hidden="false" customHeight="true" outlineLevel="0" collapsed="false">
      <c r="A1037" s="46"/>
      <c r="B1037" s="47" t="s">
        <v>77</v>
      </c>
      <c r="C1037" s="48"/>
      <c r="D1037" s="49"/>
      <c r="E1037" s="50"/>
      <c r="F1037" s="53" t="n">
        <f aca="false">F1012+F1024+F1031+F1036</f>
        <v>22.3</v>
      </c>
      <c r="G1037" s="53" t="n">
        <f aca="false">G1012+G1024+G1031+G1036</f>
        <v>41.135</v>
      </c>
      <c r="H1037" s="53" t="n">
        <f aca="false">H1012+H1024+H1031+H1036</f>
        <v>81.73</v>
      </c>
      <c r="I1037" s="53" t="n">
        <f aca="false">I1012+I1024+I1031+I1036</f>
        <v>659.84</v>
      </c>
      <c r="J1037" s="53" t="n">
        <f aca="false">J1012+J1024+J1031+J1036</f>
        <v>0.3</v>
      </c>
      <c r="K1037" s="49"/>
      <c r="L1037" s="53" t="n">
        <f aca="false">L1012+L1024+L1031+L1036</f>
        <v>55.5948</v>
      </c>
    </row>
    <row r="1038" customFormat="false" ht="28.7" hidden="false" customHeight="true" outlineLevel="0" collapsed="false">
      <c r="A1038" s="9" t="s">
        <v>78</v>
      </c>
      <c r="B1038" s="9"/>
      <c r="C1038" s="9"/>
      <c r="D1038" s="9"/>
      <c r="E1038" s="9"/>
      <c r="F1038" s="9"/>
      <c r="G1038" s="9"/>
      <c r="H1038" s="9"/>
      <c r="I1038" s="9"/>
      <c r="J1038" s="9"/>
      <c r="K1038" s="9"/>
      <c r="L1038" s="9"/>
    </row>
    <row r="1039" customFormat="false" ht="36.95" hidden="false" customHeight="true" outlineLevel="0" collapsed="false">
      <c r="A1039" s="7" t="s">
        <v>346</v>
      </c>
      <c r="B1039" s="41" t="s">
        <v>125</v>
      </c>
      <c r="C1039" s="15" t="n">
        <v>70</v>
      </c>
      <c r="D1039" s="23"/>
      <c r="E1039" s="24"/>
      <c r="F1039" s="25"/>
      <c r="G1039" s="25"/>
      <c r="H1039" s="26"/>
      <c r="I1039" s="25"/>
      <c r="J1039" s="25"/>
      <c r="K1039" s="23"/>
      <c r="L1039" s="43" t="n">
        <v>12.05</v>
      </c>
    </row>
    <row r="1040" customFormat="false" ht="16.5" hidden="false" customHeight="false" outlineLevel="0" collapsed="false">
      <c r="A1040" s="7"/>
      <c r="B1040" s="22" t="s">
        <v>125</v>
      </c>
      <c r="C1040" s="15"/>
      <c r="D1040" s="23" t="n">
        <v>10.76</v>
      </c>
      <c r="E1040" s="24" t="n">
        <f aca="false">D1040/100</f>
        <v>0.1076</v>
      </c>
      <c r="F1040" s="25"/>
      <c r="G1040" s="25"/>
      <c r="H1040" s="26" t="n">
        <f aca="false">H979*D1040/100</f>
        <v>0</v>
      </c>
      <c r="I1040" s="25"/>
      <c r="J1040" s="25"/>
      <c r="K1040" s="23" t="n">
        <v>112</v>
      </c>
      <c r="L1040" s="44" t="n">
        <f aca="false">D1040*K1040</f>
        <v>1205.12</v>
      </c>
    </row>
    <row r="1041" customFormat="false" ht="16.5" hidden="false" customHeight="false" outlineLevel="0" collapsed="false">
      <c r="A1041" s="7"/>
      <c r="B1041" s="22"/>
      <c r="C1041" s="15"/>
      <c r="D1041" s="23"/>
      <c r="E1041" s="24"/>
      <c r="F1041" s="25"/>
      <c r="G1041" s="25"/>
      <c r="H1041" s="26"/>
      <c r="I1041" s="25"/>
      <c r="J1041" s="25"/>
      <c r="K1041" s="23"/>
      <c r="L1041" s="44" t="n">
        <f aca="false">SUM(L1040:L1040)</f>
        <v>1205.12</v>
      </c>
    </row>
    <row r="1042" customFormat="false" ht="16.5" hidden="false" customHeight="false" outlineLevel="0" collapsed="false">
      <c r="A1042" s="75"/>
      <c r="B1042" s="76"/>
      <c r="C1042" s="77"/>
      <c r="D1042" s="78"/>
      <c r="E1042" s="79"/>
      <c r="F1042" s="80" t="n">
        <v>2.17</v>
      </c>
      <c r="G1042" s="80" t="n">
        <v>3.08</v>
      </c>
      <c r="H1042" s="78" t="n">
        <v>4.55</v>
      </c>
      <c r="I1042" s="80" t="n">
        <v>54.6</v>
      </c>
      <c r="J1042" s="80" t="n">
        <v>0</v>
      </c>
      <c r="K1042" s="78"/>
      <c r="L1042" s="81" t="n">
        <f aca="false">L1041/100</f>
        <v>12.0512</v>
      </c>
    </row>
    <row r="1043" customFormat="false" ht="25.5" hidden="false" customHeight="false" outlineLevel="0" collapsed="false">
      <c r="A1043" s="7" t="s">
        <v>136</v>
      </c>
      <c r="B1043" s="41" t="s">
        <v>137</v>
      </c>
      <c r="C1043" s="15" t="n">
        <v>58</v>
      </c>
      <c r="D1043" s="23"/>
      <c r="E1043" s="24"/>
      <c r="F1043" s="25"/>
      <c r="G1043" s="25"/>
      <c r="H1043" s="26"/>
      <c r="I1043" s="25"/>
      <c r="J1043" s="25"/>
      <c r="K1043" s="23"/>
      <c r="L1043" s="43" t="n">
        <v>8.99</v>
      </c>
    </row>
    <row r="1044" customFormat="false" ht="16.5" hidden="false" customHeight="false" outlineLevel="0" collapsed="false">
      <c r="A1044" s="7"/>
      <c r="B1044" s="60" t="s">
        <v>138</v>
      </c>
      <c r="C1044" s="15"/>
      <c r="D1044" s="23" t="n">
        <v>100</v>
      </c>
      <c r="E1044" s="24" t="n">
        <f aca="false">D1044*0.04/100</f>
        <v>0.04</v>
      </c>
      <c r="F1044" s="25"/>
      <c r="G1044" s="25"/>
      <c r="H1044" s="26" t="n">
        <f aca="false">H991*D1044/100</f>
        <v>0</v>
      </c>
      <c r="I1044" s="25"/>
      <c r="J1044" s="25"/>
      <c r="K1044" s="23" t="n">
        <v>5.5</v>
      </c>
      <c r="L1044" s="23" t="n">
        <f aca="false">D1044*K1044</f>
        <v>550</v>
      </c>
    </row>
    <row r="1045" customFormat="false" ht="16.5" hidden="false" customHeight="false" outlineLevel="0" collapsed="false">
      <c r="A1045" s="7"/>
      <c r="B1045" s="60" t="s">
        <v>31</v>
      </c>
      <c r="C1045" s="15"/>
      <c r="D1045" s="23" t="n">
        <v>0.7</v>
      </c>
      <c r="E1045" s="24" t="n">
        <f aca="false">D1045/100</f>
        <v>0.007</v>
      </c>
      <c r="F1045" s="25"/>
      <c r="G1045" s="25"/>
      <c r="H1045" s="26" t="n">
        <f aca="false">H992*D1045/100</f>
        <v>0.0854</v>
      </c>
      <c r="I1045" s="25"/>
      <c r="J1045" s="25"/>
      <c r="K1045" s="23" t="n">
        <v>390</v>
      </c>
      <c r="L1045" s="23" t="n">
        <f aca="false">D1045*K1045</f>
        <v>273</v>
      </c>
    </row>
    <row r="1046" customFormat="false" ht="16.5" hidden="false" customHeight="false" outlineLevel="0" collapsed="false">
      <c r="A1046" s="7"/>
      <c r="B1046" s="60" t="s">
        <v>29</v>
      </c>
      <c r="C1046" s="15"/>
      <c r="D1046" s="23" t="n">
        <v>1.5</v>
      </c>
      <c r="E1046" s="24" t="n">
        <f aca="false">D1046/100</f>
        <v>0.015</v>
      </c>
      <c r="F1046" s="25"/>
      <c r="G1046" s="25"/>
      <c r="H1046" s="26" t="n">
        <f aca="false">H993*D1046/100</f>
        <v>1.098</v>
      </c>
      <c r="I1046" s="25"/>
      <c r="J1046" s="25"/>
      <c r="K1046" s="23" t="n">
        <v>50</v>
      </c>
      <c r="L1046" s="23" t="n">
        <f aca="false">D1046*K1046</f>
        <v>75</v>
      </c>
    </row>
    <row r="1047" customFormat="false" ht="16.5" hidden="false" customHeight="false" outlineLevel="0" collapsed="false">
      <c r="A1047" s="7"/>
      <c r="B1047" s="60" t="s">
        <v>26</v>
      </c>
      <c r="C1047" s="15"/>
      <c r="D1047" s="23" t="n">
        <v>0.1</v>
      </c>
      <c r="E1047" s="24" t="n">
        <f aca="false">D1047/100</f>
        <v>0.001</v>
      </c>
      <c r="F1047" s="25"/>
      <c r="G1047" s="25"/>
      <c r="H1047" s="26" t="n">
        <f aca="false">H994*D1047/100</f>
        <v>0</v>
      </c>
      <c r="I1047" s="25"/>
      <c r="J1047" s="25"/>
      <c r="K1047" s="23" t="n">
        <v>14</v>
      </c>
      <c r="L1047" s="23" t="n">
        <f aca="false">D1047*K1047</f>
        <v>1.4</v>
      </c>
    </row>
    <row r="1048" customFormat="false" ht="16.5" hidden="false" customHeight="false" outlineLevel="0" collapsed="false">
      <c r="A1048" s="7"/>
      <c r="B1048" s="60"/>
      <c r="C1048" s="15"/>
      <c r="D1048" s="23"/>
      <c r="E1048" s="24"/>
      <c r="F1048" s="25"/>
      <c r="G1048" s="25"/>
      <c r="H1048" s="26"/>
      <c r="I1048" s="25"/>
      <c r="J1048" s="25"/>
      <c r="K1048" s="23"/>
      <c r="L1048" s="23" t="n">
        <f aca="false">L1044+L1045+L1046+L1047</f>
        <v>899.4</v>
      </c>
    </row>
    <row r="1049" customFormat="false" ht="16.5" hidden="false" customHeight="false" outlineLevel="0" collapsed="false">
      <c r="A1049" s="35"/>
      <c r="B1049" s="36" t="s">
        <v>33</v>
      </c>
      <c r="C1049" s="37"/>
      <c r="D1049" s="38"/>
      <c r="E1049" s="39"/>
      <c r="F1049" s="40" t="n">
        <v>5.3</v>
      </c>
      <c r="G1049" s="40" t="n">
        <v>10.7</v>
      </c>
      <c r="H1049" s="40" t="n">
        <v>5.6</v>
      </c>
      <c r="I1049" s="40" t="n">
        <v>140</v>
      </c>
      <c r="J1049" s="40" t="n">
        <v>0</v>
      </c>
      <c r="K1049" s="38"/>
      <c r="L1049" s="38" t="n">
        <f aca="false">L1048/100</f>
        <v>8.994</v>
      </c>
    </row>
    <row r="1050" customFormat="false" ht="25.5" hidden="false" customHeight="false" outlineLevel="0" collapsed="false">
      <c r="A1050" s="7" t="s">
        <v>85</v>
      </c>
      <c r="B1050" s="41" t="s">
        <v>291</v>
      </c>
      <c r="C1050" s="15" t="s">
        <v>142</v>
      </c>
      <c r="D1050" s="23"/>
      <c r="E1050" s="24"/>
      <c r="F1050" s="25"/>
      <c r="G1050" s="25"/>
      <c r="H1050" s="26"/>
      <c r="I1050" s="25"/>
      <c r="J1050" s="25"/>
      <c r="K1050" s="23"/>
      <c r="L1050" s="43" t="n">
        <v>0.82</v>
      </c>
    </row>
    <row r="1051" customFormat="false" ht="16.5" hidden="false" customHeight="false" outlineLevel="0" collapsed="false">
      <c r="A1051" s="7"/>
      <c r="B1051" s="60" t="s">
        <v>87</v>
      </c>
      <c r="C1051" s="64"/>
      <c r="D1051" s="55" t="n">
        <v>0.045</v>
      </c>
      <c r="E1051" s="24" t="n">
        <f aca="false">D1051/100</f>
        <v>0.00045</v>
      </c>
      <c r="F1051" s="25"/>
      <c r="G1051" s="25"/>
      <c r="H1051" s="26" t="n">
        <f aca="false">H977*D1051/100</f>
        <v>0</v>
      </c>
      <c r="I1051" s="25"/>
      <c r="J1051" s="25"/>
      <c r="K1051" s="23" t="n">
        <v>450</v>
      </c>
      <c r="L1051" s="23" t="n">
        <f aca="false">D1051*K1051</f>
        <v>20.25</v>
      </c>
    </row>
    <row r="1052" customFormat="false" ht="16.5" hidden="false" customHeight="false" outlineLevel="0" collapsed="false">
      <c r="A1052" s="7"/>
      <c r="B1052" s="60" t="s">
        <v>21</v>
      </c>
      <c r="C1052" s="64"/>
      <c r="D1052" s="55" t="n">
        <v>1.35</v>
      </c>
      <c r="E1052" s="24" t="n">
        <f aca="false">D1052/100</f>
        <v>0.0135</v>
      </c>
      <c r="F1052" s="25"/>
      <c r="G1052" s="25"/>
      <c r="H1052" s="26" t="n">
        <f aca="false">H977*D1052/100</f>
        <v>0</v>
      </c>
      <c r="I1052" s="25"/>
      <c r="J1052" s="25"/>
      <c r="K1052" s="23" t="n">
        <v>46</v>
      </c>
      <c r="L1052" s="23" t="n">
        <f aca="false">D1052*K1052</f>
        <v>62.1</v>
      </c>
    </row>
    <row r="1053" customFormat="false" ht="16.5" hidden="false" customHeight="false" outlineLevel="0" collapsed="false">
      <c r="A1053" s="7"/>
      <c r="B1053" s="60"/>
      <c r="C1053" s="33"/>
      <c r="D1053" s="23"/>
      <c r="E1053" s="24"/>
      <c r="F1053" s="25"/>
      <c r="G1053" s="25"/>
      <c r="H1053" s="26"/>
      <c r="I1053" s="25"/>
      <c r="J1053" s="25"/>
      <c r="K1053" s="23"/>
      <c r="L1053" s="23" t="n">
        <f aca="false">L1051+L1052</f>
        <v>82.35</v>
      </c>
    </row>
    <row r="1054" customFormat="false" ht="16.5" hidden="false" customHeight="false" outlineLevel="0" collapsed="false">
      <c r="A1054" s="35"/>
      <c r="B1054" s="36" t="s">
        <v>33</v>
      </c>
      <c r="C1054" s="37"/>
      <c r="D1054" s="38"/>
      <c r="E1054" s="39"/>
      <c r="F1054" s="78" t="n">
        <v>0.1</v>
      </c>
      <c r="G1054" s="80" t="n">
        <v>0</v>
      </c>
      <c r="H1054" s="80" t="n">
        <v>15</v>
      </c>
      <c r="I1054" s="80" t="n">
        <v>60</v>
      </c>
      <c r="J1054" s="80" t="n">
        <v>0</v>
      </c>
      <c r="K1054" s="38"/>
      <c r="L1054" s="38" t="n">
        <f aca="false">L1053/100</f>
        <v>0.8235</v>
      </c>
    </row>
    <row r="1055" customFormat="false" ht="16.5" hidden="false" customHeight="false" outlineLevel="0" collapsed="false">
      <c r="A1055" s="7" t="s">
        <v>37</v>
      </c>
      <c r="B1055" s="14" t="s">
        <v>38</v>
      </c>
      <c r="C1055" s="15" t="n">
        <v>20</v>
      </c>
      <c r="D1055" s="23"/>
      <c r="E1055" s="24"/>
      <c r="F1055" s="25"/>
      <c r="G1055" s="25"/>
      <c r="H1055" s="26"/>
      <c r="I1055" s="25"/>
      <c r="J1055" s="25"/>
      <c r="K1055" s="23"/>
      <c r="L1055" s="16" t="n">
        <v>0.82</v>
      </c>
    </row>
    <row r="1056" customFormat="false" ht="16.5" hidden="false" customHeight="false" outlineLevel="0" collapsed="false">
      <c r="A1056" s="7"/>
      <c r="B1056" s="14"/>
      <c r="C1056" s="15"/>
      <c r="D1056" s="23" t="n">
        <v>2</v>
      </c>
      <c r="E1056" s="24" t="n">
        <f aca="false">D1056/100</f>
        <v>0.02</v>
      </c>
      <c r="F1056" s="25"/>
      <c r="G1056" s="25"/>
      <c r="H1056" s="26" t="n">
        <f aca="false">H977*D1056/100</f>
        <v>0</v>
      </c>
      <c r="I1056" s="25"/>
      <c r="J1056" s="25"/>
      <c r="K1056" s="23" t="n">
        <v>41</v>
      </c>
      <c r="L1056" s="23" t="n">
        <f aca="false">D1056*K1056</f>
        <v>82</v>
      </c>
    </row>
    <row r="1057" customFormat="false" ht="16.5" hidden="false" customHeight="false" outlineLevel="0" collapsed="false">
      <c r="A1057" s="42"/>
      <c r="B1057" s="36" t="s">
        <v>33</v>
      </c>
      <c r="C1057" s="37"/>
      <c r="D1057" s="38"/>
      <c r="E1057" s="39"/>
      <c r="F1057" s="40" t="n">
        <v>2.4</v>
      </c>
      <c r="G1057" s="40" t="n">
        <v>0.4</v>
      </c>
      <c r="H1057" s="40" t="n">
        <v>12.2</v>
      </c>
      <c r="I1057" s="40" t="n">
        <v>63.6</v>
      </c>
      <c r="J1057" s="40" t="n">
        <v>0</v>
      </c>
      <c r="K1057" s="38"/>
      <c r="L1057" s="38" t="n">
        <f aca="false">L1056/100</f>
        <v>0.82</v>
      </c>
    </row>
    <row r="1058" customFormat="false" ht="16.5" hidden="false" customHeight="false" outlineLevel="0" collapsed="false">
      <c r="A1058" s="46"/>
      <c r="B1058" s="63" t="s">
        <v>89</v>
      </c>
      <c r="C1058" s="48"/>
      <c r="D1058" s="49"/>
      <c r="E1058" s="50"/>
      <c r="F1058" s="51" t="n">
        <f aca="false">F1042+F1049+F1054+F1057</f>
        <v>9.97</v>
      </c>
      <c r="G1058" s="51" t="n">
        <f aca="false">G1042+G1049+G1054+G1057</f>
        <v>14.18</v>
      </c>
      <c r="H1058" s="51" t="n">
        <f aca="false">H1042+H1049+H1054+H1057</f>
        <v>37.35</v>
      </c>
      <c r="I1058" s="51" t="n">
        <f aca="false">I1042+I1049+I1054+I1057</f>
        <v>318.2</v>
      </c>
      <c r="J1058" s="51" t="n">
        <f aca="false">J1042+J1049+J1054+J1057</f>
        <v>0</v>
      </c>
      <c r="K1058" s="49"/>
      <c r="L1058" s="49" t="n">
        <f aca="false">L1042+L1049+L1054+L1057</f>
        <v>22.6887</v>
      </c>
    </row>
    <row r="1059" customFormat="false" ht="16.35" hidden="false" customHeight="true" outlineLevel="0" collapsed="false">
      <c r="A1059" s="9" t="s">
        <v>90</v>
      </c>
      <c r="B1059" s="9"/>
      <c r="C1059" s="9"/>
      <c r="D1059" s="9"/>
      <c r="E1059" s="9"/>
      <c r="F1059" s="9"/>
      <c r="G1059" s="9"/>
      <c r="H1059" s="9"/>
      <c r="I1059" s="9"/>
      <c r="J1059" s="9"/>
      <c r="K1059" s="9"/>
      <c r="L1059" s="9"/>
    </row>
    <row r="1060" customFormat="false" ht="16.5" hidden="false" customHeight="false" outlineLevel="0" collapsed="false">
      <c r="A1060" s="7" t="s">
        <v>93</v>
      </c>
      <c r="B1060" s="41" t="s">
        <v>94</v>
      </c>
      <c r="C1060" s="15" t="n">
        <v>20</v>
      </c>
      <c r="D1060" s="23"/>
      <c r="E1060" s="24"/>
      <c r="F1060" s="25"/>
      <c r="G1060" s="25"/>
      <c r="H1060" s="26"/>
      <c r="I1060" s="25"/>
      <c r="J1060" s="25"/>
      <c r="K1060" s="23"/>
      <c r="L1060" s="16" t="n">
        <v>1.7</v>
      </c>
    </row>
    <row r="1061" customFormat="false" ht="16.5" hidden="false" customHeight="false" outlineLevel="0" collapsed="false">
      <c r="A1061" s="7"/>
      <c r="B1061" s="60" t="s">
        <v>95</v>
      </c>
      <c r="C1061" s="15"/>
      <c r="D1061" s="23" t="n">
        <v>2</v>
      </c>
      <c r="E1061" s="24" t="n">
        <f aca="false">D1061/100</f>
        <v>0.02</v>
      </c>
      <c r="F1061" s="25"/>
      <c r="G1061" s="25"/>
      <c r="H1061" s="26" t="n">
        <f aca="false">H969*D1061/100</f>
        <v>0</v>
      </c>
      <c r="I1061" s="25"/>
      <c r="J1061" s="25"/>
      <c r="K1061" s="23" t="n">
        <v>85</v>
      </c>
      <c r="L1061" s="23" t="n">
        <f aca="false">D1061*K1061</f>
        <v>170</v>
      </c>
    </row>
    <row r="1062" customFormat="false" ht="16.5" hidden="false" customHeight="false" outlineLevel="0" collapsed="false">
      <c r="A1062" s="35"/>
      <c r="B1062" s="36" t="s">
        <v>33</v>
      </c>
      <c r="C1062" s="37"/>
      <c r="D1062" s="38"/>
      <c r="E1062" s="39"/>
      <c r="F1062" s="40" t="n">
        <v>3.2</v>
      </c>
      <c r="G1062" s="40" t="n">
        <v>2.8</v>
      </c>
      <c r="H1062" s="40" t="n">
        <v>27.4</v>
      </c>
      <c r="I1062" s="40" t="n">
        <v>74</v>
      </c>
      <c r="J1062" s="40" t="n">
        <v>0</v>
      </c>
      <c r="K1062" s="38"/>
      <c r="L1062" s="38" t="n">
        <f aca="false">L1061/100</f>
        <v>1.7</v>
      </c>
    </row>
    <row r="1063" customFormat="false" ht="25.5" hidden="false" customHeight="false" outlineLevel="0" collapsed="false">
      <c r="A1063" s="7" t="s">
        <v>171</v>
      </c>
      <c r="B1063" s="41" t="s">
        <v>172</v>
      </c>
      <c r="C1063" s="15" t="n">
        <v>150</v>
      </c>
      <c r="D1063" s="23"/>
      <c r="E1063" s="24"/>
      <c r="F1063" s="25"/>
      <c r="G1063" s="25"/>
      <c r="H1063" s="26"/>
      <c r="I1063" s="25"/>
      <c r="J1063" s="25"/>
      <c r="K1063" s="23"/>
      <c r="L1063" s="43" t="n">
        <v>2.37</v>
      </c>
    </row>
    <row r="1064" customFormat="false" ht="33" hidden="false" customHeight="false" outlineLevel="0" collapsed="false">
      <c r="A1064" s="7"/>
      <c r="B1064" s="98" t="s">
        <v>173</v>
      </c>
      <c r="C1064" s="15"/>
      <c r="D1064" s="23" t="n">
        <v>0.9</v>
      </c>
      <c r="E1064" s="24" t="n">
        <f aca="false">D1064/100</f>
        <v>0.009</v>
      </c>
      <c r="F1064" s="25"/>
      <c r="G1064" s="25"/>
      <c r="H1064" s="26" t="n">
        <f aca="false">H969*D1064/100</f>
        <v>0</v>
      </c>
      <c r="I1064" s="25"/>
      <c r="J1064" s="25"/>
      <c r="K1064" s="23" t="n">
        <v>105</v>
      </c>
      <c r="L1064" s="44" t="n">
        <f aca="false">D1064*K1064</f>
        <v>94.5</v>
      </c>
    </row>
    <row r="1065" customFormat="false" ht="16.5" hidden="false" customHeight="false" outlineLevel="0" collapsed="false">
      <c r="A1065" s="7"/>
      <c r="B1065" s="98" t="s">
        <v>21</v>
      </c>
      <c r="C1065" s="15"/>
      <c r="D1065" s="23" t="n">
        <v>1.8</v>
      </c>
      <c r="E1065" s="24" t="n">
        <f aca="false">D1065/100</f>
        <v>0.018</v>
      </c>
      <c r="F1065" s="25"/>
      <c r="G1065" s="25"/>
      <c r="H1065" s="26" t="n">
        <f aca="false">H969*D1065/100</f>
        <v>0</v>
      </c>
      <c r="I1065" s="25"/>
      <c r="J1065" s="25"/>
      <c r="K1065" s="23" t="n">
        <v>46</v>
      </c>
      <c r="L1065" s="44" t="n">
        <f aca="false">D1065*K1065</f>
        <v>82.8</v>
      </c>
    </row>
    <row r="1066" customFormat="false" ht="16.5" hidden="false" customHeight="false" outlineLevel="0" collapsed="false">
      <c r="A1066" s="7"/>
      <c r="B1066" s="98" t="s">
        <v>174</v>
      </c>
      <c r="C1066" s="15"/>
      <c r="D1066" s="23" t="n">
        <v>0.6</v>
      </c>
      <c r="E1066" s="24" t="n">
        <f aca="false">D1066/100</f>
        <v>0.006</v>
      </c>
      <c r="F1066" s="25"/>
      <c r="G1066" s="25"/>
      <c r="H1066" s="26" t="n">
        <f aca="false">H969*D1066/100</f>
        <v>0</v>
      </c>
      <c r="I1066" s="25"/>
      <c r="J1066" s="25"/>
      <c r="K1066" s="23" t="n">
        <v>90</v>
      </c>
      <c r="L1066" s="44" t="n">
        <f aca="false">D1066*K1066</f>
        <v>54</v>
      </c>
    </row>
    <row r="1067" customFormat="false" ht="16.5" hidden="false" customHeight="false" outlineLevel="0" collapsed="false">
      <c r="A1067" s="7"/>
      <c r="B1067" s="98" t="s">
        <v>73</v>
      </c>
      <c r="C1067" s="15"/>
      <c r="D1067" s="26" t="n">
        <v>0.015</v>
      </c>
      <c r="E1067" s="34" t="n">
        <f aca="false">D1067/100</f>
        <v>0.00015</v>
      </c>
      <c r="F1067" s="25"/>
      <c r="G1067" s="25"/>
      <c r="H1067" s="26" t="n">
        <f aca="false">H969*D1067/100</f>
        <v>0</v>
      </c>
      <c r="I1067" s="25"/>
      <c r="J1067" s="25"/>
      <c r="K1067" s="23" t="n">
        <v>350</v>
      </c>
      <c r="L1067" s="44" t="n">
        <f aca="false">D1067*K1067</f>
        <v>5.25</v>
      </c>
    </row>
    <row r="1068" customFormat="false" ht="16.5" hidden="false" customHeight="false" outlineLevel="0" collapsed="false">
      <c r="A1068" s="7"/>
      <c r="B1068" s="98" t="s">
        <v>32</v>
      </c>
      <c r="C1068" s="15"/>
      <c r="D1068" s="23" t="n">
        <v>16.2</v>
      </c>
      <c r="E1068" s="24" t="n">
        <f aca="false">D1068/100</f>
        <v>0.162</v>
      </c>
      <c r="F1068" s="25"/>
      <c r="G1068" s="25"/>
      <c r="H1068" s="26" t="n">
        <f aca="false">H969*D1068/100</f>
        <v>0</v>
      </c>
      <c r="I1068" s="25"/>
      <c r="J1068" s="25"/>
      <c r="K1068" s="23" t="n">
        <v>0</v>
      </c>
      <c r="L1068" s="44" t="n">
        <f aca="false">D1068*K1068</f>
        <v>0</v>
      </c>
    </row>
    <row r="1069" customFormat="false" ht="16.5" hidden="false" customHeight="false" outlineLevel="0" collapsed="false">
      <c r="A1069" s="7"/>
      <c r="B1069" s="98"/>
      <c r="C1069" s="15"/>
      <c r="D1069" s="23"/>
      <c r="E1069" s="24"/>
      <c r="F1069" s="25"/>
      <c r="G1069" s="25"/>
      <c r="H1069" s="26"/>
      <c r="I1069" s="25"/>
      <c r="J1069" s="25"/>
      <c r="K1069" s="23"/>
      <c r="L1069" s="44" t="n">
        <f aca="false">L1064++L1065+L1066++L1067+L1068</f>
        <v>236.55</v>
      </c>
    </row>
    <row r="1070" customFormat="false" ht="16.5" hidden="false" customHeight="false" outlineLevel="0" collapsed="false">
      <c r="A1070" s="75"/>
      <c r="B1070" s="76"/>
      <c r="C1070" s="77"/>
      <c r="D1070" s="78"/>
      <c r="E1070" s="99"/>
      <c r="F1070" s="80" t="n">
        <v>0.3</v>
      </c>
      <c r="G1070" s="80" t="n">
        <v>0</v>
      </c>
      <c r="H1070" s="78" t="n">
        <v>29.52</v>
      </c>
      <c r="I1070" s="80" t="n">
        <v>119.2</v>
      </c>
      <c r="J1070" s="80" t="n">
        <v>0.5</v>
      </c>
      <c r="K1070" s="78"/>
      <c r="L1070" s="81" t="n">
        <f aca="false">L1069/100</f>
        <v>2.3655</v>
      </c>
    </row>
    <row r="1071" customFormat="false" ht="17.45" hidden="false" customHeight="true" outlineLevel="0" collapsed="false">
      <c r="A1071" s="93"/>
      <c r="B1071" s="63" t="s">
        <v>96</v>
      </c>
      <c r="C1071" s="95"/>
      <c r="D1071" s="96"/>
      <c r="E1071" s="97"/>
      <c r="F1071" s="125" t="n">
        <f aca="false">F1062+F1070</f>
        <v>3.5</v>
      </c>
      <c r="G1071" s="125" t="n">
        <f aca="false">G1062+G1070</f>
        <v>2.8</v>
      </c>
      <c r="H1071" s="125" t="n">
        <f aca="false">H1062+H1070</f>
        <v>56.92</v>
      </c>
      <c r="I1071" s="125" t="n">
        <f aca="false">I1062+I1070</f>
        <v>193.2</v>
      </c>
      <c r="J1071" s="125" t="n">
        <f aca="false">J1062+J1070</f>
        <v>0.5</v>
      </c>
      <c r="K1071" s="96"/>
      <c r="L1071" s="126" t="n">
        <f aca="false">L1062+L1070</f>
        <v>4.0655</v>
      </c>
    </row>
    <row r="1072" customFormat="false" ht="16.5" hidden="false" customHeight="false" outlineLevel="0" collapsed="false">
      <c r="A1072" s="178"/>
      <c r="B1072" s="179" t="s">
        <v>97</v>
      </c>
      <c r="C1072" s="180"/>
      <c r="D1072" s="181"/>
      <c r="E1072" s="182"/>
      <c r="F1072" s="181" t="n">
        <f aca="false">F993+F997+F1037+F1058+F1071</f>
        <v>51.17</v>
      </c>
      <c r="G1072" s="181" t="n">
        <f aca="false">G993+G997+G1037+G1058+G1071</f>
        <v>74.915</v>
      </c>
      <c r="H1072" s="181" t="n">
        <f aca="false">H993+H997+H1037+H1058+H1071</f>
        <v>261.8</v>
      </c>
      <c r="I1072" s="181" t="n">
        <f aca="false">I993+I997+I1037+I1058+I1071</f>
        <v>1727.84</v>
      </c>
      <c r="J1072" s="181" t="n">
        <f aca="false">J993+J997+J1037+J1058+J1071</f>
        <v>10.88</v>
      </c>
      <c r="K1072" s="181"/>
      <c r="L1072" s="181" t="n">
        <f aca="false">L993+L997+L1037+L1058+L1071</f>
        <v>111.3385</v>
      </c>
    </row>
    <row r="1073" customFormat="false" ht="16.35" hidden="false" customHeight="true" outlineLevel="0" collapsed="false">
      <c r="A1073" s="9" t="s">
        <v>293</v>
      </c>
      <c r="B1073" s="9"/>
      <c r="C1073" s="9"/>
      <c r="D1073" s="9"/>
      <c r="E1073" s="9"/>
      <c r="F1073" s="9"/>
      <c r="G1073" s="9"/>
      <c r="H1073" s="9"/>
      <c r="I1073" s="9"/>
      <c r="J1073" s="9"/>
      <c r="K1073" s="9"/>
      <c r="L1073" s="9"/>
    </row>
    <row r="1074" customFormat="false" ht="24.95" hidden="false" customHeight="true" outlineLevel="0" collapsed="false">
      <c r="A1074" s="9" t="s">
        <v>14</v>
      </c>
      <c r="B1074" s="9"/>
      <c r="C1074" s="9"/>
      <c r="D1074" s="9"/>
      <c r="E1074" s="9"/>
      <c r="F1074" s="9"/>
      <c r="G1074" s="9"/>
      <c r="H1074" s="9"/>
      <c r="I1074" s="9"/>
      <c r="J1074" s="9"/>
      <c r="K1074" s="9"/>
      <c r="L1074" s="9"/>
    </row>
    <row r="1075" customFormat="false" ht="36.95" hidden="false" customHeight="true" outlineLevel="0" collapsed="false">
      <c r="A1075" s="9"/>
      <c r="B1075" s="9"/>
      <c r="C1075" s="9"/>
      <c r="D1075" s="9"/>
      <c r="E1075" s="9"/>
      <c r="F1075" s="9"/>
      <c r="G1075" s="9"/>
      <c r="H1075" s="72" t="n">
        <v>0</v>
      </c>
      <c r="I1075" s="175"/>
      <c r="J1075" s="9"/>
      <c r="K1075" s="9"/>
      <c r="L1075" s="9"/>
    </row>
    <row r="1076" customFormat="false" ht="48.95" hidden="false" customHeight="true" outlineLevel="0" collapsed="false">
      <c r="A1076" s="7" t="s">
        <v>294</v>
      </c>
      <c r="B1076" s="41" t="s">
        <v>295</v>
      </c>
      <c r="C1076" s="15" t="s">
        <v>194</v>
      </c>
      <c r="D1076" s="25"/>
      <c r="E1076" s="26"/>
      <c r="F1076" s="25"/>
      <c r="G1076" s="25"/>
      <c r="H1076" s="73" t="s">
        <v>102</v>
      </c>
      <c r="I1076" s="25"/>
      <c r="J1076" s="25"/>
      <c r="K1076" s="23"/>
      <c r="L1076" s="43" t="n">
        <v>20.53</v>
      </c>
    </row>
    <row r="1077" customFormat="false" ht="16.5" hidden="false" customHeight="false" outlineLevel="0" collapsed="false">
      <c r="A1077" s="7"/>
      <c r="B1077" s="22" t="s">
        <v>19</v>
      </c>
      <c r="C1077" s="15"/>
      <c r="D1077" s="23" t="n">
        <v>4.8</v>
      </c>
      <c r="E1077" s="34" t="n">
        <f aca="false">D1077/100</f>
        <v>0.048</v>
      </c>
      <c r="F1077" s="25"/>
      <c r="G1077" s="25"/>
      <c r="H1077" s="26" t="n">
        <f aca="false">H1075*D1077/100</f>
        <v>0</v>
      </c>
      <c r="I1077" s="25"/>
      <c r="J1077" s="25"/>
      <c r="K1077" s="23" t="n">
        <v>237</v>
      </c>
      <c r="L1077" s="23" t="n">
        <f aca="false">D1077*K1077</f>
        <v>1137.6</v>
      </c>
    </row>
    <row r="1078" customFormat="false" ht="16.5" hidden="false" customHeight="false" outlineLevel="0" collapsed="false">
      <c r="A1078" s="7"/>
      <c r="B1078" s="22" t="s">
        <v>166</v>
      </c>
      <c r="C1078" s="15"/>
      <c r="D1078" s="23" t="n">
        <v>5.5</v>
      </c>
      <c r="E1078" s="34" t="n">
        <f aca="false">D1078/100</f>
        <v>0.055</v>
      </c>
      <c r="F1078" s="25"/>
      <c r="G1078" s="25"/>
      <c r="H1078" s="26" t="n">
        <f aca="false">H1075*D1078/100</f>
        <v>0</v>
      </c>
      <c r="I1078" s="25"/>
      <c r="J1078" s="25"/>
      <c r="K1078" s="23" t="n">
        <v>75</v>
      </c>
      <c r="L1078" s="23" t="n">
        <f aca="false">D1078*K1078</f>
        <v>412.5</v>
      </c>
    </row>
    <row r="1079" customFormat="false" ht="16.5" hidden="false" customHeight="false" outlineLevel="0" collapsed="false">
      <c r="A1079" s="7"/>
      <c r="B1079" s="22" t="s">
        <v>138</v>
      </c>
      <c r="C1079" s="15"/>
      <c r="D1079" s="23" t="n">
        <v>6</v>
      </c>
      <c r="E1079" s="34" t="n">
        <f aca="false">D1079/100/40</f>
        <v>0.0015</v>
      </c>
      <c r="F1079" s="25"/>
      <c r="G1079" s="25"/>
      <c r="H1079" s="26" t="n">
        <f aca="false">H1075*D1079/100</f>
        <v>0</v>
      </c>
      <c r="I1079" s="25"/>
      <c r="J1079" s="25"/>
      <c r="K1079" s="23" t="n">
        <v>5.5</v>
      </c>
      <c r="L1079" s="23" t="n">
        <f aca="false">D1079*K1079</f>
        <v>33</v>
      </c>
    </row>
    <row r="1080" customFormat="false" ht="16.5" hidden="false" customHeight="false" outlineLevel="0" collapsed="false">
      <c r="A1080" s="7"/>
      <c r="B1080" s="22" t="s">
        <v>21</v>
      </c>
      <c r="C1080" s="15"/>
      <c r="D1080" s="23" t="n">
        <v>1.4</v>
      </c>
      <c r="E1080" s="34" t="n">
        <f aca="false">D1080/100</f>
        <v>0.014</v>
      </c>
      <c r="F1080" s="25"/>
      <c r="G1080" s="25"/>
      <c r="H1080" s="26" t="n">
        <f aca="false">H1075*D1080/100</f>
        <v>0</v>
      </c>
      <c r="I1080" s="25"/>
      <c r="J1080" s="25"/>
      <c r="K1080" s="23" t="n">
        <v>46</v>
      </c>
      <c r="L1080" s="23" t="n">
        <f aca="false">D1080*K1080</f>
        <v>64.4</v>
      </c>
    </row>
    <row r="1081" customFormat="false" ht="16.5" hidden="false" customHeight="false" outlineLevel="0" collapsed="false">
      <c r="A1081" s="7"/>
      <c r="B1081" s="22" t="s">
        <v>24</v>
      </c>
      <c r="C1081" s="15"/>
      <c r="D1081" s="23" t="n">
        <v>0.4</v>
      </c>
      <c r="E1081" s="34" t="n">
        <f aca="false">D1081/100</f>
        <v>0.004</v>
      </c>
      <c r="F1081" s="25"/>
      <c r="G1081" s="25"/>
      <c r="H1081" s="26" t="n">
        <f aca="false">H1075*D1081/100</f>
        <v>0</v>
      </c>
      <c r="I1081" s="25"/>
      <c r="J1081" s="25"/>
      <c r="K1081" s="23" t="n">
        <v>49</v>
      </c>
      <c r="L1081" s="23" t="n">
        <f aca="false">D1081*K1081</f>
        <v>19.6</v>
      </c>
    </row>
    <row r="1082" customFormat="false" ht="16.5" hidden="false" customHeight="false" outlineLevel="0" collapsed="false">
      <c r="A1082" s="7"/>
      <c r="B1082" s="22" t="s">
        <v>31</v>
      </c>
      <c r="C1082" s="15"/>
      <c r="D1082" s="23" t="n">
        <v>0.4</v>
      </c>
      <c r="E1082" s="34" t="n">
        <f aca="false">D1082/100</f>
        <v>0.004</v>
      </c>
      <c r="F1082" s="25"/>
      <c r="G1082" s="25"/>
      <c r="H1082" s="26" t="n">
        <f aca="false">H1075*D1082/100</f>
        <v>0</v>
      </c>
      <c r="I1082" s="25"/>
      <c r="J1082" s="25"/>
      <c r="K1082" s="23" t="n">
        <v>390</v>
      </c>
      <c r="L1082" s="23" t="n">
        <f aca="false">D1082*K1082</f>
        <v>156</v>
      </c>
    </row>
    <row r="1083" customFormat="false" ht="16.5" hidden="false" customHeight="false" outlineLevel="0" collapsed="false">
      <c r="A1083" s="7"/>
      <c r="B1083" s="22" t="s">
        <v>20</v>
      </c>
      <c r="C1083" s="15"/>
      <c r="D1083" s="23" t="n">
        <v>1</v>
      </c>
      <c r="E1083" s="34" t="n">
        <f aca="false">D1083/100</f>
        <v>0.01</v>
      </c>
      <c r="F1083" s="25"/>
      <c r="G1083" s="25"/>
      <c r="H1083" s="26" t="n">
        <f aca="false">H1075*D1083/100</f>
        <v>0</v>
      </c>
      <c r="I1083" s="25"/>
      <c r="J1083" s="25"/>
      <c r="K1083" s="23" t="n">
        <v>40</v>
      </c>
      <c r="L1083" s="23" t="n">
        <f aca="false">D1083*K1083</f>
        <v>40</v>
      </c>
    </row>
    <row r="1084" customFormat="false" ht="34.35" hidden="false" customHeight="true" outlineLevel="0" collapsed="false">
      <c r="A1084" s="27"/>
      <c r="B1084" s="28" t="s">
        <v>28</v>
      </c>
      <c r="C1084" s="15"/>
      <c r="D1084" s="31" t="n">
        <v>4</v>
      </c>
      <c r="E1084" s="112" t="n">
        <f aca="false">D1084/100</f>
        <v>0.04</v>
      </c>
      <c r="F1084" s="31"/>
      <c r="G1084" s="31"/>
      <c r="H1084" s="86" t="n">
        <v>4</v>
      </c>
      <c r="I1084" s="31"/>
      <c r="J1084" s="31"/>
      <c r="K1084" s="29" t="n">
        <v>0</v>
      </c>
      <c r="L1084" s="23" t="n">
        <f aca="false">D1084*K1084</f>
        <v>0</v>
      </c>
    </row>
    <row r="1085" customFormat="false" ht="16.5" hidden="false" customHeight="false" outlineLevel="0" collapsed="false">
      <c r="A1085" s="7"/>
      <c r="B1085" s="22" t="s">
        <v>29</v>
      </c>
      <c r="C1085" s="33"/>
      <c r="D1085" s="25" t="n">
        <v>2</v>
      </c>
      <c r="E1085" s="34" t="n">
        <f aca="false">D1085/100</f>
        <v>0.02</v>
      </c>
      <c r="F1085" s="25"/>
      <c r="G1085" s="25"/>
      <c r="H1085" s="26" t="n">
        <f aca="false">H1075*D1085/100</f>
        <v>0</v>
      </c>
      <c r="I1085" s="25"/>
      <c r="J1085" s="25"/>
      <c r="K1085" s="23" t="n">
        <v>50</v>
      </c>
      <c r="L1085" s="23" t="n">
        <f aca="false">D1085*K1085</f>
        <v>100</v>
      </c>
    </row>
    <row r="1086" customFormat="false" ht="16.5" hidden="false" customHeight="false" outlineLevel="0" collapsed="false">
      <c r="A1086" s="7"/>
      <c r="B1086" s="22" t="s">
        <v>30</v>
      </c>
      <c r="C1086" s="33"/>
      <c r="D1086" s="26" t="n">
        <v>0.18</v>
      </c>
      <c r="E1086" s="34" t="n">
        <f aca="false">D1086/100</f>
        <v>0.0018</v>
      </c>
      <c r="F1086" s="25"/>
      <c r="G1086" s="25"/>
      <c r="H1086" s="26" t="n">
        <f aca="false">H1075*D1086/100</f>
        <v>0</v>
      </c>
      <c r="I1086" s="25"/>
      <c r="J1086" s="25"/>
      <c r="K1086" s="23" t="n">
        <v>30</v>
      </c>
      <c r="L1086" s="23" t="n">
        <f aca="false">D1086*K1086</f>
        <v>5.4</v>
      </c>
    </row>
    <row r="1087" customFormat="false" ht="16.5" hidden="false" customHeight="false" outlineLevel="0" collapsed="false">
      <c r="A1087" s="7"/>
      <c r="B1087" s="22" t="s">
        <v>31</v>
      </c>
      <c r="C1087" s="33"/>
      <c r="D1087" s="26" t="n">
        <v>0.18</v>
      </c>
      <c r="E1087" s="34" t="n">
        <f aca="false">D1087/100</f>
        <v>0.0018</v>
      </c>
      <c r="F1087" s="25"/>
      <c r="G1087" s="25"/>
      <c r="H1087" s="26" t="n">
        <f aca="false">H1075*D1087/100</f>
        <v>0</v>
      </c>
      <c r="I1087" s="25"/>
      <c r="J1087" s="25"/>
      <c r="K1087" s="23" t="n">
        <v>390</v>
      </c>
      <c r="L1087" s="23" t="n">
        <f aca="false">D1087*K1087</f>
        <v>70.2</v>
      </c>
    </row>
    <row r="1088" customFormat="false" ht="16.5" hidden="false" customHeight="false" outlineLevel="0" collapsed="false">
      <c r="A1088" s="7"/>
      <c r="B1088" s="22" t="s">
        <v>21</v>
      </c>
      <c r="C1088" s="33"/>
      <c r="D1088" s="26" t="n">
        <v>0.32</v>
      </c>
      <c r="E1088" s="34" t="n">
        <f aca="false">D1088/100</f>
        <v>0.0032</v>
      </c>
      <c r="F1088" s="25"/>
      <c r="G1088" s="25"/>
      <c r="H1088" s="26" t="n">
        <f aca="false">H1075*D1088/100</f>
        <v>0</v>
      </c>
      <c r="I1088" s="25"/>
      <c r="J1088" s="25"/>
      <c r="K1088" s="23" t="n">
        <v>46</v>
      </c>
      <c r="L1088" s="23" t="n">
        <f aca="false">D1088*K1088</f>
        <v>14.72</v>
      </c>
    </row>
    <row r="1089" customFormat="false" ht="16.5" hidden="false" customHeight="false" outlineLevel="0" collapsed="false">
      <c r="A1089" s="7"/>
      <c r="B1089" s="22" t="s">
        <v>32</v>
      </c>
      <c r="C1089" s="33"/>
      <c r="D1089" s="25" t="n">
        <v>2</v>
      </c>
      <c r="E1089" s="34" t="n">
        <f aca="false">D1089/100</f>
        <v>0.02</v>
      </c>
      <c r="F1089" s="25"/>
      <c r="G1089" s="25"/>
      <c r="H1089" s="26" t="n">
        <f aca="false">H1075*D1089/100</f>
        <v>0</v>
      </c>
      <c r="I1089" s="25"/>
      <c r="J1089" s="25"/>
      <c r="K1089" s="23" t="n">
        <v>0</v>
      </c>
      <c r="L1089" s="23" t="n">
        <f aca="false">D1089*K1089</f>
        <v>0</v>
      </c>
    </row>
    <row r="1090" customFormat="false" ht="19.9" hidden="false" customHeight="true" outlineLevel="0" collapsed="false">
      <c r="A1090" s="7"/>
      <c r="B1090" s="14"/>
      <c r="C1090" s="15"/>
      <c r="D1090" s="25"/>
      <c r="E1090" s="26"/>
      <c r="F1090" s="25"/>
      <c r="G1090" s="25"/>
      <c r="H1090" s="26"/>
      <c r="I1090" s="25"/>
      <c r="J1090" s="25"/>
      <c r="K1090" s="23"/>
      <c r="L1090" s="44" t="n">
        <f aca="false">L1077+L1078+L1079+L1080+L1081+L1082+L1083+L1084+L1085+L1086+L1087+L1088+L1089</f>
        <v>2053.42</v>
      </c>
    </row>
    <row r="1091" customFormat="false" ht="16.5" hidden="false" customHeight="false" outlineLevel="0" collapsed="false">
      <c r="A1091" s="42"/>
      <c r="B1091" s="36"/>
      <c r="C1091" s="37"/>
      <c r="D1091" s="40"/>
      <c r="E1091" s="59"/>
      <c r="F1091" s="38" t="n">
        <v>27.12</v>
      </c>
      <c r="G1091" s="40" t="n">
        <v>12.24</v>
      </c>
      <c r="H1091" s="38" t="n">
        <v>48.72</v>
      </c>
      <c r="I1091" s="40" t="n">
        <v>412.8</v>
      </c>
      <c r="J1091" s="40" t="n">
        <v>0</v>
      </c>
      <c r="K1091" s="38"/>
      <c r="L1091" s="45" t="n">
        <f aca="false">L1090/100</f>
        <v>20.5342</v>
      </c>
    </row>
    <row r="1092" customFormat="false" ht="44.1" hidden="false" customHeight="true" outlineLevel="0" collapsed="false">
      <c r="A1092" s="7" t="s">
        <v>262</v>
      </c>
      <c r="B1092" s="41" t="s">
        <v>35</v>
      </c>
      <c r="C1092" s="15" t="n">
        <v>150</v>
      </c>
      <c r="D1092" s="23"/>
      <c r="E1092" s="24"/>
      <c r="F1092" s="25"/>
      <c r="G1092" s="25"/>
      <c r="H1092" s="26"/>
      <c r="I1092" s="25"/>
      <c r="J1092" s="25"/>
      <c r="K1092" s="23"/>
      <c r="L1092" s="16" t="n">
        <v>5.93</v>
      </c>
    </row>
    <row r="1093" customFormat="false" ht="16.5" hidden="false" customHeight="false" outlineLevel="0" collapsed="false">
      <c r="A1093" s="7"/>
      <c r="B1093" s="22" t="s">
        <v>36</v>
      </c>
      <c r="C1093" s="15"/>
      <c r="D1093" s="23" t="n">
        <v>0.33</v>
      </c>
      <c r="E1093" s="24" t="n">
        <f aca="false">D1093/100</f>
        <v>0.0033</v>
      </c>
      <c r="F1093" s="25"/>
      <c r="G1093" s="25"/>
      <c r="H1093" s="26" t="n">
        <f aca="false">H1074*D1093/100</f>
        <v>0</v>
      </c>
      <c r="I1093" s="25"/>
      <c r="J1093" s="25"/>
      <c r="K1093" s="23" t="n">
        <v>450</v>
      </c>
      <c r="L1093" s="23" t="n">
        <f aca="false">D1093*K1093</f>
        <v>148.5</v>
      </c>
    </row>
    <row r="1094" customFormat="false" ht="16.5" hidden="false" customHeight="false" outlineLevel="0" collapsed="false">
      <c r="A1094" s="7"/>
      <c r="B1094" s="22" t="s">
        <v>21</v>
      </c>
      <c r="C1094" s="15"/>
      <c r="D1094" s="23" t="n">
        <v>1.5</v>
      </c>
      <c r="E1094" s="24" t="n">
        <f aca="false">D1094/100</f>
        <v>0.015</v>
      </c>
      <c r="F1094" s="25"/>
      <c r="G1094" s="25"/>
      <c r="H1094" s="26" t="n">
        <f aca="false">H1074*D1094/100</f>
        <v>0</v>
      </c>
      <c r="I1094" s="25"/>
      <c r="J1094" s="25"/>
      <c r="K1094" s="23" t="n">
        <v>46</v>
      </c>
      <c r="L1094" s="23" t="n">
        <f aca="false">D1094*K1094</f>
        <v>69</v>
      </c>
    </row>
    <row r="1095" customFormat="false" ht="16.5" hidden="false" customHeight="false" outlineLevel="0" collapsed="false">
      <c r="A1095" s="7"/>
      <c r="B1095" s="22" t="s">
        <v>29</v>
      </c>
      <c r="C1095" s="15"/>
      <c r="D1095" s="23" t="n">
        <v>7.5</v>
      </c>
      <c r="E1095" s="24" t="n">
        <f aca="false">D1095/100</f>
        <v>0.075</v>
      </c>
      <c r="F1095" s="25"/>
      <c r="G1095" s="25"/>
      <c r="H1095" s="26" t="n">
        <f aca="false">H1074*D1095/100</f>
        <v>0</v>
      </c>
      <c r="I1095" s="25"/>
      <c r="J1095" s="25"/>
      <c r="K1095" s="23" t="n">
        <v>50</v>
      </c>
      <c r="L1095" s="23" t="n">
        <f aca="false">D1095*K1095</f>
        <v>375</v>
      </c>
    </row>
    <row r="1096" customFormat="false" ht="16.5" hidden="false" customHeight="false" outlineLevel="0" collapsed="false">
      <c r="A1096" s="7"/>
      <c r="B1096" s="22" t="s">
        <v>32</v>
      </c>
      <c r="C1096" s="15"/>
      <c r="D1096" s="23" t="n">
        <v>9</v>
      </c>
      <c r="E1096" s="24" t="n">
        <f aca="false">D1096/100</f>
        <v>0.09</v>
      </c>
      <c r="F1096" s="25"/>
      <c r="G1096" s="25"/>
      <c r="H1096" s="26" t="n">
        <f aca="false">H1074*D1096/100</f>
        <v>0</v>
      </c>
      <c r="I1096" s="25"/>
      <c r="J1096" s="25"/>
      <c r="K1096" s="23" t="n">
        <v>0</v>
      </c>
      <c r="L1096" s="23" t="n">
        <f aca="false">D1096*K1096</f>
        <v>0</v>
      </c>
    </row>
    <row r="1097" customFormat="false" ht="16.5" hidden="false" customHeight="false" outlineLevel="0" collapsed="false">
      <c r="A1097" s="7"/>
      <c r="B1097" s="22"/>
      <c r="C1097" s="15"/>
      <c r="D1097" s="23"/>
      <c r="E1097" s="24"/>
      <c r="F1097" s="25"/>
      <c r="G1097" s="25"/>
      <c r="H1097" s="26"/>
      <c r="I1097" s="25"/>
      <c r="J1097" s="25"/>
      <c r="K1097" s="23"/>
      <c r="L1097" s="23" t="n">
        <f aca="false">L1093+L1094+L1095+L1096</f>
        <v>592.5</v>
      </c>
    </row>
    <row r="1098" customFormat="false" ht="16.5" hidden="false" customHeight="false" outlineLevel="0" collapsed="false">
      <c r="A1098" s="42"/>
      <c r="B1098" s="36" t="s">
        <v>33</v>
      </c>
      <c r="C1098" s="37"/>
      <c r="D1098" s="38"/>
      <c r="E1098" s="39"/>
      <c r="F1098" s="38" t="n">
        <v>3.58</v>
      </c>
      <c r="G1098" s="40" t="n">
        <v>2.4</v>
      </c>
      <c r="H1098" s="40" t="n">
        <v>25.5</v>
      </c>
      <c r="I1098" s="40" t="n">
        <v>136.6</v>
      </c>
      <c r="J1098" s="40" t="n">
        <v>0</v>
      </c>
      <c r="K1098" s="38"/>
      <c r="L1098" s="38" t="n">
        <f aca="false">L1097/100</f>
        <v>5.925</v>
      </c>
    </row>
    <row r="1099" customFormat="false" ht="16.5" hidden="false" customHeight="false" outlineLevel="0" collapsed="false">
      <c r="A1099" s="7" t="s">
        <v>37</v>
      </c>
      <c r="B1099" s="14" t="s">
        <v>38</v>
      </c>
      <c r="C1099" s="15" t="n">
        <v>20</v>
      </c>
      <c r="D1099" s="23"/>
      <c r="E1099" s="24"/>
      <c r="F1099" s="25"/>
      <c r="G1099" s="25"/>
      <c r="H1099" s="26"/>
      <c r="I1099" s="25"/>
      <c r="J1099" s="25"/>
      <c r="K1099" s="23"/>
      <c r="L1099" s="16" t="n">
        <v>0.74</v>
      </c>
    </row>
    <row r="1100" customFormat="false" ht="16.5" hidden="false" customHeight="false" outlineLevel="0" collapsed="false">
      <c r="A1100" s="7"/>
      <c r="B1100" s="14"/>
      <c r="C1100" s="15"/>
      <c r="D1100" s="23" t="n">
        <v>2</v>
      </c>
      <c r="E1100" s="24" t="n">
        <f aca="false">D1100/100</f>
        <v>0.02</v>
      </c>
      <c r="F1100" s="25"/>
      <c r="G1100" s="25"/>
      <c r="H1100" s="26" t="n">
        <f aca="false">H1075*D1100/100</f>
        <v>0</v>
      </c>
      <c r="I1100" s="25"/>
      <c r="J1100" s="25"/>
      <c r="K1100" s="23" t="n">
        <v>41</v>
      </c>
      <c r="L1100" s="23" t="n">
        <f aca="false">D1100*K1100</f>
        <v>82</v>
      </c>
    </row>
    <row r="1101" customFormat="false" ht="16.5" hidden="false" customHeight="false" outlineLevel="0" collapsed="false">
      <c r="A1101" s="42"/>
      <c r="B1101" s="36" t="s">
        <v>33</v>
      </c>
      <c r="C1101" s="37"/>
      <c r="D1101" s="38"/>
      <c r="E1101" s="39"/>
      <c r="F1101" s="40" t="n">
        <v>2.4</v>
      </c>
      <c r="G1101" s="40" t="n">
        <v>0.4</v>
      </c>
      <c r="H1101" s="40" t="n">
        <v>12.2</v>
      </c>
      <c r="I1101" s="40" t="n">
        <v>63.6</v>
      </c>
      <c r="J1101" s="40" t="n">
        <v>0</v>
      </c>
      <c r="K1101" s="38"/>
      <c r="L1101" s="38" t="n">
        <f aca="false">L1100/100</f>
        <v>0.82</v>
      </c>
    </row>
    <row r="1102" customFormat="false" ht="18" hidden="false" customHeight="true" outlineLevel="0" collapsed="false">
      <c r="A1102" s="46"/>
      <c r="B1102" s="63" t="s">
        <v>39</v>
      </c>
      <c r="C1102" s="48"/>
      <c r="D1102" s="49"/>
      <c r="E1102" s="50"/>
      <c r="F1102" s="49" t="n">
        <f aca="false">F1091+F1098+F1101</f>
        <v>33.1</v>
      </c>
      <c r="G1102" s="49" t="n">
        <f aca="false">G1091+G1098+G1101</f>
        <v>15.04</v>
      </c>
      <c r="H1102" s="52" t="n">
        <f aca="false">H1091+H1098+H1101</f>
        <v>86.42</v>
      </c>
      <c r="I1102" s="51" t="n">
        <f aca="false">I1091+I1098+I1101</f>
        <v>613</v>
      </c>
      <c r="J1102" s="49" t="n">
        <f aca="false">J1091+J1098+J1101</f>
        <v>0</v>
      </c>
      <c r="K1102" s="49"/>
      <c r="L1102" s="49" t="n">
        <f aca="false">L1091+L1098+L1101</f>
        <v>27.2792</v>
      </c>
    </row>
    <row r="1103" customFormat="false" ht="16.35" hidden="false" customHeight="true" outlineLevel="0" collapsed="false">
      <c r="A1103" s="9" t="s">
        <v>40</v>
      </c>
      <c r="B1103" s="9"/>
      <c r="C1103" s="9"/>
      <c r="D1103" s="9"/>
      <c r="E1103" s="9"/>
      <c r="F1103" s="9"/>
      <c r="G1103" s="9"/>
      <c r="H1103" s="9"/>
      <c r="I1103" s="9"/>
      <c r="J1103" s="9"/>
      <c r="K1103" s="9"/>
      <c r="L1103" s="9"/>
    </row>
    <row r="1104" customFormat="false" ht="25.7" hidden="false" customHeight="true" outlineLevel="0" collapsed="false">
      <c r="A1104" s="7" t="s">
        <v>197</v>
      </c>
      <c r="B1104" s="41" t="s">
        <v>42</v>
      </c>
      <c r="C1104" s="15" t="n">
        <v>150</v>
      </c>
      <c r="D1104" s="23"/>
      <c r="E1104" s="24"/>
      <c r="F1104" s="25"/>
      <c r="G1104" s="25"/>
      <c r="H1104" s="26"/>
      <c r="I1104" s="25"/>
      <c r="J1104" s="25"/>
      <c r="K1104" s="23"/>
      <c r="L1104" s="43" t="n">
        <v>5.85</v>
      </c>
    </row>
    <row r="1105" customFormat="false" ht="16.35" hidden="false" customHeight="true" outlineLevel="0" collapsed="false">
      <c r="A1105" s="7"/>
      <c r="B1105" s="22" t="s">
        <v>43</v>
      </c>
      <c r="C1105" s="15"/>
      <c r="D1105" s="23" t="n">
        <v>15</v>
      </c>
      <c r="E1105" s="24" t="n">
        <f aca="false">D1105/100</f>
        <v>0.15</v>
      </c>
      <c r="F1105" s="25"/>
      <c r="G1105" s="25"/>
      <c r="H1105" s="26" t="n">
        <f aca="false">H1075*D1105/100</f>
        <v>0</v>
      </c>
      <c r="I1105" s="25"/>
      <c r="J1105" s="25"/>
      <c r="K1105" s="23" t="n">
        <v>39</v>
      </c>
      <c r="L1105" s="44" t="n">
        <f aca="false">D1105*K1105</f>
        <v>585</v>
      </c>
    </row>
    <row r="1106" customFormat="false" ht="21" hidden="false" customHeight="true" outlineLevel="0" collapsed="false">
      <c r="A1106" s="46"/>
      <c r="B1106" s="47" t="s">
        <v>33</v>
      </c>
      <c r="C1106" s="48"/>
      <c r="D1106" s="49"/>
      <c r="E1106" s="50"/>
      <c r="F1106" s="51" t="n">
        <v>0.75</v>
      </c>
      <c r="G1106" s="51" t="n">
        <v>0</v>
      </c>
      <c r="H1106" s="51" t="n">
        <v>18.3</v>
      </c>
      <c r="I1106" s="51" t="n">
        <v>76.2</v>
      </c>
      <c r="J1106" s="51" t="n">
        <v>10</v>
      </c>
      <c r="K1106" s="49"/>
      <c r="L1106" s="53" t="n">
        <f aca="false">L1105/100</f>
        <v>5.85</v>
      </c>
    </row>
    <row r="1107" customFormat="false" ht="16.35" hidden="false" customHeight="true" outlineLevel="0" collapsed="false">
      <c r="A1107" s="9" t="s">
        <v>44</v>
      </c>
      <c r="B1107" s="9"/>
      <c r="C1107" s="9"/>
      <c r="D1107" s="9"/>
      <c r="E1107" s="9"/>
      <c r="F1107" s="9"/>
      <c r="G1107" s="9"/>
      <c r="H1107" s="9"/>
      <c r="I1107" s="9"/>
      <c r="J1107" s="9"/>
      <c r="K1107" s="9"/>
      <c r="L1107" s="9"/>
    </row>
    <row r="1108" customFormat="false" ht="38.1" hidden="false" customHeight="true" outlineLevel="0" collapsed="false">
      <c r="A1108" s="7" t="s">
        <v>347</v>
      </c>
      <c r="B1108" s="41" t="s">
        <v>298</v>
      </c>
      <c r="C1108" s="15" t="n">
        <v>150</v>
      </c>
      <c r="D1108" s="23"/>
      <c r="E1108" s="24"/>
      <c r="F1108" s="23"/>
      <c r="G1108" s="25"/>
      <c r="H1108" s="26"/>
      <c r="I1108" s="25"/>
      <c r="J1108" s="25"/>
      <c r="K1108" s="23"/>
      <c r="L1108" s="43" t="n">
        <v>3.15</v>
      </c>
    </row>
    <row r="1109" customFormat="false" ht="16.5" hidden="false" customHeight="false" outlineLevel="0" collapsed="false">
      <c r="A1109" s="7"/>
      <c r="B1109" s="22" t="s">
        <v>51</v>
      </c>
      <c r="C1109" s="15"/>
      <c r="D1109" s="23" t="n">
        <v>4</v>
      </c>
      <c r="E1109" s="24" t="n">
        <f aca="false">D1109/100</f>
        <v>0.04</v>
      </c>
      <c r="F1109" s="23"/>
      <c r="G1109" s="25"/>
      <c r="H1109" s="26" t="n">
        <f aca="false">H1081*D1109/100</f>
        <v>0</v>
      </c>
      <c r="I1109" s="25"/>
      <c r="J1109" s="25"/>
      <c r="K1109" s="23" t="n">
        <v>27</v>
      </c>
      <c r="L1109" s="23" t="n">
        <f aca="false">D1109*K1109</f>
        <v>108</v>
      </c>
    </row>
    <row r="1110" customFormat="false" ht="16.5" hidden="false" customHeight="false" outlineLevel="0" collapsed="false">
      <c r="A1110" s="7"/>
      <c r="B1110" s="22" t="s">
        <v>52</v>
      </c>
      <c r="C1110" s="15"/>
      <c r="D1110" s="23" t="n">
        <v>4.26</v>
      </c>
      <c r="E1110" s="24" t="n">
        <f aca="false">D1110/100</f>
        <v>0.0426</v>
      </c>
      <c r="F1110" s="23"/>
      <c r="G1110" s="25"/>
      <c r="H1110" s="26" t="n">
        <f aca="false">D1110*H1081/100</f>
        <v>0</v>
      </c>
      <c r="I1110" s="25"/>
      <c r="J1110" s="25"/>
      <c r="K1110" s="23" t="n">
        <v>0</v>
      </c>
      <c r="L1110" s="23" t="n">
        <f aca="false">D1110*K1110</f>
        <v>0</v>
      </c>
    </row>
    <row r="1111" customFormat="false" ht="16.5" hidden="false" customHeight="false" outlineLevel="0" collapsed="false">
      <c r="A1111" s="7"/>
      <c r="B1111" s="22" t="s">
        <v>53</v>
      </c>
      <c r="C1111" s="15"/>
      <c r="D1111" s="23" t="n">
        <v>4.6</v>
      </c>
      <c r="E1111" s="24" t="n">
        <f aca="false">D1111/100</f>
        <v>0.046</v>
      </c>
      <c r="F1111" s="23"/>
      <c r="G1111" s="25"/>
      <c r="H1111" s="26" t="n">
        <f aca="false">H1083*D1111/100</f>
        <v>0</v>
      </c>
      <c r="I1111" s="25"/>
      <c r="J1111" s="25"/>
      <c r="K1111" s="23" t="n">
        <v>0</v>
      </c>
      <c r="L1111" s="23" t="n">
        <f aca="false">D1111*K1111</f>
        <v>0</v>
      </c>
    </row>
    <row r="1112" customFormat="false" ht="16.5" hidden="false" customHeight="false" outlineLevel="0" collapsed="false">
      <c r="A1112" s="7"/>
      <c r="B1112" s="22" t="s">
        <v>54</v>
      </c>
      <c r="C1112" s="15"/>
      <c r="D1112" s="23" t="n">
        <v>5.35</v>
      </c>
      <c r="E1112" s="24" t="n">
        <f aca="false">D1112/100</f>
        <v>0.0535</v>
      </c>
      <c r="F1112" s="23"/>
      <c r="G1112" s="25"/>
      <c r="H1112" s="26" t="n">
        <f aca="false">H1084*D1112/100</f>
        <v>0.214</v>
      </c>
      <c r="I1112" s="25"/>
      <c r="J1112" s="25"/>
      <c r="K1112" s="23" t="n">
        <v>0</v>
      </c>
      <c r="L1112" s="23" t="n">
        <f aca="false">D1112*K1112</f>
        <v>0</v>
      </c>
    </row>
    <row r="1113" customFormat="false" ht="16.5" hidden="false" customHeight="false" outlineLevel="0" collapsed="false">
      <c r="A1113" s="7"/>
      <c r="B1113" s="22" t="s">
        <v>55</v>
      </c>
      <c r="C1113" s="15"/>
      <c r="D1113" s="23" t="n">
        <v>0.8</v>
      </c>
      <c r="E1113" s="24" t="n">
        <f aca="false">D1113/100</f>
        <v>0.008</v>
      </c>
      <c r="F1113" s="23"/>
      <c r="G1113" s="25"/>
      <c r="H1113" s="26" t="n">
        <f aca="false">H1085*D1113/100</f>
        <v>0</v>
      </c>
      <c r="I1113" s="25"/>
      <c r="J1113" s="25"/>
      <c r="K1113" s="23" t="n">
        <v>0</v>
      </c>
      <c r="L1113" s="23" t="n">
        <f aca="false">D1113*K1113</f>
        <v>0</v>
      </c>
    </row>
    <row r="1114" customFormat="false" ht="16.5" hidden="false" customHeight="false" outlineLevel="0" collapsed="false">
      <c r="A1114" s="7"/>
      <c r="B1114" s="22" t="s">
        <v>56</v>
      </c>
      <c r="C1114" s="15"/>
      <c r="D1114" s="23" t="n">
        <v>0.96</v>
      </c>
      <c r="E1114" s="24" t="n">
        <f aca="false">D1114/100</f>
        <v>0.0096</v>
      </c>
      <c r="F1114" s="23"/>
      <c r="G1114" s="25"/>
      <c r="H1114" s="26" t="n">
        <f aca="false">H1086*D1114/100</f>
        <v>0</v>
      </c>
      <c r="I1114" s="25"/>
      <c r="J1114" s="25"/>
      <c r="K1114" s="23" t="n">
        <v>30</v>
      </c>
      <c r="L1114" s="23" t="n">
        <f aca="false">D1114*K1114</f>
        <v>28.8</v>
      </c>
    </row>
    <row r="1115" customFormat="false" ht="16.5" hidden="false" customHeight="false" outlineLevel="0" collapsed="false">
      <c r="A1115" s="7"/>
      <c r="B1115" s="22" t="s">
        <v>118</v>
      </c>
      <c r="C1115" s="15"/>
      <c r="D1115" s="23" t="n">
        <v>0.69</v>
      </c>
      <c r="E1115" s="24" t="n">
        <f aca="false">D1115/100</f>
        <v>0.0069</v>
      </c>
      <c r="F1115" s="23"/>
      <c r="G1115" s="25"/>
      <c r="H1115" s="26" t="n">
        <f aca="false">H1081*D1115/100</f>
        <v>0</v>
      </c>
      <c r="I1115" s="25"/>
      <c r="J1115" s="25"/>
      <c r="K1115" s="23" t="n">
        <v>30</v>
      </c>
      <c r="L1115" s="23" t="n">
        <f aca="false">D1115*K1115</f>
        <v>20.7</v>
      </c>
    </row>
    <row r="1116" customFormat="false" ht="16.5" hidden="false" customHeight="false" outlineLevel="0" collapsed="false">
      <c r="A1116" s="7"/>
      <c r="B1116" s="22" t="s">
        <v>58</v>
      </c>
      <c r="C1116" s="15"/>
      <c r="D1116" s="23" t="n">
        <v>0.15</v>
      </c>
      <c r="E1116" s="24" t="n">
        <f aca="false">D1116/100</f>
        <v>0.0015</v>
      </c>
      <c r="F1116" s="23"/>
      <c r="G1116" s="25"/>
      <c r="H1116" s="26" t="n">
        <f aca="false">H1081*D1116/100</f>
        <v>0</v>
      </c>
      <c r="I1116" s="25"/>
      <c r="J1116" s="25"/>
      <c r="K1116" s="23" t="n">
        <v>84</v>
      </c>
      <c r="L1116" s="23" t="n">
        <f aca="false">D1116*K1116</f>
        <v>12.6</v>
      </c>
    </row>
    <row r="1117" customFormat="false" ht="15.95" hidden="false" customHeight="true" outlineLevel="0" collapsed="false">
      <c r="A1117" s="7"/>
      <c r="B1117" s="22" t="s">
        <v>69</v>
      </c>
      <c r="C1117" s="15"/>
      <c r="D1117" s="23" t="n">
        <v>0.075</v>
      </c>
      <c r="E1117" s="24" t="n">
        <f aca="false">D1117/100</f>
        <v>0.00075</v>
      </c>
      <c r="F1117" s="23"/>
      <c r="G1117" s="25"/>
      <c r="H1117" s="26" t="n">
        <f aca="false">H1081*D1117/100</f>
        <v>0</v>
      </c>
      <c r="I1117" s="25"/>
      <c r="J1117" s="25"/>
      <c r="K1117" s="23" t="n">
        <v>14</v>
      </c>
      <c r="L1117" s="23" t="n">
        <f aca="false">D1117*K1117</f>
        <v>1.05</v>
      </c>
    </row>
    <row r="1118" customFormat="false" ht="18.95" hidden="false" customHeight="true" outlineLevel="0" collapsed="false">
      <c r="A1118" s="7"/>
      <c r="B1118" s="22" t="s">
        <v>32</v>
      </c>
      <c r="C1118" s="15"/>
      <c r="D1118" s="23" t="n">
        <v>11.25</v>
      </c>
      <c r="E1118" s="24" t="n">
        <f aca="false">D1118/100</f>
        <v>0.1125</v>
      </c>
      <c r="F1118" s="23"/>
      <c r="G1118" s="25"/>
      <c r="H1118" s="26" t="n">
        <f aca="false">H1081*D1118/100</f>
        <v>0</v>
      </c>
      <c r="I1118" s="25"/>
      <c r="J1118" s="25"/>
      <c r="K1118" s="23" t="n">
        <v>0</v>
      </c>
      <c r="L1118" s="23" t="n">
        <f aca="false">D1118*K1118</f>
        <v>0</v>
      </c>
    </row>
    <row r="1119" customFormat="false" ht="16.5" hidden="false" customHeight="false" outlineLevel="0" collapsed="false">
      <c r="A1119" s="27"/>
      <c r="B1119" s="28" t="s">
        <v>300</v>
      </c>
      <c r="C1119" s="15"/>
      <c r="D1119" s="31" t="n">
        <v>4.2</v>
      </c>
      <c r="E1119" s="30" t="n">
        <f aca="false">D1119/100</f>
        <v>0.042</v>
      </c>
      <c r="F1119" s="29"/>
      <c r="G1119" s="31"/>
      <c r="H1119" s="86" t="n">
        <f aca="false">H1081*D1119/100</f>
        <v>0</v>
      </c>
      <c r="I1119" s="31"/>
      <c r="J1119" s="31"/>
      <c r="K1119" s="29" t="n">
        <v>0</v>
      </c>
      <c r="L1119" s="29" t="n">
        <f aca="false">D1119*K1119</f>
        <v>0</v>
      </c>
    </row>
    <row r="1120" customFormat="false" ht="19.9" hidden="false" customHeight="true" outlineLevel="0" collapsed="false">
      <c r="A1120" s="7"/>
      <c r="B1120" s="22" t="s">
        <v>30</v>
      </c>
      <c r="C1120" s="15"/>
      <c r="D1120" s="25" t="n">
        <v>1.3</v>
      </c>
      <c r="E1120" s="24" t="n">
        <f aca="false">D1120/100</f>
        <v>0.013</v>
      </c>
      <c r="F1120" s="23"/>
      <c r="G1120" s="25"/>
      <c r="H1120" s="26" t="n">
        <f aca="false">H1081*D1120/100</f>
        <v>0</v>
      </c>
      <c r="I1120" s="25"/>
      <c r="J1120" s="25"/>
      <c r="K1120" s="23" t="n">
        <v>30</v>
      </c>
      <c r="L1120" s="23" t="n">
        <f aca="false">D1120*K1120</f>
        <v>39</v>
      </c>
    </row>
    <row r="1121" customFormat="false" ht="18.95" hidden="false" customHeight="true" outlineLevel="0" collapsed="false">
      <c r="A1121" s="7"/>
      <c r="B1121" s="22" t="s">
        <v>23</v>
      </c>
      <c r="C1121" s="15"/>
      <c r="D1121" s="26" t="n">
        <v>0.14</v>
      </c>
      <c r="E1121" s="24" t="n">
        <f aca="false">D1121/100</f>
        <v>0.0014</v>
      </c>
      <c r="F1121" s="23"/>
      <c r="G1121" s="25"/>
      <c r="H1121" s="26" t="n">
        <f aca="false">H1081*D1121/100</f>
        <v>0</v>
      </c>
      <c r="I1121" s="25"/>
      <c r="J1121" s="25"/>
      <c r="K1121" s="23" t="n">
        <v>390</v>
      </c>
      <c r="L1121" s="23" t="n">
        <f aca="false">D1121*K1121</f>
        <v>54.6</v>
      </c>
    </row>
    <row r="1122" customFormat="false" ht="16.5" hidden="false" customHeight="false" outlineLevel="0" collapsed="false">
      <c r="A1122" s="7"/>
      <c r="B1122" s="22" t="s">
        <v>22</v>
      </c>
      <c r="C1122" s="15"/>
      <c r="D1122" s="23" t="n">
        <v>9</v>
      </c>
      <c r="E1122" s="24" t="n">
        <f aca="false">D1122*0.04/100</f>
        <v>0.0036</v>
      </c>
      <c r="F1122" s="23"/>
      <c r="G1122" s="25"/>
      <c r="H1122" s="26" t="n">
        <f aca="false">H1081*D1122/100</f>
        <v>0</v>
      </c>
      <c r="I1122" s="25"/>
      <c r="J1122" s="25"/>
      <c r="K1122" s="23" t="n">
        <v>5.5</v>
      </c>
      <c r="L1122" s="23" t="n">
        <f aca="false">D1122*K1122</f>
        <v>49.5</v>
      </c>
    </row>
    <row r="1123" customFormat="false" ht="16.5" hidden="false" customHeight="false" outlineLevel="0" collapsed="false">
      <c r="A1123" s="7"/>
      <c r="B1123" s="22" t="s">
        <v>32</v>
      </c>
      <c r="C1123" s="15"/>
      <c r="D1123" s="23" t="n">
        <v>0.9</v>
      </c>
      <c r="E1123" s="24" t="n">
        <f aca="false">D1123/100</f>
        <v>0.009</v>
      </c>
      <c r="F1123" s="23"/>
      <c r="G1123" s="25"/>
      <c r="H1123" s="26" t="n">
        <f aca="false">H1081*D1123/100</f>
        <v>0</v>
      </c>
      <c r="I1123" s="25"/>
      <c r="J1123" s="25"/>
      <c r="K1123" s="23" t="n">
        <v>0</v>
      </c>
      <c r="L1123" s="23" t="n">
        <f aca="false">D1123*K1123</f>
        <v>0</v>
      </c>
    </row>
    <row r="1124" customFormat="false" ht="16.5" hidden="false" customHeight="false" outlineLevel="0" collapsed="false">
      <c r="A1124" s="7"/>
      <c r="B1124" s="22" t="s">
        <v>69</v>
      </c>
      <c r="C1124" s="15"/>
      <c r="D1124" s="23" t="n">
        <v>0.02</v>
      </c>
      <c r="E1124" s="24" t="n">
        <f aca="false">D1124/100</f>
        <v>0.0002</v>
      </c>
      <c r="F1124" s="23"/>
      <c r="G1124" s="25"/>
      <c r="H1124" s="26" t="n">
        <f aca="false">H1081*D1124/100</f>
        <v>0</v>
      </c>
      <c r="I1124" s="25"/>
      <c r="J1124" s="25"/>
      <c r="K1124" s="23" t="n">
        <v>14</v>
      </c>
      <c r="L1124" s="23" t="n">
        <f aca="false">D1124*K1124</f>
        <v>0.28</v>
      </c>
    </row>
    <row r="1125" customFormat="false" ht="16.5" hidden="false" customHeight="false" outlineLevel="0" collapsed="false">
      <c r="A1125" s="7"/>
      <c r="B1125" s="22"/>
      <c r="C1125" s="15"/>
      <c r="D1125" s="23"/>
      <c r="E1125" s="24"/>
      <c r="F1125" s="23"/>
      <c r="G1125" s="25"/>
      <c r="H1125" s="26"/>
      <c r="I1125" s="25"/>
      <c r="J1125" s="25"/>
      <c r="K1125" s="23"/>
      <c r="L1125" s="23" t="n">
        <f aca="false">SUM(L1109:L1124)</f>
        <v>314.53</v>
      </c>
    </row>
    <row r="1126" customFormat="false" ht="16.5" hidden="false" customHeight="false" outlineLevel="0" collapsed="false">
      <c r="A1126" s="35"/>
      <c r="B1126" s="36" t="s">
        <v>33</v>
      </c>
      <c r="C1126" s="37"/>
      <c r="D1126" s="38"/>
      <c r="E1126" s="39"/>
      <c r="F1126" s="38" t="n">
        <v>3.75</v>
      </c>
      <c r="G1126" s="40" t="n">
        <v>4.1</v>
      </c>
      <c r="H1126" s="59" t="n">
        <v>16.9</v>
      </c>
      <c r="I1126" s="40" t="n">
        <v>119.7</v>
      </c>
      <c r="J1126" s="40" t="n">
        <v>12</v>
      </c>
      <c r="K1126" s="38"/>
      <c r="L1126" s="38" t="n">
        <f aca="false">L1125/100</f>
        <v>3.1453</v>
      </c>
    </row>
    <row r="1127" customFormat="false" ht="33" hidden="false" customHeight="false" outlineLevel="0" collapsed="false">
      <c r="A1127" s="7" t="s">
        <v>301</v>
      </c>
      <c r="B1127" s="41" t="s">
        <v>302</v>
      </c>
      <c r="C1127" s="15" t="n">
        <v>70</v>
      </c>
      <c r="D1127" s="23"/>
      <c r="E1127" s="24"/>
      <c r="F1127" s="25"/>
      <c r="G1127" s="25"/>
      <c r="H1127" s="26"/>
      <c r="I1127" s="25"/>
      <c r="J1127" s="25"/>
      <c r="K1127" s="23"/>
      <c r="L1127" s="43" t="n">
        <v>18.43</v>
      </c>
    </row>
    <row r="1128" customFormat="false" ht="16.5" hidden="false" customHeight="false" outlineLevel="0" collapsed="false">
      <c r="A1128" s="7"/>
      <c r="B1128" s="22" t="s">
        <v>123</v>
      </c>
      <c r="C1128" s="15"/>
      <c r="D1128" s="23" t="n">
        <v>11.9</v>
      </c>
      <c r="E1128" s="24" t="n">
        <f aca="false">D1128/100</f>
        <v>0.119</v>
      </c>
      <c r="F1128" s="25"/>
      <c r="G1128" s="25"/>
      <c r="H1128" s="26" t="n">
        <f aca="false">H1093*D1128/100</f>
        <v>0</v>
      </c>
      <c r="I1128" s="25"/>
      <c r="J1128" s="25"/>
      <c r="K1128" s="23" t="n">
        <v>145</v>
      </c>
      <c r="L1128" s="44" t="n">
        <f aca="false">D1128*K1128</f>
        <v>1725.5</v>
      </c>
    </row>
    <row r="1129" customFormat="false" ht="16.5" hidden="false" customHeight="false" outlineLevel="0" collapsed="false">
      <c r="A1129" s="7"/>
      <c r="B1129" s="22" t="s">
        <v>139</v>
      </c>
      <c r="C1129" s="15"/>
      <c r="D1129" s="23" t="n">
        <v>1.12</v>
      </c>
      <c r="E1129" s="24" t="n">
        <f aca="false">D1129/100</f>
        <v>0.0112</v>
      </c>
      <c r="F1129" s="25"/>
      <c r="G1129" s="25"/>
      <c r="H1129" s="26" t="n">
        <f aca="false">H1094*D1129/100</f>
        <v>0</v>
      </c>
      <c r="I1129" s="25"/>
      <c r="J1129" s="25"/>
      <c r="K1129" s="23" t="n">
        <v>41</v>
      </c>
      <c r="L1129" s="44" t="n">
        <f aca="false">D1129*K1129</f>
        <v>45.92</v>
      </c>
    </row>
    <row r="1130" customFormat="false" ht="16.5" hidden="false" customHeight="false" outlineLevel="0" collapsed="false">
      <c r="A1130" s="7"/>
      <c r="B1130" s="22" t="s">
        <v>32</v>
      </c>
      <c r="C1130" s="15"/>
      <c r="D1130" s="23" t="n">
        <v>0.84</v>
      </c>
      <c r="E1130" s="24" t="n">
        <f aca="false">D1130/100</f>
        <v>0.0084</v>
      </c>
      <c r="F1130" s="25"/>
      <c r="G1130" s="25"/>
      <c r="H1130" s="26" t="n">
        <f aca="false">H1095*D1130/100</f>
        <v>0</v>
      </c>
      <c r="I1130" s="25"/>
      <c r="J1130" s="25"/>
      <c r="K1130" s="23" t="n">
        <v>0</v>
      </c>
      <c r="L1130" s="44" t="n">
        <f aca="false">D1130*K1130</f>
        <v>0</v>
      </c>
    </row>
    <row r="1131" customFormat="false" ht="16.5" hidden="false" customHeight="false" outlineLevel="0" collapsed="false">
      <c r="A1131" s="7"/>
      <c r="B1131" s="22" t="s">
        <v>24</v>
      </c>
      <c r="C1131" s="15"/>
      <c r="D1131" s="25" t="n">
        <v>0.7</v>
      </c>
      <c r="E1131" s="24" t="n">
        <f aca="false">D1131/100</f>
        <v>0.007</v>
      </c>
      <c r="F1131" s="25"/>
      <c r="G1131" s="25"/>
      <c r="H1131" s="26" t="n">
        <f aca="false">H1096*D1131/100</f>
        <v>0</v>
      </c>
      <c r="I1131" s="25"/>
      <c r="J1131" s="25"/>
      <c r="K1131" s="23" t="n">
        <v>49</v>
      </c>
      <c r="L1131" s="44" t="n">
        <f aca="false">D1131*K1131</f>
        <v>34.3</v>
      </c>
    </row>
    <row r="1132" customFormat="false" ht="16.5" hidden="false" customHeight="false" outlineLevel="0" collapsed="false">
      <c r="A1132" s="7"/>
      <c r="B1132" s="22" t="s">
        <v>58</v>
      </c>
      <c r="C1132" s="55"/>
      <c r="D1132" s="23" t="n">
        <v>0.42</v>
      </c>
      <c r="E1132" s="24" t="n">
        <f aca="false">D1132/100</f>
        <v>0.0042</v>
      </c>
      <c r="F1132" s="25"/>
      <c r="G1132" s="25"/>
      <c r="H1132" s="26" t="n">
        <f aca="false">H1097*D1132/100</f>
        <v>0</v>
      </c>
      <c r="I1132" s="25"/>
      <c r="J1132" s="25"/>
      <c r="K1132" s="23" t="n">
        <v>84</v>
      </c>
      <c r="L1132" s="44" t="n">
        <f aca="false">D1132*K1132</f>
        <v>35.28</v>
      </c>
    </row>
    <row r="1133" customFormat="false" ht="16.5" hidden="false" customHeight="false" outlineLevel="0" collapsed="false">
      <c r="A1133" s="7"/>
      <c r="B1133" s="22" t="s">
        <v>69</v>
      </c>
      <c r="C1133" s="15"/>
      <c r="D1133" s="23" t="n">
        <v>0.15</v>
      </c>
      <c r="E1133" s="24" t="n">
        <f aca="false">D1133/100</f>
        <v>0.0015</v>
      </c>
      <c r="F1133" s="25"/>
      <c r="G1133" s="25"/>
      <c r="H1133" s="26" t="n">
        <f aca="false">H1098*D1133/100</f>
        <v>0.03825</v>
      </c>
      <c r="I1133" s="25"/>
      <c r="J1133" s="25"/>
      <c r="K1133" s="23" t="n">
        <v>14</v>
      </c>
      <c r="L1133" s="44" t="n">
        <f aca="false">D1133*K1133</f>
        <v>2.1</v>
      </c>
    </row>
    <row r="1134" customFormat="false" ht="16.5" hidden="false" customHeight="false" outlineLevel="0" collapsed="false">
      <c r="A1134" s="27"/>
      <c r="B1134" s="28" t="s">
        <v>27</v>
      </c>
      <c r="C1134" s="15"/>
      <c r="D1134" s="31" t="n">
        <v>7</v>
      </c>
      <c r="E1134" s="30" t="n">
        <f aca="false">D1134/100</f>
        <v>0.07</v>
      </c>
      <c r="F1134" s="31"/>
      <c r="G1134" s="31"/>
      <c r="H1134" s="26" t="n">
        <f aca="false">H1099*D1134/100</f>
        <v>0</v>
      </c>
      <c r="I1134" s="31"/>
      <c r="J1134" s="31"/>
      <c r="K1134" s="29" t="n">
        <v>0</v>
      </c>
      <c r="L1134" s="87" t="n">
        <f aca="false">D1134*K1134</f>
        <v>0</v>
      </c>
    </row>
    <row r="1135" customFormat="false" ht="16.5" hidden="false" customHeight="false" outlineLevel="0" collapsed="false">
      <c r="A1135" s="7"/>
      <c r="B1135" s="14"/>
      <c r="C1135" s="15"/>
      <c r="D1135" s="25"/>
      <c r="E1135" s="26"/>
      <c r="F1135" s="25"/>
      <c r="G1135" s="25"/>
      <c r="H1135" s="26"/>
      <c r="I1135" s="25"/>
      <c r="J1135" s="25"/>
      <c r="K1135" s="23"/>
      <c r="L1135" s="44" t="n">
        <f aca="false">L1128++L1129++L1130+L1131+L1132+L1133+L1134</f>
        <v>1843.1</v>
      </c>
    </row>
    <row r="1136" customFormat="false" ht="16.5" hidden="false" customHeight="false" outlineLevel="0" collapsed="false">
      <c r="A1136" s="42"/>
      <c r="B1136" s="36" t="s">
        <v>33</v>
      </c>
      <c r="C1136" s="37"/>
      <c r="D1136" s="40"/>
      <c r="E1136" s="59"/>
      <c r="F1136" s="40" t="n">
        <v>9.6</v>
      </c>
      <c r="G1136" s="40" t="n">
        <v>15.2</v>
      </c>
      <c r="H1136" s="40" t="n">
        <v>10.3</v>
      </c>
      <c r="I1136" s="40" t="n">
        <v>226</v>
      </c>
      <c r="J1136" s="38" t="n">
        <v>0</v>
      </c>
      <c r="K1136" s="38"/>
      <c r="L1136" s="45" t="n">
        <f aca="false">L1135/100</f>
        <v>18.431</v>
      </c>
    </row>
    <row r="1137" customFormat="false" ht="29.85" hidden="false" customHeight="true" outlineLevel="0" collapsed="false">
      <c r="A1137" s="7" t="s">
        <v>348</v>
      </c>
      <c r="B1137" s="41" t="s">
        <v>304</v>
      </c>
      <c r="C1137" s="15" t="n">
        <v>130</v>
      </c>
      <c r="D1137" s="23"/>
      <c r="E1137" s="24"/>
      <c r="F1137" s="25"/>
      <c r="G1137" s="25"/>
      <c r="H1137" s="26"/>
      <c r="I1137" s="25"/>
      <c r="J1137" s="25"/>
      <c r="K1137" s="23"/>
      <c r="L1137" s="43" t="n">
        <v>8.57</v>
      </c>
    </row>
    <row r="1138" customFormat="false" ht="16.5" hidden="false" customHeight="false" outlineLevel="0" collapsed="false">
      <c r="A1138" s="7"/>
      <c r="B1138" s="22" t="s">
        <v>49</v>
      </c>
      <c r="C1138" s="15"/>
      <c r="D1138" s="23" t="n">
        <v>13.33</v>
      </c>
      <c r="E1138" s="24" t="n">
        <f aca="false">D1138/100</f>
        <v>0.1333</v>
      </c>
      <c r="F1138" s="25"/>
      <c r="G1138" s="25"/>
      <c r="H1138" s="26" t="n">
        <f aca="false">H1090*D1138/100</f>
        <v>0</v>
      </c>
      <c r="I1138" s="25"/>
      <c r="J1138" s="25"/>
      <c r="K1138" s="23" t="n">
        <v>0</v>
      </c>
      <c r="L1138" s="23" t="n">
        <f aca="false">D1138*K1138</f>
        <v>0</v>
      </c>
    </row>
    <row r="1139" customFormat="false" ht="16.5" hidden="false" customHeight="false" outlineLevel="0" collapsed="false">
      <c r="A1139" s="7"/>
      <c r="B1139" s="22" t="s">
        <v>135</v>
      </c>
      <c r="C1139" s="15"/>
      <c r="D1139" s="23" t="n">
        <v>14.2</v>
      </c>
      <c r="E1139" s="24" t="n">
        <f aca="false">D1139/100</f>
        <v>0.142</v>
      </c>
      <c r="F1139" s="25"/>
      <c r="G1139" s="25"/>
      <c r="H1139" s="26" t="n">
        <f aca="false">D1139*H1090/100</f>
        <v>0</v>
      </c>
      <c r="I1139" s="25"/>
      <c r="J1139" s="25"/>
      <c r="K1139" s="23" t="n">
        <v>30</v>
      </c>
      <c r="L1139" s="23" t="n">
        <f aca="false">D1139*K1139</f>
        <v>426</v>
      </c>
    </row>
    <row r="1140" customFormat="false" ht="16.5" hidden="false" customHeight="false" outlineLevel="0" collapsed="false">
      <c r="A1140" s="7"/>
      <c r="B1140" s="22" t="s">
        <v>31</v>
      </c>
      <c r="C1140" s="15"/>
      <c r="D1140" s="23" t="n">
        <v>0.45</v>
      </c>
      <c r="E1140" s="24" t="n">
        <f aca="false">D1140/100</f>
        <v>0.0045</v>
      </c>
      <c r="F1140" s="25"/>
      <c r="G1140" s="25"/>
      <c r="H1140" s="26" t="n">
        <f aca="false">H1090*D1140/100</f>
        <v>0</v>
      </c>
      <c r="I1140" s="25"/>
      <c r="J1140" s="25"/>
      <c r="K1140" s="23" t="n">
        <v>390</v>
      </c>
      <c r="L1140" s="23" t="n">
        <f aca="false">D1140*K1140</f>
        <v>175.5</v>
      </c>
    </row>
    <row r="1141" customFormat="false" ht="16.5" hidden="false" customHeight="false" outlineLevel="0" collapsed="false">
      <c r="A1141" s="7"/>
      <c r="B1141" s="22" t="s">
        <v>26</v>
      </c>
      <c r="C1141" s="15"/>
      <c r="D1141" s="23" t="n">
        <v>0.13</v>
      </c>
      <c r="E1141" s="24" t="n">
        <f aca="false">D1141/100</f>
        <v>0.0013</v>
      </c>
      <c r="F1141" s="25"/>
      <c r="G1141" s="25"/>
      <c r="H1141" s="26" t="n">
        <f aca="false">H1090*D1141/100</f>
        <v>0</v>
      </c>
      <c r="I1141" s="25"/>
      <c r="J1141" s="25"/>
      <c r="K1141" s="23" t="n">
        <v>14</v>
      </c>
      <c r="L1141" s="23" t="n">
        <f aca="false">D1141*K1141</f>
        <v>1.82</v>
      </c>
    </row>
    <row r="1142" customFormat="false" ht="16.5" hidden="false" customHeight="false" outlineLevel="0" collapsed="false">
      <c r="A1142" s="7"/>
      <c r="B1142" s="22" t="s">
        <v>30</v>
      </c>
      <c r="C1142" s="15"/>
      <c r="D1142" s="23" t="n">
        <v>0.45</v>
      </c>
      <c r="E1142" s="24" t="n">
        <f aca="false">D1142/100</f>
        <v>0.0045</v>
      </c>
      <c r="F1142" s="25"/>
      <c r="G1142" s="25"/>
      <c r="H1142" s="26" t="n">
        <f aca="false">H1090*D1142/100</f>
        <v>0</v>
      </c>
      <c r="I1142" s="25"/>
      <c r="J1142" s="25"/>
      <c r="K1142" s="23" t="n">
        <v>30</v>
      </c>
      <c r="L1142" s="23" t="n">
        <f aca="false">D1142*K1142</f>
        <v>13.5</v>
      </c>
    </row>
    <row r="1143" customFormat="false" ht="16.5" hidden="false" customHeight="false" outlineLevel="0" collapsed="false">
      <c r="A1143" s="7"/>
      <c r="B1143" s="22" t="s">
        <v>25</v>
      </c>
      <c r="C1143" s="15"/>
      <c r="D1143" s="23" t="n">
        <v>1.37</v>
      </c>
      <c r="E1143" s="24" t="n">
        <f aca="false">D1143/100</f>
        <v>0.0137</v>
      </c>
      <c r="F1143" s="25"/>
      <c r="G1143" s="25"/>
      <c r="H1143" s="26" t="n">
        <f aca="false">H1090*D1143/100</f>
        <v>0</v>
      </c>
      <c r="I1143" s="25"/>
      <c r="J1143" s="25"/>
      <c r="K1143" s="23" t="n">
        <v>175</v>
      </c>
      <c r="L1143" s="23" t="n">
        <f aca="false">D1143*K1143</f>
        <v>239.75</v>
      </c>
    </row>
    <row r="1144" customFormat="false" ht="21.95" hidden="false" customHeight="true" outlineLevel="0" collapsed="false">
      <c r="A1144" s="7"/>
      <c r="B1144" s="22"/>
      <c r="C1144" s="15"/>
      <c r="D1144" s="23"/>
      <c r="E1144" s="24"/>
      <c r="F1144" s="25"/>
      <c r="G1144" s="25"/>
      <c r="H1144" s="26"/>
      <c r="I1144" s="25"/>
      <c r="J1144" s="25"/>
      <c r="K1144" s="23"/>
      <c r="L1144" s="23" t="n">
        <f aca="false">SUM(L1138:L1143)</f>
        <v>856.57</v>
      </c>
    </row>
    <row r="1145" customFormat="false" ht="16.5" hidden="false" customHeight="false" outlineLevel="0" collapsed="false">
      <c r="A1145" s="35"/>
      <c r="B1145" s="36" t="s">
        <v>33</v>
      </c>
      <c r="C1145" s="37"/>
      <c r="D1145" s="38"/>
      <c r="E1145" s="39"/>
      <c r="F1145" s="40" t="n">
        <v>2.34</v>
      </c>
      <c r="G1145" s="38" t="n">
        <v>5.59</v>
      </c>
      <c r="H1145" s="40" t="n">
        <v>18.5</v>
      </c>
      <c r="I1145" s="40" t="n">
        <v>13.13</v>
      </c>
      <c r="J1145" s="40" t="n">
        <v>0</v>
      </c>
      <c r="K1145" s="38"/>
      <c r="L1145" s="38" t="n">
        <f aca="false">L1144/100</f>
        <v>8.5657</v>
      </c>
    </row>
    <row r="1146" customFormat="false" ht="25.5" hidden="false" customHeight="false" outlineLevel="0" collapsed="false">
      <c r="A1146" s="7" t="s">
        <v>164</v>
      </c>
      <c r="B1146" s="41" t="s">
        <v>165</v>
      </c>
      <c r="C1146" s="15" t="n">
        <v>150</v>
      </c>
      <c r="D1146" s="23"/>
      <c r="E1146" s="24"/>
      <c r="F1146" s="25"/>
      <c r="G1146" s="25"/>
      <c r="H1146" s="26"/>
      <c r="I1146" s="25"/>
      <c r="J1146" s="25"/>
      <c r="K1146" s="23"/>
      <c r="L1146" s="43" t="n">
        <v>3.36</v>
      </c>
    </row>
    <row r="1147" customFormat="false" ht="16.5" hidden="false" customHeight="false" outlineLevel="0" collapsed="false">
      <c r="A1147" s="7"/>
      <c r="B1147" s="60" t="s">
        <v>166</v>
      </c>
      <c r="C1147" s="15"/>
      <c r="D1147" s="23" t="n">
        <v>3.4</v>
      </c>
      <c r="E1147" s="24" t="n">
        <f aca="false">D1147/100</f>
        <v>0.034</v>
      </c>
      <c r="F1147" s="25"/>
      <c r="G1147" s="25"/>
      <c r="H1147" s="26" t="n">
        <f aca="false">H1075*D1147/100</f>
        <v>0</v>
      </c>
      <c r="I1147" s="25"/>
      <c r="J1147" s="25"/>
      <c r="K1147" s="23" t="n">
        <v>75</v>
      </c>
      <c r="L1147" s="23" t="n">
        <f aca="false">D1147*K1147</f>
        <v>255</v>
      </c>
    </row>
    <row r="1148" customFormat="false" ht="16.5" hidden="false" customHeight="false" outlineLevel="0" collapsed="false">
      <c r="A1148" s="7"/>
      <c r="B1148" s="60" t="s">
        <v>32</v>
      </c>
      <c r="C1148" s="15"/>
      <c r="D1148" s="23" t="n">
        <v>11.61</v>
      </c>
      <c r="E1148" s="24" t="n">
        <f aca="false">D1148/100</f>
        <v>0.1161</v>
      </c>
      <c r="F1148" s="25"/>
      <c r="G1148" s="25"/>
      <c r="H1148" s="26" t="n">
        <f aca="false">H1075*D1148/100</f>
        <v>0</v>
      </c>
      <c r="I1148" s="25"/>
      <c r="J1148" s="25"/>
      <c r="K1148" s="23" t="n">
        <v>0</v>
      </c>
      <c r="L1148" s="23" t="n">
        <f aca="false">D1148*K1148</f>
        <v>0</v>
      </c>
    </row>
    <row r="1149" customFormat="false" ht="16.5" hidden="false" customHeight="false" outlineLevel="0" collapsed="false">
      <c r="A1149" s="7"/>
      <c r="B1149" s="60" t="s">
        <v>21</v>
      </c>
      <c r="C1149" s="15"/>
      <c r="D1149" s="23" t="n">
        <v>1.65</v>
      </c>
      <c r="E1149" s="24" t="n">
        <f aca="false">D1149/100</f>
        <v>0.0165</v>
      </c>
      <c r="F1149" s="25"/>
      <c r="G1149" s="25"/>
      <c r="H1149" s="26" t="n">
        <f aca="false">H1075*D1149/100</f>
        <v>0</v>
      </c>
      <c r="I1149" s="25"/>
      <c r="J1149" s="25"/>
      <c r="K1149" s="23" t="n">
        <v>46</v>
      </c>
      <c r="L1149" s="23" t="n">
        <f aca="false">D1149*K1149</f>
        <v>75.9</v>
      </c>
    </row>
    <row r="1150" customFormat="false" ht="19.9" hidden="false" customHeight="true" outlineLevel="0" collapsed="false">
      <c r="A1150" s="7"/>
      <c r="B1150" s="60" t="s">
        <v>73</v>
      </c>
      <c r="C1150" s="15"/>
      <c r="D1150" s="26" t="n">
        <v>0.015</v>
      </c>
      <c r="E1150" s="34" t="n">
        <f aca="false">D1150/100</f>
        <v>0.00015</v>
      </c>
      <c r="F1150" s="25"/>
      <c r="G1150" s="25"/>
      <c r="H1150" s="26" t="n">
        <f aca="false">H1075*D1150/100</f>
        <v>0</v>
      </c>
      <c r="I1150" s="25"/>
      <c r="J1150" s="25"/>
      <c r="K1150" s="23" t="n">
        <v>350</v>
      </c>
      <c r="L1150" s="23" t="n">
        <f aca="false">D1150*K1150</f>
        <v>5.25</v>
      </c>
    </row>
    <row r="1151" customFormat="false" ht="16.5" hidden="false" customHeight="false" outlineLevel="0" collapsed="false">
      <c r="A1151" s="7"/>
      <c r="B1151" s="60"/>
      <c r="C1151" s="15"/>
      <c r="D1151" s="23"/>
      <c r="E1151" s="24"/>
      <c r="F1151" s="25"/>
      <c r="G1151" s="25"/>
      <c r="H1151" s="26"/>
      <c r="I1151" s="25"/>
      <c r="J1151" s="25"/>
      <c r="K1151" s="23"/>
      <c r="L1151" s="23" t="n">
        <f aca="false">L1147+L1148+L1149+L1150</f>
        <v>336.15</v>
      </c>
    </row>
    <row r="1152" customFormat="false" ht="16.5" hidden="false" customHeight="false" outlineLevel="0" collapsed="false">
      <c r="A1152" s="35"/>
      <c r="B1152" s="36" t="s">
        <v>33</v>
      </c>
      <c r="C1152" s="37"/>
      <c r="D1152" s="38"/>
      <c r="E1152" s="39"/>
      <c r="F1152" s="38" t="n">
        <v>0.14</v>
      </c>
      <c r="G1152" s="40" t="n">
        <v>0</v>
      </c>
      <c r="H1152" s="40" t="n">
        <v>26.1</v>
      </c>
      <c r="I1152" s="40" t="n">
        <v>104.9</v>
      </c>
      <c r="J1152" s="40" t="n">
        <v>0.2</v>
      </c>
      <c r="K1152" s="38"/>
      <c r="L1152" s="38" t="n">
        <f aca="false">L1151/100</f>
        <v>3.3615</v>
      </c>
    </row>
    <row r="1153" customFormat="false" ht="16.5" hidden="false" customHeight="false" outlineLevel="0" collapsed="false">
      <c r="A1153" s="7" t="s">
        <v>37</v>
      </c>
      <c r="B1153" s="14" t="s">
        <v>74</v>
      </c>
      <c r="C1153" s="15" t="s">
        <v>322</v>
      </c>
      <c r="D1153" s="23"/>
      <c r="E1153" s="24"/>
      <c r="F1153" s="25"/>
      <c r="G1153" s="25"/>
      <c r="H1153" s="26"/>
      <c r="I1153" s="25"/>
      <c r="J1153" s="25"/>
      <c r="K1153" s="23"/>
      <c r="L1153" s="16" t="n">
        <v>1.64</v>
      </c>
    </row>
    <row r="1154" customFormat="false" ht="16.5" hidden="false" customHeight="false" outlineLevel="0" collapsed="false">
      <c r="A1154" s="7"/>
      <c r="B1154" s="22" t="s">
        <v>38</v>
      </c>
      <c r="C1154" s="15"/>
      <c r="D1154" s="23" t="n">
        <v>2</v>
      </c>
      <c r="E1154" s="24" t="n">
        <f aca="false">D1154/100</f>
        <v>0.02</v>
      </c>
      <c r="F1154" s="25"/>
      <c r="G1154" s="25"/>
      <c r="H1154" s="26" t="n">
        <f aca="false">H1075*D1154/100</f>
        <v>0</v>
      </c>
      <c r="I1154" s="25"/>
      <c r="J1154" s="25"/>
      <c r="K1154" s="23" t="n">
        <v>41</v>
      </c>
      <c r="L1154" s="23" t="n">
        <f aca="false">D1154*K1154</f>
        <v>82</v>
      </c>
    </row>
    <row r="1155" customFormat="false" ht="16.5" hidden="false" customHeight="false" outlineLevel="0" collapsed="false">
      <c r="A1155" s="7"/>
      <c r="B1155" s="60" t="s">
        <v>76</v>
      </c>
      <c r="C1155" s="15"/>
      <c r="D1155" s="23" t="n">
        <v>2</v>
      </c>
      <c r="E1155" s="24" t="n">
        <f aca="false">D1155/100</f>
        <v>0.02</v>
      </c>
      <c r="F1155" s="25"/>
      <c r="G1155" s="25"/>
      <c r="H1155" s="26" t="n">
        <f aca="false">H1075*D1155/100</f>
        <v>0</v>
      </c>
      <c r="I1155" s="25"/>
      <c r="J1155" s="25"/>
      <c r="K1155" s="23" t="n">
        <v>41</v>
      </c>
      <c r="L1155" s="23" t="n">
        <f aca="false">D1155*K1155</f>
        <v>82</v>
      </c>
    </row>
    <row r="1156" customFormat="false" ht="16.5" hidden="false" customHeight="false" outlineLevel="0" collapsed="false">
      <c r="A1156" s="7"/>
      <c r="B1156" s="60"/>
      <c r="C1156" s="15"/>
      <c r="D1156" s="23"/>
      <c r="E1156" s="24"/>
      <c r="F1156" s="25"/>
      <c r="G1156" s="25"/>
      <c r="H1156" s="26"/>
      <c r="I1156" s="25"/>
      <c r="J1156" s="25"/>
      <c r="K1156" s="23"/>
      <c r="L1156" s="23" t="n">
        <f aca="false">L1154+L1155</f>
        <v>164</v>
      </c>
    </row>
    <row r="1157" customFormat="false" ht="16.5" hidden="false" customHeight="false" outlineLevel="0" collapsed="false">
      <c r="A1157" s="35"/>
      <c r="B1157" s="36" t="s">
        <v>33</v>
      </c>
      <c r="C1157" s="37"/>
      <c r="D1157" s="38"/>
      <c r="E1157" s="39"/>
      <c r="F1157" s="38" t="n">
        <v>4.8</v>
      </c>
      <c r="G1157" s="38" t="n">
        <v>0.735</v>
      </c>
      <c r="H1157" s="38" t="n">
        <v>24.4</v>
      </c>
      <c r="I1157" s="40" t="n">
        <v>123</v>
      </c>
      <c r="J1157" s="40" t="n">
        <v>0</v>
      </c>
      <c r="K1157" s="38"/>
      <c r="L1157" s="38" t="n">
        <f aca="false">L1156/100</f>
        <v>1.64</v>
      </c>
    </row>
    <row r="1158" customFormat="false" ht="16.5" hidden="false" customHeight="false" outlineLevel="0" collapsed="false">
      <c r="A1158" s="46"/>
      <c r="B1158" s="47" t="s">
        <v>167</v>
      </c>
      <c r="C1158" s="48"/>
      <c r="D1158" s="49"/>
      <c r="E1158" s="50"/>
      <c r="F1158" s="53" t="n">
        <f aca="false">F1126+F1136+F1145+F1152+F1157</f>
        <v>20.63</v>
      </c>
      <c r="G1158" s="53" t="n">
        <f aca="false">G1126+G1136+G1145+G1152+G1157</f>
        <v>25.625</v>
      </c>
      <c r="H1158" s="53" t="n">
        <f aca="false">H1126+H1136+H1145+H1152+H1157</f>
        <v>96.2</v>
      </c>
      <c r="I1158" s="53" t="n">
        <f aca="false">I1126+I1136+I1145+I1152+I1157</f>
        <v>586.73</v>
      </c>
      <c r="J1158" s="53" t="n">
        <f aca="false">J1126+J1136+J1145+J1152+J1157</f>
        <v>12.2</v>
      </c>
      <c r="K1158" s="49"/>
      <c r="L1158" s="53" t="n">
        <f aca="false">L1126+L1136+L1145+L1152+L1157</f>
        <v>35.1435</v>
      </c>
    </row>
    <row r="1159" customFormat="false" ht="16.35" hidden="false" customHeight="true" outlineLevel="0" collapsed="false">
      <c r="A1159" s="9" t="s">
        <v>78</v>
      </c>
      <c r="B1159" s="9"/>
      <c r="C1159" s="9"/>
      <c r="D1159" s="9"/>
      <c r="E1159" s="9"/>
      <c r="F1159" s="9"/>
      <c r="G1159" s="9"/>
      <c r="H1159" s="9"/>
      <c r="I1159" s="9"/>
      <c r="J1159" s="9"/>
      <c r="K1159" s="9"/>
      <c r="L1159" s="9"/>
    </row>
    <row r="1160" customFormat="false" ht="25.7" hidden="false" customHeight="true" outlineLevel="0" collapsed="false">
      <c r="A1160" s="7" t="s">
        <v>190</v>
      </c>
      <c r="B1160" s="41" t="s">
        <v>191</v>
      </c>
      <c r="C1160" s="15" t="n">
        <v>130</v>
      </c>
      <c r="D1160" s="23"/>
      <c r="E1160" s="24"/>
      <c r="F1160" s="25"/>
      <c r="G1160" s="25"/>
      <c r="H1160" s="26"/>
      <c r="I1160" s="25"/>
      <c r="J1160" s="25"/>
      <c r="K1160" s="23"/>
      <c r="L1160" s="43" t="n">
        <v>6.81</v>
      </c>
    </row>
    <row r="1161" customFormat="false" ht="16.5" hidden="false" customHeight="false" outlineLevel="0" collapsed="false">
      <c r="A1161" s="7"/>
      <c r="B1161" s="22" t="s">
        <v>51</v>
      </c>
      <c r="C1161" s="15"/>
      <c r="D1161" s="23" t="n">
        <v>14.82</v>
      </c>
      <c r="E1161" s="24" t="n">
        <f aca="false">D1161/100</f>
        <v>0.1482</v>
      </c>
      <c r="F1161" s="25"/>
      <c r="G1161" s="25"/>
      <c r="H1161" s="26" t="n">
        <f aca="false">H1082*D1161/100</f>
        <v>0</v>
      </c>
      <c r="I1161" s="25"/>
      <c r="J1161" s="25"/>
      <c r="K1161" s="23" t="n">
        <v>27</v>
      </c>
      <c r="L1161" s="23" t="n">
        <f aca="false">D1161*K1161</f>
        <v>400.14</v>
      </c>
    </row>
    <row r="1162" customFormat="false" ht="16.5" hidden="false" customHeight="false" outlineLevel="0" collapsed="false">
      <c r="A1162" s="7"/>
      <c r="B1162" s="22" t="s">
        <v>52</v>
      </c>
      <c r="C1162" s="15"/>
      <c r="D1162" s="23" t="n">
        <v>15.86</v>
      </c>
      <c r="E1162" s="24" t="n">
        <f aca="false">D1162/100</f>
        <v>0.1586</v>
      </c>
      <c r="F1162" s="25"/>
      <c r="G1162" s="25"/>
      <c r="H1162" s="26" t="n">
        <f aca="false">H1083*D1162/100</f>
        <v>0</v>
      </c>
      <c r="I1162" s="25"/>
      <c r="J1162" s="25"/>
      <c r="K1162" s="23" t="n">
        <v>0</v>
      </c>
      <c r="L1162" s="23" t="n">
        <f aca="false">D1162*K1162</f>
        <v>0</v>
      </c>
    </row>
    <row r="1163" customFormat="false" ht="16.5" hidden="false" customHeight="false" outlineLevel="0" collapsed="false">
      <c r="A1163" s="7"/>
      <c r="B1163" s="22" t="s">
        <v>53</v>
      </c>
      <c r="C1163" s="15"/>
      <c r="D1163" s="23" t="n">
        <v>17.01</v>
      </c>
      <c r="E1163" s="24" t="n">
        <f aca="false">D1163/100</f>
        <v>0.1701</v>
      </c>
      <c r="F1163" s="25"/>
      <c r="G1163" s="25"/>
      <c r="H1163" s="26" t="n">
        <f aca="false">H1084*D1163/100</f>
        <v>0.6804</v>
      </c>
      <c r="I1163" s="25"/>
      <c r="J1163" s="25"/>
      <c r="K1163" s="23" t="n">
        <v>0</v>
      </c>
      <c r="L1163" s="23" t="n">
        <f aca="false">D1163*K1163</f>
        <v>0</v>
      </c>
    </row>
    <row r="1164" customFormat="false" ht="16.5" hidden="false" customHeight="false" outlineLevel="0" collapsed="false">
      <c r="A1164" s="7"/>
      <c r="B1164" s="22" t="s">
        <v>54</v>
      </c>
      <c r="C1164" s="15"/>
      <c r="D1164" s="23" t="n">
        <v>18.4</v>
      </c>
      <c r="E1164" s="24" t="n">
        <f aca="false">D1164/100</f>
        <v>0.184</v>
      </c>
      <c r="F1164" s="25"/>
      <c r="G1164" s="25"/>
      <c r="H1164" s="26" t="n">
        <f aca="false">H1085*D1164/100</f>
        <v>0</v>
      </c>
      <c r="I1164" s="25"/>
      <c r="J1164" s="25"/>
      <c r="K1164" s="23" t="n">
        <v>0</v>
      </c>
      <c r="L1164" s="23" t="n">
        <f aca="false">D1164*K1164</f>
        <v>0</v>
      </c>
    </row>
    <row r="1165" customFormat="false" ht="16.5" hidden="false" customHeight="false" outlineLevel="0" collapsed="false">
      <c r="A1165" s="7"/>
      <c r="B1165" s="22" t="s">
        <v>29</v>
      </c>
      <c r="C1165" s="15"/>
      <c r="D1165" s="23" t="n">
        <v>2.05</v>
      </c>
      <c r="E1165" s="24" t="n">
        <f aca="false">D1165/100</f>
        <v>0.0205</v>
      </c>
      <c r="F1165" s="25"/>
      <c r="G1165" s="25"/>
      <c r="H1165" s="26" t="n">
        <f aca="false">H1086*D1165/100</f>
        <v>0</v>
      </c>
      <c r="I1165" s="25"/>
      <c r="J1165" s="25"/>
      <c r="K1165" s="23" t="n">
        <v>50</v>
      </c>
      <c r="L1165" s="23" t="n">
        <f aca="false">D1165*K1165</f>
        <v>102.5</v>
      </c>
    </row>
    <row r="1166" customFormat="false" ht="16.5" hidden="false" customHeight="false" outlineLevel="0" collapsed="false">
      <c r="A1166" s="7"/>
      <c r="B1166" s="22" t="s">
        <v>31</v>
      </c>
      <c r="C1166" s="15"/>
      <c r="D1166" s="26" t="n">
        <v>0.455</v>
      </c>
      <c r="E1166" s="24" t="n">
        <f aca="false">D1166/100</f>
        <v>0.00455</v>
      </c>
      <c r="F1166" s="25"/>
      <c r="G1166" s="25"/>
      <c r="H1166" s="26" t="n">
        <f aca="false">H1087*D1166/100</f>
        <v>0</v>
      </c>
      <c r="I1166" s="25"/>
      <c r="J1166" s="25"/>
      <c r="K1166" s="23" t="n">
        <v>390</v>
      </c>
      <c r="L1166" s="23" t="n">
        <f aca="false">D1166*K1166</f>
        <v>177.45</v>
      </c>
    </row>
    <row r="1167" customFormat="false" ht="16.5" hidden="false" customHeight="false" outlineLevel="0" collapsed="false">
      <c r="A1167" s="7"/>
      <c r="B1167" s="22" t="s">
        <v>69</v>
      </c>
      <c r="C1167" s="15"/>
      <c r="D1167" s="25" t="n">
        <v>0.1</v>
      </c>
      <c r="E1167" s="24" t="n">
        <f aca="false">D1167/100</f>
        <v>0.001</v>
      </c>
      <c r="F1167" s="25"/>
      <c r="G1167" s="25"/>
      <c r="H1167" s="26" t="n">
        <f aca="false">H1088*D1167/100</f>
        <v>0</v>
      </c>
      <c r="I1167" s="25"/>
      <c r="J1167" s="25"/>
      <c r="K1167" s="23" t="n">
        <v>14</v>
      </c>
      <c r="L1167" s="23" t="n">
        <f aca="false">D1167*K1167</f>
        <v>1.4</v>
      </c>
    </row>
    <row r="1168" customFormat="false" ht="16.5" hidden="false" customHeight="false" outlineLevel="0" collapsed="false">
      <c r="A1168" s="7"/>
      <c r="B1168" s="22"/>
      <c r="C1168" s="15"/>
      <c r="D1168" s="23"/>
      <c r="E1168" s="24"/>
      <c r="F1168" s="25"/>
      <c r="G1168" s="25"/>
      <c r="H1168" s="26"/>
      <c r="I1168" s="25"/>
      <c r="J1168" s="25"/>
      <c r="K1168" s="23"/>
      <c r="L1168" s="23" t="n">
        <f aca="false">SUM(L1161:L1167)</f>
        <v>681.49</v>
      </c>
    </row>
    <row r="1169" customFormat="false" ht="16.5" hidden="false" customHeight="false" outlineLevel="0" collapsed="false">
      <c r="A1169" s="35"/>
      <c r="B1169" s="36" t="s">
        <v>33</v>
      </c>
      <c r="C1169" s="37"/>
      <c r="D1169" s="38"/>
      <c r="E1169" s="39"/>
      <c r="F1169" s="40" t="n">
        <v>2.7</v>
      </c>
      <c r="G1169" s="40" t="n">
        <v>4.42</v>
      </c>
      <c r="H1169" s="38" t="n">
        <v>16.09</v>
      </c>
      <c r="I1169" s="40" t="n">
        <v>114.9</v>
      </c>
      <c r="J1169" s="40" t="n">
        <v>0</v>
      </c>
      <c r="K1169" s="38"/>
      <c r="L1169" s="38" t="n">
        <f aca="false">L1168/100</f>
        <v>6.8149</v>
      </c>
    </row>
    <row r="1170" customFormat="false" ht="39" hidden="false" customHeight="true" outlineLevel="0" collapsed="false">
      <c r="A1170" s="7" t="s">
        <v>305</v>
      </c>
      <c r="B1170" s="127" t="s">
        <v>306</v>
      </c>
      <c r="C1170" s="15" t="s">
        <v>160</v>
      </c>
      <c r="D1170" s="26"/>
      <c r="E1170" s="34"/>
      <c r="F1170" s="25"/>
      <c r="G1170" s="25"/>
      <c r="H1170" s="26"/>
      <c r="I1170" s="25"/>
      <c r="J1170" s="25"/>
      <c r="K1170" s="23"/>
      <c r="L1170" s="16" t="n">
        <v>19.82</v>
      </c>
      <c r="M1170" s="128"/>
      <c r="N1170" s="128"/>
      <c r="O1170" s="129"/>
    </row>
    <row r="1171" customFormat="false" ht="19.9" hidden="false" customHeight="true" outlineLevel="0" collapsed="false">
      <c r="A1171" s="7"/>
      <c r="B1171" s="98" t="s">
        <v>188</v>
      </c>
      <c r="C1171" s="55"/>
      <c r="D1171" s="23" t="n">
        <v>12.04</v>
      </c>
      <c r="E1171" s="24" t="n">
        <f aca="false">D1171/100</f>
        <v>0.1204</v>
      </c>
      <c r="F1171" s="25"/>
      <c r="G1171" s="25"/>
      <c r="H1171" s="26" t="n">
        <f aca="false">H1074*D1171/100</f>
        <v>0</v>
      </c>
      <c r="I1171" s="25"/>
      <c r="J1171" s="25"/>
      <c r="K1171" s="23" t="n">
        <v>150</v>
      </c>
      <c r="L1171" s="23" t="n">
        <f aca="false">D1171*K1171</f>
        <v>1806</v>
      </c>
      <c r="M1171" s="130"/>
      <c r="N1171" s="130"/>
      <c r="O1171" s="129"/>
    </row>
    <row r="1172" customFormat="false" ht="21" hidden="false" customHeight="true" outlineLevel="0" collapsed="false">
      <c r="A1172" s="7"/>
      <c r="B1172" s="98" t="s">
        <v>63</v>
      </c>
      <c r="C1172" s="55"/>
      <c r="D1172" s="23" t="n">
        <v>2.33</v>
      </c>
      <c r="E1172" s="24" t="n">
        <f aca="false">D1172/100</f>
        <v>0.0233</v>
      </c>
      <c r="F1172" s="25"/>
      <c r="G1172" s="25"/>
      <c r="H1172" s="26" t="n">
        <f aca="false">H1074*D1172/100</f>
        <v>0</v>
      </c>
      <c r="I1172" s="25"/>
      <c r="J1172" s="25"/>
      <c r="K1172" s="23" t="n">
        <v>0</v>
      </c>
      <c r="L1172" s="23" t="n">
        <f aca="false">D1172*K1172</f>
        <v>0</v>
      </c>
      <c r="M1172" s="130"/>
      <c r="N1172" s="130"/>
      <c r="O1172" s="129"/>
    </row>
    <row r="1173" customFormat="false" ht="18" hidden="false" customHeight="true" outlineLevel="0" collapsed="false">
      <c r="A1173" s="7"/>
      <c r="B1173" s="98" t="s">
        <v>55</v>
      </c>
      <c r="C1173" s="55"/>
      <c r="D1173" s="23" t="n">
        <v>0.37</v>
      </c>
      <c r="E1173" s="24" t="n">
        <f aca="false">D1173/100</f>
        <v>0.0037</v>
      </c>
      <c r="F1173" s="25"/>
      <c r="G1173" s="25"/>
      <c r="H1173" s="26" t="n">
        <f aca="false">H1074*D1173/100</f>
        <v>0</v>
      </c>
      <c r="I1173" s="25"/>
      <c r="J1173" s="25"/>
      <c r="K1173" s="23" t="n">
        <v>0</v>
      </c>
      <c r="L1173" s="23" t="n">
        <f aca="false">D1173*K1173</f>
        <v>0</v>
      </c>
      <c r="M1173" s="130"/>
      <c r="N1173" s="130"/>
      <c r="O1173" s="129"/>
    </row>
    <row r="1174" customFormat="false" ht="18.95" hidden="false" customHeight="true" outlineLevel="0" collapsed="false">
      <c r="A1174" s="7"/>
      <c r="B1174" s="98" t="s">
        <v>56</v>
      </c>
      <c r="C1174" s="55"/>
      <c r="D1174" s="23" t="n">
        <v>0.39</v>
      </c>
      <c r="E1174" s="24" t="n">
        <f aca="false">D1174/100</f>
        <v>0.0039</v>
      </c>
      <c r="F1174" s="25"/>
      <c r="G1174" s="25"/>
      <c r="H1174" s="26" t="n">
        <f aca="false">H1074*D1174/100</f>
        <v>0</v>
      </c>
      <c r="I1174" s="25"/>
      <c r="J1174" s="25"/>
      <c r="K1174" s="23" t="n">
        <v>30</v>
      </c>
      <c r="L1174" s="23" t="n">
        <f aca="false">D1174*K1174</f>
        <v>11.7</v>
      </c>
      <c r="M1174" s="130"/>
      <c r="N1174" s="130"/>
      <c r="O1174" s="129"/>
    </row>
    <row r="1175" customFormat="false" ht="19.9" hidden="false" customHeight="true" outlineLevel="0" collapsed="false">
      <c r="A1175" s="7"/>
      <c r="B1175" s="98" t="s">
        <v>118</v>
      </c>
      <c r="C1175" s="55"/>
      <c r="D1175" s="23" t="n">
        <v>1.5</v>
      </c>
      <c r="E1175" s="24" t="n">
        <f aca="false">D1175/100</f>
        <v>0.015</v>
      </c>
      <c r="F1175" s="25"/>
      <c r="G1175" s="25"/>
      <c r="H1175" s="26" t="n">
        <f aca="false">H1074*D1175/100</f>
        <v>0</v>
      </c>
      <c r="I1175" s="25"/>
      <c r="J1175" s="25"/>
      <c r="K1175" s="23" t="n">
        <v>30</v>
      </c>
      <c r="L1175" s="23" t="n">
        <f aca="false">D1175*K1175</f>
        <v>45</v>
      </c>
      <c r="M1175" s="130"/>
      <c r="N1175" s="130"/>
      <c r="O1175" s="129"/>
    </row>
    <row r="1176" customFormat="false" ht="21" hidden="false" customHeight="true" outlineLevel="0" collapsed="false">
      <c r="A1176" s="7"/>
      <c r="B1176" s="98" t="s">
        <v>58</v>
      </c>
      <c r="C1176" s="55"/>
      <c r="D1176" s="23" t="n">
        <v>0.7</v>
      </c>
      <c r="E1176" s="24" t="n">
        <f aca="false">D1176/100</f>
        <v>0.007</v>
      </c>
      <c r="F1176" s="25"/>
      <c r="G1176" s="25"/>
      <c r="H1176" s="26" t="n">
        <f aca="false">H1074*D1176/100</f>
        <v>0</v>
      </c>
      <c r="I1176" s="25"/>
      <c r="J1176" s="25"/>
      <c r="K1176" s="23" t="n">
        <v>84</v>
      </c>
      <c r="L1176" s="23" t="n">
        <f aca="false">D1176*K1176</f>
        <v>58.8</v>
      </c>
      <c r="M1176" s="130"/>
      <c r="N1176" s="130"/>
      <c r="O1176" s="129"/>
    </row>
    <row r="1177" customFormat="false" ht="18" hidden="false" customHeight="true" outlineLevel="0" collapsed="false">
      <c r="A1177" s="7"/>
      <c r="B1177" s="98" t="s">
        <v>21</v>
      </c>
      <c r="C1177" s="55"/>
      <c r="D1177" s="23" t="n">
        <v>0.12</v>
      </c>
      <c r="E1177" s="26" t="n">
        <f aca="false">D1177*0.04/100</f>
        <v>4.8E-005</v>
      </c>
      <c r="F1177" s="25"/>
      <c r="G1177" s="25"/>
      <c r="H1177" s="26" t="n">
        <f aca="false">H1074*D1177/100</f>
        <v>0</v>
      </c>
      <c r="I1177" s="25"/>
      <c r="J1177" s="25"/>
      <c r="K1177" s="23" t="n">
        <v>46</v>
      </c>
      <c r="L1177" s="23" t="n">
        <f aca="false">D1177*K1177</f>
        <v>5.52</v>
      </c>
      <c r="M1177" s="130"/>
      <c r="N1177" s="130"/>
      <c r="O1177" s="129"/>
    </row>
    <row r="1178" customFormat="false" ht="16.15" hidden="false" customHeight="true" outlineLevel="0" collapsed="false">
      <c r="A1178" s="7"/>
      <c r="B1178" s="60" t="s">
        <v>128</v>
      </c>
      <c r="C1178" s="55"/>
      <c r="D1178" s="23" t="n">
        <v>0.6</v>
      </c>
      <c r="E1178" s="26" t="n">
        <f aca="false">D1178*0.04/100</f>
        <v>0.00024</v>
      </c>
      <c r="F1178" s="25"/>
      <c r="G1178" s="25"/>
      <c r="H1178" s="26" t="n">
        <f aca="false">H1075*D1178/100</f>
        <v>0</v>
      </c>
      <c r="I1178" s="25"/>
      <c r="J1178" s="25"/>
      <c r="K1178" s="23" t="n">
        <v>89</v>
      </c>
      <c r="L1178" s="23" t="n">
        <f aca="false">D1178*K1178</f>
        <v>53.4</v>
      </c>
      <c r="M1178" s="131"/>
      <c r="N1178" s="131"/>
      <c r="O1178" s="129"/>
    </row>
    <row r="1179" customFormat="false" ht="18.6" hidden="false" customHeight="true" outlineLevel="0" collapsed="false">
      <c r="A1179" s="66"/>
      <c r="B1179" s="22" t="s">
        <v>218</v>
      </c>
      <c r="C1179" s="15"/>
      <c r="D1179" s="26" t="n">
        <v>0.001</v>
      </c>
      <c r="E1179" s="26" t="n">
        <f aca="false">D1179*0.04/100</f>
        <v>4E-007</v>
      </c>
      <c r="F1179" s="23"/>
      <c r="G1179" s="25"/>
      <c r="H1179" s="26" t="e">
        <f aca="false">H1076*D1179/100</f>
        <v>#VALUE!</v>
      </c>
      <c r="I1179" s="25"/>
      <c r="J1179" s="25"/>
      <c r="K1179" s="23" t="n">
        <v>350</v>
      </c>
      <c r="L1179" s="23" t="n">
        <f aca="false">D1179*K1179</f>
        <v>0.35</v>
      </c>
      <c r="M1179" s="130"/>
      <c r="N1179" s="130"/>
      <c r="O1179" s="129"/>
    </row>
    <row r="1180" customFormat="false" ht="16.5" hidden="false" customHeight="false" outlineLevel="0" collapsed="false">
      <c r="A1180" s="66"/>
      <c r="B1180" s="22" t="s">
        <v>26</v>
      </c>
      <c r="C1180" s="15"/>
      <c r="D1180" s="23" t="n">
        <v>0.12</v>
      </c>
      <c r="E1180" s="26" t="n">
        <f aca="false">D1180*0.04/100</f>
        <v>4.8E-005</v>
      </c>
      <c r="F1180" s="23"/>
      <c r="G1180" s="25"/>
      <c r="H1180" s="26" t="n">
        <f aca="false">H1077*D1180/100</f>
        <v>0</v>
      </c>
      <c r="I1180" s="25"/>
      <c r="J1180" s="25"/>
      <c r="K1180" s="23" t="n">
        <v>14</v>
      </c>
      <c r="L1180" s="23" t="n">
        <f aca="false">D1180*K1180</f>
        <v>1.68</v>
      </c>
      <c r="M1180" s="130"/>
      <c r="N1180" s="130"/>
      <c r="O1180" s="129"/>
    </row>
    <row r="1181" customFormat="false" ht="16.5" hidden="false" customHeight="false" outlineLevel="0" collapsed="false">
      <c r="A1181" s="66"/>
      <c r="B1181" s="22"/>
      <c r="C1181" s="15"/>
      <c r="D1181" s="23"/>
      <c r="E1181" s="24"/>
      <c r="F1181" s="23"/>
      <c r="G1181" s="25"/>
      <c r="H1181" s="23"/>
      <c r="I1181" s="25"/>
      <c r="J1181" s="25"/>
      <c r="K1181" s="23"/>
      <c r="L1181" s="23" t="n">
        <f aca="false">SUM(L1171:L1180)</f>
        <v>1982.45</v>
      </c>
      <c r="M1181" s="130"/>
      <c r="N1181" s="130"/>
      <c r="O1181" s="129"/>
    </row>
    <row r="1182" customFormat="false" ht="16.5" hidden="false" customHeight="false" outlineLevel="0" collapsed="false">
      <c r="A1182" s="35"/>
      <c r="B1182" s="36" t="s">
        <v>33</v>
      </c>
      <c r="C1182" s="37"/>
      <c r="D1182" s="38"/>
      <c r="E1182" s="39"/>
      <c r="F1182" s="38" t="n">
        <v>9.24</v>
      </c>
      <c r="G1182" s="40" t="n">
        <v>13.02</v>
      </c>
      <c r="H1182" s="38" t="n">
        <v>8.12</v>
      </c>
      <c r="I1182" s="40" t="n">
        <v>186.2</v>
      </c>
      <c r="J1182" s="40" t="n">
        <v>0</v>
      </c>
      <c r="K1182" s="38"/>
      <c r="L1182" s="38" t="n">
        <f aca="false">L1181/100</f>
        <v>19.8245</v>
      </c>
      <c r="M1182" s="130"/>
      <c r="N1182" s="130"/>
      <c r="O1182" s="129"/>
    </row>
    <row r="1183" customFormat="false" ht="16.5" hidden="false" customHeight="false" outlineLevel="0" collapsed="false">
      <c r="A1183" s="7" t="n">
        <v>33</v>
      </c>
      <c r="B1183" s="41" t="s">
        <v>86</v>
      </c>
      <c r="C1183" s="15" t="n">
        <v>150</v>
      </c>
      <c r="D1183" s="23"/>
      <c r="E1183" s="24"/>
      <c r="F1183" s="25"/>
      <c r="G1183" s="25"/>
      <c r="H1183" s="26"/>
      <c r="I1183" s="25"/>
      <c r="J1183" s="25"/>
      <c r="K1183" s="23"/>
      <c r="L1183" s="43" t="n">
        <v>0.67</v>
      </c>
    </row>
    <row r="1184" customFormat="false" ht="16.5" hidden="false" customHeight="false" outlineLevel="0" collapsed="false">
      <c r="A1184" s="7"/>
      <c r="B1184" s="60" t="s">
        <v>87</v>
      </c>
      <c r="C1184" s="64"/>
      <c r="D1184" s="55" t="n">
        <v>0.037</v>
      </c>
      <c r="E1184" s="24" t="n">
        <f aca="false">D1184/100</f>
        <v>0.00037</v>
      </c>
      <c r="F1184" s="25"/>
      <c r="G1184" s="25"/>
      <c r="H1184" s="26" t="n">
        <f aca="false">H1075*D1184/100</f>
        <v>0</v>
      </c>
      <c r="I1184" s="25"/>
      <c r="J1184" s="25"/>
      <c r="K1184" s="23" t="n">
        <v>450</v>
      </c>
      <c r="L1184" s="23" t="n">
        <f aca="false">D1184*K1184</f>
        <v>16.65</v>
      </c>
    </row>
    <row r="1185" customFormat="false" ht="18.95" hidden="false" customHeight="true" outlineLevel="0" collapsed="false">
      <c r="A1185" s="7"/>
      <c r="B1185" s="60" t="s">
        <v>21</v>
      </c>
      <c r="C1185" s="64"/>
      <c r="D1185" s="44" t="n">
        <v>1.1</v>
      </c>
      <c r="E1185" s="24" t="n">
        <f aca="false">D1185/100</f>
        <v>0.011</v>
      </c>
      <c r="F1185" s="25"/>
      <c r="G1185" s="25"/>
      <c r="H1185" s="26" t="n">
        <f aca="false">H1075*D1185/100</f>
        <v>0</v>
      </c>
      <c r="I1185" s="25"/>
      <c r="J1185" s="25"/>
      <c r="K1185" s="23" t="n">
        <v>46</v>
      </c>
      <c r="L1185" s="23" t="n">
        <f aca="false">D1185*K1185</f>
        <v>50.6</v>
      </c>
    </row>
    <row r="1186" customFormat="false" ht="16.5" hidden="false" customHeight="false" outlineLevel="0" collapsed="false">
      <c r="A1186" s="7"/>
      <c r="B1186" s="60"/>
      <c r="C1186" s="33"/>
      <c r="D1186" s="23"/>
      <c r="E1186" s="24"/>
      <c r="F1186" s="25"/>
      <c r="G1186" s="25"/>
      <c r="H1186" s="26"/>
      <c r="I1186" s="25"/>
      <c r="J1186" s="25"/>
      <c r="K1186" s="23"/>
      <c r="L1186" s="23" t="n">
        <f aca="false">L1184+L1185</f>
        <v>67.25</v>
      </c>
    </row>
    <row r="1187" customFormat="false" ht="16.5" hidden="false" customHeight="false" outlineLevel="0" collapsed="false">
      <c r="A1187" s="35"/>
      <c r="B1187" s="36" t="s">
        <v>33</v>
      </c>
      <c r="C1187" s="37"/>
      <c r="D1187" s="38"/>
      <c r="E1187" s="39"/>
      <c r="F1187" s="78" t="n">
        <v>0.1</v>
      </c>
      <c r="G1187" s="80" t="n">
        <v>0</v>
      </c>
      <c r="H1187" s="80" t="n">
        <v>15</v>
      </c>
      <c r="I1187" s="80" t="n">
        <v>60</v>
      </c>
      <c r="J1187" s="40" t="n">
        <v>0</v>
      </c>
      <c r="K1187" s="38"/>
      <c r="L1187" s="38" t="n">
        <f aca="false">L1186/100</f>
        <v>0.6725</v>
      </c>
    </row>
    <row r="1188" customFormat="false" ht="16.5" hidden="false" customHeight="false" outlineLevel="0" collapsed="false">
      <c r="A1188" s="7" t="s">
        <v>37</v>
      </c>
      <c r="B1188" s="14" t="s">
        <v>38</v>
      </c>
      <c r="C1188" s="15" t="n">
        <v>20</v>
      </c>
      <c r="D1188" s="23"/>
      <c r="E1188" s="24"/>
      <c r="F1188" s="25"/>
      <c r="G1188" s="25"/>
      <c r="H1188" s="26"/>
      <c r="I1188" s="25"/>
      <c r="J1188" s="25"/>
      <c r="K1188" s="23"/>
      <c r="L1188" s="16" t="n">
        <v>0.82</v>
      </c>
    </row>
    <row r="1189" customFormat="false" ht="16.5" hidden="false" customHeight="false" outlineLevel="0" collapsed="false">
      <c r="A1189" s="7"/>
      <c r="B1189" s="14"/>
      <c r="C1189" s="15"/>
      <c r="D1189" s="23" t="n">
        <v>2</v>
      </c>
      <c r="E1189" s="24" t="n">
        <f aca="false">D1189/100</f>
        <v>0.02</v>
      </c>
      <c r="F1189" s="25"/>
      <c r="G1189" s="25"/>
      <c r="H1189" s="26" t="n">
        <f aca="false">H1075*D1189/100</f>
        <v>0</v>
      </c>
      <c r="I1189" s="25"/>
      <c r="J1189" s="25"/>
      <c r="K1189" s="23" t="n">
        <v>41</v>
      </c>
      <c r="L1189" s="23" t="n">
        <f aca="false">D1189*K1189</f>
        <v>82</v>
      </c>
    </row>
    <row r="1190" customFormat="false" ht="16.5" hidden="false" customHeight="false" outlineLevel="0" collapsed="false">
      <c r="A1190" s="42"/>
      <c r="B1190" s="36" t="s">
        <v>33</v>
      </c>
      <c r="C1190" s="37"/>
      <c r="D1190" s="38"/>
      <c r="E1190" s="39"/>
      <c r="F1190" s="40" t="n">
        <v>2.4</v>
      </c>
      <c r="G1190" s="40" t="n">
        <v>0.4</v>
      </c>
      <c r="H1190" s="40" t="n">
        <v>12.2</v>
      </c>
      <c r="I1190" s="40" t="n">
        <v>63.6</v>
      </c>
      <c r="J1190" s="40" t="n">
        <v>0</v>
      </c>
      <c r="K1190" s="38"/>
      <c r="L1190" s="38" t="n">
        <f aca="false">L1189/100</f>
        <v>0.82</v>
      </c>
    </row>
    <row r="1191" customFormat="false" ht="16.5" hidden="false" customHeight="false" outlineLevel="0" collapsed="false">
      <c r="A1191" s="46"/>
      <c r="B1191" s="63" t="s">
        <v>89</v>
      </c>
      <c r="C1191" s="48"/>
      <c r="D1191" s="49"/>
      <c r="E1191" s="50"/>
      <c r="F1191" s="49" t="n">
        <f aca="false">F1169+F1182+F1187+F1190</f>
        <v>14.44</v>
      </c>
      <c r="G1191" s="49" t="n">
        <f aca="false">G1169+G1182+G1187+G1190</f>
        <v>17.84</v>
      </c>
      <c r="H1191" s="49" t="n">
        <f aca="false">H1169+H1182+H1187+H1190</f>
        <v>51.41</v>
      </c>
      <c r="I1191" s="49" t="n">
        <f aca="false">I1169+I1182+I1187+I1190</f>
        <v>424.7</v>
      </c>
      <c r="J1191" s="49" t="n">
        <f aca="false">J1169+J1182+J1187+J1190</f>
        <v>0</v>
      </c>
      <c r="K1191" s="49" t="n">
        <f aca="false">K1169+K1182+K1187+K1190</f>
        <v>0</v>
      </c>
      <c r="L1191" s="49" t="n">
        <f aca="false">L1169+L1182+L1187+L1190</f>
        <v>28.1319</v>
      </c>
    </row>
    <row r="1192" customFormat="false" ht="16.35" hidden="false" customHeight="true" outlineLevel="0" collapsed="false">
      <c r="A1192" s="9" t="s">
        <v>90</v>
      </c>
      <c r="B1192" s="9"/>
      <c r="C1192" s="9"/>
      <c r="D1192" s="9"/>
      <c r="E1192" s="9"/>
      <c r="F1192" s="9"/>
      <c r="G1192" s="9"/>
      <c r="H1192" s="9"/>
      <c r="I1192" s="9"/>
      <c r="J1192" s="9"/>
      <c r="K1192" s="9"/>
      <c r="L1192" s="9"/>
    </row>
    <row r="1193" customFormat="false" ht="16.5" hidden="false" customHeight="false" outlineLevel="0" collapsed="false">
      <c r="A1193" s="7" t="s">
        <v>93</v>
      </c>
      <c r="B1193" s="41" t="s">
        <v>94</v>
      </c>
      <c r="C1193" s="15" t="n">
        <v>20</v>
      </c>
      <c r="D1193" s="23"/>
      <c r="E1193" s="24"/>
      <c r="F1193" s="25"/>
      <c r="G1193" s="25"/>
      <c r="H1193" s="26"/>
      <c r="I1193" s="25"/>
      <c r="J1193" s="25"/>
      <c r="K1193" s="23"/>
      <c r="L1193" s="16" t="n">
        <v>1.7</v>
      </c>
    </row>
    <row r="1194" customFormat="false" ht="16.5" hidden="false" customHeight="false" outlineLevel="0" collapsed="false">
      <c r="A1194" s="7"/>
      <c r="B1194" s="60" t="s">
        <v>94</v>
      </c>
      <c r="C1194" s="15"/>
      <c r="D1194" s="23" t="n">
        <v>2</v>
      </c>
      <c r="E1194" s="24" t="n">
        <f aca="false">D1194/100</f>
        <v>0.02</v>
      </c>
      <c r="F1194" s="25"/>
      <c r="G1194" s="25"/>
      <c r="H1194" s="26" t="e">
        <f aca="false">H1076*D1194/100</f>
        <v>#VALUE!</v>
      </c>
      <c r="I1194" s="25"/>
      <c r="J1194" s="25"/>
      <c r="K1194" s="23" t="n">
        <v>85</v>
      </c>
      <c r="L1194" s="23" t="n">
        <f aca="false">D1194*K1194</f>
        <v>170</v>
      </c>
    </row>
    <row r="1195" customFormat="false" ht="16.5" hidden="false" customHeight="false" outlineLevel="0" collapsed="false">
      <c r="A1195" s="35"/>
      <c r="B1195" s="36" t="s">
        <v>33</v>
      </c>
      <c r="C1195" s="37"/>
      <c r="D1195" s="38"/>
      <c r="E1195" s="39"/>
      <c r="F1195" s="40" t="n">
        <v>3.2</v>
      </c>
      <c r="G1195" s="40" t="n">
        <v>2.8</v>
      </c>
      <c r="H1195" s="40" t="n">
        <v>27.4</v>
      </c>
      <c r="I1195" s="40" t="n">
        <v>74</v>
      </c>
      <c r="J1195" s="40" t="n">
        <v>0</v>
      </c>
      <c r="K1195" s="38"/>
      <c r="L1195" s="38" t="n">
        <f aca="false">L1194/100</f>
        <v>1.7</v>
      </c>
    </row>
    <row r="1196" customFormat="false" ht="25.5" hidden="false" customHeight="false" outlineLevel="0" collapsed="false">
      <c r="A1196" s="7" t="s">
        <v>85</v>
      </c>
      <c r="B1196" s="41" t="s">
        <v>141</v>
      </c>
      <c r="C1196" s="15" t="n">
        <v>180</v>
      </c>
      <c r="D1196" s="23"/>
      <c r="E1196" s="24"/>
      <c r="F1196" s="25"/>
      <c r="G1196" s="25"/>
      <c r="H1196" s="26"/>
      <c r="I1196" s="25"/>
      <c r="J1196" s="25"/>
      <c r="K1196" s="23"/>
      <c r="L1196" s="43" t="n">
        <v>0.82</v>
      </c>
    </row>
    <row r="1197" customFormat="false" ht="16.5" hidden="false" customHeight="false" outlineLevel="0" collapsed="false">
      <c r="A1197" s="7"/>
      <c r="B1197" s="60" t="s">
        <v>87</v>
      </c>
      <c r="C1197" s="64"/>
      <c r="D1197" s="55" t="n">
        <v>0.045</v>
      </c>
      <c r="E1197" s="24" t="n">
        <f aca="false">D1197/100</f>
        <v>0.00045</v>
      </c>
      <c r="F1197" s="25"/>
      <c r="G1197" s="25"/>
      <c r="H1197" s="26" t="n">
        <f aca="false">H1100*D1197/100</f>
        <v>0</v>
      </c>
      <c r="I1197" s="25"/>
      <c r="J1197" s="25"/>
      <c r="K1197" s="23" t="n">
        <v>450</v>
      </c>
      <c r="L1197" s="23" t="n">
        <f aca="false">D1197*K1197</f>
        <v>20.25</v>
      </c>
    </row>
    <row r="1198" customFormat="false" ht="16.5" hidden="false" customHeight="false" outlineLevel="0" collapsed="false">
      <c r="A1198" s="7"/>
      <c r="B1198" s="60" t="s">
        <v>21</v>
      </c>
      <c r="C1198" s="64"/>
      <c r="D1198" s="44" t="n">
        <v>1.35</v>
      </c>
      <c r="E1198" s="24" t="n">
        <f aca="false">D1198/100</f>
        <v>0.0135</v>
      </c>
      <c r="F1198" s="25"/>
      <c r="G1198" s="25"/>
      <c r="H1198" s="26" t="n">
        <f aca="false">H1100*D1198/100</f>
        <v>0</v>
      </c>
      <c r="I1198" s="25"/>
      <c r="J1198" s="25"/>
      <c r="K1198" s="23" t="n">
        <v>46</v>
      </c>
      <c r="L1198" s="23" t="n">
        <f aca="false">D1198*K1198</f>
        <v>62.1</v>
      </c>
    </row>
    <row r="1199" customFormat="false" ht="16.5" hidden="false" customHeight="false" outlineLevel="0" collapsed="false">
      <c r="A1199" s="7"/>
      <c r="B1199" s="22"/>
      <c r="C1199" s="15"/>
      <c r="D1199" s="23"/>
      <c r="E1199" s="24"/>
      <c r="F1199" s="25"/>
      <c r="G1199" s="25"/>
      <c r="H1199" s="26"/>
      <c r="I1199" s="25"/>
      <c r="J1199" s="25"/>
      <c r="K1199" s="23"/>
      <c r="L1199" s="23" t="n">
        <f aca="false">L1197+L1198</f>
        <v>82.35</v>
      </c>
    </row>
    <row r="1200" customFormat="false" ht="16.5" hidden="false" customHeight="false" outlineLevel="0" collapsed="false">
      <c r="A1200" s="35"/>
      <c r="B1200" s="36" t="s">
        <v>33</v>
      </c>
      <c r="C1200" s="37"/>
      <c r="D1200" s="38"/>
      <c r="E1200" s="39"/>
      <c r="F1200" s="78" t="n">
        <v>0.1</v>
      </c>
      <c r="G1200" s="80" t="n">
        <v>0</v>
      </c>
      <c r="H1200" s="80" t="n">
        <v>15</v>
      </c>
      <c r="I1200" s="80" t="n">
        <v>60</v>
      </c>
      <c r="J1200" s="40" t="n">
        <v>0</v>
      </c>
      <c r="K1200" s="38"/>
      <c r="L1200" s="38" t="n">
        <f aca="false">L1199/100</f>
        <v>0.8235</v>
      </c>
    </row>
    <row r="1201" customFormat="false" ht="16.5" hidden="false" customHeight="false" outlineLevel="0" collapsed="false">
      <c r="A1201" s="46"/>
      <c r="B1201" s="47" t="s">
        <v>33</v>
      </c>
      <c r="C1201" s="48"/>
      <c r="D1201" s="49"/>
      <c r="E1201" s="50"/>
      <c r="F1201" s="49" t="n">
        <f aca="false">F1195+F1200</f>
        <v>3.3</v>
      </c>
      <c r="G1201" s="49" t="n">
        <f aca="false">G1195+G1200</f>
        <v>2.8</v>
      </c>
      <c r="H1201" s="49" t="n">
        <f aca="false">H1195+H1200</f>
        <v>42.4</v>
      </c>
      <c r="I1201" s="51" t="n">
        <f aca="false">I1195+I1200</f>
        <v>134</v>
      </c>
      <c r="J1201" s="49" t="n">
        <f aca="false">J1195+J1200</f>
        <v>0</v>
      </c>
      <c r="K1201" s="49"/>
      <c r="L1201" s="49" t="n">
        <f aca="false">L1195+L1200</f>
        <v>2.5235</v>
      </c>
    </row>
    <row r="1202" customFormat="false" ht="16.5" hidden="false" customHeight="false" outlineLevel="0" collapsed="false">
      <c r="A1202" s="67"/>
      <c r="B1202" s="68" t="s">
        <v>97</v>
      </c>
      <c r="C1202" s="69"/>
      <c r="D1202" s="70"/>
      <c r="E1202" s="71"/>
      <c r="F1202" s="70" t="n">
        <f aca="false">F1102+F1106+F1158+F1191+F1201</f>
        <v>72.22</v>
      </c>
      <c r="G1202" s="70" t="n">
        <f aca="false">G1102+G1106+G1158+G1191+G1201</f>
        <v>61.305</v>
      </c>
      <c r="H1202" s="70" t="n">
        <f aca="false">H1102+H1106+H1158+H1191+H1201</f>
        <v>294.73</v>
      </c>
      <c r="I1202" s="70" t="n">
        <f aca="false">I1102+I1106+I1158+I1191+I1201</f>
        <v>1834.63</v>
      </c>
      <c r="J1202" s="70" t="n">
        <f aca="false">J1102+J1106+J1158+J1191+J1201</f>
        <v>22.2</v>
      </c>
      <c r="K1202" s="70"/>
      <c r="L1202" s="70" t="n">
        <f aca="false">L1102+L1106+L1158+L1191+L1201</f>
        <v>98.9281</v>
      </c>
    </row>
    <row r="1203" customFormat="false" ht="16.5" hidden="false" customHeight="false" outlineLevel="0" collapsed="false">
      <c r="A1203" s="132"/>
      <c r="B1203" s="133" t="s">
        <v>307</v>
      </c>
      <c r="C1203" s="134"/>
      <c r="D1203" s="135"/>
      <c r="E1203" s="136"/>
      <c r="F1203" s="138" t="n">
        <f aca="false">F129+F247+F368+F491+F603+F726+F852+F966+F1072+F1202</f>
        <v>621.902</v>
      </c>
      <c r="G1203" s="138" t="n">
        <f aca="false">G129+G247+G368+G491+G603+G726+G852+G966+G1072+G1202</f>
        <v>565.755</v>
      </c>
      <c r="H1203" s="138" t="n">
        <f aca="false">H129+H247+H368+H491+H603+H726+H852+H966+H1072+H1202</f>
        <v>2863.25772</v>
      </c>
      <c r="I1203" s="138" t="n">
        <f aca="false">I129+I247+I368+I491+I603+I726+I852+I966+I1072+I1202</f>
        <v>18285.07</v>
      </c>
      <c r="J1203" s="138" t="n">
        <f aca="false">J129+J247+J368+J491+J603+J726+J852+J966+J1072+J1202</f>
        <v>231.77</v>
      </c>
      <c r="K1203" s="138"/>
      <c r="L1203" s="138" t="n">
        <f aca="false">L129+L247+L368+L491+L603+L726+L852+L966+L1072+L1202</f>
        <v>974.85148</v>
      </c>
    </row>
    <row r="1204" customFormat="false" ht="16.5" hidden="false" customHeight="false" outlineLevel="0" collapsed="false">
      <c r="A1204" s="139"/>
      <c r="B1204" s="140"/>
      <c r="C1204" s="141"/>
      <c r="D1204" s="142"/>
      <c r="E1204" s="142"/>
      <c r="F1204" s="142"/>
      <c r="G1204" s="142"/>
      <c r="H1204" s="143"/>
      <c r="I1204" s="183"/>
      <c r="J1204" s="142"/>
      <c r="K1204" s="142"/>
      <c r="L1204" s="144" t="n">
        <f aca="false">L1203/10</f>
        <v>97.485148</v>
      </c>
    </row>
    <row r="1205" customFormat="false" ht="16.5" hidden="false" customHeight="false" outlineLevel="0" collapsed="false">
      <c r="A1205" s="145"/>
      <c r="B1205" s="146" t="s">
        <v>308</v>
      </c>
      <c r="C1205" s="147"/>
      <c r="D1205" s="147"/>
      <c r="E1205" s="147"/>
      <c r="F1205" s="147"/>
      <c r="G1205" s="147"/>
      <c r="H1205" s="148"/>
      <c r="I1205" s="184"/>
      <c r="J1205" s="147"/>
      <c r="K1205" s="149"/>
      <c r="L1205" s="150"/>
    </row>
    <row r="1206" customFormat="false" ht="16.5" hidden="false" customHeight="false" outlineLevel="0" collapsed="false">
      <c r="A1206" s="151"/>
      <c r="B1206" s="152" t="s">
        <v>309</v>
      </c>
      <c r="C1206" s="153"/>
      <c r="D1206" s="153"/>
      <c r="E1206" s="153"/>
      <c r="F1206" s="153"/>
      <c r="G1206" s="153"/>
      <c r="H1206" s="154"/>
      <c r="I1206" s="185"/>
      <c r="J1206" s="153"/>
      <c r="K1206" s="150"/>
      <c r="L1206" s="150"/>
    </row>
    <row r="1207" customFormat="false" ht="16.5" hidden="false" customHeight="false" outlineLevel="0" collapsed="false">
      <c r="A1207" s="151"/>
      <c r="B1207" s="155"/>
      <c r="C1207" s="156"/>
      <c r="D1207" s="157"/>
      <c r="E1207" s="157"/>
      <c r="F1207" s="157"/>
      <c r="G1207" s="157"/>
      <c r="H1207" s="158"/>
      <c r="I1207" s="186"/>
      <c r="J1207" s="157"/>
      <c r="K1207" s="157"/>
      <c r="L1207" s="157"/>
    </row>
    <row r="1208" customFormat="false" ht="19.5" hidden="false" customHeight="false" outlineLevel="0" collapsed="false">
      <c r="A1208" s="151"/>
      <c r="B1208" s="187" t="s">
        <v>349</v>
      </c>
      <c r="C1208" s="188"/>
      <c r="D1208" s="188"/>
      <c r="E1208" s="188"/>
      <c r="F1208" s="157"/>
      <c r="G1208" s="157"/>
      <c r="H1208" s="158"/>
      <c r="I1208" s="186"/>
      <c r="J1208" s="157"/>
      <c r="K1208" s="157"/>
      <c r="L1208" s="157"/>
    </row>
    <row r="1209" customFormat="false" ht="16.5" hidden="false" customHeight="false" outlineLevel="0" collapsed="false">
      <c r="A1209" s="151"/>
      <c r="B1209" s="155"/>
      <c r="C1209" s="156"/>
      <c r="D1209" s="157"/>
      <c r="E1209" s="157"/>
      <c r="F1209" s="157"/>
      <c r="G1209" s="157"/>
      <c r="H1209" s="158"/>
      <c r="I1209" s="186"/>
      <c r="J1209" s="157"/>
      <c r="K1209" s="157"/>
      <c r="L1209" s="157"/>
    </row>
    <row r="1210" customFormat="false" ht="24" hidden="false" customHeight="true" outlineLevel="0" collapsed="false">
      <c r="A1210" s="159"/>
      <c r="B1210" s="160" t="s">
        <v>310</v>
      </c>
      <c r="C1210" s="161"/>
      <c r="D1210" s="159"/>
      <c r="E1210" s="159"/>
      <c r="F1210" s="159"/>
      <c r="G1210" s="159"/>
      <c r="H1210" s="162"/>
      <c r="I1210" s="189"/>
      <c r="J1210" s="159"/>
      <c r="K1210" s="159"/>
      <c r="L1210" s="159"/>
    </row>
    <row r="1211" customFormat="false" ht="16.35" hidden="false" customHeight="true" outlineLevel="0" collapsed="false">
      <c r="A1211" s="160"/>
      <c r="B1211" s="160" t="s">
        <v>311</v>
      </c>
      <c r="C1211" s="161"/>
      <c r="D1211" s="159"/>
      <c r="E1211" s="159"/>
      <c r="F1211" s="159"/>
      <c r="G1211" s="159"/>
      <c r="H1211" s="162"/>
      <c r="I1211" s="189"/>
      <c r="J1211" s="159"/>
      <c r="K1211" s="159"/>
      <c r="L1211" s="159"/>
    </row>
    <row r="1212" customFormat="false" ht="15" hidden="false" customHeight="false" outlineLevel="0" collapsed="false">
      <c r="A1212" s="163"/>
      <c r="B1212" s="164" t="s">
        <v>350</v>
      </c>
      <c r="C1212" s="165"/>
      <c r="D1212" s="163"/>
      <c r="E1212" s="163"/>
      <c r="F1212" s="163"/>
      <c r="G1212" s="163"/>
      <c r="H1212" s="166"/>
      <c r="I1212" s="190"/>
      <c r="J1212" s="163"/>
      <c r="K1212" s="163"/>
      <c r="L1212" s="163"/>
    </row>
    <row r="1213" customFormat="false" ht="15" hidden="false" customHeight="false" outlineLevel="0" collapsed="false">
      <c r="A1213" s="163"/>
      <c r="B1213" s="164" t="s">
        <v>313</v>
      </c>
      <c r="C1213" s="165"/>
      <c r="D1213" s="163"/>
      <c r="E1213" s="163"/>
      <c r="F1213" s="163"/>
      <c r="G1213" s="163"/>
      <c r="H1213" s="166"/>
      <c r="I1213" s="190"/>
      <c r="J1213" s="163"/>
      <c r="K1213" s="163"/>
      <c r="L1213" s="163"/>
    </row>
    <row r="1214" customFormat="false" ht="15" hidden="false" customHeight="false" outlineLevel="0" collapsed="false">
      <c r="A1214" s="163"/>
      <c r="B1214" s="164" t="s">
        <v>314</v>
      </c>
      <c r="C1214" s="165"/>
      <c r="D1214" s="163"/>
      <c r="E1214" s="163"/>
      <c r="F1214" s="163"/>
      <c r="G1214" s="163"/>
      <c r="H1214" s="166"/>
      <c r="I1214" s="190"/>
      <c r="J1214" s="163"/>
      <c r="K1214" s="163"/>
      <c r="L1214" s="163"/>
    </row>
    <row r="1215" customFormat="false" ht="16.5" hidden="false" customHeight="false" outlineLevel="0" collapsed="false">
      <c r="B1215" s="167"/>
      <c r="C1215" s="168"/>
      <c r="D1215" s="149"/>
      <c r="E1215" s="149"/>
      <c r="F1215" s="149"/>
      <c r="G1215" s="149"/>
      <c r="H1215" s="169"/>
      <c r="I1215" s="191"/>
      <c r="J1215" s="149"/>
      <c r="K1215" s="149"/>
      <c r="L1215" s="149"/>
    </row>
    <row r="1216" customFormat="false" ht="16.5" hidden="false" customHeight="false" outlineLevel="0" collapsed="false">
      <c r="B1216" s="170" t="s">
        <v>315</v>
      </c>
      <c r="C1216" s="171"/>
      <c r="D1216" s="171"/>
      <c r="E1216" s="171"/>
      <c r="F1216" s="171"/>
      <c r="G1216" s="171"/>
      <c r="H1216" s="173"/>
      <c r="I1216" s="191"/>
      <c r="J1216" s="149"/>
      <c r="K1216" s="149"/>
      <c r="L1216" s="149"/>
    </row>
  </sheetData>
  <mergeCells count="71">
    <mergeCell ref="A1:L1"/>
    <mergeCell ref="A3:L3"/>
    <mergeCell ref="A4:L4"/>
    <mergeCell ref="A37:L37"/>
    <mergeCell ref="A41:L41"/>
    <mergeCell ref="A97:L97"/>
    <mergeCell ref="A118:L118"/>
    <mergeCell ref="A130:L130"/>
    <mergeCell ref="A131:L131"/>
    <mergeCell ref="A160:L160"/>
    <mergeCell ref="A164:L164"/>
    <mergeCell ref="A212:L212"/>
    <mergeCell ref="A239:L239"/>
    <mergeCell ref="A248:L248"/>
    <mergeCell ref="A249:L249"/>
    <mergeCell ref="A279:L279"/>
    <mergeCell ref="A283:L283"/>
    <mergeCell ref="A336:L336"/>
    <mergeCell ref="A355:L355"/>
    <mergeCell ref="A369:L369"/>
    <mergeCell ref="A370:L370"/>
    <mergeCell ref="A399:L399"/>
    <mergeCell ref="A403:L403"/>
    <mergeCell ref="A455:L455"/>
    <mergeCell ref="A483:L483"/>
    <mergeCell ref="A492:L492"/>
    <mergeCell ref="A493:L493"/>
    <mergeCell ref="A515:L515"/>
    <mergeCell ref="A519:L519"/>
    <mergeCell ref="A570:L570"/>
    <mergeCell ref="A592:L592"/>
    <mergeCell ref="A604:L604"/>
    <mergeCell ref="A605:L605"/>
    <mergeCell ref="A632:L632"/>
    <mergeCell ref="A636:L636"/>
    <mergeCell ref="A693:L693"/>
    <mergeCell ref="A715:L715"/>
    <mergeCell ref="A727:L727"/>
    <mergeCell ref="A728:L728"/>
    <mergeCell ref="A757:L757"/>
    <mergeCell ref="A764:L764"/>
    <mergeCell ref="A814:L814"/>
    <mergeCell ref="A842:L842"/>
    <mergeCell ref="A853:L853"/>
    <mergeCell ref="A854:L854"/>
    <mergeCell ref="A883:L883"/>
    <mergeCell ref="A887:L887"/>
    <mergeCell ref="A931:L931"/>
    <mergeCell ref="A955:L955"/>
    <mergeCell ref="A967:L967"/>
    <mergeCell ref="A968:L968"/>
    <mergeCell ref="A994:L994"/>
    <mergeCell ref="A998:L998"/>
    <mergeCell ref="A1038:L1038"/>
    <mergeCell ref="A1059:L1059"/>
    <mergeCell ref="A1073:L1073"/>
    <mergeCell ref="A1074:L1074"/>
    <mergeCell ref="A1103:L1103"/>
    <mergeCell ref="A1107:L1107"/>
    <mergeCell ref="A1159:L1159"/>
    <mergeCell ref="M1170:N1170"/>
    <mergeCell ref="M1171:N1171"/>
    <mergeCell ref="M1172:N1172"/>
    <mergeCell ref="M1173:N1173"/>
    <mergeCell ref="M1174:N1174"/>
    <mergeCell ref="M1175:N1175"/>
    <mergeCell ref="M1176:N1176"/>
    <mergeCell ref="M1177:N1177"/>
    <mergeCell ref="M1178:N1178"/>
    <mergeCell ref="M1179:N1179"/>
    <mergeCell ref="A1192:L1192"/>
  </mergeCells>
  <printOptions headings="false" gridLines="false" gridLinesSet="true" horizontalCentered="true" verticalCentered="true"/>
  <pageMargins left="0.354166666666667" right="0.354166666666667" top="0.63125" bottom="1.025" header="0.39375" footer="0.7875"/>
  <pageSetup paperSize="9" scale="100" firstPageNumber="0" fitToWidth="15" fitToHeight="15" pageOrder="downThenOver" orientation="portrait" usePrinterDefaults="false" blackAndWhite="false" draft="false" cellComments="none" useFirstPageNumber="false" horizontalDpi="300" verticalDpi="300" copies="1"/>
  <headerFooter differentFirst="false" differentOddEven="false">
    <oddHeader>&amp;C&amp;A</oddHeader>
    <oddFooter>&amp;CPage &amp;P</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false"/>
  </sheetPr>
  <dimension ref="A1:S87"/>
  <sheetViews>
    <sheetView windowProtection="false" showFormulas="false" showGridLines="true" showRowColHeaders="true" showZeros="true" rightToLeft="false" tabSelected="false" showOutlineSymbols="true" defaultGridColor="true" view="normal" topLeftCell="A34" colorId="64" zoomScale="100" zoomScaleNormal="100" zoomScalePageLayoutView="100" workbookViewId="0">
      <selection pane="topLeft" activeCell="I9" activeCellId="0" sqref="I9"/>
    </sheetView>
  </sheetViews>
  <sheetFormatPr defaultRowHeight="12.75"/>
  <cols>
    <col collapsed="false" hidden="false" max="1" min="1" style="192" width="3.51020408163265"/>
    <col collapsed="false" hidden="false" max="2" min="2" style="0" width="36.8520408163265"/>
    <col collapsed="false" hidden="false" max="3" min="3" style="192" width="9.44897959183673"/>
    <col collapsed="false" hidden="false" max="4" min="4" style="0" width="11.6071428571429"/>
    <col collapsed="false" hidden="false" max="5" min="5" style="0" width="10.2602040816327"/>
    <col collapsed="false" hidden="false" max="255" min="6" style="0" width="6.0765306122449"/>
  </cols>
  <sheetData>
    <row r="1" customFormat="false" ht="55.5" hidden="false" customHeight="true" outlineLevel="0" collapsed="false">
      <c r="A1" s="0"/>
      <c r="B1" s="193" t="s">
        <v>351</v>
      </c>
      <c r="C1" s="193"/>
      <c r="D1" s="193"/>
      <c r="E1" s="193"/>
    </row>
    <row r="2" customFormat="false" ht="34.5" hidden="false" customHeight="true" outlineLevel="0" collapsed="false">
      <c r="A2" s="194"/>
      <c r="B2" s="195"/>
      <c r="C2" s="196" t="s">
        <v>352</v>
      </c>
      <c r="D2" s="197" t="s">
        <v>353</v>
      </c>
      <c r="E2" s="197" t="s">
        <v>353</v>
      </c>
    </row>
    <row r="3" customFormat="false" ht="21.75" hidden="false" customHeight="true" outlineLevel="0" collapsed="false">
      <c r="A3" s="194"/>
      <c r="B3" s="198" t="s">
        <v>354</v>
      </c>
      <c r="C3" s="199"/>
      <c r="D3" s="197" t="s">
        <v>355</v>
      </c>
      <c r="E3" s="197" t="s">
        <v>356</v>
      </c>
    </row>
    <row r="4" customFormat="false" ht="22.5" hidden="false" customHeight="true" outlineLevel="0" collapsed="false">
      <c r="A4" s="194"/>
      <c r="B4" s="198" t="s">
        <v>357</v>
      </c>
      <c r="C4" s="199"/>
      <c r="D4" s="197"/>
      <c r="E4" s="197"/>
      <c r="J4" s="200"/>
      <c r="P4" s="201"/>
      <c r="Q4" s="201"/>
      <c r="R4" s="201"/>
      <c r="S4" s="201"/>
    </row>
    <row r="5" customFormat="false" ht="15.6" hidden="false" customHeight="true" outlineLevel="0" collapsed="false">
      <c r="A5" s="194" t="n">
        <v>1</v>
      </c>
      <c r="B5" s="202" t="s">
        <v>358</v>
      </c>
      <c r="C5" s="203" t="s">
        <v>359</v>
      </c>
      <c r="D5" s="204" t="n">
        <v>50</v>
      </c>
      <c r="E5" s="204" t="n">
        <v>50</v>
      </c>
    </row>
    <row r="6" customFormat="false" ht="20.85" hidden="false" customHeight="true" outlineLevel="0" collapsed="false">
      <c r="A6" s="194" t="n">
        <v>2</v>
      </c>
      <c r="B6" s="205" t="s">
        <v>360</v>
      </c>
      <c r="C6" s="203" t="s">
        <v>359</v>
      </c>
      <c r="D6" s="204" t="n">
        <v>51</v>
      </c>
      <c r="E6" s="204" t="n">
        <v>51</v>
      </c>
    </row>
    <row r="7" customFormat="false" ht="17.1" hidden="false" customHeight="true" outlineLevel="0" collapsed="false">
      <c r="A7" s="194" t="n">
        <v>3</v>
      </c>
      <c r="B7" s="202" t="s">
        <v>361</v>
      </c>
      <c r="C7" s="203" t="s">
        <v>359</v>
      </c>
      <c r="D7" s="204" t="n">
        <v>175</v>
      </c>
      <c r="E7" s="204" t="n">
        <v>175</v>
      </c>
    </row>
    <row r="8" customFormat="false" ht="17.1" hidden="false" customHeight="true" outlineLevel="0" collapsed="false">
      <c r="A8" s="194" t="n">
        <v>4</v>
      </c>
      <c r="B8" s="202" t="s">
        <v>362</v>
      </c>
      <c r="C8" s="203" t="s">
        <v>359</v>
      </c>
      <c r="D8" s="204" t="n">
        <v>237</v>
      </c>
      <c r="E8" s="204" t="n">
        <v>237</v>
      </c>
    </row>
    <row r="9" customFormat="false" ht="17.1" hidden="false" customHeight="true" outlineLevel="0" collapsed="false">
      <c r="A9" s="194" t="n">
        <v>5</v>
      </c>
      <c r="B9" s="202" t="s">
        <v>363</v>
      </c>
      <c r="C9" s="203" t="s">
        <v>359</v>
      </c>
      <c r="D9" s="204" t="n">
        <v>390</v>
      </c>
      <c r="E9" s="204" t="n">
        <v>390</v>
      </c>
    </row>
    <row r="10" customFormat="false" ht="17.1" hidden="false" customHeight="true" outlineLevel="0" collapsed="false">
      <c r="A10" s="194" t="n">
        <v>6</v>
      </c>
      <c r="B10" s="202" t="s">
        <v>31</v>
      </c>
      <c r="C10" s="203" t="s">
        <v>359</v>
      </c>
      <c r="D10" s="204" t="n">
        <v>390</v>
      </c>
      <c r="E10" s="204" t="n">
        <v>390</v>
      </c>
    </row>
    <row r="11" customFormat="false" ht="17.1" hidden="false" customHeight="true" outlineLevel="0" collapsed="false">
      <c r="A11" s="194" t="n">
        <v>7</v>
      </c>
      <c r="B11" s="202" t="s">
        <v>364</v>
      </c>
      <c r="C11" s="203" t="s">
        <v>359</v>
      </c>
      <c r="D11" s="204" t="n">
        <v>19</v>
      </c>
      <c r="E11" s="204" t="n">
        <v>19</v>
      </c>
    </row>
    <row r="12" customFormat="false" ht="17.1" hidden="false" customHeight="true" outlineLevel="0" collapsed="false">
      <c r="A12" s="194" t="n">
        <v>8</v>
      </c>
      <c r="B12" s="202" t="s">
        <v>365</v>
      </c>
      <c r="C12" s="203" t="s">
        <v>359</v>
      </c>
      <c r="D12" s="204" t="n">
        <v>110</v>
      </c>
      <c r="E12" s="204" t="n">
        <v>110</v>
      </c>
    </row>
    <row r="13" customFormat="false" ht="17.1" hidden="false" customHeight="true" outlineLevel="0" collapsed="false">
      <c r="A13" s="194"/>
      <c r="B13" s="198" t="s">
        <v>366</v>
      </c>
      <c r="C13" s="203"/>
      <c r="D13" s="204"/>
      <c r="E13" s="204"/>
    </row>
    <row r="14" customFormat="false" ht="17.1" hidden="false" customHeight="true" outlineLevel="0" collapsed="false">
      <c r="A14" s="194" t="n">
        <v>9</v>
      </c>
      <c r="B14" s="202" t="s">
        <v>367</v>
      </c>
      <c r="C14" s="203" t="s">
        <v>359</v>
      </c>
      <c r="D14" s="204" t="n">
        <v>75</v>
      </c>
      <c r="E14" s="204" t="n">
        <v>75</v>
      </c>
    </row>
    <row r="15" customFormat="false" ht="17.1" hidden="false" customHeight="true" outlineLevel="0" collapsed="false">
      <c r="A15" s="194" t="n">
        <v>10</v>
      </c>
      <c r="B15" s="202" t="s">
        <v>368</v>
      </c>
      <c r="C15" s="203" t="s">
        <v>359</v>
      </c>
      <c r="D15" s="204" t="n">
        <v>160</v>
      </c>
      <c r="E15" s="204" t="n">
        <v>160</v>
      </c>
    </row>
    <row r="16" customFormat="false" ht="17.1" hidden="false" customHeight="true" outlineLevel="0" collapsed="false">
      <c r="A16" s="194" t="n">
        <v>11</v>
      </c>
      <c r="B16" s="202" t="s">
        <v>369</v>
      </c>
      <c r="C16" s="203" t="s">
        <v>359</v>
      </c>
      <c r="D16" s="204" t="n">
        <v>70</v>
      </c>
      <c r="E16" s="204" t="n">
        <v>70</v>
      </c>
    </row>
    <row r="17" customFormat="false" ht="17.1" hidden="false" customHeight="true" outlineLevel="0" collapsed="false">
      <c r="A17" s="194" t="n">
        <v>12</v>
      </c>
      <c r="B17" s="202" t="s">
        <v>370</v>
      </c>
      <c r="C17" s="203" t="s">
        <v>359</v>
      </c>
      <c r="D17" s="204" t="n">
        <v>90</v>
      </c>
      <c r="E17" s="204" t="n">
        <v>90</v>
      </c>
    </row>
    <row r="18" customFormat="false" ht="17.1" hidden="false" customHeight="true" outlineLevel="0" collapsed="false">
      <c r="A18" s="194"/>
      <c r="B18" s="198" t="s">
        <v>371</v>
      </c>
      <c r="C18" s="203"/>
      <c r="D18" s="204"/>
      <c r="E18" s="204"/>
    </row>
    <row r="19" customFormat="false" ht="17.1" hidden="false" customHeight="true" outlineLevel="0" collapsed="false">
      <c r="A19" s="194" t="n">
        <v>13</v>
      </c>
      <c r="B19" s="202" t="s">
        <v>372</v>
      </c>
      <c r="C19" s="203" t="s">
        <v>359</v>
      </c>
      <c r="D19" s="204" t="n">
        <v>27</v>
      </c>
      <c r="E19" s="204" t="n">
        <v>27</v>
      </c>
    </row>
    <row r="20" customFormat="false" ht="17.1" hidden="false" customHeight="true" outlineLevel="0" collapsed="false">
      <c r="A20" s="194" t="n">
        <v>14</v>
      </c>
      <c r="B20" s="202" t="s">
        <v>373</v>
      </c>
      <c r="C20" s="203" t="s">
        <v>359</v>
      </c>
      <c r="D20" s="204" t="n">
        <v>35</v>
      </c>
      <c r="E20" s="204" t="n">
        <v>35</v>
      </c>
    </row>
    <row r="21" customFormat="false" ht="17.1" hidden="false" customHeight="true" outlineLevel="0" collapsed="false">
      <c r="A21" s="194" t="n">
        <v>15</v>
      </c>
      <c r="B21" s="202" t="s">
        <v>374</v>
      </c>
      <c r="C21" s="203" t="s">
        <v>359</v>
      </c>
      <c r="D21" s="204" t="n">
        <v>30</v>
      </c>
      <c r="E21" s="204" t="n">
        <v>30</v>
      </c>
    </row>
    <row r="22" customFormat="false" ht="17.1" hidden="false" customHeight="true" outlineLevel="0" collapsed="false">
      <c r="A22" s="194" t="n">
        <v>16</v>
      </c>
      <c r="B22" s="202" t="s">
        <v>375</v>
      </c>
      <c r="C22" s="203" t="s">
        <v>359</v>
      </c>
      <c r="D22" s="204" t="n">
        <v>30</v>
      </c>
      <c r="E22" s="204" t="n">
        <v>30</v>
      </c>
    </row>
    <row r="23" customFormat="false" ht="17.1" hidden="false" customHeight="true" outlineLevel="0" collapsed="false">
      <c r="A23" s="194" t="n">
        <v>17</v>
      </c>
      <c r="B23" s="202" t="s">
        <v>376</v>
      </c>
      <c r="C23" s="203" t="s">
        <v>359</v>
      </c>
      <c r="D23" s="204" t="n">
        <v>30</v>
      </c>
      <c r="E23" s="204" t="n">
        <v>30</v>
      </c>
    </row>
    <row r="24" customFormat="false" ht="17.1" hidden="false" customHeight="true" outlineLevel="0" collapsed="false">
      <c r="A24" s="194" t="n">
        <v>18</v>
      </c>
      <c r="B24" s="202" t="s">
        <v>377</v>
      </c>
      <c r="C24" s="203" t="s">
        <v>359</v>
      </c>
      <c r="D24" s="204" t="n">
        <v>200</v>
      </c>
      <c r="E24" s="204" t="n">
        <v>200</v>
      </c>
    </row>
    <row r="25" customFormat="false" ht="17.1" hidden="false" customHeight="true" outlineLevel="0" collapsed="false">
      <c r="A25" s="194"/>
      <c r="B25" s="202" t="s">
        <v>378</v>
      </c>
      <c r="C25" s="203" t="s">
        <v>359</v>
      </c>
      <c r="D25" s="204" t="n">
        <v>0</v>
      </c>
      <c r="E25" s="204" t="n">
        <v>0</v>
      </c>
    </row>
    <row r="26" customFormat="false" ht="17.1" hidden="false" customHeight="true" outlineLevel="0" collapsed="false">
      <c r="A26" s="194"/>
      <c r="B26" s="202" t="s">
        <v>379</v>
      </c>
      <c r="C26" s="203" t="s">
        <v>359</v>
      </c>
      <c r="D26" s="204" t="n">
        <v>0</v>
      </c>
      <c r="E26" s="204" t="n">
        <v>0</v>
      </c>
    </row>
    <row r="27" customFormat="false" ht="17.1" hidden="false" customHeight="true" outlineLevel="0" collapsed="false">
      <c r="A27" s="194"/>
      <c r="B27" s="202" t="s">
        <v>380</v>
      </c>
      <c r="C27" s="203" t="s">
        <v>359</v>
      </c>
      <c r="D27" s="204" t="n">
        <v>0</v>
      </c>
      <c r="E27" s="204" t="n">
        <v>0</v>
      </c>
    </row>
    <row r="28" customFormat="false" ht="17.1" hidden="false" customHeight="true" outlineLevel="0" collapsed="false">
      <c r="A28" s="194"/>
      <c r="B28" s="202" t="s">
        <v>381</v>
      </c>
      <c r="C28" s="203" t="s">
        <v>359</v>
      </c>
      <c r="D28" s="204" t="n">
        <v>0</v>
      </c>
      <c r="E28" s="204" t="n">
        <v>180</v>
      </c>
    </row>
    <row r="29" customFormat="false" ht="17.1" hidden="false" customHeight="true" outlineLevel="0" collapsed="false">
      <c r="A29" s="194"/>
      <c r="B29" s="202"/>
      <c r="C29" s="203"/>
      <c r="D29" s="204"/>
      <c r="E29" s="204"/>
    </row>
    <row r="30" customFormat="false" ht="17.1" hidden="false" customHeight="true" outlineLevel="0" collapsed="false">
      <c r="A30" s="194"/>
      <c r="B30" s="198" t="s">
        <v>382</v>
      </c>
      <c r="C30" s="203"/>
      <c r="D30" s="204"/>
      <c r="E30" s="204"/>
    </row>
    <row r="31" customFormat="false" ht="17.1" hidden="false" customHeight="true" outlineLevel="0" collapsed="false">
      <c r="A31" s="194" t="n">
        <v>19</v>
      </c>
      <c r="B31" s="202" t="s">
        <v>383</v>
      </c>
      <c r="C31" s="203" t="s">
        <v>359</v>
      </c>
      <c r="D31" s="204" t="n">
        <v>89</v>
      </c>
      <c r="E31" s="204" t="n">
        <v>89</v>
      </c>
    </row>
    <row r="32" customFormat="false" ht="17.1" hidden="false" customHeight="true" outlineLevel="0" collapsed="false">
      <c r="A32" s="194" t="n">
        <v>20</v>
      </c>
      <c r="B32" s="202" t="s">
        <v>384</v>
      </c>
      <c r="C32" s="203" t="s">
        <v>359</v>
      </c>
      <c r="D32" s="204" t="n">
        <v>175</v>
      </c>
      <c r="E32" s="204" t="n">
        <v>175</v>
      </c>
    </row>
    <row r="33" customFormat="false" ht="17.1" hidden="false" customHeight="true" outlineLevel="0" collapsed="false">
      <c r="A33" s="194" t="n">
        <v>21</v>
      </c>
      <c r="B33" s="202" t="s">
        <v>385</v>
      </c>
      <c r="C33" s="203" t="s">
        <v>359</v>
      </c>
      <c r="D33" s="204" t="n">
        <v>180</v>
      </c>
      <c r="E33" s="204" t="n">
        <v>180</v>
      </c>
    </row>
    <row r="34" customFormat="false" ht="15.6" hidden="false" customHeight="true" outlineLevel="0" collapsed="false">
      <c r="A34" s="194" t="n">
        <v>22</v>
      </c>
      <c r="B34" s="202" t="s">
        <v>386</v>
      </c>
      <c r="C34" s="203" t="s">
        <v>359</v>
      </c>
      <c r="D34" s="204" t="n">
        <v>105</v>
      </c>
      <c r="E34" s="204" t="n">
        <v>105</v>
      </c>
    </row>
    <row r="35" customFormat="false" ht="17.1" hidden="false" customHeight="true" outlineLevel="0" collapsed="false">
      <c r="A35" s="194" t="n">
        <v>23</v>
      </c>
      <c r="B35" s="202" t="s">
        <v>387</v>
      </c>
      <c r="C35" s="203" t="s">
        <v>359</v>
      </c>
      <c r="D35" s="204" t="n">
        <v>100</v>
      </c>
      <c r="E35" s="204" t="n">
        <v>100</v>
      </c>
    </row>
    <row r="36" customFormat="false" ht="17.1" hidden="false" customHeight="true" outlineLevel="0" collapsed="false">
      <c r="A36" s="194" t="n">
        <v>24</v>
      </c>
      <c r="B36" s="202" t="s">
        <v>388</v>
      </c>
      <c r="C36" s="203" t="s">
        <v>359</v>
      </c>
      <c r="D36" s="204" t="n">
        <v>180</v>
      </c>
      <c r="E36" s="204" t="n">
        <v>180</v>
      </c>
    </row>
    <row r="37" customFormat="false" ht="17.1" hidden="false" customHeight="true" outlineLevel="0" collapsed="false">
      <c r="A37" s="194" t="n">
        <v>25</v>
      </c>
      <c r="B37" s="202" t="s">
        <v>389</v>
      </c>
      <c r="C37" s="203" t="s">
        <v>359</v>
      </c>
      <c r="D37" s="204" t="n">
        <v>85</v>
      </c>
      <c r="E37" s="204" t="n">
        <v>85</v>
      </c>
    </row>
    <row r="38" customFormat="false" ht="17.1" hidden="false" customHeight="true" outlineLevel="0" collapsed="false">
      <c r="A38" s="194" t="n">
        <v>26</v>
      </c>
      <c r="B38" s="202" t="s">
        <v>390</v>
      </c>
      <c r="C38" s="203" t="s">
        <v>359</v>
      </c>
      <c r="D38" s="204" t="n">
        <v>98</v>
      </c>
      <c r="E38" s="204" t="n">
        <v>112</v>
      </c>
    </row>
    <row r="39" customFormat="false" ht="17.1" hidden="false" customHeight="true" outlineLevel="0" collapsed="false">
      <c r="A39" s="194" t="n">
        <v>27</v>
      </c>
      <c r="B39" s="202" t="s">
        <v>391</v>
      </c>
      <c r="C39" s="203" t="s">
        <v>359</v>
      </c>
      <c r="D39" s="204" t="n">
        <v>350</v>
      </c>
      <c r="E39" s="204" t="n">
        <v>350</v>
      </c>
    </row>
    <row r="40" customFormat="false" ht="17.1" hidden="false" customHeight="true" outlineLevel="0" collapsed="false">
      <c r="A40" s="194" t="n">
        <v>28</v>
      </c>
      <c r="B40" s="202" t="s">
        <v>392</v>
      </c>
      <c r="C40" s="203" t="s">
        <v>393</v>
      </c>
      <c r="D40" s="204" t="n">
        <v>14</v>
      </c>
      <c r="E40" s="204" t="n">
        <v>14</v>
      </c>
    </row>
    <row r="41" customFormat="false" ht="17.1" hidden="false" customHeight="true" outlineLevel="0" collapsed="false">
      <c r="A41" s="194" t="n">
        <v>29</v>
      </c>
      <c r="B41" s="202" t="s">
        <v>394</v>
      </c>
      <c r="C41" s="203" t="s">
        <v>395</v>
      </c>
      <c r="D41" s="204" t="n">
        <v>39</v>
      </c>
      <c r="E41" s="204" t="n">
        <v>39</v>
      </c>
    </row>
    <row r="42" customFormat="false" ht="17.1" hidden="false" customHeight="true" outlineLevel="0" collapsed="false">
      <c r="A42" s="194" t="n">
        <v>30</v>
      </c>
      <c r="B42" s="202" t="s">
        <v>396</v>
      </c>
      <c r="C42" s="203" t="s">
        <v>395</v>
      </c>
      <c r="D42" s="204" t="n">
        <v>33</v>
      </c>
      <c r="E42" s="204" t="n">
        <v>33</v>
      </c>
    </row>
    <row r="43" customFormat="false" ht="17.1" hidden="false" customHeight="true" outlineLevel="0" collapsed="false">
      <c r="A43" s="194" t="n">
        <v>31</v>
      </c>
      <c r="B43" s="202" t="s">
        <v>397</v>
      </c>
      <c r="C43" s="203" t="s">
        <v>395</v>
      </c>
      <c r="D43" s="204" t="n">
        <v>84</v>
      </c>
      <c r="E43" s="204" t="n">
        <v>84</v>
      </c>
    </row>
    <row r="44" customFormat="false" ht="17.1" hidden="false" customHeight="true" outlineLevel="0" collapsed="false">
      <c r="A44" s="194" t="n">
        <v>32</v>
      </c>
      <c r="B44" s="202" t="s">
        <v>398</v>
      </c>
      <c r="C44" s="203" t="s">
        <v>359</v>
      </c>
      <c r="D44" s="204" t="n">
        <v>68</v>
      </c>
      <c r="E44" s="204" t="n">
        <v>68</v>
      </c>
    </row>
    <row r="45" customFormat="false" ht="17.1" hidden="false" customHeight="true" outlineLevel="0" collapsed="false">
      <c r="A45" s="194" t="n">
        <v>33</v>
      </c>
      <c r="B45" s="198" t="s">
        <v>399</v>
      </c>
      <c r="C45" s="203"/>
      <c r="D45" s="204"/>
      <c r="E45" s="204"/>
    </row>
    <row r="46" customFormat="false" ht="17.1" hidden="false" customHeight="true" outlineLevel="0" collapsed="false">
      <c r="A46" s="194" t="n">
        <v>34</v>
      </c>
      <c r="B46" s="202" t="s">
        <v>400</v>
      </c>
      <c r="C46" s="203" t="s">
        <v>359</v>
      </c>
      <c r="D46" s="204" t="n">
        <v>5.5</v>
      </c>
      <c r="E46" s="204" t="n">
        <v>5.5</v>
      </c>
    </row>
    <row r="47" customFormat="false" ht="17.1" hidden="false" customHeight="true" outlineLevel="0" collapsed="false">
      <c r="A47" s="194" t="n">
        <v>35</v>
      </c>
      <c r="B47" s="198" t="s">
        <v>401</v>
      </c>
      <c r="C47" s="203"/>
      <c r="D47" s="204"/>
      <c r="E47" s="204"/>
    </row>
    <row r="48" customFormat="false" ht="17.1" hidden="false" customHeight="true" outlineLevel="0" collapsed="false">
      <c r="A48" s="194" t="n">
        <v>37</v>
      </c>
      <c r="B48" s="202" t="s">
        <v>402</v>
      </c>
      <c r="C48" s="203" t="s">
        <v>359</v>
      </c>
      <c r="D48" s="204" t="n">
        <v>395</v>
      </c>
      <c r="E48" s="204" t="n">
        <v>395</v>
      </c>
    </row>
    <row r="49" customFormat="false" ht="15.6" hidden="false" customHeight="true" outlineLevel="0" collapsed="false">
      <c r="A49" s="194" t="n">
        <v>38</v>
      </c>
      <c r="B49" s="205" t="s">
        <v>403</v>
      </c>
      <c r="C49" s="203" t="s">
        <v>359</v>
      </c>
      <c r="D49" s="204" t="n">
        <v>145</v>
      </c>
      <c r="E49" s="204" t="n">
        <v>145</v>
      </c>
    </row>
    <row r="50" customFormat="false" ht="15.6" hidden="false" customHeight="true" outlineLevel="0" collapsed="false">
      <c r="A50" s="194"/>
      <c r="B50" s="205" t="s">
        <v>404</v>
      </c>
      <c r="C50" s="203" t="s">
        <v>359</v>
      </c>
      <c r="D50" s="204" t="n">
        <v>220</v>
      </c>
      <c r="E50" s="204" t="n">
        <v>220</v>
      </c>
    </row>
    <row r="51" customFormat="false" ht="15.6" hidden="false" customHeight="true" outlineLevel="0" collapsed="false">
      <c r="A51" s="194"/>
      <c r="B51" s="205" t="s">
        <v>405</v>
      </c>
      <c r="C51" s="203" t="s">
        <v>359</v>
      </c>
      <c r="D51" s="204" t="n">
        <v>290</v>
      </c>
      <c r="E51" s="204" t="n">
        <v>290</v>
      </c>
    </row>
    <row r="52" customFormat="false" ht="15.6" hidden="false" customHeight="true" outlineLevel="0" collapsed="false">
      <c r="A52" s="194" t="n">
        <v>39</v>
      </c>
      <c r="B52" s="198" t="s">
        <v>406</v>
      </c>
      <c r="C52" s="203"/>
      <c r="D52" s="204"/>
      <c r="E52" s="204"/>
    </row>
    <row r="53" customFormat="false" ht="17.1" hidden="false" customHeight="true" outlineLevel="0" collapsed="false">
      <c r="A53" s="194" t="n">
        <v>40</v>
      </c>
      <c r="B53" s="202" t="s">
        <v>407</v>
      </c>
      <c r="C53" s="203" t="s">
        <v>359</v>
      </c>
      <c r="D53" s="204" t="n">
        <v>150</v>
      </c>
      <c r="E53" s="204" t="n">
        <v>150</v>
      </c>
    </row>
    <row r="54" customFormat="false" ht="17.1" hidden="false" customHeight="true" outlineLevel="0" collapsed="false">
      <c r="A54" s="194"/>
      <c r="B54" s="198" t="s">
        <v>408</v>
      </c>
      <c r="C54" s="203"/>
      <c r="D54" s="204"/>
      <c r="E54" s="204"/>
    </row>
    <row r="55" customFormat="false" ht="15.6" hidden="false" customHeight="true" outlineLevel="0" collapsed="false">
      <c r="A55" s="194" t="n">
        <v>41</v>
      </c>
      <c r="B55" s="202" t="s">
        <v>409</v>
      </c>
      <c r="C55" s="203" t="s">
        <v>359</v>
      </c>
      <c r="D55" s="204" t="n">
        <v>40</v>
      </c>
      <c r="E55" s="204" t="n">
        <v>40</v>
      </c>
    </row>
    <row r="56" customFormat="false" ht="17.1" hidden="false" customHeight="true" outlineLevel="0" collapsed="false">
      <c r="A56" s="194" t="n">
        <v>42</v>
      </c>
      <c r="B56" s="202" t="s">
        <v>410</v>
      </c>
      <c r="C56" s="203" t="s">
        <v>359</v>
      </c>
      <c r="D56" s="204" t="n">
        <v>42</v>
      </c>
      <c r="E56" s="204" t="n">
        <v>47</v>
      </c>
    </row>
    <row r="57" customFormat="false" ht="17.1" hidden="false" customHeight="true" outlineLevel="0" collapsed="false">
      <c r="A57" s="194" t="n">
        <v>43</v>
      </c>
      <c r="B57" s="202" t="s">
        <v>411</v>
      </c>
      <c r="C57" s="203" t="s">
        <v>359</v>
      </c>
      <c r="D57" s="204" t="n">
        <v>60</v>
      </c>
      <c r="E57" s="204" t="n">
        <v>60</v>
      </c>
    </row>
    <row r="58" customFormat="false" ht="17.1" hidden="false" customHeight="true" outlineLevel="0" collapsed="false">
      <c r="A58" s="194" t="n">
        <v>44</v>
      </c>
      <c r="B58" s="202" t="s">
        <v>412</v>
      </c>
      <c r="C58" s="203" t="s">
        <v>359</v>
      </c>
      <c r="D58" s="204" t="n">
        <v>45</v>
      </c>
      <c r="E58" s="204" t="n">
        <v>67</v>
      </c>
    </row>
    <row r="59" customFormat="false" ht="15.6" hidden="false" customHeight="true" outlineLevel="0" collapsed="false">
      <c r="A59" s="194" t="n">
        <v>45</v>
      </c>
      <c r="B59" s="206" t="s">
        <v>413</v>
      </c>
      <c r="C59" s="203" t="s">
        <v>359</v>
      </c>
      <c r="D59" s="204" t="n">
        <v>38</v>
      </c>
      <c r="E59" s="204" t="n">
        <v>38</v>
      </c>
    </row>
    <row r="60" customFormat="false" ht="17.1" hidden="false" customHeight="true" outlineLevel="0" collapsed="false">
      <c r="A60" s="194" t="n">
        <v>46</v>
      </c>
      <c r="B60" s="202" t="s">
        <v>414</v>
      </c>
      <c r="C60" s="203" t="s">
        <v>359</v>
      </c>
      <c r="D60" s="204" t="n">
        <v>45</v>
      </c>
      <c r="E60" s="204" t="n">
        <v>45</v>
      </c>
      <c r="G60" s="207"/>
    </row>
    <row r="61" customFormat="false" ht="17.1" hidden="false" customHeight="true" outlineLevel="0" collapsed="false">
      <c r="A61" s="194" t="n">
        <v>47</v>
      </c>
      <c r="B61" s="202" t="s">
        <v>415</v>
      </c>
      <c r="C61" s="203" t="s">
        <v>359</v>
      </c>
      <c r="D61" s="204" t="n">
        <v>35</v>
      </c>
      <c r="E61" s="204" t="n">
        <v>35</v>
      </c>
    </row>
    <row r="62" customFormat="false" ht="17.1" hidden="false" customHeight="true" outlineLevel="0" collapsed="false">
      <c r="A62" s="194" t="n">
        <v>48</v>
      </c>
      <c r="B62" s="202" t="s">
        <v>416</v>
      </c>
      <c r="C62" s="203" t="s">
        <v>359</v>
      </c>
      <c r="D62" s="204" t="n">
        <v>40</v>
      </c>
      <c r="E62" s="204" t="n">
        <v>40</v>
      </c>
    </row>
    <row r="63" customFormat="false" ht="17.1" hidden="false" customHeight="true" outlineLevel="0" collapsed="false">
      <c r="A63" s="194" t="n">
        <v>49</v>
      </c>
      <c r="B63" s="202" t="s">
        <v>417</v>
      </c>
      <c r="C63" s="203" t="s">
        <v>359</v>
      </c>
      <c r="D63" s="204" t="n">
        <v>35</v>
      </c>
      <c r="E63" s="204" t="n">
        <v>35</v>
      </c>
    </row>
    <row r="64" customFormat="false" ht="17.1" hidden="false" customHeight="true" outlineLevel="0" collapsed="false">
      <c r="A64" s="194" t="n">
        <v>50</v>
      </c>
      <c r="B64" s="202" t="s">
        <v>418</v>
      </c>
      <c r="C64" s="203" t="s">
        <v>359</v>
      </c>
      <c r="D64" s="204" t="n">
        <v>115</v>
      </c>
      <c r="E64" s="204" t="n">
        <v>115</v>
      </c>
    </row>
    <row r="65" customFormat="false" ht="17.1" hidden="false" customHeight="true" outlineLevel="0" collapsed="false">
      <c r="A65" s="194" t="n">
        <v>51</v>
      </c>
      <c r="B65" s="202" t="s">
        <v>419</v>
      </c>
      <c r="C65" s="203" t="s">
        <v>359</v>
      </c>
      <c r="D65" s="204" t="n">
        <v>28</v>
      </c>
      <c r="E65" s="204" t="n">
        <v>30</v>
      </c>
    </row>
    <row r="66" customFormat="false" ht="17.1" hidden="false" customHeight="true" outlineLevel="0" collapsed="false">
      <c r="A66" s="194" t="n">
        <v>52</v>
      </c>
      <c r="B66" s="202" t="s">
        <v>420</v>
      </c>
      <c r="C66" s="203" t="s">
        <v>359</v>
      </c>
      <c r="D66" s="204" t="n">
        <v>2600</v>
      </c>
      <c r="E66" s="204" t="n">
        <v>2600</v>
      </c>
    </row>
    <row r="67" customFormat="false" ht="17.1" hidden="false" customHeight="true" outlineLevel="0" collapsed="false">
      <c r="A67" s="194" t="n">
        <v>53</v>
      </c>
      <c r="B67" s="202" t="s">
        <v>108</v>
      </c>
      <c r="C67" s="203" t="s">
        <v>359</v>
      </c>
      <c r="D67" s="204" t="n">
        <v>380</v>
      </c>
      <c r="E67" s="204" t="n">
        <v>380</v>
      </c>
    </row>
    <row r="68" customFormat="false" ht="17.1" hidden="false" customHeight="true" outlineLevel="0" collapsed="false">
      <c r="A68" s="194" t="n">
        <v>54</v>
      </c>
      <c r="B68" s="202" t="s">
        <v>421</v>
      </c>
      <c r="C68" s="203" t="s">
        <v>359</v>
      </c>
      <c r="D68" s="204" t="n">
        <v>450</v>
      </c>
      <c r="E68" s="204" t="n">
        <v>450</v>
      </c>
    </row>
    <row r="69" customFormat="false" ht="17.1" hidden="false" customHeight="true" outlineLevel="0" collapsed="false">
      <c r="A69" s="194" t="n">
        <v>55</v>
      </c>
      <c r="B69" s="202" t="s">
        <v>422</v>
      </c>
      <c r="C69" s="203" t="s">
        <v>359</v>
      </c>
      <c r="D69" s="204" t="n">
        <v>450</v>
      </c>
      <c r="E69" s="204" t="n">
        <v>450</v>
      </c>
    </row>
    <row r="70" customFormat="false" ht="17.1" hidden="false" customHeight="true" outlineLevel="0" collapsed="false">
      <c r="A70" s="194" t="n">
        <v>56</v>
      </c>
      <c r="B70" s="202" t="s">
        <v>423</v>
      </c>
      <c r="C70" s="203" t="s">
        <v>359</v>
      </c>
      <c r="D70" s="204" t="n">
        <v>46</v>
      </c>
      <c r="E70" s="204" t="n">
        <v>46</v>
      </c>
    </row>
    <row r="71" customFormat="false" ht="17.1" hidden="false" customHeight="true" outlineLevel="0" collapsed="false">
      <c r="A71" s="194" t="n">
        <v>57</v>
      </c>
      <c r="B71" s="202" t="s">
        <v>424</v>
      </c>
      <c r="C71" s="203" t="s">
        <v>359</v>
      </c>
      <c r="D71" s="204" t="n">
        <v>35</v>
      </c>
      <c r="E71" s="204" t="n">
        <v>35</v>
      </c>
    </row>
    <row r="72" customFormat="false" ht="17.1" hidden="false" customHeight="true" outlineLevel="0" collapsed="false">
      <c r="A72" s="194" t="n">
        <v>58</v>
      </c>
      <c r="B72" s="202" t="s">
        <v>425</v>
      </c>
      <c r="C72" s="203" t="s">
        <v>359</v>
      </c>
      <c r="D72" s="204" t="n">
        <v>90</v>
      </c>
      <c r="E72" s="204" t="n">
        <v>90</v>
      </c>
    </row>
    <row r="73" customFormat="false" ht="17.1" hidden="false" customHeight="true" outlineLevel="0" collapsed="false">
      <c r="A73" s="194" t="n">
        <v>59</v>
      </c>
      <c r="B73" s="208" t="s">
        <v>426</v>
      </c>
      <c r="C73" s="203" t="s">
        <v>359</v>
      </c>
      <c r="D73" s="204" t="n">
        <v>450</v>
      </c>
      <c r="E73" s="204" t="n">
        <v>450</v>
      </c>
    </row>
    <row r="74" customFormat="false" ht="19.5" hidden="false" customHeight="true" outlineLevel="0" collapsed="false">
      <c r="A74" s="194" t="n">
        <v>61</v>
      </c>
      <c r="B74" s="202" t="s">
        <v>427</v>
      </c>
      <c r="C74" s="203" t="s">
        <v>359</v>
      </c>
      <c r="D74" s="204" t="n">
        <v>14</v>
      </c>
      <c r="E74" s="204" t="n">
        <v>14</v>
      </c>
    </row>
    <row r="75" customFormat="false" ht="19.5" hidden="false" customHeight="true" outlineLevel="0" collapsed="false">
      <c r="A75" s="194" t="n">
        <v>62</v>
      </c>
      <c r="B75" s="198" t="s">
        <v>428</v>
      </c>
      <c r="C75" s="203"/>
      <c r="D75" s="204"/>
      <c r="E75" s="204"/>
    </row>
    <row r="76" customFormat="false" ht="15.6" hidden="false" customHeight="true" outlineLevel="0" collapsed="false">
      <c r="A76" s="194" t="n">
        <v>63</v>
      </c>
      <c r="B76" s="202" t="s">
        <v>429</v>
      </c>
      <c r="C76" s="203" t="s">
        <v>359</v>
      </c>
      <c r="D76" s="204" t="n">
        <v>96</v>
      </c>
      <c r="E76" s="204" t="n">
        <v>96</v>
      </c>
    </row>
    <row r="77" customFormat="false" ht="15.6" hidden="false" customHeight="true" outlineLevel="0" collapsed="false">
      <c r="A77" s="194" t="n">
        <v>64</v>
      </c>
      <c r="B77" s="208" t="s">
        <v>430</v>
      </c>
      <c r="C77" s="203" t="s">
        <v>359</v>
      </c>
      <c r="D77" s="204" t="n">
        <v>85</v>
      </c>
      <c r="E77" s="204" t="n">
        <v>85</v>
      </c>
    </row>
    <row r="78" customFormat="false" ht="15.6" hidden="false" customHeight="true" outlineLevel="0" collapsed="false">
      <c r="A78" s="194" t="n">
        <v>65</v>
      </c>
      <c r="B78" s="202" t="s">
        <v>431</v>
      </c>
      <c r="C78" s="203"/>
      <c r="D78" s="204" t="n">
        <v>13</v>
      </c>
      <c r="E78" s="204" t="n">
        <v>13</v>
      </c>
    </row>
    <row r="79" customFormat="false" ht="15.6" hidden="false" customHeight="true" outlineLevel="0" collapsed="false">
      <c r="A79" s="194" t="n">
        <v>66</v>
      </c>
      <c r="B79" s="198" t="s">
        <v>432</v>
      </c>
      <c r="C79" s="203"/>
      <c r="D79" s="204"/>
      <c r="E79" s="204"/>
    </row>
    <row r="80" customFormat="false" ht="15.6" hidden="false" customHeight="true" outlineLevel="0" collapsed="false">
      <c r="A80" s="194" t="n">
        <v>67</v>
      </c>
      <c r="B80" s="202" t="s">
        <v>433</v>
      </c>
      <c r="C80" s="203" t="s">
        <v>359</v>
      </c>
      <c r="D80" s="204" t="n">
        <v>37</v>
      </c>
      <c r="E80" s="204" t="n">
        <v>41</v>
      </c>
    </row>
    <row r="81" customFormat="false" ht="15.6" hidden="false" customHeight="true" outlineLevel="0" collapsed="false">
      <c r="A81" s="194" t="n">
        <v>68</v>
      </c>
      <c r="B81" s="202" t="s">
        <v>434</v>
      </c>
      <c r="C81" s="203" t="s">
        <v>359</v>
      </c>
      <c r="D81" s="204" t="n">
        <v>37</v>
      </c>
      <c r="E81" s="204" t="n">
        <v>41</v>
      </c>
    </row>
    <row r="82" customFormat="false" ht="15.6" hidden="false" customHeight="true" outlineLevel="0" collapsed="false">
      <c r="A82" s="194" t="n">
        <v>69</v>
      </c>
      <c r="B82" s="202" t="s">
        <v>435</v>
      </c>
      <c r="C82" s="203"/>
      <c r="D82" s="209" t="n">
        <v>15</v>
      </c>
      <c r="E82" s="209" t="n">
        <v>16</v>
      </c>
    </row>
    <row r="83" customFormat="false" ht="15.6" hidden="false" customHeight="true" outlineLevel="0" collapsed="false">
      <c r="A83" s="194" t="n">
        <v>70</v>
      </c>
      <c r="B83" s="202" t="s">
        <v>436</v>
      </c>
      <c r="C83" s="203"/>
      <c r="D83" s="204" t="n">
        <v>49</v>
      </c>
      <c r="E83" s="204" t="n">
        <v>49</v>
      </c>
    </row>
    <row r="84" customFormat="false" ht="15.6" hidden="false" customHeight="true" outlineLevel="0" collapsed="false">
      <c r="A84" s="194" t="n">
        <v>71</v>
      </c>
      <c r="B84" s="202" t="s">
        <v>437</v>
      </c>
      <c r="C84" s="203"/>
      <c r="D84" s="204" t="n">
        <v>96</v>
      </c>
      <c r="E84" s="204" t="n">
        <v>96</v>
      </c>
    </row>
    <row r="85" customFormat="false" ht="15.6" hidden="false" customHeight="true" outlineLevel="0" collapsed="false">
      <c r="A85" s="194" t="n">
        <v>72</v>
      </c>
      <c r="B85" s="202" t="s">
        <v>438</v>
      </c>
      <c r="C85" s="203"/>
      <c r="D85" s="204" t="n">
        <v>11</v>
      </c>
      <c r="E85" s="204" t="n">
        <v>11</v>
      </c>
    </row>
    <row r="86" customFormat="false" ht="15.6" hidden="false" customHeight="true" outlineLevel="0" collapsed="false">
      <c r="A86" s="194" t="n">
        <v>73</v>
      </c>
      <c r="B86" s="202" t="s">
        <v>439</v>
      </c>
      <c r="C86" s="203"/>
      <c r="D86" s="204" t="n">
        <v>13</v>
      </c>
      <c r="E86" s="204" t="n">
        <v>13</v>
      </c>
    </row>
    <row r="87" customFormat="false" ht="15.6" hidden="false" customHeight="true" outlineLevel="0" collapsed="false">
      <c r="A87" s="194" t="n">
        <v>74</v>
      </c>
      <c r="B87" s="202" t="s">
        <v>440</v>
      </c>
      <c r="C87" s="203"/>
      <c r="D87" s="204" t="n">
        <v>14.7</v>
      </c>
      <c r="E87" s="204" t="n">
        <v>16</v>
      </c>
    </row>
  </sheetData>
  <mergeCells count="1">
    <mergeCell ref="B1:D1"/>
  </mergeCell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&amp;C&amp;A</oddHeader>
    <oddFooter>&amp;CСтраница &amp;P</oddFooter>
  </headerFooter>
</worksheet>
</file>

<file path=xl/worksheets/sheet4.xml><?xml version="1.0" encoding="utf-8"?>
<worksheet xmlns="http://schemas.openxmlformats.org/spreadsheetml/2006/main" xmlns:r="http://schemas.openxmlformats.org/officeDocument/2006/relationships">
  <sheetPr filterMode="false">
    <pageSetUpPr fitToPage="false"/>
  </sheetPr>
  <dimension ref="A1:IW65536"/>
  <sheetViews>
    <sheetView windowProtection="false" showFormulas="false" showGridLines="true" showRowColHeaders="true" showZeros="true" rightToLeft="false" tabSelected="false" showOutlineSymbols="true" defaultGridColor="true" view="normal" topLeftCell="A296" colorId="64" zoomScale="85" zoomScaleNormal="85" zoomScalePageLayoutView="100" workbookViewId="0">
      <selection pane="topLeft" activeCell="E324" activeCellId="0" sqref="E324"/>
    </sheetView>
  </sheetViews>
  <sheetFormatPr defaultRowHeight="16.5"/>
  <cols>
    <col collapsed="false" hidden="false" max="1" min="1" style="210" width="6.0765306122449"/>
    <col collapsed="false" hidden="false" max="2" min="2" style="210" width="39.9591836734694"/>
    <col collapsed="false" hidden="false" max="3" min="3" style="210" width="14.0408163265306"/>
    <col collapsed="false" hidden="false" max="4" min="4" style="210" width="13.0918367346939"/>
    <col collapsed="false" hidden="false" max="5" min="5" style="210" width="13.3622448979592"/>
    <col collapsed="false" hidden="false" max="6" min="6" style="210" width="12.1479591836735"/>
    <col collapsed="false" hidden="false" max="7" min="7" style="210" width="12.2857142857143"/>
    <col collapsed="false" hidden="false" max="8" min="8" style="210" width="13.2295918367347"/>
    <col collapsed="false" hidden="false" max="9" min="9" style="210" width="6.0765306122449"/>
    <col collapsed="false" hidden="false" max="10" min="10" style="210" width="9.17857142857143"/>
    <col collapsed="false" hidden="false" max="257" min="11" style="210" width="6.0765306122449"/>
    <col collapsed="false" hidden="false" max="1025" min="258" style="0" width="8.50510204081633"/>
  </cols>
  <sheetData>
    <row r="1" s="212" customFormat="true" ht="18.2" hidden="false" customHeight="true" outlineLevel="0" collapsed="false">
      <c r="A1" s="211"/>
      <c r="B1" s="211"/>
    </row>
    <row r="2" customFormat="false" ht="18.2" hidden="false" customHeight="true" outlineLevel="0" collapsed="false">
      <c r="A2" s="213" t="s">
        <v>441</v>
      </c>
      <c r="B2" s="213"/>
      <c r="C2" s="213" t="s">
        <v>442</v>
      </c>
      <c r="D2" s="213"/>
      <c r="E2" s="213"/>
      <c r="F2" s="213"/>
      <c r="G2" s="213"/>
      <c r="H2" s="213"/>
      <c r="I2" s="213"/>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8.2" hidden="false" customHeight="true" outlineLevel="0" collapsed="false">
      <c r="A3" s="213" t="s">
        <v>443</v>
      </c>
      <c r="B3" s="213"/>
      <c r="C3" s="214" t="s">
        <v>444</v>
      </c>
      <c r="D3" s="214"/>
      <c r="E3" s="214"/>
      <c r="F3" s="214"/>
      <c r="G3" s="214"/>
      <c r="H3" s="214"/>
      <c r="I3" s="214"/>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8.4" hidden="false" customHeight="true" outlineLevel="0" collapsed="false">
      <c r="A4" s="215" t="s">
        <v>445</v>
      </c>
      <c r="B4" s="215"/>
      <c r="C4" s="128" t="s">
        <v>446</v>
      </c>
      <c r="D4" s="128"/>
      <c r="E4" s="128"/>
      <c r="F4" s="128"/>
      <c r="G4" s="128"/>
      <c r="H4" s="128"/>
      <c r="I4" s="128"/>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18.2" hidden="false" customHeight="true" outlineLevel="0" collapsed="false">
      <c r="A5" s="128"/>
      <c r="B5" s="128"/>
      <c r="C5" s="216" t="s">
        <v>447</v>
      </c>
      <c r="D5" s="217"/>
      <c r="E5" s="217"/>
      <c r="F5" s="217"/>
      <c r="G5" s="217"/>
      <c r="H5" s="217"/>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s="220" customFormat="true" ht="18.4" hidden="false" customHeight="true" outlineLevel="0" collapsed="false">
      <c r="A6" s="218" t="s">
        <v>448</v>
      </c>
      <c r="B6" s="218"/>
      <c r="C6" s="219" t="s">
        <v>449</v>
      </c>
      <c r="D6" s="219"/>
      <c r="E6" s="219"/>
      <c r="F6" s="219"/>
      <c r="G6" s="219"/>
      <c r="H6" s="219"/>
    </row>
    <row r="7" customFormat="false" ht="16.5" hidden="false" customHeight="false" outlineLevel="0" collapsed="false">
      <c r="A7" s="218"/>
      <c r="B7" s="218"/>
      <c r="C7" s="218" t="s">
        <v>450</v>
      </c>
      <c r="D7" s="218"/>
      <c r="E7" s="218" t="s">
        <v>450</v>
      </c>
      <c r="F7" s="218"/>
      <c r="G7" s="218" t="s">
        <v>450</v>
      </c>
      <c r="H7" s="218"/>
      <c r="I7" s="0"/>
      <c r="J7" s="221"/>
      <c r="K7" s="221"/>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6.5" hidden="false" customHeight="false" outlineLevel="0" collapsed="false">
      <c r="A8" s="218"/>
      <c r="B8" s="218"/>
      <c r="C8" s="218" t="s">
        <v>451</v>
      </c>
      <c r="D8" s="218" t="s">
        <v>452</v>
      </c>
      <c r="E8" s="218" t="s">
        <v>451</v>
      </c>
      <c r="F8" s="218" t="s">
        <v>452</v>
      </c>
      <c r="G8" s="218" t="s">
        <v>451</v>
      </c>
      <c r="H8" s="218" t="s">
        <v>452</v>
      </c>
      <c r="I8" s="0"/>
      <c r="J8" s="222" t="n">
        <v>230</v>
      </c>
      <c r="K8" s="222" t="n">
        <v>138</v>
      </c>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s="212" customFormat="true" ht="18.4" hidden="false" customHeight="true" outlineLevel="0" collapsed="false">
      <c r="A9" s="223" t="s">
        <v>453</v>
      </c>
      <c r="B9" s="223"/>
      <c r="C9" s="224" t="n">
        <v>146</v>
      </c>
      <c r="D9" s="224" t="n">
        <v>48</v>
      </c>
      <c r="E9" s="225"/>
      <c r="F9" s="225"/>
      <c r="G9" s="225"/>
      <c r="H9" s="225"/>
      <c r="J9" s="226" t="n">
        <v>3.6</v>
      </c>
      <c r="K9" s="226" t="n">
        <v>3</v>
      </c>
    </row>
    <row r="10" customFormat="false" ht="18.4" hidden="false" customHeight="true" outlineLevel="0" collapsed="false">
      <c r="A10" s="227" t="s">
        <v>139</v>
      </c>
      <c r="B10" s="227"/>
      <c r="C10" s="228" t="n">
        <v>10.5</v>
      </c>
      <c r="D10" s="228" t="n">
        <v>10.5</v>
      </c>
      <c r="E10" s="225"/>
      <c r="F10" s="225"/>
      <c r="G10" s="225"/>
      <c r="H10" s="225"/>
      <c r="I10" s="0"/>
      <c r="J10" s="226" t="n">
        <v>2</v>
      </c>
      <c r="K10" s="226" t="n">
        <v>2</v>
      </c>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8.4" hidden="false" customHeight="true" outlineLevel="0" collapsed="false">
      <c r="A11" s="229" t="s">
        <v>454</v>
      </c>
      <c r="B11" s="229"/>
      <c r="C11" s="230" t="n">
        <v>16</v>
      </c>
      <c r="D11" s="230" t="n">
        <v>16</v>
      </c>
      <c r="E11" s="225"/>
      <c r="F11" s="225"/>
      <c r="G11" s="225"/>
      <c r="H11" s="225"/>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8.4" hidden="false" customHeight="true" outlineLevel="0" collapsed="false">
      <c r="A12" s="229" t="s">
        <v>31</v>
      </c>
      <c r="B12" s="229"/>
      <c r="C12" s="230" t="n">
        <v>5</v>
      </c>
      <c r="D12" s="230" t="n">
        <v>5</v>
      </c>
      <c r="E12" s="225"/>
      <c r="F12" s="225"/>
      <c r="G12" s="225"/>
      <c r="H12" s="225"/>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8.4" hidden="false" customHeight="true" outlineLevel="0" collapsed="false">
      <c r="A13" s="229" t="s">
        <v>455</v>
      </c>
      <c r="B13" s="229"/>
      <c r="C13" s="230" t="n">
        <v>15</v>
      </c>
      <c r="D13" s="230" t="n">
        <v>15</v>
      </c>
      <c r="E13" s="225"/>
      <c r="F13" s="225"/>
      <c r="G13" s="225"/>
      <c r="H13" s="225"/>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8.4" hidden="false" customHeight="true" outlineLevel="0" collapsed="false">
      <c r="A14" s="231" t="s">
        <v>456</v>
      </c>
      <c r="B14" s="231"/>
      <c r="C14" s="230" t="n">
        <v>50</v>
      </c>
      <c r="D14" s="230" t="n">
        <v>50</v>
      </c>
      <c r="E14" s="225"/>
      <c r="F14" s="225"/>
      <c r="G14" s="225"/>
      <c r="H14" s="225"/>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8.4" hidden="false" customHeight="true" outlineLevel="0" collapsed="false">
      <c r="A15" s="229" t="s">
        <v>457</v>
      </c>
      <c r="B15" s="229"/>
      <c r="C15" s="230" t="n">
        <v>125</v>
      </c>
      <c r="D15" s="230" t="n">
        <v>125</v>
      </c>
      <c r="E15" s="225"/>
      <c r="F15" s="225"/>
      <c r="G15" s="225"/>
      <c r="H15" s="225"/>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6.5" hidden="false" customHeight="false" outlineLevel="0" collapsed="false">
      <c r="A16" s="232" t="s">
        <v>419</v>
      </c>
      <c r="B16" s="229"/>
      <c r="C16" s="230" t="n">
        <v>38</v>
      </c>
      <c r="D16" s="230" t="n">
        <v>38</v>
      </c>
      <c r="E16" s="225"/>
      <c r="F16" s="225"/>
      <c r="G16" s="225"/>
      <c r="H16" s="225"/>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8.4" hidden="false" customHeight="true" outlineLevel="0" collapsed="false">
      <c r="A17" s="229" t="s">
        <v>454</v>
      </c>
      <c r="B17" s="229"/>
      <c r="C17" s="230" t="n">
        <v>375</v>
      </c>
      <c r="D17" s="230" t="n">
        <v>375</v>
      </c>
      <c r="E17" s="225"/>
      <c r="F17" s="225"/>
      <c r="G17" s="225"/>
      <c r="H17" s="225"/>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8.2" hidden="false" customHeight="true" outlineLevel="0" collapsed="false">
      <c r="A18" s="229"/>
      <c r="B18" s="229"/>
      <c r="C18" s="233"/>
      <c r="D18" s="233"/>
      <c r="E18" s="225"/>
      <c r="F18" s="225"/>
      <c r="G18" s="225"/>
      <c r="H18" s="225"/>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s="212" customFormat="true" ht="18.4" hidden="false" customHeight="true" outlineLevel="0" collapsed="false">
      <c r="A19" s="234" t="s">
        <v>458</v>
      </c>
      <c r="B19" s="234"/>
      <c r="C19" s="235" t="n">
        <v>0.6</v>
      </c>
      <c r="D19" s="228" t="s">
        <v>160</v>
      </c>
      <c r="E19" s="236" t="n">
        <v>0.7</v>
      </c>
      <c r="F19" s="225"/>
      <c r="G19" s="236"/>
      <c r="H19" s="225"/>
    </row>
    <row r="20" customFormat="false" ht="18.2" hidden="false" customHeight="true" outlineLevel="0" collapsed="false">
      <c r="A20" s="211"/>
      <c r="B20" s="211"/>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8.2" hidden="false" customHeight="true" outlineLevel="0" collapsed="false">
      <c r="A21" s="211" t="s">
        <v>459</v>
      </c>
      <c r="B21" s="211"/>
      <c r="C21" s="211"/>
      <c r="D21" s="211"/>
      <c r="E21" s="211"/>
      <c r="F21" s="211"/>
      <c r="G21" s="211"/>
      <c r="H21" s="211"/>
      <c r="I21" s="211"/>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s="239" customFormat="true" ht="34.9" hidden="false" customHeight="true" outlineLevel="0" collapsed="false">
      <c r="A22" s="237" t="s">
        <v>460</v>
      </c>
      <c r="B22" s="237"/>
      <c r="C22" s="237"/>
      <c r="D22" s="237"/>
      <c r="E22" s="237" t="s">
        <v>461</v>
      </c>
      <c r="F22" s="237"/>
      <c r="G22" s="237" t="s">
        <v>462</v>
      </c>
      <c r="H22" s="237"/>
      <c r="I22" s="237"/>
      <c r="J22" s="238" t="s">
        <v>463</v>
      </c>
    </row>
    <row r="23" s="212" customFormat="true" ht="66" hidden="false" customHeight="false" outlineLevel="0" collapsed="false">
      <c r="A23" s="240" t="s">
        <v>464</v>
      </c>
      <c r="B23" s="241" t="s">
        <v>465</v>
      </c>
      <c r="C23" s="241" t="s">
        <v>466</v>
      </c>
      <c r="D23" s="241" t="s">
        <v>467</v>
      </c>
      <c r="E23" s="241" t="s">
        <v>468</v>
      </c>
      <c r="F23" s="241" t="s">
        <v>469</v>
      </c>
      <c r="G23" s="241" t="s">
        <v>470</v>
      </c>
      <c r="H23" s="241" t="s">
        <v>471</v>
      </c>
      <c r="I23" s="242" t="s">
        <v>472</v>
      </c>
      <c r="J23" s="238"/>
    </row>
    <row r="24" customFormat="false" ht="33" hidden="false" customHeight="false" outlineLevel="0" collapsed="false">
      <c r="A24" s="219" t="s">
        <v>473</v>
      </c>
      <c r="B24" s="219" t="s">
        <v>474</v>
      </c>
      <c r="C24" s="219" t="s">
        <v>475</v>
      </c>
      <c r="D24" s="219" t="s">
        <v>476</v>
      </c>
      <c r="E24" s="219" t="s">
        <v>477</v>
      </c>
      <c r="F24" s="219" t="s">
        <v>478</v>
      </c>
      <c r="G24" s="219" t="s">
        <v>479</v>
      </c>
      <c r="H24" s="219" t="s">
        <v>480</v>
      </c>
      <c r="I24" s="219" t="s">
        <v>481</v>
      </c>
      <c r="J24" s="243" t="n">
        <v>100</v>
      </c>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6.5" hidden="false" customHeight="false" outlineLevel="0" collapsed="false">
      <c r="A25" s="219" t="n">
        <v>9.1</v>
      </c>
      <c r="B25" s="219" t="n">
        <v>4.8</v>
      </c>
      <c r="C25" s="219" t="n">
        <v>4.8</v>
      </c>
      <c r="D25" s="219" t="n">
        <v>99</v>
      </c>
      <c r="E25" s="219" t="n">
        <f aca="false">E24*0.6</f>
        <v>22.02</v>
      </c>
      <c r="F25" s="219" t="n">
        <f aca="false">F24*0.6</f>
        <v>1.2</v>
      </c>
      <c r="G25" s="219" t="n">
        <f aca="false">G24*0.6</f>
        <v>0.06</v>
      </c>
      <c r="H25" s="219" t="n">
        <f aca="false">H24*0.6</f>
        <v>0.12</v>
      </c>
      <c r="I25" s="219" t="n">
        <f aca="false">I24*0.6</f>
        <v>0.66</v>
      </c>
      <c r="J25" s="243" t="s">
        <v>160</v>
      </c>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8.2" hidden="false" customHeight="true" outlineLevel="0" collapsed="false">
      <c r="A26" s="244" t="s">
        <v>482</v>
      </c>
      <c r="B26" s="244"/>
      <c r="C26" s="244"/>
      <c r="D26" s="244"/>
      <c r="E26" s="244"/>
      <c r="F26" s="244"/>
      <c r="G26" s="244"/>
      <c r="H26" s="244"/>
      <c r="I26" s="244"/>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36.7" hidden="false" customHeight="true" outlineLevel="0" collapsed="false">
      <c r="A27" s="245" t="s">
        <v>483</v>
      </c>
      <c r="B27" s="245"/>
      <c r="C27" s="245"/>
      <c r="D27" s="245"/>
      <c r="E27" s="245"/>
      <c r="F27" s="245"/>
      <c r="G27" s="245"/>
      <c r="H27" s="245"/>
      <c r="I27" s="245"/>
      <c r="J27" s="245"/>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8.2" hidden="false" customHeight="true" outlineLevel="0" collapsed="false">
      <c r="A28" s="246" t="s">
        <v>484</v>
      </c>
      <c r="B28" s="246"/>
      <c r="C28" s="210" t="s">
        <v>485</v>
      </c>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6.5" hidden="false" customHeight="false" outlineLevel="0" collapsed="false">
      <c r="A29" s="210" t="s">
        <v>486</v>
      </c>
      <c r="B29" s="0"/>
      <c r="C29" s="131" t="s">
        <v>487</v>
      </c>
      <c r="D29" s="131"/>
      <c r="E29" s="131"/>
      <c r="F29" s="131"/>
      <c r="G29" s="131"/>
      <c r="H29" s="131"/>
      <c r="I29" s="131"/>
      <c r="J29" s="131"/>
      <c r="K29" s="131"/>
      <c r="L29" s="131"/>
      <c r="M29" s="131"/>
      <c r="N29" s="131"/>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6.5" hidden="false" customHeight="false" outlineLevel="0" collapsed="false">
      <c r="A30" s="0"/>
      <c r="B30" s="0"/>
      <c r="C30" s="210" t="s">
        <v>488</v>
      </c>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6.5" hidden="false" customHeight="false" outlineLevel="0" collapsed="false">
      <c r="A31" s="210" t="s">
        <v>489</v>
      </c>
      <c r="B31" s="0"/>
      <c r="C31" s="210" t="s">
        <v>490</v>
      </c>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6.5" hidden="false" customHeight="false" outlineLevel="0" collapsed="false">
      <c r="A32" s="210" t="s">
        <v>491</v>
      </c>
      <c r="B32" s="0"/>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6.5" hidden="false" customHeight="false" outlineLevel="0" collapsed="false">
      <c r="A33" s="210" t="s">
        <v>492</v>
      </c>
      <c r="B33" s="0"/>
      <c r="C33" s="210" t="s">
        <v>493</v>
      </c>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6.5" hidden="false" customHeight="false" outlineLevel="0" collapsed="false">
      <c r="A34" s="210" t="s">
        <v>494</v>
      </c>
      <c r="B34" s="0"/>
      <c r="C34" s="210" t="s">
        <v>495</v>
      </c>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2.75" hidden="false" customHeight="false" outlineLevel="0" collapsed="false">
      <c r="A35" s="0"/>
      <c r="B35" s="0"/>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6.5" hidden="false" customHeight="false" outlineLevel="0" collapsed="false">
      <c r="A36" s="210" t="s">
        <v>496</v>
      </c>
      <c r="B36" s="0"/>
      <c r="C36" s="210" t="s">
        <v>497</v>
      </c>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s="212" customFormat="true" ht="18.2" hidden="false" customHeight="true" outlineLevel="0" collapsed="false">
      <c r="A37" s="211"/>
      <c r="B37" s="211"/>
    </row>
    <row r="38" customFormat="false" ht="18.2" hidden="false" customHeight="true" outlineLevel="0" collapsed="false">
      <c r="A38" s="213" t="s">
        <v>441</v>
      </c>
      <c r="B38" s="213"/>
      <c r="C38" s="213" t="s">
        <v>498</v>
      </c>
      <c r="D38" s="213"/>
      <c r="E38" s="213"/>
      <c r="F38" s="213"/>
      <c r="G38" s="213"/>
      <c r="H38" s="213"/>
      <c r="I38" s="213"/>
      <c r="J38" s="0"/>
      <c r="K38" s="0"/>
      <c r="L38" s="0"/>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8.2" hidden="false" customHeight="true" outlineLevel="0" collapsed="false">
      <c r="A39" s="213" t="s">
        <v>443</v>
      </c>
      <c r="B39" s="213"/>
      <c r="C39" s="214" t="s">
        <v>276</v>
      </c>
      <c r="D39" s="214"/>
      <c r="E39" s="214"/>
      <c r="F39" s="214"/>
      <c r="G39" s="214"/>
      <c r="H39" s="214"/>
      <c r="I39" s="214"/>
      <c r="J39" s="0"/>
      <c r="K39" s="0"/>
      <c r="L39" s="0"/>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8.4" hidden="false" customHeight="true" outlineLevel="0" collapsed="false">
      <c r="A40" s="215" t="s">
        <v>445</v>
      </c>
      <c r="B40" s="215"/>
      <c r="C40" s="128" t="s">
        <v>499</v>
      </c>
      <c r="D40" s="128"/>
      <c r="E40" s="128"/>
      <c r="F40" s="128"/>
      <c r="G40" s="128"/>
      <c r="H40" s="128"/>
      <c r="I40" s="128"/>
      <c r="J40" s="0"/>
      <c r="K40" s="0"/>
      <c r="L40" s="0"/>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8.2" hidden="false" customHeight="true" outlineLevel="0" collapsed="false">
      <c r="A41" s="128"/>
      <c r="B41" s="128"/>
      <c r="C41" s="217"/>
      <c r="D41" s="217"/>
      <c r="E41" s="217"/>
      <c r="F41" s="217"/>
      <c r="G41" s="217"/>
      <c r="H41" s="217"/>
      <c r="I41" s="0"/>
      <c r="J41" s="0"/>
      <c r="K41" s="0"/>
      <c r="L41" s="0"/>
      <c r="M41" s="0"/>
      <c r="N41" s="0"/>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s="220" customFormat="true" ht="18.4" hidden="false" customHeight="true" outlineLevel="0" collapsed="false">
      <c r="A42" s="247" t="s">
        <v>448</v>
      </c>
      <c r="B42" s="247"/>
      <c r="C42" s="248" t="s">
        <v>449</v>
      </c>
      <c r="D42" s="248"/>
      <c r="E42" s="248"/>
      <c r="F42" s="248"/>
      <c r="G42" s="248"/>
      <c r="H42" s="248"/>
    </row>
    <row r="43" customFormat="false" ht="16.5" hidden="false" customHeight="false" outlineLevel="0" collapsed="false">
      <c r="A43" s="247"/>
      <c r="B43" s="247"/>
      <c r="C43" s="218" t="s">
        <v>450</v>
      </c>
      <c r="D43" s="218"/>
      <c r="E43" s="218" t="s">
        <v>450</v>
      </c>
      <c r="F43" s="218"/>
      <c r="G43" s="218" t="s">
        <v>450</v>
      </c>
      <c r="H43" s="218"/>
      <c r="I43" s="0"/>
      <c r="J43" s="0"/>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6.5" hidden="false" customHeight="false" outlineLevel="0" collapsed="false">
      <c r="A44" s="247"/>
      <c r="B44" s="247"/>
      <c r="C44" s="218" t="s">
        <v>451</v>
      </c>
      <c r="D44" s="218" t="s">
        <v>452</v>
      </c>
      <c r="E44" s="218" t="s">
        <v>451</v>
      </c>
      <c r="F44" s="218" t="s">
        <v>452</v>
      </c>
      <c r="G44" s="218" t="s">
        <v>451</v>
      </c>
      <c r="H44" s="218" t="s">
        <v>452</v>
      </c>
      <c r="I44" s="0"/>
      <c r="J44" s="221"/>
      <c r="K44" s="221"/>
      <c r="L44" s="0"/>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s="212" customFormat="true" ht="18.4" hidden="false" customHeight="true" outlineLevel="0" collapsed="false">
      <c r="A45" s="249" t="s">
        <v>500</v>
      </c>
      <c r="B45" s="249"/>
      <c r="C45" s="228" t="n">
        <v>134</v>
      </c>
      <c r="D45" s="228" t="n">
        <v>99.4</v>
      </c>
      <c r="E45" s="250"/>
      <c r="F45" s="250"/>
      <c r="G45" s="250"/>
      <c r="H45" s="250"/>
      <c r="J45" s="222" t="n">
        <v>76.68</v>
      </c>
      <c r="K45" s="222" t="n">
        <v>46</v>
      </c>
    </row>
    <row r="46" customFormat="false" ht="18.4" hidden="false" customHeight="true" outlineLevel="0" collapsed="false">
      <c r="A46" s="251" t="s">
        <v>501</v>
      </c>
      <c r="B46" s="251"/>
      <c r="C46" s="228" t="n">
        <v>45.5</v>
      </c>
      <c r="D46" s="228" t="n">
        <v>45.5</v>
      </c>
      <c r="E46" s="250"/>
      <c r="F46" s="250"/>
      <c r="G46" s="250"/>
      <c r="H46" s="250"/>
      <c r="I46" s="0"/>
      <c r="J46" s="226" t="n">
        <v>23.2</v>
      </c>
      <c r="K46" s="226" t="n">
        <v>23.2</v>
      </c>
      <c r="L46" s="0"/>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8.4" hidden="false" customHeight="true" outlineLevel="0" collapsed="false">
      <c r="A47" s="251" t="s">
        <v>502</v>
      </c>
      <c r="B47" s="251"/>
      <c r="C47" s="228" t="n">
        <v>10.4</v>
      </c>
      <c r="D47" s="228" t="n">
        <v>94</v>
      </c>
      <c r="E47" s="250"/>
      <c r="F47" s="250"/>
      <c r="G47" s="250"/>
      <c r="H47" s="250"/>
      <c r="I47" s="0"/>
      <c r="J47" s="226" t="n">
        <v>8.08</v>
      </c>
      <c r="K47" s="226" t="n">
        <v>6.8</v>
      </c>
      <c r="L47" s="0"/>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8.2" hidden="false" customHeight="true" outlineLevel="0" collapsed="false">
      <c r="A48" s="251" t="s">
        <v>503</v>
      </c>
      <c r="B48" s="251"/>
      <c r="C48" s="228" t="n">
        <v>17</v>
      </c>
      <c r="D48" s="228" t="n">
        <v>15</v>
      </c>
      <c r="E48" s="250"/>
      <c r="F48" s="250"/>
      <c r="G48" s="250"/>
      <c r="H48" s="250"/>
      <c r="I48" s="0"/>
      <c r="J48" s="226" t="n">
        <v>8.52</v>
      </c>
      <c r="K48" s="226" t="n">
        <v>6.8</v>
      </c>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8.2" hidden="false" customHeight="true" outlineLevel="0" collapsed="false">
      <c r="A49" s="251" t="s">
        <v>217</v>
      </c>
      <c r="B49" s="251"/>
      <c r="C49" s="228" t="n">
        <v>18</v>
      </c>
      <c r="D49" s="228" t="n">
        <v>15</v>
      </c>
      <c r="E49" s="250"/>
      <c r="F49" s="250"/>
      <c r="G49" s="250"/>
      <c r="H49" s="250"/>
      <c r="I49" s="0"/>
      <c r="J49" s="226"/>
      <c r="K49" s="226"/>
      <c r="L49" s="0"/>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8.4" hidden="false" customHeight="true" outlineLevel="0" collapsed="false">
      <c r="A50" s="251" t="s">
        <v>504</v>
      </c>
      <c r="B50" s="251"/>
      <c r="C50" s="228" t="n">
        <v>9</v>
      </c>
      <c r="D50" s="228" t="n">
        <v>9</v>
      </c>
      <c r="E50" s="250"/>
      <c r="F50" s="250"/>
      <c r="G50" s="250"/>
      <c r="H50" s="250"/>
      <c r="I50" s="0"/>
      <c r="J50" s="226" t="n">
        <v>1.2</v>
      </c>
      <c r="K50" s="226" t="n">
        <v>1.2</v>
      </c>
      <c r="L50" s="0"/>
      <c r="M50" s="0"/>
      <c r="N50" s="0"/>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8.4" hidden="false" customHeight="true" outlineLevel="0" collapsed="false">
      <c r="A51" s="251" t="s">
        <v>505</v>
      </c>
      <c r="B51" s="251"/>
      <c r="C51" s="252" t="n">
        <v>2.6</v>
      </c>
      <c r="D51" s="252" t="n">
        <v>2.6</v>
      </c>
      <c r="E51" s="250"/>
      <c r="F51" s="250"/>
      <c r="G51" s="250"/>
      <c r="H51" s="250"/>
      <c r="I51" s="0"/>
      <c r="J51" s="226"/>
      <c r="K51" s="226"/>
      <c r="L51" s="0"/>
      <c r="M51" s="0"/>
      <c r="N51" s="0"/>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8.4" hidden="false" customHeight="true" outlineLevel="0" collapsed="false">
      <c r="A52" s="251" t="s">
        <v>455</v>
      </c>
      <c r="B52" s="251"/>
      <c r="C52" s="228" t="n">
        <v>2</v>
      </c>
      <c r="D52" s="228" t="n">
        <v>2</v>
      </c>
      <c r="E52" s="250"/>
      <c r="F52" s="250"/>
      <c r="G52" s="250"/>
      <c r="H52" s="250"/>
      <c r="I52" s="0"/>
      <c r="J52" s="226"/>
      <c r="K52" s="226"/>
      <c r="L52" s="0"/>
      <c r="M52" s="0"/>
      <c r="N52" s="0"/>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s="212" customFormat="true" ht="18.2" hidden="false" customHeight="true" outlineLevel="0" collapsed="false">
      <c r="A53" s="234" t="s">
        <v>458</v>
      </c>
      <c r="B53" s="234"/>
      <c r="C53" s="235" t="n">
        <v>0.6</v>
      </c>
      <c r="D53" s="228" t="s">
        <v>277</v>
      </c>
      <c r="E53" s="253"/>
      <c r="F53" s="250"/>
      <c r="G53" s="253"/>
      <c r="H53" s="250"/>
    </row>
    <row r="54" customFormat="false" ht="18.2" hidden="false" customHeight="true" outlineLevel="0" collapsed="false">
      <c r="A54" s="211"/>
      <c r="B54" s="211"/>
      <c r="C54" s="0"/>
      <c r="D54" s="0"/>
      <c r="E54" s="0"/>
      <c r="F54" s="0"/>
      <c r="G54" s="0"/>
      <c r="H54" s="0"/>
      <c r="I54" s="0"/>
      <c r="J54" s="0"/>
      <c r="K54" s="0"/>
      <c r="L54" s="0"/>
      <c r="M54" s="0"/>
      <c r="N54" s="0"/>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8.2" hidden="false" customHeight="true" outlineLevel="0" collapsed="false">
      <c r="A55" s="211" t="s">
        <v>459</v>
      </c>
      <c r="B55" s="211"/>
      <c r="C55" s="211"/>
      <c r="D55" s="211"/>
      <c r="E55" s="211"/>
      <c r="F55" s="211"/>
      <c r="G55" s="211"/>
      <c r="H55" s="211"/>
      <c r="I55" s="211"/>
      <c r="J55" s="0"/>
      <c r="K55" s="0"/>
      <c r="L55" s="0"/>
      <c r="M55" s="0"/>
      <c r="N55" s="0"/>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s="239" customFormat="true" ht="34.9" hidden="false" customHeight="true" outlineLevel="0" collapsed="false">
      <c r="A56" s="237" t="s">
        <v>460</v>
      </c>
      <c r="B56" s="237"/>
      <c r="C56" s="237"/>
      <c r="D56" s="237"/>
      <c r="E56" s="237" t="s">
        <v>461</v>
      </c>
      <c r="F56" s="237"/>
      <c r="G56" s="237" t="s">
        <v>462</v>
      </c>
      <c r="H56" s="237"/>
      <c r="I56" s="237"/>
      <c r="J56" s="254" t="s">
        <v>463</v>
      </c>
    </row>
    <row r="57" s="212" customFormat="true" ht="66" hidden="false" customHeight="false" outlineLevel="0" collapsed="false">
      <c r="A57" s="237" t="s">
        <v>464</v>
      </c>
      <c r="B57" s="237" t="s">
        <v>465</v>
      </c>
      <c r="C57" s="237" t="s">
        <v>466</v>
      </c>
      <c r="D57" s="237" t="s">
        <v>467</v>
      </c>
      <c r="E57" s="237" t="s">
        <v>468</v>
      </c>
      <c r="F57" s="237" t="s">
        <v>469</v>
      </c>
      <c r="G57" s="237" t="s">
        <v>470</v>
      </c>
      <c r="H57" s="237" t="s">
        <v>471</v>
      </c>
      <c r="I57" s="237" t="s">
        <v>472</v>
      </c>
      <c r="J57" s="254"/>
    </row>
    <row r="58" customFormat="false" ht="16.5" hidden="false" customHeight="false" outlineLevel="0" collapsed="false">
      <c r="A58" s="255" t="s">
        <v>506</v>
      </c>
      <c r="B58" s="256" t="s">
        <v>507</v>
      </c>
      <c r="C58" s="256" t="s">
        <v>508</v>
      </c>
      <c r="D58" s="256" t="s">
        <v>509</v>
      </c>
      <c r="E58" s="256" t="s">
        <v>510</v>
      </c>
      <c r="F58" s="256" t="s">
        <v>511</v>
      </c>
      <c r="G58" s="256" t="s">
        <v>512</v>
      </c>
      <c r="H58" s="256" t="s">
        <v>479</v>
      </c>
      <c r="I58" s="219" t="s">
        <v>513</v>
      </c>
      <c r="J58" s="257" t="n">
        <v>100</v>
      </c>
      <c r="K58" s="0"/>
      <c r="L58" s="0"/>
      <c r="M58" s="0"/>
      <c r="N58" s="0"/>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6.5" hidden="false" customHeight="false" outlineLevel="0" collapsed="false">
      <c r="A59" s="258" t="n">
        <v>26.3</v>
      </c>
      <c r="B59" s="258" t="n">
        <v>10.9</v>
      </c>
      <c r="C59" s="258" t="n">
        <v>32</v>
      </c>
      <c r="D59" s="258" t="n">
        <v>366</v>
      </c>
      <c r="E59" s="258" t="n">
        <f aca="false">E58*0.8</f>
        <v>9.28</v>
      </c>
      <c r="F59" s="258" t="n">
        <f aca="false">F58*0.8</f>
        <v>0.72</v>
      </c>
      <c r="G59" s="258" t="n">
        <f aca="false">G58*0.8</f>
        <v>0</v>
      </c>
      <c r="H59" s="258" t="n">
        <f aca="false">H58*0.8</f>
        <v>0.08</v>
      </c>
      <c r="I59" s="258" t="n">
        <f aca="false">I58*0.8</f>
        <v>0.56</v>
      </c>
      <c r="J59" s="243" t="n">
        <v>70130</v>
      </c>
      <c r="K59" s="0"/>
      <c r="L59" s="0"/>
      <c r="M59" s="0"/>
      <c r="N59" s="0"/>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8.2" hidden="false" customHeight="true" outlineLevel="0" collapsed="false">
      <c r="A60" s="244" t="s">
        <v>482</v>
      </c>
      <c r="B60" s="244"/>
      <c r="C60" s="244"/>
      <c r="D60" s="244"/>
      <c r="E60" s="244"/>
      <c r="F60" s="244"/>
      <c r="G60" s="244"/>
      <c r="H60" s="244"/>
      <c r="I60" s="244"/>
      <c r="J60" s="0"/>
      <c r="K60" s="0"/>
      <c r="L60" s="0"/>
      <c r="M60" s="0"/>
      <c r="N60" s="0"/>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214.35" hidden="false" customHeight="true" outlineLevel="0" collapsed="false">
      <c r="A61" s="259" t="s">
        <v>514</v>
      </c>
      <c r="B61" s="259"/>
      <c r="C61" s="259"/>
      <c r="D61" s="259"/>
      <c r="E61" s="259"/>
      <c r="F61" s="259"/>
      <c r="G61" s="259"/>
      <c r="H61" s="259"/>
      <c r="I61" s="259"/>
      <c r="J61" s="259"/>
      <c r="K61" s="0"/>
      <c r="L61" s="0"/>
      <c r="M61" s="0"/>
      <c r="N61" s="0"/>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6.5" hidden="false" customHeight="false" outlineLevel="0" collapsed="false">
      <c r="A62" s="246" t="s">
        <v>484</v>
      </c>
      <c r="B62" s="246"/>
      <c r="C62" s="210" t="s">
        <v>485</v>
      </c>
      <c r="D62" s="0"/>
      <c r="E62" s="0"/>
      <c r="F62" s="0"/>
      <c r="G62" s="0"/>
      <c r="H62" s="0"/>
      <c r="I62" s="0"/>
      <c r="J62" s="0"/>
      <c r="K62" s="0"/>
      <c r="L62" s="0"/>
      <c r="M62" s="0"/>
      <c r="N62" s="0"/>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6.5" hidden="false" customHeight="false" outlineLevel="0" collapsed="false">
      <c r="A63" s="210" t="s">
        <v>496</v>
      </c>
      <c r="B63" s="0"/>
      <c r="C63" s="210" t="s">
        <v>497</v>
      </c>
      <c r="D63" s="0"/>
      <c r="E63" s="0"/>
      <c r="F63" s="0"/>
      <c r="G63" s="0"/>
      <c r="H63" s="0"/>
      <c r="I63" s="0"/>
      <c r="J63" s="0"/>
      <c r="K63" s="0"/>
      <c r="L63" s="0"/>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s="212" customFormat="true" ht="45.95" hidden="false" customHeight="true" outlineLevel="0" collapsed="false">
      <c r="A64" s="211"/>
      <c r="B64" s="211"/>
    </row>
    <row r="65" customFormat="false" ht="18.2" hidden="false" customHeight="true" outlineLevel="0" collapsed="false">
      <c r="A65" s="213" t="s">
        <v>441</v>
      </c>
      <c r="B65" s="213"/>
      <c r="C65" s="213" t="s">
        <v>515</v>
      </c>
      <c r="D65" s="213"/>
      <c r="E65" s="213"/>
      <c r="F65" s="213"/>
      <c r="G65" s="213"/>
      <c r="H65" s="213"/>
      <c r="I65" s="213"/>
      <c r="J65" s="0"/>
      <c r="K65" s="0"/>
      <c r="L65" s="0"/>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8.2" hidden="false" customHeight="true" outlineLevel="0" collapsed="false">
      <c r="A66" s="213" t="s">
        <v>443</v>
      </c>
      <c r="B66" s="213"/>
      <c r="C66" s="214" t="s">
        <v>516</v>
      </c>
      <c r="D66" s="214"/>
      <c r="E66" s="214"/>
      <c r="F66" s="214"/>
      <c r="G66" s="214"/>
      <c r="H66" s="214"/>
      <c r="I66" s="214"/>
      <c r="J66" s="0"/>
      <c r="K66" s="0"/>
      <c r="L66" s="0"/>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8.4" hidden="false" customHeight="true" outlineLevel="0" collapsed="false">
      <c r="A67" s="215" t="s">
        <v>445</v>
      </c>
      <c r="B67" s="215"/>
      <c r="C67" s="128" t="s">
        <v>446</v>
      </c>
      <c r="D67" s="128"/>
      <c r="E67" s="128"/>
      <c r="F67" s="128"/>
      <c r="G67" s="128"/>
      <c r="H67" s="128"/>
      <c r="I67" s="128"/>
      <c r="J67" s="0"/>
      <c r="K67" s="0"/>
      <c r="L67" s="0"/>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8.2" hidden="false" customHeight="true" outlineLevel="0" collapsed="false">
      <c r="A68" s="128"/>
      <c r="B68" s="128"/>
      <c r="C68" s="216" t="s">
        <v>447</v>
      </c>
      <c r="D68" s="217"/>
      <c r="E68" s="217"/>
      <c r="F68" s="217"/>
      <c r="G68" s="217"/>
      <c r="H68" s="217"/>
      <c r="I68" s="0"/>
      <c r="J68" s="0"/>
      <c r="K68" s="0"/>
      <c r="L68" s="0"/>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s="220" customFormat="true" ht="18.4" hidden="false" customHeight="true" outlineLevel="0" collapsed="false">
      <c r="A69" s="218" t="s">
        <v>448</v>
      </c>
      <c r="B69" s="218"/>
      <c r="C69" s="219" t="s">
        <v>449</v>
      </c>
      <c r="D69" s="219"/>
      <c r="E69" s="219"/>
      <c r="F69" s="219"/>
      <c r="G69" s="219"/>
      <c r="H69" s="219"/>
    </row>
    <row r="70" customFormat="false" ht="16.5" hidden="false" customHeight="false" outlineLevel="0" collapsed="false">
      <c r="A70" s="218"/>
      <c r="B70" s="218"/>
      <c r="C70" s="218" t="s">
        <v>450</v>
      </c>
      <c r="D70" s="218"/>
      <c r="E70" s="218" t="s">
        <v>450</v>
      </c>
      <c r="F70" s="218"/>
      <c r="G70" s="218" t="s">
        <v>450</v>
      </c>
      <c r="H70" s="218"/>
      <c r="I70" s="0"/>
      <c r="J70" s="221"/>
      <c r="K70" s="221"/>
      <c r="L70" s="0"/>
      <c r="M70" s="0"/>
      <c r="N70" s="0"/>
      <c r="O70" s="0"/>
      <c r="P70" s="0"/>
      <c r="Q70" s="0"/>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6.5" hidden="false" customHeight="false" outlineLevel="0" collapsed="false">
      <c r="A71" s="218"/>
      <c r="B71" s="218"/>
      <c r="C71" s="218" t="s">
        <v>451</v>
      </c>
      <c r="D71" s="218" t="s">
        <v>452</v>
      </c>
      <c r="E71" s="218" t="s">
        <v>451</v>
      </c>
      <c r="F71" s="218" t="s">
        <v>452</v>
      </c>
      <c r="G71" s="218" t="s">
        <v>451</v>
      </c>
      <c r="H71" s="218" t="s">
        <v>452</v>
      </c>
      <c r="I71" s="0"/>
      <c r="J71" s="221"/>
      <c r="K71" s="221"/>
      <c r="L71" s="0"/>
      <c r="M71" s="0"/>
      <c r="N71" s="0"/>
      <c r="O71" s="0"/>
      <c r="P71" s="0"/>
      <c r="Q71" s="0"/>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s="212" customFormat="true" ht="18.4" hidden="false" customHeight="true" outlineLevel="0" collapsed="false">
      <c r="A72" s="249" t="s">
        <v>500</v>
      </c>
      <c r="B72" s="249"/>
      <c r="C72" s="228" t="n">
        <v>119</v>
      </c>
      <c r="D72" s="228" t="n">
        <v>47</v>
      </c>
      <c r="E72" s="250"/>
      <c r="F72" s="250"/>
      <c r="G72" s="250"/>
      <c r="H72" s="250"/>
      <c r="J72" s="222" t="n">
        <v>143.75</v>
      </c>
      <c r="K72" s="222" t="n">
        <v>86.25</v>
      </c>
    </row>
    <row r="73" customFormat="false" ht="18.4" hidden="false" customHeight="true" outlineLevel="0" collapsed="false">
      <c r="A73" s="251" t="s">
        <v>38</v>
      </c>
      <c r="B73" s="251"/>
      <c r="C73" s="228" t="n">
        <v>11.2</v>
      </c>
      <c r="D73" s="228" t="n">
        <v>11.2</v>
      </c>
      <c r="E73" s="250"/>
      <c r="F73" s="250"/>
      <c r="G73" s="250"/>
      <c r="H73" s="250"/>
      <c r="I73" s="0"/>
      <c r="J73" s="226" t="n">
        <v>17.5</v>
      </c>
      <c r="K73" s="226" t="n">
        <v>17.5</v>
      </c>
      <c r="L73" s="0"/>
      <c r="M73" s="0"/>
      <c r="N73" s="0"/>
      <c r="O73" s="0"/>
      <c r="P73" s="0"/>
      <c r="Q73" s="0"/>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8.4" hidden="false" customHeight="true" outlineLevel="0" collapsed="false">
      <c r="A74" s="251" t="s">
        <v>454</v>
      </c>
      <c r="B74" s="251"/>
      <c r="C74" s="228" t="n">
        <v>8.4</v>
      </c>
      <c r="D74" s="228" t="n">
        <v>8.4</v>
      </c>
      <c r="E74" s="250"/>
      <c r="F74" s="250"/>
      <c r="G74" s="250"/>
      <c r="H74" s="250"/>
      <c r="I74" s="0"/>
      <c r="J74" s="226" t="n">
        <v>26.25</v>
      </c>
      <c r="K74" s="226" t="n">
        <v>26.25</v>
      </c>
      <c r="L74" s="0"/>
      <c r="M74" s="0"/>
      <c r="N74" s="0"/>
      <c r="O74" s="0"/>
      <c r="P74" s="0"/>
      <c r="Q74" s="0"/>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8.4" hidden="false" customHeight="true" outlineLevel="0" collapsed="false">
      <c r="A75" s="251" t="s">
        <v>436</v>
      </c>
      <c r="B75" s="251"/>
      <c r="C75" s="228" t="n">
        <v>7</v>
      </c>
      <c r="D75" s="228" t="n">
        <v>7</v>
      </c>
      <c r="E75" s="250"/>
      <c r="F75" s="250"/>
      <c r="G75" s="250"/>
      <c r="H75" s="250"/>
      <c r="I75" s="0"/>
      <c r="J75" s="226" t="n">
        <v>10</v>
      </c>
      <c r="K75" s="226" t="n">
        <v>10</v>
      </c>
      <c r="L75" s="0"/>
      <c r="M75" s="0"/>
      <c r="N75" s="0"/>
      <c r="O75" s="0"/>
      <c r="P75" s="0"/>
      <c r="Q75" s="0"/>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8.4" hidden="false" customHeight="true" outlineLevel="0" collapsed="false">
      <c r="A76" s="251" t="s">
        <v>504</v>
      </c>
      <c r="B76" s="251"/>
      <c r="C76" s="228" t="n">
        <v>4.2</v>
      </c>
      <c r="D76" s="228" t="n">
        <v>4.2</v>
      </c>
      <c r="E76" s="250"/>
      <c r="F76" s="250"/>
      <c r="G76" s="250"/>
      <c r="H76" s="250"/>
      <c r="I76" s="0"/>
      <c r="J76" s="226" t="n">
        <v>2.5</v>
      </c>
      <c r="K76" s="226" t="n">
        <v>2.5</v>
      </c>
      <c r="L76" s="0"/>
      <c r="M76" s="0"/>
      <c r="N76" s="0"/>
      <c r="O76" s="0"/>
      <c r="P76" s="0"/>
      <c r="Q76" s="0"/>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8.4" hidden="false" customHeight="true" outlineLevel="0" collapsed="false">
      <c r="A77" s="251" t="s">
        <v>455</v>
      </c>
      <c r="B77" s="251"/>
      <c r="C77" s="228" t="n">
        <v>2</v>
      </c>
      <c r="D77" s="228" t="n">
        <v>2</v>
      </c>
      <c r="E77" s="250"/>
      <c r="F77" s="250"/>
      <c r="G77" s="250"/>
      <c r="H77" s="250"/>
      <c r="I77" s="0"/>
      <c r="J77" s="226"/>
      <c r="K77" s="226"/>
      <c r="L77" s="0"/>
      <c r="M77" s="0"/>
      <c r="N77" s="0"/>
      <c r="O77" s="0"/>
      <c r="P77" s="0"/>
      <c r="Q77" s="0"/>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s="212" customFormat="true" ht="18.2" hidden="false" customHeight="true" outlineLevel="0" collapsed="false">
      <c r="A78" s="234" t="s">
        <v>458</v>
      </c>
      <c r="B78" s="234"/>
      <c r="C78" s="235" t="n">
        <v>0.6</v>
      </c>
      <c r="D78" s="228" t="n">
        <v>70</v>
      </c>
      <c r="E78" s="253"/>
      <c r="F78" s="250"/>
      <c r="G78" s="253"/>
      <c r="H78" s="250"/>
    </row>
    <row r="79" customFormat="false" ht="18.2" hidden="false" customHeight="true" outlineLevel="0" collapsed="false">
      <c r="A79" s="211"/>
      <c r="B79" s="211"/>
      <c r="C79" s="0"/>
      <c r="D79" s="0"/>
      <c r="E79" s="0"/>
      <c r="F79" s="0"/>
      <c r="G79" s="0"/>
      <c r="H79" s="0"/>
      <c r="I79" s="0"/>
      <c r="J79" s="0"/>
      <c r="K79" s="0"/>
      <c r="L79" s="0"/>
      <c r="M79" s="0"/>
      <c r="N79" s="0"/>
      <c r="O79" s="0"/>
      <c r="P79" s="0"/>
      <c r="Q79" s="0"/>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8.2" hidden="false" customHeight="true" outlineLevel="0" collapsed="false">
      <c r="A80" s="211" t="s">
        <v>459</v>
      </c>
      <c r="B80" s="211"/>
      <c r="C80" s="211"/>
      <c r="D80" s="211"/>
      <c r="E80" s="211"/>
      <c r="F80" s="211"/>
      <c r="G80" s="211"/>
      <c r="H80" s="211"/>
      <c r="I80" s="211"/>
      <c r="J80" s="0"/>
      <c r="K80" s="0"/>
      <c r="L80" s="0"/>
      <c r="M80" s="0"/>
      <c r="N80" s="0"/>
      <c r="O80" s="0"/>
      <c r="P80" s="0"/>
      <c r="Q80" s="0"/>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s="239" customFormat="true" ht="34.9" hidden="false" customHeight="true" outlineLevel="0" collapsed="false">
      <c r="A81" s="237" t="s">
        <v>460</v>
      </c>
      <c r="B81" s="237"/>
      <c r="C81" s="237"/>
      <c r="D81" s="237"/>
      <c r="E81" s="237" t="s">
        <v>461</v>
      </c>
      <c r="F81" s="237"/>
      <c r="G81" s="237" t="s">
        <v>462</v>
      </c>
      <c r="H81" s="237"/>
      <c r="I81" s="237"/>
      <c r="J81" s="254" t="s">
        <v>463</v>
      </c>
    </row>
    <row r="82" s="212" customFormat="true" ht="66" hidden="false" customHeight="false" outlineLevel="0" collapsed="false">
      <c r="A82" s="237" t="s">
        <v>464</v>
      </c>
      <c r="B82" s="237" t="s">
        <v>465</v>
      </c>
      <c r="C82" s="237" t="s">
        <v>466</v>
      </c>
      <c r="D82" s="237" t="s">
        <v>467</v>
      </c>
      <c r="E82" s="237" t="s">
        <v>468</v>
      </c>
      <c r="F82" s="237" t="s">
        <v>469</v>
      </c>
      <c r="G82" s="237" t="s">
        <v>470</v>
      </c>
      <c r="H82" s="237" t="s">
        <v>471</v>
      </c>
      <c r="I82" s="237" t="s">
        <v>472</v>
      </c>
      <c r="J82" s="254"/>
    </row>
    <row r="83" customFormat="false" ht="33" hidden="false" customHeight="false" outlineLevel="0" collapsed="false">
      <c r="A83" s="219" t="s">
        <v>517</v>
      </c>
      <c r="B83" s="219" t="s">
        <v>518</v>
      </c>
      <c r="C83" s="219" t="s">
        <v>519</v>
      </c>
      <c r="D83" s="219" t="s">
        <v>520</v>
      </c>
      <c r="E83" s="219" t="s">
        <v>521</v>
      </c>
      <c r="F83" s="219" t="s">
        <v>522</v>
      </c>
      <c r="G83" s="219" t="s">
        <v>479</v>
      </c>
      <c r="H83" s="219" t="s">
        <v>480</v>
      </c>
      <c r="I83" s="219" t="s">
        <v>523</v>
      </c>
      <c r="J83" s="257" t="n">
        <v>100</v>
      </c>
      <c r="K83" s="0"/>
      <c r="L83" s="0"/>
      <c r="M83" s="0"/>
      <c r="N83" s="0"/>
      <c r="O83" s="0"/>
      <c r="P83" s="0"/>
      <c r="Q83" s="0"/>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6.5" hidden="false" customHeight="false" outlineLevel="0" collapsed="false">
      <c r="A84" s="219" t="n">
        <f aca="false">A83*0.7</f>
        <v>12.53</v>
      </c>
      <c r="B84" s="219" t="n">
        <f aca="false">B83*0.7</f>
        <v>10.22</v>
      </c>
      <c r="C84" s="219" t="n">
        <f aca="false">C83*0.7</f>
        <v>10.64</v>
      </c>
      <c r="D84" s="219" t="n">
        <f aca="false">D83*0.7</f>
        <v>184.8</v>
      </c>
      <c r="E84" s="219" t="n">
        <f aca="false">E83*0.7</f>
        <v>29.68</v>
      </c>
      <c r="F84" s="219" t="n">
        <f aca="false">F83*0.7</f>
        <v>0.98</v>
      </c>
      <c r="G84" s="219" t="n">
        <f aca="false">G83*0.7</f>
        <v>0.07</v>
      </c>
      <c r="H84" s="219" t="n">
        <f aca="false">H83*0.7</f>
        <v>0.14</v>
      </c>
      <c r="I84" s="219" t="n">
        <f aca="false">I83*0.7</f>
        <v>0.28</v>
      </c>
      <c r="J84" s="257" t="n">
        <v>70</v>
      </c>
      <c r="K84" s="0"/>
      <c r="L84" s="0"/>
      <c r="M84" s="0"/>
      <c r="N84" s="0"/>
      <c r="O84" s="0"/>
      <c r="P84" s="0"/>
      <c r="Q84" s="0"/>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8.2" hidden="false" customHeight="true" outlineLevel="0" collapsed="false">
      <c r="A85" s="244" t="s">
        <v>482</v>
      </c>
      <c r="B85" s="244"/>
      <c r="C85" s="244"/>
      <c r="D85" s="244"/>
      <c r="E85" s="244"/>
      <c r="F85" s="244"/>
      <c r="G85" s="244"/>
      <c r="H85" s="244"/>
      <c r="I85" s="244"/>
      <c r="J85" s="0"/>
      <c r="K85" s="0"/>
      <c r="L85" s="0"/>
      <c r="M85" s="0"/>
      <c r="N85" s="0"/>
      <c r="O85" s="0"/>
      <c r="P85" s="0"/>
      <c r="Q85" s="0"/>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202.9" hidden="false" customHeight="true" outlineLevel="0" collapsed="false">
      <c r="A86" s="259" t="s">
        <v>524</v>
      </c>
      <c r="B86" s="259"/>
      <c r="C86" s="259"/>
      <c r="D86" s="259"/>
      <c r="E86" s="259"/>
      <c r="F86" s="259"/>
      <c r="G86" s="259"/>
      <c r="H86" s="259"/>
      <c r="I86" s="259"/>
      <c r="J86" s="259"/>
      <c r="K86" s="0"/>
      <c r="L86" s="0"/>
      <c r="M86" s="0"/>
      <c r="N86" s="0"/>
      <c r="O86" s="0"/>
      <c r="P86" s="0"/>
      <c r="Q86" s="0"/>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8.2" hidden="false" customHeight="true" outlineLevel="0" collapsed="false">
      <c r="A87" s="246" t="s">
        <v>484</v>
      </c>
      <c r="B87" s="246"/>
      <c r="C87" s="210" t="s">
        <v>525</v>
      </c>
      <c r="D87" s="0"/>
      <c r="E87" s="0"/>
      <c r="F87" s="0"/>
      <c r="G87" s="0"/>
      <c r="H87" s="0"/>
      <c r="I87" s="0"/>
      <c r="J87" s="0"/>
      <c r="K87" s="0"/>
      <c r="L87" s="0"/>
      <c r="M87" s="0"/>
      <c r="N87" s="0"/>
      <c r="O87" s="0"/>
      <c r="P87" s="0"/>
      <c r="Q87" s="0"/>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6.5" hidden="false" customHeight="false" outlineLevel="0" collapsed="false">
      <c r="A88" s="210" t="s">
        <v>496</v>
      </c>
      <c r="B88" s="0"/>
      <c r="C88" s="210" t="s">
        <v>497</v>
      </c>
      <c r="D88" s="0"/>
      <c r="E88" s="0"/>
      <c r="F88" s="0"/>
      <c r="G88" s="0"/>
      <c r="H88" s="0"/>
      <c r="I88" s="0"/>
      <c r="J88" s="0"/>
      <c r="K88" s="0"/>
      <c r="L88" s="0"/>
      <c r="M88" s="0"/>
      <c r="N88" s="0"/>
      <c r="O88" s="0"/>
      <c r="P88" s="0"/>
      <c r="Q88" s="0"/>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s="212" customFormat="true" ht="18.2" hidden="false" customHeight="true" outlineLevel="0" collapsed="false">
      <c r="A89" s="211"/>
      <c r="B89" s="211"/>
    </row>
    <row r="90" s="212" customFormat="true" ht="82.15" hidden="false" customHeight="true" outlineLevel="0" collapsed="false">
      <c r="A90" s="211"/>
      <c r="B90" s="211"/>
    </row>
    <row r="91" customFormat="false" ht="18.2" hidden="false" customHeight="true" outlineLevel="0" collapsed="false">
      <c r="A91" s="213" t="s">
        <v>441</v>
      </c>
      <c r="B91" s="213"/>
      <c r="C91" s="213" t="s">
        <v>526</v>
      </c>
      <c r="D91" s="213"/>
      <c r="E91" s="213"/>
      <c r="F91" s="213"/>
      <c r="G91" s="213"/>
      <c r="H91" s="213"/>
      <c r="I91" s="213"/>
      <c r="J91" s="0"/>
      <c r="K91" s="0"/>
      <c r="L91" s="0"/>
      <c r="M91" s="0"/>
      <c r="N91" s="0"/>
      <c r="O91" s="0"/>
      <c r="P91" s="0"/>
      <c r="Q91" s="0"/>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8.2" hidden="false" customHeight="true" outlineLevel="0" collapsed="false">
      <c r="A92" s="213" t="s">
        <v>443</v>
      </c>
      <c r="B92" s="213"/>
      <c r="C92" s="214" t="s">
        <v>527</v>
      </c>
      <c r="D92" s="214"/>
      <c r="E92" s="214"/>
      <c r="F92" s="214"/>
      <c r="G92" s="214"/>
      <c r="H92" s="214"/>
      <c r="I92" s="214"/>
      <c r="J92" s="0"/>
      <c r="K92" s="0"/>
      <c r="L92" s="0"/>
      <c r="M92" s="0"/>
      <c r="N92" s="0"/>
      <c r="O92" s="0"/>
      <c r="P92" s="0"/>
      <c r="Q92" s="0"/>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8.4" hidden="false" customHeight="true" outlineLevel="0" collapsed="false">
      <c r="A93" s="215" t="s">
        <v>445</v>
      </c>
      <c r="B93" s="215"/>
      <c r="C93" s="128" t="s">
        <v>499</v>
      </c>
      <c r="D93" s="128"/>
      <c r="E93" s="128"/>
      <c r="F93" s="128"/>
      <c r="G93" s="128"/>
      <c r="H93" s="128"/>
      <c r="I93" s="128"/>
      <c r="J93" s="0"/>
      <c r="K93" s="0"/>
      <c r="L93" s="0"/>
      <c r="M93" s="0"/>
      <c r="N93" s="0"/>
      <c r="O93" s="0"/>
      <c r="P93" s="0"/>
      <c r="Q93" s="0"/>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8.2" hidden="false" customHeight="true" outlineLevel="0" collapsed="false">
      <c r="A94" s="128"/>
      <c r="B94" s="128"/>
      <c r="C94" s="217"/>
      <c r="D94" s="217"/>
      <c r="E94" s="217"/>
      <c r="F94" s="217"/>
      <c r="G94" s="217"/>
      <c r="H94" s="217"/>
      <c r="I94" s="0"/>
      <c r="J94" s="0"/>
      <c r="K94" s="0"/>
      <c r="L94" s="0"/>
      <c r="M94" s="0"/>
      <c r="N94" s="0"/>
      <c r="O94" s="0"/>
      <c r="P94" s="0"/>
      <c r="Q94" s="0"/>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s="220" customFormat="true" ht="18.4" hidden="false" customHeight="true" outlineLevel="0" collapsed="false">
      <c r="A95" s="247" t="s">
        <v>448</v>
      </c>
      <c r="B95" s="247"/>
      <c r="C95" s="248" t="s">
        <v>449</v>
      </c>
      <c r="D95" s="248"/>
      <c r="E95" s="248"/>
      <c r="F95" s="248"/>
      <c r="G95" s="248"/>
      <c r="H95" s="248"/>
    </row>
    <row r="96" customFormat="false" ht="16.5" hidden="false" customHeight="false" outlineLevel="0" collapsed="false">
      <c r="A96" s="247"/>
      <c r="B96" s="247"/>
      <c r="C96" s="218" t="s">
        <v>450</v>
      </c>
      <c r="D96" s="218"/>
      <c r="E96" s="218" t="s">
        <v>450</v>
      </c>
      <c r="F96" s="218"/>
      <c r="G96" s="218" t="s">
        <v>450</v>
      </c>
      <c r="H96" s="218"/>
      <c r="I96" s="0"/>
      <c r="J96" s="221"/>
      <c r="K96" s="221"/>
      <c r="L96" s="221"/>
      <c r="M96" s="0"/>
      <c r="N96" s="0"/>
      <c r="O96" s="0"/>
      <c r="P96" s="0"/>
      <c r="Q96" s="0"/>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6.5" hidden="false" customHeight="false" outlineLevel="0" collapsed="false">
      <c r="A97" s="247"/>
      <c r="B97" s="247"/>
      <c r="C97" s="218" t="s">
        <v>451</v>
      </c>
      <c r="D97" s="218" t="s">
        <v>452</v>
      </c>
      <c r="E97" s="218" t="s">
        <v>451</v>
      </c>
      <c r="F97" s="218" t="s">
        <v>452</v>
      </c>
      <c r="G97" s="218" t="s">
        <v>451</v>
      </c>
      <c r="H97" s="218" t="s">
        <v>452</v>
      </c>
      <c r="I97" s="0"/>
      <c r="J97" s="221"/>
      <c r="K97" s="221"/>
      <c r="L97" s="221"/>
      <c r="M97" s="0"/>
      <c r="N97" s="0"/>
      <c r="O97" s="0"/>
      <c r="P97" s="0"/>
      <c r="Q97" s="0"/>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s="212" customFormat="true" ht="18.4" hidden="false" customHeight="true" outlineLevel="0" collapsed="false">
      <c r="A98" s="223" t="s">
        <v>500</v>
      </c>
      <c r="B98" s="223"/>
      <c r="C98" s="228" t="n">
        <v>120</v>
      </c>
      <c r="D98" s="228" t="n">
        <v>40</v>
      </c>
      <c r="E98" s="225"/>
      <c r="F98" s="225"/>
      <c r="G98" s="225"/>
      <c r="H98" s="225"/>
      <c r="J98" s="222" t="n">
        <v>170</v>
      </c>
      <c r="K98" s="222" t="n">
        <v>102.5</v>
      </c>
      <c r="L98" s="260"/>
    </row>
    <row r="99" customFormat="false" ht="18.4" hidden="false" customHeight="true" outlineLevel="0" collapsed="false">
      <c r="A99" s="227" t="s">
        <v>528</v>
      </c>
      <c r="B99" s="227"/>
      <c r="C99" s="224" t="s">
        <v>529</v>
      </c>
      <c r="D99" s="224" t="s">
        <v>529</v>
      </c>
      <c r="E99" s="225"/>
      <c r="F99" s="225"/>
      <c r="G99" s="225"/>
      <c r="H99" s="225"/>
      <c r="I99" s="0"/>
      <c r="J99" s="226" t="n">
        <v>20</v>
      </c>
      <c r="K99" s="226" t="n">
        <v>20</v>
      </c>
      <c r="L99" s="226"/>
      <c r="M99" s="0"/>
      <c r="N99" s="0"/>
      <c r="O99" s="0"/>
      <c r="P99" s="0"/>
      <c r="Q99" s="0"/>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8.4" hidden="false" customHeight="true" outlineLevel="0" collapsed="false">
      <c r="A100" s="227" t="s">
        <v>31</v>
      </c>
      <c r="B100" s="227"/>
      <c r="C100" s="228" t="n">
        <v>10.5</v>
      </c>
      <c r="D100" s="228" t="n">
        <v>10.5</v>
      </c>
      <c r="E100" s="225"/>
      <c r="F100" s="225"/>
      <c r="G100" s="225"/>
      <c r="H100" s="225"/>
      <c r="I100" s="0"/>
      <c r="J100" s="226" t="n">
        <v>7.5</v>
      </c>
      <c r="K100" s="226" t="n">
        <v>7.5</v>
      </c>
      <c r="L100" s="226"/>
      <c r="M100" s="0"/>
      <c r="N100" s="0"/>
      <c r="O100" s="0"/>
      <c r="P100" s="0"/>
      <c r="Q100" s="0"/>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8.4" hidden="false" customHeight="true" outlineLevel="0" collapsed="false">
      <c r="A101" s="227" t="s">
        <v>530</v>
      </c>
      <c r="B101" s="227"/>
      <c r="C101" s="228" t="n">
        <v>18.7</v>
      </c>
      <c r="D101" s="228" t="n">
        <v>18.7</v>
      </c>
      <c r="E101" s="225"/>
      <c r="F101" s="225"/>
      <c r="G101" s="225"/>
      <c r="H101" s="225"/>
      <c r="I101" s="0"/>
      <c r="J101" s="226" t="n">
        <v>43.75</v>
      </c>
      <c r="K101" s="226" t="n">
        <v>43.75</v>
      </c>
      <c r="L101" s="226"/>
      <c r="M101" s="0"/>
      <c r="N101" s="0"/>
      <c r="O101" s="0"/>
      <c r="P101" s="0"/>
      <c r="Q101" s="0"/>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8.4" hidden="false" customHeight="true" outlineLevel="0" collapsed="false">
      <c r="A102" s="227" t="s">
        <v>455</v>
      </c>
      <c r="B102" s="227"/>
      <c r="C102" s="228" t="n">
        <v>2</v>
      </c>
      <c r="D102" s="228" t="n">
        <v>2</v>
      </c>
      <c r="E102" s="225"/>
      <c r="F102" s="225"/>
      <c r="G102" s="225"/>
      <c r="H102" s="225"/>
      <c r="I102" s="0"/>
      <c r="J102" s="226" t="n">
        <v>1.25</v>
      </c>
      <c r="K102" s="226" t="n">
        <v>1.25</v>
      </c>
      <c r="L102" s="226"/>
      <c r="M102" s="0"/>
      <c r="N102" s="0"/>
      <c r="O102" s="0"/>
      <c r="P102" s="0"/>
      <c r="Q102" s="0"/>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8.4" hidden="false" customHeight="true" outlineLevel="0" collapsed="false">
      <c r="A103" s="261" t="s">
        <v>531</v>
      </c>
      <c r="B103" s="261"/>
      <c r="C103" s="262" t="n">
        <v>25</v>
      </c>
      <c r="D103" s="262" t="n">
        <v>25</v>
      </c>
      <c r="E103" s="225"/>
      <c r="F103" s="225"/>
      <c r="G103" s="225"/>
      <c r="H103" s="225"/>
      <c r="I103" s="0"/>
      <c r="J103" s="226"/>
      <c r="K103" s="226"/>
      <c r="L103" s="226"/>
      <c r="M103" s="0"/>
      <c r="N103" s="0"/>
      <c r="O103" s="0"/>
      <c r="P103" s="0"/>
      <c r="Q103" s="0"/>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8.4" hidden="false" customHeight="true" outlineLevel="0" collapsed="false">
      <c r="A104" s="227" t="s">
        <v>530</v>
      </c>
      <c r="B104" s="227"/>
      <c r="C104" s="228" t="n">
        <v>18.7</v>
      </c>
      <c r="D104" s="228" t="n">
        <v>18.7</v>
      </c>
      <c r="E104" s="225"/>
      <c r="F104" s="225"/>
      <c r="G104" s="225"/>
      <c r="H104" s="225"/>
      <c r="I104" s="0"/>
      <c r="J104" s="226"/>
      <c r="K104" s="226"/>
      <c r="L104" s="226"/>
      <c r="M104" s="0"/>
      <c r="N104" s="0"/>
      <c r="O104" s="0"/>
      <c r="P104" s="0"/>
      <c r="Q104" s="0"/>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8.4" hidden="false" customHeight="true" outlineLevel="0" collapsed="false">
      <c r="A105" s="227" t="s">
        <v>31</v>
      </c>
      <c r="B105" s="227"/>
      <c r="C105" s="228" t="n">
        <v>3.2</v>
      </c>
      <c r="D105" s="228" t="n">
        <v>3.2</v>
      </c>
      <c r="E105" s="225"/>
      <c r="F105" s="225"/>
      <c r="G105" s="225"/>
      <c r="H105" s="225"/>
      <c r="I105" s="0"/>
      <c r="J105" s="226"/>
      <c r="K105" s="226"/>
      <c r="L105" s="226"/>
      <c r="M105" s="0"/>
      <c r="N105" s="0"/>
      <c r="O105" s="0"/>
      <c r="P105" s="0"/>
      <c r="Q105" s="0"/>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8.4" hidden="false" customHeight="true" outlineLevel="0" collapsed="false">
      <c r="A106" s="227" t="s">
        <v>419</v>
      </c>
      <c r="B106" s="227"/>
      <c r="C106" s="228" t="n">
        <v>3.2</v>
      </c>
      <c r="D106" s="228" t="n">
        <v>3.2</v>
      </c>
      <c r="E106" s="225"/>
      <c r="F106" s="225"/>
      <c r="G106" s="225"/>
      <c r="H106" s="225"/>
      <c r="I106" s="0"/>
      <c r="J106" s="226"/>
      <c r="K106" s="226"/>
      <c r="L106" s="226"/>
      <c r="M106" s="0"/>
      <c r="N106" s="0"/>
      <c r="O106" s="0"/>
      <c r="P106" s="0"/>
      <c r="Q106" s="0"/>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8.4" hidden="false" customHeight="true" outlineLevel="0" collapsed="false">
      <c r="A107" s="227" t="s">
        <v>454</v>
      </c>
      <c r="B107" s="227"/>
      <c r="C107" s="228" t="n">
        <v>3.7</v>
      </c>
      <c r="D107" s="228" t="n">
        <v>3.7</v>
      </c>
      <c r="E107" s="225"/>
      <c r="F107" s="225"/>
      <c r="G107" s="225"/>
      <c r="H107" s="225"/>
      <c r="I107" s="0"/>
      <c r="J107" s="226"/>
      <c r="K107" s="226"/>
      <c r="L107" s="226"/>
      <c r="M107" s="0"/>
      <c r="N107" s="0"/>
      <c r="O107" s="0"/>
      <c r="P107" s="0"/>
      <c r="Q107" s="0"/>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s="212" customFormat="true" ht="18.2" hidden="false" customHeight="true" outlineLevel="0" collapsed="false">
      <c r="A108" s="234" t="s">
        <v>458</v>
      </c>
      <c r="B108" s="234"/>
      <c r="C108" s="235" t="n">
        <v>0.6</v>
      </c>
      <c r="D108" s="228" t="n">
        <v>90</v>
      </c>
      <c r="E108" s="236"/>
      <c r="F108" s="225"/>
      <c r="G108" s="236"/>
      <c r="H108" s="225"/>
    </row>
    <row r="109" customFormat="false" ht="18.2" hidden="false" customHeight="true" outlineLevel="0" collapsed="false">
      <c r="A109" s="211"/>
      <c r="B109" s="211"/>
      <c r="C109" s="0"/>
      <c r="D109" s="0"/>
      <c r="E109" s="0"/>
      <c r="F109" s="0"/>
      <c r="G109" s="0"/>
      <c r="H109" s="0"/>
      <c r="I109" s="0"/>
      <c r="J109" s="0"/>
      <c r="K109" s="0"/>
      <c r="L109" s="0"/>
      <c r="M109" s="0"/>
      <c r="N109" s="0"/>
      <c r="O109" s="0"/>
      <c r="P109" s="0"/>
      <c r="Q109" s="0"/>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8.2" hidden="false" customHeight="true" outlineLevel="0" collapsed="false">
      <c r="A110" s="211" t="s">
        <v>459</v>
      </c>
      <c r="B110" s="211"/>
      <c r="C110" s="211"/>
      <c r="D110" s="211"/>
      <c r="E110" s="211"/>
      <c r="F110" s="211"/>
      <c r="G110" s="211"/>
      <c r="H110" s="211"/>
      <c r="I110" s="211"/>
      <c r="J110" s="0"/>
      <c r="K110" s="0"/>
      <c r="L110" s="0"/>
      <c r="M110" s="0"/>
      <c r="N110" s="0"/>
      <c r="O110" s="0"/>
      <c r="P110" s="0"/>
      <c r="Q110" s="0"/>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s="239" customFormat="true" ht="34.9" hidden="false" customHeight="true" outlineLevel="0" collapsed="false">
      <c r="A111" s="237" t="s">
        <v>460</v>
      </c>
      <c r="B111" s="237"/>
      <c r="C111" s="237"/>
      <c r="D111" s="237"/>
      <c r="E111" s="237" t="s">
        <v>461</v>
      </c>
      <c r="F111" s="237"/>
      <c r="G111" s="237" t="s">
        <v>462</v>
      </c>
      <c r="H111" s="237"/>
      <c r="I111" s="237"/>
      <c r="J111" s="254" t="s">
        <v>463</v>
      </c>
    </row>
    <row r="112" s="212" customFormat="true" ht="66" hidden="false" customHeight="false" outlineLevel="0" collapsed="false">
      <c r="A112" s="237" t="s">
        <v>464</v>
      </c>
      <c r="B112" s="237" t="s">
        <v>465</v>
      </c>
      <c r="C112" s="237" t="s">
        <v>466</v>
      </c>
      <c r="D112" s="237" t="s">
        <v>467</v>
      </c>
      <c r="E112" s="237" t="s">
        <v>468</v>
      </c>
      <c r="F112" s="237" t="s">
        <v>469</v>
      </c>
      <c r="G112" s="237" t="s">
        <v>470</v>
      </c>
      <c r="H112" s="237" t="s">
        <v>471</v>
      </c>
      <c r="I112" s="237" t="s">
        <v>472</v>
      </c>
      <c r="J112" s="254"/>
    </row>
    <row r="113" customFormat="false" ht="16.5" hidden="false" customHeight="false" outlineLevel="0" collapsed="false">
      <c r="A113" s="218" t="s">
        <v>532</v>
      </c>
      <c r="B113" s="218" t="s">
        <v>533</v>
      </c>
      <c r="C113" s="218" t="s">
        <v>534</v>
      </c>
      <c r="D113" s="218" t="s">
        <v>535</v>
      </c>
      <c r="E113" s="218" t="s">
        <v>536</v>
      </c>
      <c r="F113" s="218" t="s">
        <v>537</v>
      </c>
      <c r="G113" s="218" t="s">
        <v>479</v>
      </c>
      <c r="H113" s="218" t="s">
        <v>480</v>
      </c>
      <c r="I113" s="218" t="s">
        <v>523</v>
      </c>
      <c r="J113" s="243" t="n">
        <v>100</v>
      </c>
      <c r="K113" s="0"/>
      <c r="L113" s="0"/>
      <c r="M113" s="0"/>
      <c r="N113" s="0"/>
    </row>
    <row r="114" customFormat="false" ht="16.5" hidden="false" customHeight="false" outlineLevel="0" collapsed="false">
      <c r="A114" s="218" t="n">
        <v>26.3</v>
      </c>
      <c r="B114" s="218" t="n">
        <v>10</v>
      </c>
      <c r="C114" s="218" t="n">
        <v>32</v>
      </c>
      <c r="D114" s="218" t="n">
        <v>366</v>
      </c>
      <c r="E114" s="218" t="n">
        <f aca="false">E113*0.8</f>
        <v>58.96</v>
      </c>
      <c r="F114" s="218" t="n">
        <f aca="false">F113*0.8</f>
        <v>1.36</v>
      </c>
      <c r="G114" s="218" t="n">
        <f aca="false">G113*0.8</f>
        <v>0.08</v>
      </c>
      <c r="H114" s="218" t="n">
        <f aca="false">H113*0.8</f>
        <v>0.16</v>
      </c>
      <c r="I114" s="218" t="n">
        <f aca="false">I113*0.8</f>
        <v>0.32</v>
      </c>
      <c r="J114" s="243" t="n">
        <v>90</v>
      </c>
      <c r="K114" s="0"/>
      <c r="L114" s="0"/>
      <c r="M114" s="0"/>
      <c r="N114" s="0"/>
    </row>
    <row r="115" customFormat="false" ht="16.5" hidden="false" customHeight="false" outlineLevel="0" collapsed="false">
      <c r="A115" s="263"/>
      <c r="B115" s="263"/>
      <c r="C115" s="0"/>
      <c r="D115" s="0"/>
      <c r="E115" s="0"/>
      <c r="F115" s="0"/>
      <c r="G115" s="0"/>
      <c r="H115" s="0"/>
      <c r="I115" s="0"/>
      <c r="J115" s="131"/>
      <c r="K115" s="0"/>
      <c r="L115" s="0"/>
      <c r="M115" s="0"/>
      <c r="N115" s="0"/>
    </row>
    <row r="116" customFormat="false" ht="18.2" hidden="false" customHeight="true" outlineLevel="0" collapsed="false">
      <c r="A116" s="244" t="s">
        <v>482</v>
      </c>
      <c r="B116" s="244"/>
      <c r="C116" s="244"/>
      <c r="D116" s="244"/>
      <c r="E116" s="244"/>
      <c r="F116" s="244"/>
      <c r="G116" s="244"/>
      <c r="H116" s="244"/>
      <c r="I116" s="244"/>
      <c r="J116" s="0"/>
      <c r="K116" s="0"/>
      <c r="L116" s="0"/>
      <c r="M116" s="0"/>
      <c r="N116" s="0"/>
    </row>
    <row r="117" customFormat="false" ht="220.5" hidden="false" customHeight="true" outlineLevel="0" collapsed="false">
      <c r="A117" s="259" t="s">
        <v>538</v>
      </c>
      <c r="B117" s="259"/>
      <c r="C117" s="259"/>
      <c r="D117" s="259"/>
      <c r="E117" s="259"/>
      <c r="F117" s="259"/>
      <c r="G117" s="259"/>
      <c r="H117" s="259"/>
      <c r="I117" s="259"/>
      <c r="J117" s="259"/>
      <c r="K117" s="0"/>
      <c r="L117" s="0"/>
      <c r="M117" s="0"/>
      <c r="N117" s="0"/>
    </row>
    <row r="118" customFormat="false" ht="18.2" hidden="false" customHeight="true" outlineLevel="0" collapsed="false">
      <c r="A118" s="246" t="s">
        <v>484</v>
      </c>
      <c r="B118" s="246"/>
      <c r="C118" s="210" t="s">
        <v>485</v>
      </c>
      <c r="D118" s="210" t="s">
        <v>539</v>
      </c>
      <c r="E118" s="0"/>
      <c r="F118" s="0"/>
      <c r="G118" s="0"/>
      <c r="H118" s="0"/>
      <c r="I118" s="0"/>
      <c r="J118" s="0"/>
      <c r="K118" s="0"/>
      <c r="L118" s="0"/>
      <c r="M118" s="0"/>
      <c r="N118" s="0"/>
    </row>
    <row r="119" customFormat="false" ht="16.5" hidden="false" customHeight="false" outlineLevel="0" collapsed="false">
      <c r="A119" s="0"/>
      <c r="B119" s="0"/>
      <c r="C119" s="0"/>
      <c r="D119" s="0"/>
      <c r="E119" s="0"/>
      <c r="F119" s="0"/>
      <c r="G119" s="0"/>
      <c r="H119" s="0"/>
      <c r="I119" s="0"/>
      <c r="J119" s="0"/>
      <c r="K119" s="0"/>
      <c r="L119" s="0"/>
      <c r="M119" s="0"/>
      <c r="N119" s="0"/>
    </row>
    <row r="120" customFormat="false" ht="16.5" hidden="false" customHeight="false" outlineLevel="0" collapsed="false">
      <c r="A120" s="210" t="s">
        <v>496</v>
      </c>
      <c r="B120" s="0"/>
      <c r="C120" s="210" t="s">
        <v>497</v>
      </c>
      <c r="D120" s="0"/>
      <c r="E120" s="0"/>
      <c r="F120" s="0"/>
      <c r="G120" s="0"/>
      <c r="H120" s="0"/>
      <c r="I120" s="0"/>
      <c r="J120" s="0"/>
      <c r="K120" s="0"/>
      <c r="L120" s="0"/>
      <c r="M120" s="0"/>
      <c r="N120" s="0"/>
    </row>
    <row r="121" customFormat="false" ht="16.5" hidden="false" customHeight="false" outlineLevel="0" collapsed="false">
      <c r="A121" s="0"/>
      <c r="B121" s="0"/>
      <c r="C121" s="0"/>
      <c r="D121" s="0"/>
      <c r="E121" s="0"/>
      <c r="F121" s="0"/>
      <c r="G121" s="0"/>
      <c r="H121" s="0"/>
      <c r="I121" s="0"/>
      <c r="J121" s="0"/>
      <c r="K121" s="0"/>
      <c r="L121" s="0"/>
      <c r="M121" s="0"/>
      <c r="N121" s="0"/>
    </row>
    <row r="122" customFormat="false" ht="16.5" hidden="false" customHeight="false" outlineLevel="0" collapsed="false">
      <c r="A122" s="0"/>
      <c r="B122" s="0"/>
      <c r="C122" s="0"/>
      <c r="D122" s="0"/>
      <c r="E122" s="0"/>
      <c r="F122" s="0"/>
      <c r="G122" s="0"/>
      <c r="H122" s="0"/>
      <c r="I122" s="0"/>
      <c r="J122" s="0"/>
      <c r="K122" s="0"/>
      <c r="L122" s="0"/>
      <c r="M122" s="0"/>
      <c r="N122" s="0"/>
    </row>
    <row r="123" customFormat="false" ht="16.5" hidden="false" customHeight="false" outlineLevel="0" collapsed="false">
      <c r="A123" s="0"/>
      <c r="B123" s="0"/>
      <c r="C123" s="0"/>
      <c r="D123" s="0"/>
      <c r="E123" s="0"/>
      <c r="F123" s="0"/>
      <c r="G123" s="0"/>
      <c r="H123" s="0"/>
      <c r="I123" s="0"/>
      <c r="J123" s="0"/>
      <c r="K123" s="0"/>
      <c r="L123" s="0"/>
      <c r="M123" s="0"/>
      <c r="N123" s="0"/>
    </row>
    <row r="124" customFormat="false" ht="16.15" hidden="false" customHeight="false" outlineLevel="0" collapsed="false">
      <c r="A124" s="213" t="s">
        <v>441</v>
      </c>
      <c r="B124" s="213"/>
      <c r="C124" s="213" t="s">
        <v>526</v>
      </c>
      <c r="D124" s="213"/>
      <c r="E124" s="213"/>
      <c r="F124" s="213"/>
      <c r="G124" s="213"/>
      <c r="H124" s="213"/>
      <c r="I124" s="213"/>
      <c r="J124" s="0"/>
      <c r="K124" s="0"/>
      <c r="L124" s="0"/>
      <c r="M124" s="0"/>
      <c r="N124" s="0"/>
    </row>
    <row r="125" customFormat="false" ht="16.15" hidden="false" customHeight="false" outlineLevel="0" collapsed="false">
      <c r="A125" s="213" t="s">
        <v>443</v>
      </c>
      <c r="B125" s="213"/>
      <c r="C125" s="214" t="s">
        <v>527</v>
      </c>
      <c r="D125" s="214"/>
      <c r="E125" s="214"/>
      <c r="F125" s="214"/>
      <c r="G125" s="214"/>
      <c r="H125" s="214"/>
      <c r="I125" s="214"/>
      <c r="J125" s="0"/>
      <c r="K125" s="0"/>
      <c r="L125" s="0"/>
      <c r="M125" s="0"/>
      <c r="N125" s="0"/>
    </row>
    <row r="126" customFormat="false" ht="31.75" hidden="false" customHeight="true" outlineLevel="0" collapsed="false">
      <c r="A126" s="215" t="s">
        <v>445</v>
      </c>
      <c r="B126" s="215"/>
      <c r="C126" s="128" t="s">
        <v>499</v>
      </c>
      <c r="D126" s="128"/>
      <c r="E126" s="128"/>
      <c r="F126" s="128"/>
      <c r="G126" s="128"/>
      <c r="H126" s="128"/>
      <c r="I126" s="128"/>
      <c r="J126" s="0"/>
      <c r="K126" s="0"/>
      <c r="L126" s="0"/>
      <c r="M126" s="0"/>
      <c r="N126" s="0"/>
    </row>
    <row r="127" customFormat="false" ht="16.15" hidden="false" customHeight="false" outlineLevel="0" collapsed="false">
      <c r="A127" s="128"/>
      <c r="B127" s="128"/>
      <c r="C127" s="217"/>
      <c r="D127" s="217"/>
      <c r="E127" s="217"/>
      <c r="F127" s="217"/>
      <c r="G127" s="217"/>
      <c r="H127" s="217"/>
      <c r="I127" s="0"/>
      <c r="J127" s="0"/>
      <c r="K127" s="0"/>
      <c r="L127" s="0"/>
      <c r="M127" s="0"/>
      <c r="N127" s="0"/>
    </row>
    <row r="128" customFormat="false" ht="16.75" hidden="false" customHeight="true" outlineLevel="0" collapsed="false">
      <c r="A128" s="247" t="s">
        <v>448</v>
      </c>
      <c r="B128" s="247"/>
      <c r="C128" s="248" t="s">
        <v>449</v>
      </c>
      <c r="D128" s="248"/>
      <c r="E128" s="248"/>
      <c r="F128" s="248"/>
      <c r="G128" s="248"/>
      <c r="H128" s="248"/>
      <c r="I128" s="220"/>
      <c r="J128" s="220"/>
      <c r="K128" s="220"/>
      <c r="L128" s="0"/>
      <c r="M128" s="0"/>
      <c r="N128" s="0"/>
    </row>
    <row r="129" customFormat="false" ht="16.15" hidden="false" customHeight="false" outlineLevel="0" collapsed="false">
      <c r="A129" s="247"/>
      <c r="B129" s="247"/>
      <c r="C129" s="218" t="s">
        <v>450</v>
      </c>
      <c r="D129" s="218"/>
      <c r="E129" s="218" t="s">
        <v>450</v>
      </c>
      <c r="F129" s="218"/>
      <c r="G129" s="218" t="s">
        <v>450</v>
      </c>
      <c r="H129" s="218"/>
      <c r="I129" s="0"/>
      <c r="J129" s="221"/>
      <c r="K129" s="221"/>
      <c r="L129" s="0"/>
      <c r="M129" s="0"/>
      <c r="N129" s="0"/>
    </row>
    <row r="130" customFormat="false" ht="16.15" hidden="false" customHeight="false" outlineLevel="0" collapsed="false">
      <c r="A130" s="247"/>
      <c r="B130" s="247"/>
      <c r="C130" s="218" t="s">
        <v>451</v>
      </c>
      <c r="D130" s="218" t="s">
        <v>452</v>
      </c>
      <c r="E130" s="218" t="s">
        <v>451</v>
      </c>
      <c r="F130" s="218" t="s">
        <v>452</v>
      </c>
      <c r="G130" s="218" t="s">
        <v>451</v>
      </c>
      <c r="H130" s="218" t="s">
        <v>452</v>
      </c>
      <c r="I130" s="0"/>
      <c r="J130" s="221"/>
      <c r="K130" s="221"/>
      <c r="L130" s="0"/>
      <c r="M130" s="0"/>
      <c r="N130" s="0"/>
    </row>
    <row r="131" customFormat="false" ht="16.75" hidden="false" customHeight="true" outlineLevel="0" collapsed="false">
      <c r="A131" s="223" t="s">
        <v>500</v>
      </c>
      <c r="B131" s="223"/>
      <c r="C131" s="228" t="n">
        <v>120</v>
      </c>
      <c r="D131" s="228" t="n">
        <v>40</v>
      </c>
      <c r="E131" s="225"/>
      <c r="F131" s="225"/>
      <c r="G131" s="225"/>
      <c r="H131" s="225"/>
      <c r="I131" s="212"/>
      <c r="J131" s="222" t="n">
        <v>170</v>
      </c>
      <c r="K131" s="222" t="n">
        <v>102.5</v>
      </c>
      <c r="L131" s="0"/>
      <c r="M131" s="0"/>
      <c r="N131" s="0"/>
    </row>
    <row r="132" customFormat="false" ht="16.75" hidden="false" customHeight="true" outlineLevel="0" collapsed="false">
      <c r="A132" s="227" t="s">
        <v>528</v>
      </c>
      <c r="B132" s="227"/>
      <c r="C132" s="224" t="s">
        <v>529</v>
      </c>
      <c r="D132" s="224" t="s">
        <v>529</v>
      </c>
      <c r="E132" s="225"/>
      <c r="F132" s="225"/>
      <c r="G132" s="225"/>
      <c r="H132" s="225"/>
      <c r="I132" s="0"/>
      <c r="J132" s="226" t="n">
        <v>20</v>
      </c>
      <c r="K132" s="226" t="n">
        <v>20</v>
      </c>
      <c r="L132" s="0"/>
      <c r="M132" s="0"/>
      <c r="N132" s="0"/>
    </row>
    <row r="133" customFormat="false" ht="16.75" hidden="false" customHeight="true" outlineLevel="0" collapsed="false">
      <c r="A133" s="227" t="s">
        <v>31</v>
      </c>
      <c r="B133" s="227"/>
      <c r="C133" s="228" t="n">
        <v>10.5</v>
      </c>
      <c r="D133" s="228" t="n">
        <v>10.5</v>
      </c>
      <c r="E133" s="225"/>
      <c r="F133" s="225"/>
      <c r="G133" s="225"/>
      <c r="H133" s="225"/>
      <c r="I133" s="0"/>
      <c r="J133" s="226" t="n">
        <v>7.5</v>
      </c>
      <c r="K133" s="226" t="n">
        <v>7.5</v>
      </c>
      <c r="L133" s="0"/>
      <c r="M133" s="0"/>
      <c r="N133" s="0"/>
    </row>
    <row r="134" customFormat="false" ht="16.75" hidden="false" customHeight="true" outlineLevel="0" collapsed="false">
      <c r="A134" s="227" t="s">
        <v>530</v>
      </c>
      <c r="B134" s="227"/>
      <c r="C134" s="228" t="n">
        <v>18.7</v>
      </c>
      <c r="D134" s="228" t="n">
        <v>18.7</v>
      </c>
      <c r="E134" s="225"/>
      <c r="F134" s="225"/>
      <c r="G134" s="225"/>
      <c r="H134" s="225"/>
      <c r="I134" s="0"/>
      <c r="J134" s="226" t="n">
        <v>43.75</v>
      </c>
      <c r="K134" s="226" t="n">
        <v>43.75</v>
      </c>
      <c r="L134" s="0"/>
      <c r="M134" s="0"/>
      <c r="N134" s="0"/>
    </row>
    <row r="135" customFormat="false" ht="31.75" hidden="false" customHeight="true" outlineLevel="0" collapsed="false">
      <c r="A135" s="227" t="s">
        <v>455</v>
      </c>
      <c r="B135" s="227"/>
      <c r="C135" s="228" t="n">
        <v>2</v>
      </c>
      <c r="D135" s="228" t="n">
        <v>2</v>
      </c>
      <c r="E135" s="225"/>
      <c r="F135" s="225"/>
      <c r="G135" s="225"/>
      <c r="H135" s="225"/>
      <c r="I135" s="0"/>
      <c r="J135" s="226" t="n">
        <v>1.25</v>
      </c>
      <c r="K135" s="226" t="n">
        <v>1.25</v>
      </c>
      <c r="L135" s="0"/>
      <c r="M135" s="0"/>
      <c r="N135" s="0"/>
    </row>
    <row r="136" customFormat="false" ht="31.75" hidden="false" customHeight="true" outlineLevel="0" collapsed="false">
      <c r="A136" s="261" t="s">
        <v>531</v>
      </c>
      <c r="B136" s="261"/>
      <c r="C136" s="262" t="n">
        <v>25</v>
      </c>
      <c r="D136" s="262" t="n">
        <v>25</v>
      </c>
      <c r="E136" s="225"/>
      <c r="F136" s="225"/>
      <c r="G136" s="225"/>
      <c r="H136" s="225"/>
      <c r="I136" s="0"/>
      <c r="J136" s="226"/>
      <c r="K136" s="226"/>
      <c r="L136" s="0"/>
      <c r="M136" s="0"/>
      <c r="N136" s="0"/>
    </row>
    <row r="137" customFormat="false" ht="16.75" hidden="false" customHeight="true" outlineLevel="0" collapsed="false">
      <c r="A137" s="227" t="s">
        <v>530</v>
      </c>
      <c r="B137" s="227"/>
      <c r="C137" s="228" t="n">
        <v>18.7</v>
      </c>
      <c r="D137" s="228" t="n">
        <v>18.7</v>
      </c>
      <c r="E137" s="225"/>
      <c r="F137" s="225"/>
      <c r="G137" s="225"/>
      <c r="H137" s="225"/>
      <c r="I137" s="0"/>
      <c r="J137" s="226"/>
      <c r="K137" s="226"/>
      <c r="L137" s="0"/>
      <c r="M137" s="0"/>
      <c r="N137" s="0"/>
    </row>
    <row r="138" customFormat="false" ht="16.75" hidden="false" customHeight="true" outlineLevel="0" collapsed="false">
      <c r="A138" s="227" t="s">
        <v>31</v>
      </c>
      <c r="B138" s="227"/>
      <c r="C138" s="228" t="n">
        <v>3.2</v>
      </c>
      <c r="D138" s="228" t="n">
        <v>3.2</v>
      </c>
      <c r="E138" s="225"/>
      <c r="F138" s="225"/>
      <c r="G138" s="225"/>
      <c r="H138" s="225"/>
      <c r="I138" s="0"/>
      <c r="J138" s="226"/>
      <c r="K138" s="226"/>
      <c r="L138" s="0"/>
      <c r="M138" s="0"/>
      <c r="N138" s="0"/>
    </row>
    <row r="139" customFormat="false" ht="16.75" hidden="false" customHeight="true" outlineLevel="0" collapsed="false">
      <c r="A139" s="227" t="s">
        <v>419</v>
      </c>
      <c r="B139" s="227"/>
      <c r="C139" s="228" t="n">
        <v>3.2</v>
      </c>
      <c r="D139" s="228" t="n">
        <v>3.2</v>
      </c>
      <c r="E139" s="225"/>
      <c r="F139" s="225"/>
      <c r="G139" s="225"/>
      <c r="H139" s="225"/>
      <c r="I139" s="0"/>
      <c r="J139" s="226"/>
      <c r="K139" s="226"/>
      <c r="L139" s="0"/>
      <c r="M139" s="0"/>
      <c r="N139" s="0"/>
    </row>
    <row r="140" customFormat="false" ht="16.75" hidden="false" customHeight="true" outlineLevel="0" collapsed="false">
      <c r="A140" s="227" t="s">
        <v>454</v>
      </c>
      <c r="B140" s="227"/>
      <c r="C140" s="228" t="n">
        <v>3.7</v>
      </c>
      <c r="D140" s="228" t="n">
        <v>3.7</v>
      </c>
      <c r="E140" s="225"/>
      <c r="F140" s="225"/>
      <c r="G140" s="225"/>
      <c r="H140" s="225"/>
      <c r="I140" s="0"/>
      <c r="J140" s="226"/>
      <c r="K140" s="226"/>
      <c r="L140" s="0"/>
      <c r="M140" s="0"/>
      <c r="N140" s="0"/>
    </row>
    <row r="141" customFormat="false" ht="16.15" hidden="false" customHeight="false" outlineLevel="0" collapsed="false">
      <c r="A141" s="234" t="s">
        <v>458</v>
      </c>
      <c r="B141" s="234"/>
      <c r="C141" s="235" t="n">
        <v>0.6</v>
      </c>
      <c r="D141" s="228" t="n">
        <v>90</v>
      </c>
      <c r="E141" s="236"/>
      <c r="F141" s="225"/>
      <c r="G141" s="236"/>
      <c r="H141" s="225"/>
      <c r="I141" s="212"/>
      <c r="J141" s="212"/>
      <c r="K141" s="212"/>
      <c r="L141" s="0"/>
      <c r="M141" s="0"/>
      <c r="N141" s="0"/>
    </row>
    <row r="142" customFormat="false" ht="16.15" hidden="false" customHeight="false" outlineLevel="0" collapsed="false">
      <c r="A142" s="211"/>
      <c r="B142" s="211"/>
      <c r="C142" s="0"/>
      <c r="D142" s="0"/>
      <c r="E142" s="0"/>
      <c r="F142" s="0"/>
      <c r="G142" s="0"/>
      <c r="H142" s="0"/>
      <c r="I142" s="0"/>
      <c r="J142" s="0"/>
      <c r="K142" s="0"/>
      <c r="L142" s="0"/>
      <c r="M142" s="0"/>
      <c r="N142" s="0"/>
    </row>
    <row r="143" customFormat="false" ht="16.15" hidden="false" customHeight="false" outlineLevel="0" collapsed="false">
      <c r="A143" s="211" t="s">
        <v>459</v>
      </c>
      <c r="B143" s="211"/>
      <c r="C143" s="211"/>
      <c r="D143" s="211"/>
      <c r="E143" s="211"/>
      <c r="F143" s="211"/>
      <c r="G143" s="211"/>
      <c r="H143" s="211"/>
      <c r="I143" s="211"/>
      <c r="J143" s="0"/>
      <c r="K143" s="0"/>
      <c r="L143" s="0"/>
      <c r="M143" s="0"/>
      <c r="N143" s="0"/>
    </row>
    <row r="144" customFormat="false" ht="61.75" hidden="false" customHeight="true" outlineLevel="0" collapsed="false">
      <c r="A144" s="237" t="s">
        <v>460</v>
      </c>
      <c r="B144" s="237"/>
      <c r="C144" s="237"/>
      <c r="D144" s="237"/>
      <c r="E144" s="237" t="s">
        <v>461</v>
      </c>
      <c r="F144" s="237"/>
      <c r="G144" s="237" t="s">
        <v>462</v>
      </c>
      <c r="H144" s="237"/>
      <c r="I144" s="237"/>
      <c r="J144" s="254" t="s">
        <v>463</v>
      </c>
      <c r="K144" s="239"/>
      <c r="L144" s="0"/>
      <c r="M144" s="0"/>
      <c r="N144" s="0"/>
    </row>
    <row r="145" customFormat="false" ht="61.75" hidden="false" customHeight="false" outlineLevel="0" collapsed="false">
      <c r="A145" s="237" t="s">
        <v>464</v>
      </c>
      <c r="B145" s="237" t="s">
        <v>465</v>
      </c>
      <c r="C145" s="237" t="s">
        <v>466</v>
      </c>
      <c r="D145" s="237" t="s">
        <v>467</v>
      </c>
      <c r="E145" s="237" t="s">
        <v>468</v>
      </c>
      <c r="F145" s="237" t="s">
        <v>469</v>
      </c>
      <c r="G145" s="237" t="s">
        <v>470</v>
      </c>
      <c r="H145" s="237" t="s">
        <v>471</v>
      </c>
      <c r="I145" s="237" t="s">
        <v>472</v>
      </c>
      <c r="J145" s="254"/>
      <c r="K145" s="212"/>
      <c r="L145" s="0"/>
      <c r="M145" s="0"/>
      <c r="N145" s="0"/>
    </row>
    <row r="146" customFormat="false" ht="16.15" hidden="false" customHeight="false" outlineLevel="0" collapsed="false">
      <c r="A146" s="218" t="s">
        <v>532</v>
      </c>
      <c r="B146" s="218" t="s">
        <v>533</v>
      </c>
      <c r="C146" s="218" t="s">
        <v>534</v>
      </c>
      <c r="D146" s="218" t="s">
        <v>535</v>
      </c>
      <c r="E146" s="218" t="s">
        <v>536</v>
      </c>
      <c r="F146" s="218" t="s">
        <v>537</v>
      </c>
      <c r="G146" s="218" t="s">
        <v>479</v>
      </c>
      <c r="H146" s="218" t="s">
        <v>480</v>
      </c>
      <c r="I146" s="218" t="s">
        <v>523</v>
      </c>
      <c r="J146" s="243" t="n">
        <v>100</v>
      </c>
      <c r="K146" s="0"/>
      <c r="L146" s="0"/>
      <c r="M146" s="0"/>
      <c r="N146" s="0"/>
    </row>
    <row r="147" customFormat="false" ht="16.15" hidden="false" customHeight="false" outlineLevel="0" collapsed="false">
      <c r="A147" s="218" t="n">
        <v>26.3</v>
      </c>
      <c r="B147" s="218" t="n">
        <v>10</v>
      </c>
      <c r="C147" s="218" t="n">
        <v>32</v>
      </c>
      <c r="D147" s="218" t="n">
        <v>366</v>
      </c>
      <c r="E147" s="218" t="n">
        <f aca="false">E146*0.8</f>
        <v>58.96</v>
      </c>
      <c r="F147" s="218" t="n">
        <f aca="false">F146*0.8</f>
        <v>1.36</v>
      </c>
      <c r="G147" s="218" t="n">
        <f aca="false">G146*0.8</f>
        <v>0.08</v>
      </c>
      <c r="H147" s="218" t="n">
        <f aca="false">H146*0.8</f>
        <v>0.16</v>
      </c>
      <c r="I147" s="218" t="n">
        <f aca="false">I146*0.8</f>
        <v>0.32</v>
      </c>
      <c r="J147" s="243" t="n">
        <v>90</v>
      </c>
      <c r="K147" s="0"/>
      <c r="L147" s="0"/>
      <c r="M147" s="0"/>
      <c r="N147" s="0"/>
    </row>
    <row r="148" customFormat="false" ht="16.15" hidden="false" customHeight="false" outlineLevel="0" collapsed="false">
      <c r="A148" s="263"/>
      <c r="B148" s="263"/>
      <c r="C148" s="0"/>
      <c r="D148" s="0"/>
      <c r="E148" s="0"/>
      <c r="F148" s="0"/>
      <c r="G148" s="0"/>
      <c r="H148" s="0"/>
      <c r="I148" s="0"/>
      <c r="J148" s="131"/>
      <c r="K148" s="0"/>
      <c r="L148" s="0"/>
      <c r="M148" s="0"/>
      <c r="N148" s="0"/>
    </row>
    <row r="149" customFormat="false" ht="16.15" hidden="false" customHeight="false" outlineLevel="0" collapsed="false">
      <c r="A149" s="244" t="s">
        <v>482</v>
      </c>
      <c r="B149" s="244"/>
      <c r="C149" s="244"/>
      <c r="D149" s="244"/>
      <c r="E149" s="244"/>
      <c r="F149" s="244"/>
      <c r="G149" s="244"/>
      <c r="H149" s="244"/>
      <c r="I149" s="244"/>
      <c r="J149" s="0"/>
      <c r="K149" s="0"/>
      <c r="L149" s="0"/>
      <c r="M149" s="0"/>
      <c r="N149" s="0"/>
    </row>
    <row r="150" customFormat="false" ht="256.75" hidden="false" customHeight="true" outlineLevel="0" collapsed="false">
      <c r="A150" s="259" t="s">
        <v>538</v>
      </c>
      <c r="B150" s="259"/>
      <c r="C150" s="259"/>
      <c r="D150" s="259"/>
      <c r="E150" s="259"/>
      <c r="F150" s="259"/>
      <c r="G150" s="259"/>
      <c r="H150" s="259"/>
      <c r="I150" s="259"/>
      <c r="J150" s="259"/>
      <c r="K150" s="0"/>
      <c r="L150" s="0"/>
      <c r="M150" s="0"/>
      <c r="N150" s="0"/>
    </row>
    <row r="151" customFormat="false" ht="16.15" hidden="false" customHeight="false" outlineLevel="0" collapsed="false">
      <c r="A151" s="246" t="s">
        <v>484</v>
      </c>
      <c r="B151" s="246"/>
      <c r="C151" s="210" t="s">
        <v>485</v>
      </c>
      <c r="D151" s="210" t="s">
        <v>539</v>
      </c>
      <c r="E151" s="0"/>
      <c r="F151" s="0"/>
      <c r="G151" s="0"/>
      <c r="H151" s="0"/>
      <c r="I151" s="0"/>
      <c r="J151" s="0"/>
      <c r="K151" s="0"/>
      <c r="L151" s="0"/>
      <c r="M151" s="0"/>
      <c r="N151" s="0"/>
    </row>
    <row r="152" customFormat="false" ht="16.15" hidden="false" customHeight="false" outlineLevel="0" collapsed="false">
      <c r="A152" s="0"/>
      <c r="B152" s="0"/>
      <c r="C152" s="0"/>
      <c r="D152" s="0"/>
      <c r="E152" s="0"/>
      <c r="F152" s="0"/>
      <c r="G152" s="0"/>
      <c r="H152" s="0"/>
      <c r="I152" s="0"/>
      <c r="J152" s="0"/>
      <c r="K152" s="0"/>
      <c r="L152" s="0"/>
      <c r="M152" s="0"/>
      <c r="N152" s="0"/>
    </row>
    <row r="153" customFormat="false" ht="16.15" hidden="false" customHeight="false" outlineLevel="0" collapsed="false">
      <c r="A153" s="210" t="s">
        <v>496</v>
      </c>
      <c r="B153" s="0"/>
      <c r="C153" s="210" t="s">
        <v>497</v>
      </c>
      <c r="D153" s="0"/>
      <c r="E153" s="0"/>
      <c r="F153" s="0"/>
      <c r="G153" s="0"/>
      <c r="H153" s="0"/>
      <c r="I153" s="0"/>
      <c r="J153" s="0"/>
      <c r="K153" s="0"/>
      <c r="L153" s="0"/>
      <c r="M153" s="0"/>
      <c r="N153" s="0"/>
    </row>
    <row r="154" customFormat="false" ht="16.15" hidden="false" customHeight="false" outlineLevel="0" collapsed="false">
      <c r="A154" s="0"/>
      <c r="B154" s="0"/>
      <c r="C154" s="0"/>
      <c r="D154" s="0"/>
      <c r="E154" s="0"/>
      <c r="F154" s="0"/>
      <c r="G154" s="0"/>
      <c r="H154" s="0"/>
      <c r="I154" s="0"/>
      <c r="J154" s="0"/>
      <c r="K154" s="0"/>
      <c r="L154" s="0"/>
      <c r="M154" s="0"/>
      <c r="N154" s="0"/>
    </row>
    <row r="155" customFormat="false" ht="16.5" hidden="false" customHeight="false" outlineLevel="0" collapsed="false">
      <c r="A155" s="0"/>
      <c r="B155" s="0"/>
      <c r="C155" s="0"/>
      <c r="D155" s="0"/>
      <c r="E155" s="0"/>
      <c r="F155" s="0"/>
      <c r="G155" s="0"/>
      <c r="H155" s="0"/>
      <c r="I155" s="0"/>
      <c r="J155" s="0"/>
      <c r="K155" s="0"/>
      <c r="L155" s="0"/>
      <c r="M155" s="0"/>
      <c r="N155" s="0"/>
    </row>
    <row r="156" customFormat="false" ht="16.5" hidden="false" customHeight="false" outlineLevel="0" collapsed="false">
      <c r="A156" s="0"/>
      <c r="B156" s="0"/>
      <c r="C156" s="0"/>
      <c r="D156" s="0"/>
      <c r="E156" s="0"/>
      <c r="F156" s="0"/>
      <c r="G156" s="0"/>
      <c r="H156" s="0"/>
      <c r="I156" s="0"/>
      <c r="J156" s="0"/>
      <c r="K156" s="0"/>
      <c r="L156" s="0"/>
      <c r="M156" s="0"/>
      <c r="N156" s="0"/>
    </row>
    <row r="157" customFormat="false" ht="16.15" hidden="false" customHeight="false" outlineLevel="0" collapsed="false">
      <c r="A157" s="213" t="s">
        <v>441</v>
      </c>
      <c r="B157" s="213"/>
      <c r="C157" s="213" t="s">
        <v>442</v>
      </c>
      <c r="D157" s="213"/>
      <c r="E157" s="213"/>
      <c r="F157" s="213"/>
      <c r="G157" s="213"/>
      <c r="H157" s="213"/>
      <c r="I157" s="213"/>
      <c r="J157" s="0"/>
      <c r="K157" s="0"/>
      <c r="L157" s="0"/>
      <c r="M157" s="0"/>
      <c r="N157" s="0"/>
    </row>
    <row r="158" customFormat="false" ht="16.15" hidden="false" customHeight="false" outlineLevel="0" collapsed="false">
      <c r="A158" s="213" t="s">
        <v>443</v>
      </c>
      <c r="B158" s="213"/>
      <c r="C158" s="214" t="s">
        <v>540</v>
      </c>
      <c r="D158" s="214"/>
      <c r="E158" s="214"/>
      <c r="F158" s="214"/>
      <c r="G158" s="214"/>
      <c r="H158" s="214"/>
      <c r="I158" s="214"/>
      <c r="J158" s="0"/>
      <c r="K158" s="0"/>
      <c r="L158" s="0"/>
      <c r="M158" s="0"/>
      <c r="N158" s="0"/>
    </row>
    <row r="159" customFormat="false" ht="31.75" hidden="false" customHeight="true" outlineLevel="0" collapsed="false">
      <c r="A159" s="215" t="s">
        <v>445</v>
      </c>
      <c r="B159" s="215"/>
      <c r="C159" s="128" t="s">
        <v>446</v>
      </c>
      <c r="D159" s="128"/>
      <c r="E159" s="128"/>
      <c r="F159" s="128"/>
      <c r="G159" s="128"/>
      <c r="H159" s="128"/>
      <c r="I159" s="128"/>
      <c r="J159" s="0"/>
      <c r="K159" s="0"/>
      <c r="L159" s="0"/>
      <c r="M159" s="0"/>
      <c r="N159" s="0"/>
    </row>
    <row r="160" customFormat="false" ht="16.15" hidden="false" customHeight="false" outlineLevel="0" collapsed="false">
      <c r="A160" s="128"/>
      <c r="B160" s="128"/>
      <c r="C160" s="216" t="s">
        <v>447</v>
      </c>
      <c r="D160" s="217"/>
      <c r="E160" s="217"/>
      <c r="F160" s="217"/>
      <c r="G160" s="217"/>
      <c r="H160" s="217"/>
      <c r="I160" s="0"/>
      <c r="J160" s="0"/>
      <c r="K160" s="0"/>
      <c r="L160" s="0"/>
      <c r="M160" s="0"/>
      <c r="N160" s="0"/>
    </row>
    <row r="161" customFormat="false" ht="16.75" hidden="false" customHeight="true" outlineLevel="0" collapsed="false">
      <c r="A161" s="218" t="s">
        <v>448</v>
      </c>
      <c r="B161" s="218"/>
      <c r="C161" s="219" t="s">
        <v>449</v>
      </c>
      <c r="D161" s="219"/>
      <c r="E161" s="219"/>
      <c r="F161" s="219"/>
      <c r="G161" s="219"/>
      <c r="H161" s="219"/>
      <c r="I161" s="220"/>
      <c r="J161" s="220"/>
      <c r="K161" s="0"/>
      <c r="L161" s="0"/>
      <c r="M161" s="0"/>
      <c r="N161" s="0"/>
    </row>
    <row r="162" customFormat="false" ht="16.15" hidden="false" customHeight="false" outlineLevel="0" collapsed="false">
      <c r="A162" s="218"/>
      <c r="B162" s="218"/>
      <c r="C162" s="218" t="s">
        <v>450</v>
      </c>
      <c r="D162" s="218"/>
      <c r="E162" s="218" t="s">
        <v>450</v>
      </c>
      <c r="F162" s="218"/>
      <c r="G162" s="218" t="s">
        <v>450</v>
      </c>
      <c r="H162" s="218"/>
      <c r="I162" s="0"/>
      <c r="J162" s="221"/>
      <c r="K162" s="0"/>
      <c r="L162" s="0"/>
      <c r="M162" s="0"/>
      <c r="N162" s="0"/>
    </row>
    <row r="163" customFormat="false" ht="16.15" hidden="false" customHeight="false" outlineLevel="0" collapsed="false">
      <c r="A163" s="218"/>
      <c r="B163" s="218"/>
      <c r="C163" s="218" t="s">
        <v>451</v>
      </c>
      <c r="D163" s="218" t="s">
        <v>452</v>
      </c>
      <c r="E163" s="218" t="s">
        <v>451</v>
      </c>
      <c r="F163" s="218" t="s">
        <v>452</v>
      </c>
      <c r="G163" s="218" t="s">
        <v>451</v>
      </c>
      <c r="H163" s="218" t="s">
        <v>452</v>
      </c>
      <c r="I163" s="0"/>
      <c r="J163" s="222" t="n">
        <v>230</v>
      </c>
      <c r="K163" s="0"/>
      <c r="L163" s="0"/>
      <c r="M163" s="0"/>
      <c r="N163" s="0"/>
    </row>
    <row r="164" customFormat="false" ht="16.75" hidden="false" customHeight="true" outlineLevel="0" collapsed="false">
      <c r="A164" s="223" t="s">
        <v>541</v>
      </c>
      <c r="B164" s="223"/>
      <c r="C164" s="228" t="n">
        <v>54.6</v>
      </c>
      <c r="D164" s="228" t="n">
        <v>54.6</v>
      </c>
      <c r="E164" s="225"/>
      <c r="F164" s="225"/>
      <c r="G164" s="225"/>
      <c r="H164" s="225"/>
      <c r="I164" s="212"/>
      <c r="J164" s="226" t="n">
        <v>3.6</v>
      </c>
      <c r="K164" s="0"/>
      <c r="L164" s="0"/>
      <c r="M164" s="0"/>
      <c r="N164" s="0"/>
    </row>
    <row r="165" customFormat="false" ht="16.75" hidden="false" customHeight="true" outlineLevel="0" collapsed="false">
      <c r="A165" s="227" t="s">
        <v>139</v>
      </c>
      <c r="B165" s="227"/>
      <c r="C165" s="228" t="n">
        <v>10.5</v>
      </c>
      <c r="D165" s="228" t="n">
        <v>10.5</v>
      </c>
      <c r="E165" s="225"/>
      <c r="F165" s="225"/>
      <c r="G165" s="225"/>
      <c r="H165" s="225"/>
      <c r="I165" s="0"/>
      <c r="J165" s="226" t="n">
        <v>2</v>
      </c>
      <c r="K165" s="0"/>
      <c r="L165" s="0"/>
      <c r="M165" s="0"/>
      <c r="N165" s="0"/>
    </row>
    <row r="166" customFormat="false" ht="16.75" hidden="false" customHeight="true" outlineLevel="0" collapsed="false">
      <c r="A166" s="229" t="s">
        <v>454</v>
      </c>
      <c r="B166" s="229"/>
      <c r="C166" s="230" t="n">
        <v>16</v>
      </c>
      <c r="D166" s="230" t="n">
        <v>16</v>
      </c>
      <c r="E166" s="225"/>
      <c r="F166" s="225"/>
      <c r="G166" s="225"/>
      <c r="H166" s="225"/>
      <c r="I166" s="0"/>
      <c r="J166" s="0"/>
      <c r="K166" s="0"/>
      <c r="L166" s="0"/>
      <c r="M166" s="0"/>
      <c r="N166" s="0"/>
    </row>
    <row r="167" customFormat="false" ht="16.75" hidden="false" customHeight="true" outlineLevel="0" collapsed="false">
      <c r="A167" s="229" t="s">
        <v>31</v>
      </c>
      <c r="B167" s="229"/>
      <c r="C167" s="230" t="n">
        <v>5</v>
      </c>
      <c r="D167" s="230" t="n">
        <v>5</v>
      </c>
      <c r="E167" s="225"/>
      <c r="F167" s="225"/>
      <c r="G167" s="225"/>
      <c r="H167" s="225"/>
      <c r="I167" s="0"/>
      <c r="J167" s="0"/>
      <c r="K167" s="0"/>
      <c r="L167" s="0"/>
      <c r="M167" s="0"/>
      <c r="N167" s="0"/>
    </row>
    <row r="168" customFormat="false" ht="31.75" hidden="false" customHeight="true" outlineLevel="0" collapsed="false">
      <c r="A168" s="229" t="s">
        <v>455</v>
      </c>
      <c r="B168" s="229"/>
      <c r="C168" s="230" t="n">
        <v>15</v>
      </c>
      <c r="D168" s="230" t="n">
        <v>15</v>
      </c>
      <c r="E168" s="225"/>
      <c r="F168" s="225"/>
      <c r="G168" s="225"/>
      <c r="H168" s="225"/>
      <c r="I168" s="0"/>
      <c r="J168" s="0"/>
      <c r="K168" s="0"/>
      <c r="L168" s="0"/>
      <c r="M168" s="0"/>
      <c r="N168" s="0"/>
    </row>
    <row r="169" customFormat="false" ht="16.75" hidden="false" customHeight="true" outlineLevel="0" collapsed="false">
      <c r="A169" s="231" t="s">
        <v>456</v>
      </c>
      <c r="B169" s="231"/>
      <c r="C169" s="230" t="n">
        <v>50</v>
      </c>
      <c r="D169" s="230" t="n">
        <v>50</v>
      </c>
      <c r="E169" s="225"/>
      <c r="F169" s="225"/>
      <c r="G169" s="225"/>
      <c r="H169" s="225"/>
      <c r="I169" s="0"/>
      <c r="J169" s="0"/>
      <c r="K169" s="0"/>
      <c r="L169" s="0"/>
      <c r="M169" s="0"/>
      <c r="N169" s="0"/>
    </row>
    <row r="170" customFormat="false" ht="16.75" hidden="false" customHeight="true" outlineLevel="0" collapsed="false">
      <c r="A170" s="229" t="s">
        <v>457</v>
      </c>
      <c r="B170" s="229"/>
      <c r="C170" s="230" t="n">
        <v>125</v>
      </c>
      <c r="D170" s="230" t="n">
        <v>125</v>
      </c>
      <c r="E170" s="225"/>
      <c r="F170" s="225"/>
      <c r="G170" s="225"/>
      <c r="H170" s="225"/>
      <c r="I170" s="0"/>
      <c r="J170" s="0"/>
      <c r="K170" s="0"/>
      <c r="L170" s="0"/>
      <c r="M170" s="0"/>
      <c r="N170" s="0"/>
    </row>
    <row r="171" customFormat="false" ht="16.15" hidden="false" customHeight="false" outlineLevel="0" collapsed="false">
      <c r="A171" s="232" t="s">
        <v>419</v>
      </c>
      <c r="B171" s="229"/>
      <c r="C171" s="230" t="n">
        <v>38</v>
      </c>
      <c r="D171" s="230" t="n">
        <v>38</v>
      </c>
      <c r="E171" s="225"/>
      <c r="F171" s="225"/>
      <c r="G171" s="225"/>
      <c r="H171" s="225"/>
      <c r="I171" s="0"/>
      <c r="J171" s="0"/>
      <c r="K171" s="0"/>
      <c r="L171" s="0"/>
      <c r="M171" s="0"/>
      <c r="N171" s="0"/>
    </row>
    <row r="172" customFormat="false" ht="16.75" hidden="false" customHeight="true" outlineLevel="0" collapsed="false">
      <c r="A172" s="229" t="s">
        <v>454</v>
      </c>
      <c r="B172" s="229"/>
      <c r="C172" s="230" t="n">
        <v>375</v>
      </c>
      <c r="D172" s="230" t="n">
        <v>375</v>
      </c>
      <c r="E172" s="225"/>
      <c r="F172" s="225"/>
      <c r="G172" s="225"/>
      <c r="H172" s="225"/>
      <c r="I172" s="0"/>
      <c r="J172" s="0"/>
      <c r="K172" s="0"/>
      <c r="L172" s="0"/>
      <c r="M172" s="0"/>
      <c r="N172" s="0"/>
    </row>
    <row r="173" customFormat="false" ht="16.15" hidden="false" customHeight="false" outlineLevel="0" collapsed="false">
      <c r="A173" s="229"/>
      <c r="B173" s="229"/>
      <c r="C173" s="233"/>
      <c r="D173" s="233"/>
      <c r="E173" s="225"/>
      <c r="F173" s="225"/>
      <c r="G173" s="225"/>
      <c r="H173" s="225"/>
      <c r="I173" s="0"/>
      <c r="J173" s="0"/>
      <c r="K173" s="0"/>
      <c r="L173" s="0"/>
      <c r="M173" s="0"/>
      <c r="N173" s="0"/>
    </row>
    <row r="174" customFormat="false" ht="16.75" hidden="false" customHeight="false" outlineLevel="0" collapsed="false">
      <c r="A174" s="234" t="s">
        <v>458</v>
      </c>
      <c r="B174" s="234"/>
      <c r="C174" s="235" t="n">
        <v>0.6</v>
      </c>
      <c r="D174" s="228" t="s">
        <v>160</v>
      </c>
      <c r="E174" s="236" t="n">
        <v>0.7</v>
      </c>
      <c r="F174" s="225"/>
      <c r="G174" s="236"/>
      <c r="H174" s="225"/>
      <c r="I174" s="212"/>
      <c r="J174" s="212"/>
      <c r="K174" s="0"/>
      <c r="L174" s="0"/>
      <c r="M174" s="0"/>
      <c r="N174" s="0"/>
    </row>
    <row r="175" customFormat="false" ht="16.15" hidden="false" customHeight="false" outlineLevel="0" collapsed="false">
      <c r="A175" s="211"/>
      <c r="B175" s="211"/>
      <c r="C175" s="0"/>
      <c r="D175" s="0"/>
      <c r="E175" s="0"/>
      <c r="F175" s="0"/>
      <c r="G175" s="0"/>
      <c r="H175" s="0"/>
      <c r="I175" s="0"/>
      <c r="J175" s="0"/>
      <c r="K175" s="0"/>
      <c r="L175" s="0"/>
      <c r="M175" s="0"/>
      <c r="N175" s="0"/>
    </row>
    <row r="176" customFormat="false" ht="16.15" hidden="false" customHeight="false" outlineLevel="0" collapsed="false">
      <c r="A176" s="211" t="s">
        <v>459</v>
      </c>
      <c r="B176" s="211"/>
      <c r="C176" s="211"/>
      <c r="D176" s="211"/>
      <c r="E176" s="211"/>
      <c r="F176" s="211"/>
      <c r="G176" s="211"/>
      <c r="H176" s="211"/>
      <c r="I176" s="211"/>
      <c r="J176" s="0"/>
      <c r="K176" s="0"/>
      <c r="L176" s="0"/>
      <c r="M176" s="0"/>
      <c r="N176" s="0"/>
    </row>
    <row r="177" customFormat="false" ht="61.75" hidden="false" customHeight="true" outlineLevel="0" collapsed="false">
      <c r="A177" s="237" t="s">
        <v>460</v>
      </c>
      <c r="B177" s="237"/>
      <c r="C177" s="237"/>
      <c r="D177" s="237"/>
      <c r="E177" s="237" t="s">
        <v>461</v>
      </c>
      <c r="F177" s="237"/>
      <c r="G177" s="237" t="s">
        <v>462</v>
      </c>
      <c r="H177" s="237"/>
      <c r="I177" s="237"/>
      <c r="J177" s="238" t="s">
        <v>463</v>
      </c>
      <c r="K177" s="0"/>
      <c r="L177" s="0"/>
      <c r="M177" s="0"/>
      <c r="N177" s="0"/>
    </row>
    <row r="178" customFormat="false" ht="61.75" hidden="false" customHeight="false" outlineLevel="0" collapsed="false">
      <c r="A178" s="240" t="s">
        <v>464</v>
      </c>
      <c r="B178" s="241" t="s">
        <v>465</v>
      </c>
      <c r="C178" s="241" t="s">
        <v>466</v>
      </c>
      <c r="D178" s="241" t="s">
        <v>467</v>
      </c>
      <c r="E178" s="241" t="s">
        <v>468</v>
      </c>
      <c r="F178" s="241" t="s">
        <v>469</v>
      </c>
      <c r="G178" s="241" t="s">
        <v>470</v>
      </c>
      <c r="H178" s="241" t="s">
        <v>471</v>
      </c>
      <c r="I178" s="242" t="s">
        <v>472</v>
      </c>
      <c r="J178" s="238"/>
      <c r="K178" s="0"/>
      <c r="L178" s="0"/>
      <c r="M178" s="0"/>
      <c r="N178" s="0"/>
    </row>
    <row r="179" customFormat="false" ht="31.75" hidden="false" customHeight="false" outlineLevel="0" collapsed="false">
      <c r="A179" s="219" t="s">
        <v>473</v>
      </c>
      <c r="B179" s="219" t="s">
        <v>474</v>
      </c>
      <c r="C179" s="219" t="s">
        <v>475</v>
      </c>
      <c r="D179" s="219" t="s">
        <v>476</v>
      </c>
      <c r="E179" s="219" t="s">
        <v>477</v>
      </c>
      <c r="F179" s="219" t="s">
        <v>478</v>
      </c>
      <c r="G179" s="219" t="s">
        <v>479</v>
      </c>
      <c r="H179" s="219" t="s">
        <v>480</v>
      </c>
      <c r="I179" s="219" t="s">
        <v>481</v>
      </c>
      <c r="J179" s="243" t="n">
        <v>100</v>
      </c>
      <c r="K179" s="0"/>
      <c r="L179" s="0"/>
      <c r="M179" s="0"/>
      <c r="N179" s="0"/>
    </row>
    <row r="180" customFormat="false" ht="16.75" hidden="false" customHeight="false" outlineLevel="0" collapsed="false">
      <c r="A180" s="219" t="n">
        <v>9.1</v>
      </c>
      <c r="B180" s="219" t="n">
        <v>4.8</v>
      </c>
      <c r="C180" s="219" t="n">
        <v>4.8</v>
      </c>
      <c r="D180" s="219" t="n">
        <v>99</v>
      </c>
      <c r="E180" s="219" t="n">
        <f aca="false">E179*0.6</f>
        <v>22.02</v>
      </c>
      <c r="F180" s="219" t="n">
        <f aca="false">F179*0.6</f>
        <v>1.2</v>
      </c>
      <c r="G180" s="219" t="n">
        <f aca="false">G179*0.6</f>
        <v>0.06</v>
      </c>
      <c r="H180" s="219" t="n">
        <f aca="false">H179*0.6</f>
        <v>0.12</v>
      </c>
      <c r="I180" s="219" t="n">
        <f aca="false">I179*0.6</f>
        <v>0.66</v>
      </c>
      <c r="J180" s="243" t="s">
        <v>160</v>
      </c>
      <c r="K180" s="0"/>
      <c r="L180" s="0"/>
      <c r="M180" s="0"/>
      <c r="N180" s="0"/>
    </row>
    <row r="181" customFormat="false" ht="16.15" hidden="false" customHeight="false" outlineLevel="0" collapsed="false">
      <c r="A181" s="244" t="s">
        <v>482</v>
      </c>
      <c r="B181" s="244"/>
      <c r="C181" s="244"/>
      <c r="D181" s="244"/>
      <c r="E181" s="244"/>
      <c r="F181" s="244"/>
      <c r="G181" s="244"/>
      <c r="H181" s="244"/>
      <c r="I181" s="244"/>
      <c r="J181" s="0"/>
      <c r="K181" s="0"/>
      <c r="L181" s="0"/>
      <c r="M181" s="0"/>
      <c r="N181" s="0"/>
    </row>
    <row r="182" customFormat="false" ht="181.75" hidden="false" customHeight="true" outlineLevel="0" collapsed="false">
      <c r="A182" s="245" t="s">
        <v>542</v>
      </c>
      <c r="B182" s="245"/>
      <c r="C182" s="245"/>
      <c r="D182" s="245"/>
      <c r="E182" s="245"/>
      <c r="F182" s="245"/>
      <c r="G182" s="245"/>
      <c r="H182" s="245"/>
      <c r="I182" s="245"/>
      <c r="J182" s="245"/>
      <c r="K182" s="0"/>
      <c r="L182" s="0"/>
      <c r="M182" s="0"/>
      <c r="N182" s="0"/>
    </row>
    <row r="183" customFormat="false" ht="16.15" hidden="false" customHeight="false" outlineLevel="0" collapsed="false">
      <c r="A183" s="246" t="s">
        <v>484</v>
      </c>
      <c r="B183" s="246"/>
      <c r="C183" s="210" t="s">
        <v>485</v>
      </c>
      <c r="D183" s="0"/>
      <c r="E183" s="0"/>
      <c r="F183" s="0"/>
      <c r="G183" s="0"/>
      <c r="H183" s="0"/>
      <c r="I183" s="0"/>
      <c r="J183" s="0"/>
      <c r="K183" s="0"/>
      <c r="L183" s="0"/>
      <c r="M183" s="0"/>
      <c r="N183" s="0"/>
    </row>
    <row r="184" customFormat="false" ht="16.15" hidden="false" customHeight="false" outlineLevel="0" collapsed="false">
      <c r="A184" s="210" t="s">
        <v>486</v>
      </c>
      <c r="B184" s="0"/>
      <c r="C184" s="131" t="s">
        <v>487</v>
      </c>
      <c r="D184" s="131"/>
      <c r="E184" s="131"/>
      <c r="F184" s="131"/>
      <c r="G184" s="131"/>
      <c r="H184" s="131"/>
      <c r="I184" s="131"/>
      <c r="J184" s="131"/>
      <c r="K184" s="131"/>
      <c r="L184" s="131"/>
      <c r="M184" s="131"/>
      <c r="N184" s="131"/>
    </row>
    <row r="185" customFormat="false" ht="16.15" hidden="false" customHeight="false" outlineLevel="0" collapsed="false">
      <c r="A185" s="0"/>
      <c r="B185" s="0"/>
      <c r="C185" s="210" t="s">
        <v>488</v>
      </c>
      <c r="D185" s="0"/>
      <c r="E185" s="0"/>
      <c r="F185" s="0"/>
      <c r="G185" s="0"/>
      <c r="H185" s="0"/>
      <c r="I185" s="0"/>
      <c r="J185" s="0"/>
    </row>
    <row r="186" customFormat="false" ht="16.15" hidden="false" customHeight="false" outlineLevel="0" collapsed="false">
      <c r="A186" s="210" t="s">
        <v>489</v>
      </c>
      <c r="B186" s="0"/>
      <c r="C186" s="210" t="s">
        <v>490</v>
      </c>
      <c r="D186" s="0"/>
      <c r="E186" s="0"/>
      <c r="F186" s="0"/>
      <c r="G186" s="0"/>
      <c r="H186" s="0"/>
      <c r="I186" s="0"/>
      <c r="J186" s="0"/>
    </row>
    <row r="187" customFormat="false" ht="16.15" hidden="false" customHeight="false" outlineLevel="0" collapsed="false">
      <c r="A187" s="210" t="s">
        <v>491</v>
      </c>
      <c r="B187" s="0"/>
      <c r="C187" s="0"/>
      <c r="D187" s="0"/>
      <c r="E187" s="0"/>
      <c r="F187" s="0"/>
      <c r="G187" s="0"/>
      <c r="H187" s="0"/>
      <c r="I187" s="0"/>
      <c r="J187" s="0"/>
    </row>
    <row r="188" customFormat="false" ht="16.15" hidden="false" customHeight="false" outlineLevel="0" collapsed="false">
      <c r="A188" s="210" t="s">
        <v>492</v>
      </c>
      <c r="B188" s="0"/>
      <c r="C188" s="210" t="s">
        <v>493</v>
      </c>
      <c r="D188" s="0"/>
      <c r="E188" s="0"/>
      <c r="F188" s="0"/>
      <c r="G188" s="0"/>
      <c r="H188" s="0"/>
      <c r="I188" s="0"/>
      <c r="J188" s="0"/>
    </row>
    <row r="189" customFormat="false" ht="16.15" hidden="false" customHeight="false" outlineLevel="0" collapsed="false">
      <c r="A189" s="210" t="s">
        <v>494</v>
      </c>
      <c r="B189" s="0"/>
      <c r="C189" s="210" t="s">
        <v>495</v>
      </c>
      <c r="D189" s="0"/>
      <c r="E189" s="0"/>
      <c r="F189" s="0"/>
      <c r="G189" s="0"/>
      <c r="H189" s="0"/>
      <c r="I189" s="0"/>
      <c r="J189" s="0"/>
    </row>
    <row r="190" customFormat="false" ht="16.15" hidden="false" customHeight="false" outlineLevel="0" collapsed="false">
      <c r="A190" s="0"/>
      <c r="B190" s="0"/>
      <c r="C190" s="0"/>
      <c r="D190" s="0"/>
      <c r="E190" s="0"/>
      <c r="F190" s="0"/>
      <c r="G190" s="0"/>
      <c r="H190" s="0"/>
      <c r="I190" s="0"/>
      <c r="J190" s="0"/>
    </row>
    <row r="191" customFormat="false" ht="16.15" hidden="false" customHeight="false" outlineLevel="0" collapsed="false">
      <c r="A191" s="210" t="s">
        <v>496</v>
      </c>
      <c r="B191" s="0"/>
      <c r="C191" s="210" t="s">
        <v>497</v>
      </c>
      <c r="D191" s="0"/>
      <c r="E191" s="0"/>
      <c r="F191" s="0"/>
      <c r="G191" s="0"/>
      <c r="H191" s="0"/>
      <c r="I191" s="0"/>
      <c r="J191" s="0"/>
    </row>
    <row r="192" customFormat="false" ht="16.15" hidden="false" customHeight="false" outlineLevel="0" collapsed="false">
      <c r="A192" s="0"/>
      <c r="B192" s="0"/>
      <c r="C192" s="0"/>
      <c r="D192" s="0"/>
      <c r="E192" s="0"/>
      <c r="F192" s="0"/>
      <c r="G192" s="0"/>
      <c r="H192" s="0"/>
      <c r="I192" s="0"/>
      <c r="J192" s="0"/>
    </row>
    <row r="193" customFormat="false" ht="16.15" hidden="false" customHeight="false" outlineLevel="0" collapsed="false">
      <c r="A193" s="0"/>
      <c r="B193" s="0"/>
      <c r="C193" s="0"/>
      <c r="D193" s="0"/>
      <c r="E193" s="0"/>
      <c r="F193" s="0"/>
      <c r="G193" s="0"/>
      <c r="H193" s="0"/>
      <c r="I193" s="0"/>
      <c r="J193" s="0"/>
    </row>
    <row r="194" customFormat="false" ht="16.15" hidden="false" customHeight="false" outlineLevel="0" collapsed="false">
      <c r="A194" s="0"/>
      <c r="B194" s="0"/>
      <c r="C194" s="0"/>
      <c r="D194" s="0"/>
      <c r="E194" s="0"/>
      <c r="F194" s="0"/>
      <c r="G194" s="0"/>
      <c r="H194" s="0"/>
      <c r="I194" s="0"/>
      <c r="J194" s="0"/>
    </row>
    <row r="195" customFormat="false" ht="16.15" hidden="false" customHeight="false" outlineLevel="0" collapsed="false">
      <c r="A195" s="0"/>
      <c r="B195" s="0"/>
      <c r="C195" s="0"/>
      <c r="D195" s="0"/>
      <c r="E195" s="0"/>
      <c r="F195" s="0"/>
      <c r="G195" s="0"/>
      <c r="H195" s="0"/>
      <c r="I195" s="0"/>
      <c r="J195" s="0"/>
    </row>
    <row r="196" customFormat="false" ht="16.15" hidden="false" customHeight="false" outlineLevel="0" collapsed="false">
      <c r="A196" s="213" t="s">
        <v>441</v>
      </c>
      <c r="B196" s="213"/>
      <c r="C196" s="213" t="s">
        <v>526</v>
      </c>
      <c r="D196" s="213"/>
      <c r="E196" s="213"/>
      <c r="F196" s="213"/>
      <c r="G196" s="213"/>
      <c r="H196" s="213"/>
      <c r="I196" s="213"/>
      <c r="J196" s="0"/>
    </row>
    <row r="197" customFormat="false" ht="16.15" hidden="false" customHeight="false" outlineLevel="0" collapsed="false">
      <c r="A197" s="213" t="s">
        <v>443</v>
      </c>
      <c r="B197" s="213"/>
      <c r="C197" s="214" t="s">
        <v>543</v>
      </c>
      <c r="D197" s="214"/>
      <c r="E197" s="214"/>
      <c r="F197" s="214"/>
      <c r="G197" s="214"/>
      <c r="H197" s="214"/>
      <c r="I197" s="214"/>
      <c r="J197" s="0"/>
    </row>
    <row r="198" customFormat="false" ht="31.75" hidden="false" customHeight="true" outlineLevel="0" collapsed="false">
      <c r="A198" s="215" t="s">
        <v>445</v>
      </c>
      <c r="B198" s="215"/>
      <c r="C198" s="128" t="s">
        <v>499</v>
      </c>
      <c r="D198" s="128"/>
      <c r="E198" s="128"/>
      <c r="F198" s="128"/>
      <c r="G198" s="128"/>
      <c r="H198" s="128"/>
      <c r="I198" s="128"/>
      <c r="J198" s="0"/>
    </row>
    <row r="199" customFormat="false" ht="16.15" hidden="false" customHeight="false" outlineLevel="0" collapsed="false">
      <c r="A199" s="128"/>
      <c r="B199" s="128"/>
      <c r="C199" s="217"/>
      <c r="D199" s="217"/>
      <c r="E199" s="217"/>
      <c r="F199" s="217"/>
      <c r="G199" s="217"/>
      <c r="H199" s="217"/>
      <c r="I199" s="0"/>
      <c r="J199" s="0"/>
    </row>
    <row r="200" customFormat="false" ht="16.75" hidden="false" customHeight="true" outlineLevel="0" collapsed="false">
      <c r="A200" s="247" t="s">
        <v>448</v>
      </c>
      <c r="B200" s="247"/>
      <c r="C200" s="248" t="s">
        <v>449</v>
      </c>
      <c r="D200" s="248"/>
      <c r="E200" s="248"/>
      <c r="F200" s="248"/>
      <c r="G200" s="248"/>
      <c r="H200" s="248"/>
      <c r="I200" s="220"/>
      <c r="J200" s="220"/>
    </row>
    <row r="201" customFormat="false" ht="16.15" hidden="false" customHeight="false" outlineLevel="0" collapsed="false">
      <c r="A201" s="247"/>
      <c r="B201" s="247"/>
      <c r="C201" s="218" t="s">
        <v>450</v>
      </c>
      <c r="D201" s="218"/>
      <c r="E201" s="218" t="s">
        <v>450</v>
      </c>
      <c r="F201" s="218"/>
      <c r="G201" s="218" t="s">
        <v>450</v>
      </c>
      <c r="H201" s="218"/>
      <c r="I201" s="0"/>
      <c r="J201" s="221"/>
    </row>
    <row r="202" customFormat="false" ht="16.15" hidden="false" customHeight="false" outlineLevel="0" collapsed="false">
      <c r="A202" s="247"/>
      <c r="B202" s="247"/>
      <c r="C202" s="218" t="s">
        <v>451</v>
      </c>
      <c r="D202" s="218" t="s">
        <v>452</v>
      </c>
      <c r="E202" s="218" t="s">
        <v>451</v>
      </c>
      <c r="F202" s="218" t="s">
        <v>452</v>
      </c>
      <c r="G202" s="218" t="s">
        <v>451</v>
      </c>
      <c r="H202" s="218" t="s">
        <v>452</v>
      </c>
      <c r="I202" s="0"/>
      <c r="J202" s="221"/>
    </row>
    <row r="203" customFormat="false" ht="16.75" hidden="false" customHeight="true" outlineLevel="0" collapsed="false">
      <c r="A203" s="223" t="s">
        <v>541</v>
      </c>
      <c r="B203" s="223"/>
      <c r="C203" s="228" t="n">
        <v>73.5</v>
      </c>
      <c r="D203" s="228" t="n">
        <v>73.5</v>
      </c>
      <c r="E203" s="225"/>
      <c r="F203" s="225"/>
      <c r="G203" s="225"/>
      <c r="H203" s="225"/>
      <c r="I203" s="212"/>
      <c r="J203" s="222" t="n">
        <v>170</v>
      </c>
    </row>
    <row r="204" customFormat="false" ht="16.75" hidden="false" customHeight="true" outlineLevel="0" collapsed="false">
      <c r="A204" s="227" t="s">
        <v>528</v>
      </c>
      <c r="B204" s="227"/>
      <c r="C204" s="224" t="s">
        <v>529</v>
      </c>
      <c r="D204" s="224" t="s">
        <v>529</v>
      </c>
      <c r="E204" s="225"/>
      <c r="F204" s="225"/>
      <c r="G204" s="225"/>
      <c r="H204" s="225"/>
      <c r="I204" s="0"/>
      <c r="J204" s="226" t="n">
        <v>20</v>
      </c>
    </row>
    <row r="205" customFormat="false" ht="16.75" hidden="false" customHeight="true" outlineLevel="0" collapsed="false">
      <c r="A205" s="227" t="s">
        <v>31</v>
      </c>
      <c r="B205" s="227"/>
      <c r="C205" s="228" t="n">
        <v>10.5</v>
      </c>
      <c r="D205" s="228" t="n">
        <v>10.5</v>
      </c>
      <c r="E205" s="225"/>
      <c r="F205" s="225"/>
      <c r="G205" s="225"/>
      <c r="H205" s="225"/>
      <c r="I205" s="0"/>
      <c r="J205" s="226" t="n">
        <v>7.5</v>
      </c>
    </row>
    <row r="206" customFormat="false" ht="16.75" hidden="false" customHeight="true" outlineLevel="0" collapsed="false">
      <c r="A206" s="227" t="s">
        <v>530</v>
      </c>
      <c r="B206" s="227"/>
      <c r="C206" s="228" t="n">
        <v>18.7</v>
      </c>
      <c r="D206" s="228" t="n">
        <v>18.7</v>
      </c>
      <c r="E206" s="225"/>
      <c r="F206" s="225"/>
      <c r="G206" s="225"/>
      <c r="H206" s="225"/>
      <c r="I206" s="0"/>
      <c r="J206" s="226" t="n">
        <v>43.75</v>
      </c>
    </row>
    <row r="207" customFormat="false" ht="31.75" hidden="false" customHeight="true" outlineLevel="0" collapsed="false">
      <c r="A207" s="227" t="s">
        <v>455</v>
      </c>
      <c r="B207" s="227"/>
      <c r="C207" s="228" t="n">
        <v>2</v>
      </c>
      <c r="D207" s="228" t="n">
        <v>2</v>
      </c>
      <c r="E207" s="225"/>
      <c r="F207" s="225"/>
      <c r="G207" s="225"/>
      <c r="H207" s="225"/>
      <c r="I207" s="0"/>
      <c r="J207" s="226" t="n">
        <v>1.25</v>
      </c>
    </row>
    <row r="208" customFormat="false" ht="31.75" hidden="false" customHeight="true" outlineLevel="0" collapsed="false">
      <c r="A208" s="261" t="s">
        <v>531</v>
      </c>
      <c r="B208" s="261"/>
      <c r="C208" s="262" t="n">
        <v>25</v>
      </c>
      <c r="D208" s="262" t="n">
        <v>25</v>
      </c>
      <c r="E208" s="225"/>
      <c r="F208" s="225"/>
      <c r="G208" s="225"/>
      <c r="H208" s="225"/>
      <c r="I208" s="0"/>
      <c r="J208" s="226"/>
    </row>
    <row r="209" customFormat="false" ht="16.75" hidden="false" customHeight="true" outlineLevel="0" collapsed="false">
      <c r="A209" s="227" t="s">
        <v>530</v>
      </c>
      <c r="B209" s="227"/>
      <c r="C209" s="228" t="n">
        <v>18.7</v>
      </c>
      <c r="D209" s="228" t="n">
        <v>18.7</v>
      </c>
      <c r="E209" s="225"/>
      <c r="F209" s="225"/>
      <c r="G209" s="225"/>
      <c r="H209" s="225"/>
      <c r="I209" s="0"/>
      <c r="J209" s="226"/>
    </row>
    <row r="210" customFormat="false" ht="16.75" hidden="false" customHeight="true" outlineLevel="0" collapsed="false">
      <c r="A210" s="227" t="s">
        <v>31</v>
      </c>
      <c r="B210" s="227"/>
      <c r="C210" s="228" t="n">
        <v>3.2</v>
      </c>
      <c r="D210" s="228" t="n">
        <v>3.2</v>
      </c>
      <c r="E210" s="225"/>
      <c r="F210" s="225"/>
      <c r="G210" s="225"/>
      <c r="H210" s="225"/>
      <c r="I210" s="0"/>
      <c r="J210" s="226"/>
    </row>
    <row r="211" customFormat="false" ht="16.75" hidden="false" customHeight="true" outlineLevel="0" collapsed="false">
      <c r="A211" s="227" t="s">
        <v>419</v>
      </c>
      <c r="B211" s="227"/>
      <c r="C211" s="228" t="n">
        <v>3.2</v>
      </c>
      <c r="D211" s="228" t="n">
        <v>3.2</v>
      </c>
      <c r="E211" s="225"/>
      <c r="F211" s="225"/>
      <c r="G211" s="225"/>
      <c r="H211" s="225"/>
      <c r="I211" s="0"/>
      <c r="J211" s="226"/>
    </row>
    <row r="212" customFormat="false" ht="16.75" hidden="false" customHeight="true" outlineLevel="0" collapsed="false">
      <c r="A212" s="227" t="s">
        <v>454</v>
      </c>
      <c r="B212" s="227"/>
      <c r="C212" s="228" t="n">
        <v>3.7</v>
      </c>
      <c r="D212" s="228" t="n">
        <v>3.7</v>
      </c>
      <c r="E212" s="225"/>
      <c r="F212" s="225"/>
      <c r="G212" s="225"/>
      <c r="H212" s="225"/>
      <c r="I212" s="0"/>
      <c r="J212" s="226"/>
    </row>
    <row r="213" customFormat="false" ht="16.15" hidden="false" customHeight="false" outlineLevel="0" collapsed="false">
      <c r="A213" s="234" t="s">
        <v>458</v>
      </c>
      <c r="B213" s="234"/>
      <c r="C213" s="235" t="n">
        <v>0.6</v>
      </c>
      <c r="D213" s="228" t="n">
        <v>90</v>
      </c>
      <c r="E213" s="236"/>
      <c r="F213" s="225"/>
      <c r="G213" s="236"/>
      <c r="H213" s="225"/>
      <c r="I213" s="212"/>
      <c r="J213" s="212"/>
    </row>
    <row r="214" customFormat="false" ht="16.15" hidden="false" customHeight="false" outlineLevel="0" collapsed="false">
      <c r="A214" s="211"/>
      <c r="B214" s="211"/>
      <c r="C214" s="0"/>
      <c r="D214" s="0"/>
      <c r="E214" s="0"/>
      <c r="F214" s="0"/>
      <c r="G214" s="0"/>
      <c r="H214" s="0"/>
      <c r="I214" s="0"/>
      <c r="J214" s="0"/>
    </row>
    <row r="215" customFormat="false" ht="16.15" hidden="false" customHeight="false" outlineLevel="0" collapsed="false">
      <c r="A215" s="211" t="s">
        <v>459</v>
      </c>
      <c r="B215" s="211"/>
      <c r="C215" s="211"/>
      <c r="D215" s="211"/>
      <c r="E215" s="211"/>
      <c r="F215" s="211"/>
      <c r="G215" s="211"/>
      <c r="H215" s="211"/>
      <c r="I215" s="211"/>
      <c r="J215" s="0"/>
    </row>
    <row r="216" customFormat="false" ht="61.75" hidden="false" customHeight="true" outlineLevel="0" collapsed="false">
      <c r="A216" s="237" t="s">
        <v>460</v>
      </c>
      <c r="B216" s="237"/>
      <c r="C216" s="237"/>
      <c r="D216" s="237"/>
      <c r="E216" s="237" t="s">
        <v>461</v>
      </c>
      <c r="F216" s="237"/>
      <c r="G216" s="237" t="s">
        <v>462</v>
      </c>
      <c r="H216" s="237"/>
      <c r="I216" s="237"/>
      <c r="J216" s="254" t="s">
        <v>463</v>
      </c>
    </row>
    <row r="217" customFormat="false" ht="61.75" hidden="false" customHeight="false" outlineLevel="0" collapsed="false">
      <c r="A217" s="237" t="s">
        <v>464</v>
      </c>
      <c r="B217" s="237" t="s">
        <v>465</v>
      </c>
      <c r="C217" s="237" t="s">
        <v>466</v>
      </c>
      <c r="D217" s="237" t="s">
        <v>467</v>
      </c>
      <c r="E217" s="237" t="s">
        <v>468</v>
      </c>
      <c r="F217" s="237" t="s">
        <v>469</v>
      </c>
      <c r="G217" s="237" t="s">
        <v>470</v>
      </c>
      <c r="H217" s="237" t="s">
        <v>471</v>
      </c>
      <c r="I217" s="237" t="s">
        <v>472</v>
      </c>
      <c r="J217" s="254"/>
    </row>
    <row r="218" customFormat="false" ht="16.15" hidden="false" customHeight="false" outlineLevel="0" collapsed="false">
      <c r="A218" s="218" t="s">
        <v>532</v>
      </c>
      <c r="B218" s="218" t="s">
        <v>533</v>
      </c>
      <c r="C218" s="218" t="s">
        <v>534</v>
      </c>
      <c r="D218" s="218" t="s">
        <v>535</v>
      </c>
      <c r="E218" s="218" t="s">
        <v>536</v>
      </c>
      <c r="F218" s="218" t="s">
        <v>537</v>
      </c>
      <c r="G218" s="218" t="s">
        <v>479</v>
      </c>
      <c r="H218" s="218" t="s">
        <v>480</v>
      </c>
      <c r="I218" s="218" t="s">
        <v>523</v>
      </c>
      <c r="J218" s="243" t="n">
        <v>100</v>
      </c>
    </row>
    <row r="219" customFormat="false" ht="16.15" hidden="false" customHeight="false" outlineLevel="0" collapsed="false">
      <c r="A219" s="218" t="n">
        <v>26.3</v>
      </c>
      <c r="B219" s="218" t="n">
        <v>10</v>
      </c>
      <c r="C219" s="218" t="n">
        <v>32</v>
      </c>
      <c r="D219" s="218" t="n">
        <v>366</v>
      </c>
      <c r="E219" s="218" t="n">
        <f aca="false">E218*0.8</f>
        <v>58.96</v>
      </c>
      <c r="F219" s="218" t="n">
        <f aca="false">F218*0.8</f>
        <v>1.36</v>
      </c>
      <c r="G219" s="218" t="n">
        <f aca="false">G218*0.8</f>
        <v>0.08</v>
      </c>
      <c r="H219" s="218" t="n">
        <f aca="false">H218*0.8</f>
        <v>0.16</v>
      </c>
      <c r="I219" s="218" t="n">
        <f aca="false">I218*0.8</f>
        <v>0.32</v>
      </c>
      <c r="J219" s="243" t="n">
        <v>90</v>
      </c>
    </row>
    <row r="220" customFormat="false" ht="16.15" hidden="false" customHeight="false" outlineLevel="0" collapsed="false">
      <c r="A220" s="263"/>
      <c r="B220" s="263"/>
      <c r="C220" s="0"/>
      <c r="D220" s="0"/>
      <c r="E220" s="0"/>
      <c r="F220" s="0"/>
      <c r="G220" s="0"/>
      <c r="H220" s="0"/>
      <c r="I220" s="0"/>
      <c r="J220" s="131"/>
    </row>
    <row r="221" customFormat="false" ht="16.15" hidden="false" customHeight="false" outlineLevel="0" collapsed="false">
      <c r="A221" s="244" t="s">
        <v>482</v>
      </c>
      <c r="B221" s="244"/>
      <c r="C221" s="244"/>
      <c r="D221" s="244"/>
      <c r="E221" s="244"/>
      <c r="F221" s="244"/>
      <c r="G221" s="244"/>
      <c r="H221" s="244"/>
      <c r="I221" s="244"/>
      <c r="J221" s="0"/>
    </row>
    <row r="222" customFormat="false" ht="256.75" hidden="false" customHeight="true" outlineLevel="0" collapsed="false">
      <c r="A222" s="259" t="s">
        <v>544</v>
      </c>
      <c r="B222" s="259"/>
      <c r="C222" s="259"/>
      <c r="D222" s="259"/>
      <c r="E222" s="259"/>
      <c r="F222" s="259"/>
      <c r="G222" s="259"/>
      <c r="H222" s="259"/>
      <c r="I222" s="259"/>
      <c r="J222" s="259"/>
    </row>
    <row r="223" customFormat="false" ht="16.15" hidden="false" customHeight="false" outlineLevel="0" collapsed="false">
      <c r="A223" s="246" t="s">
        <v>484</v>
      </c>
      <c r="B223" s="246"/>
      <c r="C223" s="210" t="s">
        <v>485</v>
      </c>
      <c r="D223" s="210" t="s">
        <v>539</v>
      </c>
      <c r="E223" s="0"/>
      <c r="F223" s="0"/>
      <c r="G223" s="0"/>
      <c r="H223" s="0"/>
      <c r="I223" s="0"/>
      <c r="J223" s="0"/>
    </row>
    <row r="224" customFormat="false" ht="16.15" hidden="false" customHeight="false" outlineLevel="0" collapsed="false">
      <c r="A224" s="0"/>
      <c r="B224" s="0"/>
      <c r="C224" s="0"/>
      <c r="D224" s="0"/>
      <c r="E224" s="0"/>
      <c r="F224" s="0"/>
      <c r="G224" s="0"/>
      <c r="H224" s="0"/>
      <c r="I224" s="0"/>
      <c r="J224" s="0"/>
    </row>
    <row r="225" customFormat="false" ht="16.15" hidden="false" customHeight="false" outlineLevel="0" collapsed="false">
      <c r="A225" s="210" t="s">
        <v>496</v>
      </c>
      <c r="B225" s="0"/>
      <c r="C225" s="210" t="s">
        <v>497</v>
      </c>
      <c r="D225" s="0"/>
      <c r="E225" s="0"/>
      <c r="F225" s="0"/>
      <c r="G225" s="0"/>
      <c r="H225" s="0"/>
      <c r="I225" s="0"/>
      <c r="J225" s="0"/>
    </row>
    <row r="226" customFormat="false" ht="16.15" hidden="false" customHeight="false" outlineLevel="0" collapsed="false">
      <c r="A226" s="0"/>
      <c r="B226" s="0"/>
      <c r="C226" s="0"/>
      <c r="D226" s="0"/>
      <c r="E226" s="0"/>
      <c r="F226" s="0"/>
      <c r="G226" s="0"/>
      <c r="H226" s="0"/>
      <c r="I226" s="0"/>
      <c r="J226" s="0"/>
    </row>
    <row r="227" customFormat="false" ht="16.15" hidden="false" customHeight="false" outlineLevel="0" collapsed="false">
      <c r="A227" s="0"/>
      <c r="B227" s="0"/>
      <c r="C227" s="0"/>
      <c r="D227" s="0"/>
      <c r="E227" s="0"/>
      <c r="F227" s="0"/>
      <c r="G227" s="0"/>
      <c r="H227" s="0"/>
      <c r="I227" s="0"/>
      <c r="J227" s="0"/>
    </row>
    <row r="228" customFormat="false" ht="16.15" hidden="false" customHeight="false" outlineLevel="0" collapsed="false">
      <c r="A228" s="0"/>
      <c r="B228" s="0"/>
      <c r="C228" s="0"/>
      <c r="D228" s="0"/>
      <c r="E228" s="0"/>
      <c r="F228" s="0"/>
      <c r="G228" s="0"/>
      <c r="H228" s="0"/>
      <c r="I228" s="0"/>
      <c r="J228" s="0"/>
    </row>
    <row r="229" customFormat="false" ht="16.15" hidden="false" customHeight="false" outlineLevel="0" collapsed="false">
      <c r="A229" s="213" t="s">
        <v>441</v>
      </c>
      <c r="B229" s="213"/>
      <c r="C229" s="213" t="s">
        <v>545</v>
      </c>
      <c r="D229" s="213"/>
      <c r="E229" s="213"/>
      <c r="F229" s="213"/>
      <c r="G229" s="213"/>
      <c r="H229" s="213"/>
      <c r="I229" s="213"/>
      <c r="J229" s="0"/>
    </row>
    <row r="230" customFormat="false" ht="16.15" hidden="false" customHeight="false" outlineLevel="0" collapsed="false">
      <c r="A230" s="213" t="s">
        <v>443</v>
      </c>
      <c r="B230" s="213"/>
      <c r="C230" s="214" t="s">
        <v>546</v>
      </c>
      <c r="D230" s="214"/>
      <c r="E230" s="214"/>
      <c r="F230" s="214"/>
      <c r="G230" s="214"/>
      <c r="H230" s="214"/>
      <c r="I230" s="214"/>
      <c r="J230" s="0"/>
    </row>
    <row r="231" customFormat="false" ht="31.75" hidden="false" customHeight="true" outlineLevel="0" collapsed="false">
      <c r="A231" s="215" t="s">
        <v>445</v>
      </c>
      <c r="B231" s="215"/>
      <c r="C231" s="128" t="s">
        <v>499</v>
      </c>
      <c r="D231" s="128"/>
      <c r="E231" s="128"/>
      <c r="F231" s="128"/>
      <c r="G231" s="128"/>
      <c r="H231" s="128"/>
      <c r="I231" s="128"/>
      <c r="J231" s="0"/>
    </row>
    <row r="232" customFormat="false" ht="16.15" hidden="false" customHeight="false" outlineLevel="0" collapsed="false">
      <c r="A232" s="128"/>
      <c r="B232" s="128"/>
      <c r="C232" s="217"/>
      <c r="D232" s="217"/>
      <c r="E232" s="217"/>
      <c r="F232" s="217"/>
      <c r="G232" s="217"/>
      <c r="H232" s="217"/>
      <c r="I232" s="0"/>
      <c r="J232" s="0"/>
    </row>
    <row r="233" customFormat="false" ht="16.75" hidden="false" customHeight="true" outlineLevel="0" collapsed="false">
      <c r="A233" s="247" t="s">
        <v>448</v>
      </c>
      <c r="B233" s="247"/>
      <c r="C233" s="248" t="s">
        <v>449</v>
      </c>
      <c r="D233" s="248"/>
      <c r="E233" s="248"/>
      <c r="F233" s="248"/>
      <c r="G233" s="248"/>
      <c r="H233" s="248"/>
      <c r="I233" s="220"/>
      <c r="J233" s="220"/>
    </row>
    <row r="234" customFormat="false" ht="16.15" hidden="false" customHeight="false" outlineLevel="0" collapsed="false">
      <c r="A234" s="247"/>
      <c r="B234" s="247"/>
      <c r="C234" s="218" t="s">
        <v>450</v>
      </c>
      <c r="D234" s="218"/>
      <c r="E234" s="218" t="s">
        <v>450</v>
      </c>
      <c r="F234" s="218"/>
      <c r="G234" s="218" t="s">
        <v>450</v>
      </c>
      <c r="H234" s="218"/>
      <c r="I234" s="0"/>
      <c r="J234" s="0"/>
    </row>
    <row r="235" customFormat="false" ht="16.15" hidden="false" customHeight="false" outlineLevel="0" collapsed="false">
      <c r="A235" s="247"/>
      <c r="B235" s="247"/>
      <c r="C235" s="218" t="s">
        <v>451</v>
      </c>
      <c r="D235" s="218" t="s">
        <v>452</v>
      </c>
      <c r="E235" s="218" t="s">
        <v>451</v>
      </c>
      <c r="F235" s="218" t="s">
        <v>452</v>
      </c>
      <c r="G235" s="218" t="s">
        <v>451</v>
      </c>
      <c r="H235" s="218" t="s">
        <v>452</v>
      </c>
      <c r="I235" s="0"/>
      <c r="J235" s="221"/>
    </row>
    <row r="236" customFormat="false" ht="16.75" hidden="false" customHeight="true" outlineLevel="0" collapsed="false">
      <c r="A236" s="223" t="s">
        <v>541</v>
      </c>
      <c r="B236" s="223"/>
      <c r="C236" s="228" t="n">
        <v>95</v>
      </c>
      <c r="D236" s="228" t="n">
        <v>95</v>
      </c>
      <c r="E236" s="250"/>
      <c r="F236" s="250"/>
      <c r="G236" s="250"/>
      <c r="H236" s="250"/>
      <c r="I236" s="212"/>
      <c r="J236" s="222" t="n">
        <v>76.68</v>
      </c>
    </row>
    <row r="237" customFormat="false" ht="16.75" hidden="false" customHeight="true" outlineLevel="0" collapsed="false">
      <c r="A237" s="251" t="s">
        <v>504</v>
      </c>
      <c r="B237" s="251"/>
      <c r="C237" s="228" t="n">
        <v>6</v>
      </c>
      <c r="D237" s="228" t="n">
        <v>6</v>
      </c>
      <c r="E237" s="250"/>
      <c r="F237" s="250"/>
      <c r="G237" s="250"/>
      <c r="H237" s="250"/>
      <c r="I237" s="0"/>
      <c r="J237" s="226" t="n">
        <v>23.2</v>
      </c>
    </row>
    <row r="238" customFormat="false" ht="16.75" hidden="false" customHeight="true" outlineLevel="0" collapsed="false">
      <c r="A238" s="251" t="s">
        <v>547</v>
      </c>
      <c r="B238" s="251"/>
      <c r="C238" s="228" t="n">
        <v>114.4</v>
      </c>
      <c r="D238" s="228" t="n">
        <v>87</v>
      </c>
      <c r="E238" s="250"/>
      <c r="F238" s="250"/>
      <c r="G238" s="250"/>
      <c r="H238" s="250"/>
      <c r="I238" s="0"/>
      <c r="J238" s="226" t="n">
        <v>8.08</v>
      </c>
    </row>
    <row r="239" customFormat="false" ht="16.75" hidden="false" customHeight="true" outlineLevel="0" collapsed="false">
      <c r="A239" s="251" t="s">
        <v>548</v>
      </c>
      <c r="B239" s="251"/>
      <c r="C239" s="228" t="n">
        <v>21</v>
      </c>
      <c r="D239" s="228" t="n">
        <v>1.7</v>
      </c>
      <c r="E239" s="250"/>
      <c r="F239" s="250"/>
      <c r="G239" s="250"/>
      <c r="H239" s="250"/>
      <c r="I239" s="0"/>
      <c r="J239" s="226" t="n">
        <v>8.52</v>
      </c>
    </row>
    <row r="240" customFormat="false" ht="16.75" hidden="false" customHeight="true" outlineLevel="0" collapsed="false">
      <c r="A240" s="251" t="s">
        <v>128</v>
      </c>
      <c r="B240" s="251"/>
      <c r="C240" s="228" t="n">
        <v>2.4</v>
      </c>
      <c r="D240" s="228" t="n">
        <v>2.4</v>
      </c>
      <c r="E240" s="250"/>
      <c r="F240" s="250"/>
      <c r="G240" s="250"/>
      <c r="H240" s="250"/>
      <c r="I240" s="0"/>
      <c r="J240" s="226"/>
    </row>
    <row r="241" customFormat="false" ht="16.75" hidden="false" customHeight="true" outlineLevel="0" collapsed="false">
      <c r="A241" s="251" t="s">
        <v>118</v>
      </c>
      <c r="B241" s="251"/>
      <c r="C241" s="228" t="n">
        <v>1.2</v>
      </c>
      <c r="D241" s="228" t="n">
        <v>1</v>
      </c>
      <c r="E241" s="250"/>
      <c r="F241" s="250"/>
      <c r="G241" s="250"/>
      <c r="H241" s="250"/>
      <c r="I241" s="0"/>
      <c r="J241" s="226" t="n">
        <v>1.2</v>
      </c>
    </row>
    <row r="242" customFormat="false" ht="16.75" hidden="false" customHeight="true" outlineLevel="0" collapsed="false">
      <c r="A242" s="251" t="s">
        <v>419</v>
      </c>
      <c r="B242" s="251"/>
      <c r="C242" s="252" t="n">
        <v>1</v>
      </c>
      <c r="D242" s="252" t="n">
        <v>1</v>
      </c>
      <c r="E242" s="250"/>
      <c r="F242" s="250"/>
      <c r="G242" s="250"/>
      <c r="H242" s="250"/>
      <c r="I242" s="0"/>
      <c r="J242" s="226"/>
    </row>
    <row r="243" customFormat="false" ht="31.75" hidden="false" customHeight="true" outlineLevel="0" collapsed="false">
      <c r="A243" s="251" t="s">
        <v>455</v>
      </c>
      <c r="B243" s="251"/>
      <c r="C243" s="228" t="n">
        <v>2</v>
      </c>
      <c r="D243" s="228" t="n">
        <v>2</v>
      </c>
      <c r="E243" s="250"/>
      <c r="F243" s="250"/>
      <c r="G243" s="250"/>
      <c r="H243" s="250"/>
      <c r="I243" s="0"/>
      <c r="J243" s="226"/>
    </row>
    <row r="244" customFormat="false" ht="16.15" hidden="false" customHeight="false" outlineLevel="0" collapsed="false">
      <c r="A244" s="234" t="s">
        <v>458</v>
      </c>
      <c r="B244" s="234"/>
      <c r="C244" s="235" t="n">
        <v>0.6</v>
      </c>
      <c r="D244" s="228" t="s">
        <v>240</v>
      </c>
      <c r="E244" s="253"/>
      <c r="F244" s="250"/>
      <c r="G244" s="253"/>
      <c r="H244" s="250"/>
      <c r="I244" s="212"/>
      <c r="J244" s="212"/>
    </row>
    <row r="245" customFormat="false" ht="16.15" hidden="false" customHeight="false" outlineLevel="0" collapsed="false">
      <c r="A245" s="211"/>
      <c r="B245" s="211"/>
      <c r="C245" s="0"/>
      <c r="D245" s="0"/>
      <c r="E245" s="0"/>
      <c r="F245" s="0"/>
      <c r="G245" s="0"/>
      <c r="H245" s="0"/>
      <c r="I245" s="0"/>
      <c r="J245" s="0"/>
    </row>
    <row r="246" customFormat="false" ht="16.15" hidden="false" customHeight="false" outlineLevel="0" collapsed="false">
      <c r="A246" s="211" t="s">
        <v>459</v>
      </c>
      <c r="B246" s="211"/>
      <c r="C246" s="211"/>
      <c r="D246" s="211"/>
      <c r="E246" s="211"/>
      <c r="F246" s="211"/>
      <c r="G246" s="211"/>
      <c r="H246" s="211"/>
      <c r="I246" s="211"/>
      <c r="J246" s="0"/>
    </row>
    <row r="247" customFormat="false" ht="61.75" hidden="false" customHeight="true" outlineLevel="0" collapsed="false">
      <c r="A247" s="237" t="s">
        <v>460</v>
      </c>
      <c r="B247" s="237"/>
      <c r="C247" s="237"/>
      <c r="D247" s="237"/>
      <c r="E247" s="237" t="s">
        <v>461</v>
      </c>
      <c r="F247" s="237"/>
      <c r="G247" s="237" t="s">
        <v>462</v>
      </c>
      <c r="H247" s="237"/>
      <c r="I247" s="237"/>
      <c r="J247" s="254" t="s">
        <v>463</v>
      </c>
    </row>
    <row r="248" customFormat="false" ht="61.75" hidden="false" customHeight="false" outlineLevel="0" collapsed="false">
      <c r="A248" s="237" t="s">
        <v>464</v>
      </c>
      <c r="B248" s="237" t="s">
        <v>465</v>
      </c>
      <c r="C248" s="237" t="s">
        <v>466</v>
      </c>
      <c r="D248" s="237" t="s">
        <v>467</v>
      </c>
      <c r="E248" s="237" t="s">
        <v>468</v>
      </c>
      <c r="F248" s="237" t="s">
        <v>469</v>
      </c>
      <c r="G248" s="237" t="s">
        <v>470</v>
      </c>
      <c r="H248" s="237" t="s">
        <v>471</v>
      </c>
      <c r="I248" s="237" t="s">
        <v>472</v>
      </c>
      <c r="J248" s="254"/>
    </row>
    <row r="249" customFormat="false" ht="16.75" hidden="false" customHeight="false" outlineLevel="0" collapsed="false">
      <c r="A249" s="255" t="s">
        <v>506</v>
      </c>
      <c r="B249" s="256" t="s">
        <v>507</v>
      </c>
      <c r="C249" s="256" t="s">
        <v>508</v>
      </c>
      <c r="D249" s="256" t="s">
        <v>509</v>
      </c>
      <c r="E249" s="256" t="s">
        <v>510</v>
      </c>
      <c r="F249" s="256" t="s">
        <v>511</v>
      </c>
      <c r="G249" s="256" t="s">
        <v>512</v>
      </c>
      <c r="H249" s="256" t="s">
        <v>479</v>
      </c>
      <c r="I249" s="219" t="s">
        <v>513</v>
      </c>
      <c r="J249" s="257" t="n">
        <v>100</v>
      </c>
    </row>
    <row r="250" customFormat="false" ht="16.15" hidden="false" customHeight="false" outlineLevel="0" collapsed="false">
      <c r="A250" s="258" t="n">
        <v>26.3</v>
      </c>
      <c r="B250" s="258" t="n">
        <v>10.9</v>
      </c>
      <c r="C250" s="258" t="n">
        <v>32</v>
      </c>
      <c r="D250" s="258" t="n">
        <v>366</v>
      </c>
      <c r="E250" s="258" t="n">
        <f aca="false">E249*0.8</f>
        <v>9.28</v>
      </c>
      <c r="F250" s="258" t="n">
        <f aca="false">F249*0.8</f>
        <v>0.72</v>
      </c>
      <c r="G250" s="258" t="n">
        <f aca="false">G249*0.8</f>
        <v>0</v>
      </c>
      <c r="H250" s="258" t="n">
        <f aca="false">H249*0.8</f>
        <v>0.08</v>
      </c>
      <c r="I250" s="258" t="n">
        <f aca="false">I249*0.8</f>
        <v>0.56</v>
      </c>
      <c r="J250" s="243" t="n">
        <v>70130</v>
      </c>
    </row>
    <row r="251" customFormat="false" ht="16.15" hidden="false" customHeight="false" outlineLevel="0" collapsed="false">
      <c r="A251" s="244" t="s">
        <v>482</v>
      </c>
      <c r="B251" s="244"/>
      <c r="C251" s="244"/>
      <c r="D251" s="244"/>
      <c r="E251" s="244"/>
      <c r="F251" s="244"/>
      <c r="G251" s="244"/>
      <c r="H251" s="244"/>
      <c r="I251" s="244"/>
      <c r="J251" s="0"/>
    </row>
    <row r="252" customFormat="false" ht="227.6" hidden="false" customHeight="true" outlineLevel="0" collapsed="false">
      <c r="A252" s="259" t="s">
        <v>549</v>
      </c>
      <c r="B252" s="259"/>
      <c r="C252" s="259"/>
      <c r="D252" s="259"/>
      <c r="E252" s="259"/>
      <c r="F252" s="259"/>
      <c r="G252" s="259"/>
      <c r="H252" s="259"/>
      <c r="I252" s="259"/>
      <c r="J252" s="259"/>
    </row>
    <row r="253" customFormat="false" ht="16.15" hidden="false" customHeight="false" outlineLevel="0" collapsed="false">
      <c r="A253" s="246" t="s">
        <v>484</v>
      </c>
      <c r="B253" s="246"/>
      <c r="C253" s="210" t="s">
        <v>550</v>
      </c>
      <c r="D253" s="0"/>
      <c r="E253" s="0"/>
      <c r="F253" s="0"/>
      <c r="G253" s="0"/>
      <c r="H253" s="0"/>
      <c r="I253" s="0"/>
      <c r="J253" s="0"/>
    </row>
    <row r="254" customFormat="false" ht="16.15" hidden="false" customHeight="false" outlineLevel="0" collapsed="false">
      <c r="A254" s="210" t="s">
        <v>496</v>
      </c>
      <c r="B254" s="0"/>
      <c r="C254" s="210" t="s">
        <v>497</v>
      </c>
      <c r="D254" s="0"/>
      <c r="E254" s="0"/>
      <c r="F254" s="0"/>
      <c r="G254" s="0"/>
      <c r="H254" s="0"/>
      <c r="I254" s="0"/>
      <c r="J254" s="0"/>
    </row>
    <row r="255" customFormat="false" ht="16.15" hidden="false" customHeight="false" outlineLevel="0" collapsed="false">
      <c r="A255" s="0"/>
      <c r="B255" s="0"/>
      <c r="C255" s="0"/>
      <c r="D255" s="0"/>
      <c r="E255" s="0"/>
      <c r="F255" s="0"/>
      <c r="G255" s="0"/>
      <c r="H255" s="0"/>
      <c r="I255" s="0"/>
      <c r="J255" s="0"/>
    </row>
    <row r="256" customFormat="false" ht="16.15" hidden="false" customHeight="false" outlineLevel="0" collapsed="false">
      <c r="A256" s="0"/>
      <c r="B256" s="0"/>
      <c r="C256" s="0"/>
      <c r="D256" s="0"/>
      <c r="E256" s="0"/>
      <c r="F256" s="0"/>
      <c r="G256" s="0"/>
      <c r="H256" s="0"/>
      <c r="I256" s="0"/>
      <c r="J256" s="0"/>
    </row>
    <row r="257" customFormat="false" ht="16.15" hidden="false" customHeight="false" outlineLevel="0" collapsed="false">
      <c r="A257" s="0"/>
      <c r="B257" s="0"/>
      <c r="C257" s="0"/>
      <c r="D257" s="0"/>
      <c r="E257" s="0"/>
      <c r="F257" s="0"/>
      <c r="G257" s="0"/>
      <c r="H257" s="0"/>
      <c r="I257" s="0"/>
      <c r="J257" s="0"/>
    </row>
    <row r="258" customFormat="false" ht="16.15" hidden="false" customHeight="false" outlineLevel="0" collapsed="false">
      <c r="A258" s="213" t="s">
        <v>441</v>
      </c>
      <c r="B258" s="213"/>
      <c r="C258" s="213" t="s">
        <v>498</v>
      </c>
      <c r="D258" s="213"/>
      <c r="E258" s="213"/>
      <c r="F258" s="213"/>
      <c r="G258" s="213"/>
      <c r="H258" s="213"/>
      <c r="I258" s="213"/>
      <c r="J258" s="0"/>
    </row>
    <row r="259" customFormat="false" ht="16.15" hidden="false" customHeight="false" outlineLevel="0" collapsed="false">
      <c r="A259" s="213" t="s">
        <v>443</v>
      </c>
      <c r="B259" s="213"/>
      <c r="C259" s="214" t="s">
        <v>551</v>
      </c>
      <c r="D259" s="214"/>
      <c r="E259" s="214"/>
      <c r="F259" s="214"/>
      <c r="G259" s="214"/>
      <c r="H259" s="214"/>
      <c r="I259" s="214"/>
      <c r="J259" s="0"/>
    </row>
    <row r="260" customFormat="false" ht="31.75" hidden="false" customHeight="true" outlineLevel="0" collapsed="false">
      <c r="A260" s="215" t="s">
        <v>445</v>
      </c>
      <c r="B260" s="215"/>
      <c r="C260" s="128" t="s">
        <v>499</v>
      </c>
      <c r="D260" s="128"/>
      <c r="E260" s="128"/>
      <c r="F260" s="128"/>
      <c r="G260" s="128"/>
      <c r="H260" s="128"/>
      <c r="I260" s="128"/>
      <c r="J260" s="0"/>
    </row>
    <row r="261" customFormat="false" ht="16.15" hidden="false" customHeight="false" outlineLevel="0" collapsed="false">
      <c r="A261" s="128"/>
      <c r="B261" s="128"/>
      <c r="C261" s="217"/>
      <c r="D261" s="217"/>
      <c r="E261" s="217"/>
      <c r="F261" s="217"/>
      <c r="G261" s="217"/>
      <c r="H261" s="217"/>
      <c r="I261" s="0"/>
      <c r="J261" s="0"/>
    </row>
    <row r="262" customFormat="false" ht="16.75" hidden="false" customHeight="true" outlineLevel="0" collapsed="false">
      <c r="A262" s="247" t="s">
        <v>448</v>
      </c>
      <c r="B262" s="247"/>
      <c r="C262" s="248" t="s">
        <v>449</v>
      </c>
      <c r="D262" s="248"/>
      <c r="E262" s="248"/>
      <c r="F262" s="248"/>
      <c r="G262" s="248"/>
      <c r="H262" s="248"/>
      <c r="I262" s="220"/>
      <c r="J262" s="220"/>
    </row>
    <row r="263" customFormat="false" ht="16.15" hidden="false" customHeight="false" outlineLevel="0" collapsed="false">
      <c r="A263" s="247"/>
      <c r="B263" s="247"/>
      <c r="C263" s="218" t="s">
        <v>450</v>
      </c>
      <c r="D263" s="218"/>
      <c r="E263" s="218" t="s">
        <v>450</v>
      </c>
      <c r="F263" s="218"/>
      <c r="G263" s="218" t="s">
        <v>450</v>
      </c>
      <c r="H263" s="218"/>
      <c r="I263" s="0"/>
      <c r="J263" s="0"/>
    </row>
    <row r="264" customFormat="false" ht="16.15" hidden="false" customHeight="false" outlineLevel="0" collapsed="false">
      <c r="A264" s="247"/>
      <c r="B264" s="247"/>
      <c r="C264" s="218" t="s">
        <v>451</v>
      </c>
      <c r="D264" s="218" t="s">
        <v>452</v>
      </c>
      <c r="E264" s="218" t="s">
        <v>451</v>
      </c>
      <c r="F264" s="218" t="s">
        <v>452</v>
      </c>
      <c r="G264" s="218" t="s">
        <v>451</v>
      </c>
      <c r="H264" s="218" t="s">
        <v>452</v>
      </c>
      <c r="I264" s="0"/>
      <c r="J264" s="221"/>
    </row>
    <row r="265" customFormat="false" ht="16.75" hidden="false" customHeight="true" outlineLevel="0" collapsed="false">
      <c r="A265" s="249" t="s">
        <v>541</v>
      </c>
      <c r="B265" s="249"/>
      <c r="C265" s="228" t="n">
        <v>95.2</v>
      </c>
      <c r="D265" s="228" t="n">
        <v>95.2</v>
      </c>
      <c r="E265" s="250"/>
      <c r="F265" s="250"/>
      <c r="G265" s="250"/>
      <c r="H265" s="250"/>
      <c r="I265" s="212"/>
      <c r="J265" s="222" t="n">
        <v>76.68</v>
      </c>
    </row>
    <row r="266" customFormat="false" ht="16.75" hidden="false" customHeight="true" outlineLevel="0" collapsed="false">
      <c r="A266" s="251" t="s">
        <v>501</v>
      </c>
      <c r="B266" s="251"/>
      <c r="C266" s="228" t="n">
        <v>45.5</v>
      </c>
      <c r="D266" s="228" t="n">
        <v>45.5</v>
      </c>
      <c r="E266" s="250"/>
      <c r="F266" s="250"/>
      <c r="G266" s="250"/>
      <c r="H266" s="250"/>
      <c r="I266" s="0"/>
      <c r="J266" s="226" t="n">
        <v>23.2</v>
      </c>
    </row>
    <row r="267" customFormat="false" ht="16.75" hidden="false" customHeight="true" outlineLevel="0" collapsed="false">
      <c r="A267" s="251" t="s">
        <v>502</v>
      </c>
      <c r="B267" s="251"/>
      <c r="C267" s="228" t="n">
        <v>10.4</v>
      </c>
      <c r="D267" s="228" t="n">
        <v>94</v>
      </c>
      <c r="E267" s="250"/>
      <c r="F267" s="250"/>
      <c r="G267" s="250"/>
      <c r="H267" s="250"/>
      <c r="I267" s="0"/>
      <c r="J267" s="226" t="n">
        <v>8.08</v>
      </c>
    </row>
    <row r="268" customFormat="false" ht="16.75" hidden="false" customHeight="true" outlineLevel="0" collapsed="false">
      <c r="A268" s="251" t="s">
        <v>503</v>
      </c>
      <c r="B268" s="251"/>
      <c r="C268" s="228" t="n">
        <v>17</v>
      </c>
      <c r="D268" s="228" t="n">
        <v>15</v>
      </c>
      <c r="E268" s="250"/>
      <c r="F268" s="250"/>
      <c r="G268" s="250"/>
      <c r="H268" s="250"/>
      <c r="I268" s="0"/>
      <c r="J268" s="226" t="n">
        <v>8.52</v>
      </c>
    </row>
    <row r="269" customFormat="false" ht="16.75" hidden="false" customHeight="true" outlineLevel="0" collapsed="false">
      <c r="A269" s="251" t="s">
        <v>217</v>
      </c>
      <c r="B269" s="251"/>
      <c r="C269" s="228" t="n">
        <v>18</v>
      </c>
      <c r="D269" s="228" t="n">
        <v>15</v>
      </c>
      <c r="E269" s="250"/>
      <c r="F269" s="250"/>
      <c r="G269" s="250"/>
      <c r="H269" s="250"/>
      <c r="I269" s="0"/>
      <c r="J269" s="226"/>
    </row>
    <row r="270" customFormat="false" ht="16.75" hidden="false" customHeight="true" outlineLevel="0" collapsed="false">
      <c r="A270" s="251" t="s">
        <v>504</v>
      </c>
      <c r="B270" s="251"/>
      <c r="C270" s="228" t="n">
        <v>9</v>
      </c>
      <c r="D270" s="228" t="n">
        <v>9</v>
      </c>
      <c r="E270" s="250"/>
      <c r="F270" s="250"/>
      <c r="G270" s="250"/>
      <c r="H270" s="250"/>
      <c r="I270" s="0"/>
      <c r="J270" s="226" t="n">
        <v>1.2</v>
      </c>
    </row>
    <row r="271" customFormat="false" ht="16.75" hidden="false" customHeight="true" outlineLevel="0" collapsed="false">
      <c r="A271" s="251" t="s">
        <v>505</v>
      </c>
      <c r="B271" s="251"/>
      <c r="C271" s="252" t="n">
        <v>2.6</v>
      </c>
      <c r="D271" s="252" t="n">
        <v>2.6</v>
      </c>
      <c r="E271" s="250"/>
      <c r="F271" s="250"/>
      <c r="G271" s="250"/>
      <c r="H271" s="250"/>
      <c r="I271" s="0"/>
      <c r="J271" s="226"/>
    </row>
    <row r="272" customFormat="false" ht="31.75" hidden="false" customHeight="true" outlineLevel="0" collapsed="false">
      <c r="A272" s="251" t="s">
        <v>455</v>
      </c>
      <c r="B272" s="251"/>
      <c r="C272" s="228" t="n">
        <v>2</v>
      </c>
      <c r="D272" s="228" t="n">
        <v>2</v>
      </c>
      <c r="E272" s="250"/>
      <c r="F272" s="250"/>
      <c r="G272" s="250"/>
      <c r="H272" s="250"/>
      <c r="I272" s="0"/>
      <c r="J272" s="226"/>
    </row>
    <row r="273" customFormat="false" ht="16.15" hidden="false" customHeight="false" outlineLevel="0" collapsed="false">
      <c r="A273" s="234" t="s">
        <v>458</v>
      </c>
      <c r="B273" s="234"/>
      <c r="C273" s="235" t="n">
        <v>0.6</v>
      </c>
      <c r="D273" s="228" t="s">
        <v>277</v>
      </c>
      <c r="E273" s="253"/>
      <c r="F273" s="250"/>
      <c r="G273" s="253"/>
      <c r="H273" s="250"/>
      <c r="I273" s="212"/>
      <c r="J273" s="212"/>
    </row>
    <row r="274" customFormat="false" ht="16.15" hidden="false" customHeight="false" outlineLevel="0" collapsed="false">
      <c r="A274" s="211"/>
      <c r="B274" s="211"/>
      <c r="C274" s="0"/>
      <c r="D274" s="0"/>
      <c r="E274" s="0"/>
      <c r="F274" s="0"/>
      <c r="G274" s="0"/>
      <c r="H274" s="0"/>
      <c r="I274" s="0"/>
      <c r="J274" s="0"/>
    </row>
    <row r="275" customFormat="false" ht="16.15" hidden="false" customHeight="false" outlineLevel="0" collapsed="false">
      <c r="A275" s="211" t="s">
        <v>459</v>
      </c>
      <c r="B275" s="211"/>
      <c r="C275" s="211"/>
      <c r="D275" s="211"/>
      <c r="E275" s="211"/>
      <c r="F275" s="211"/>
      <c r="G275" s="211"/>
      <c r="H275" s="211"/>
      <c r="I275" s="211"/>
      <c r="J275" s="0"/>
    </row>
    <row r="276" customFormat="false" ht="61.75" hidden="false" customHeight="true" outlineLevel="0" collapsed="false">
      <c r="A276" s="237" t="s">
        <v>460</v>
      </c>
      <c r="B276" s="237"/>
      <c r="C276" s="237"/>
      <c r="D276" s="237"/>
      <c r="E276" s="237" t="s">
        <v>461</v>
      </c>
      <c r="F276" s="237"/>
      <c r="G276" s="237" t="s">
        <v>462</v>
      </c>
      <c r="H276" s="237"/>
      <c r="I276" s="237"/>
      <c r="J276" s="254" t="s">
        <v>463</v>
      </c>
    </row>
    <row r="277" customFormat="false" ht="61.75" hidden="false" customHeight="false" outlineLevel="0" collapsed="false">
      <c r="A277" s="237" t="s">
        <v>464</v>
      </c>
      <c r="B277" s="237" t="s">
        <v>465</v>
      </c>
      <c r="C277" s="237" t="s">
        <v>466</v>
      </c>
      <c r="D277" s="237" t="s">
        <v>467</v>
      </c>
      <c r="E277" s="237" t="s">
        <v>468</v>
      </c>
      <c r="F277" s="237" t="s">
        <v>469</v>
      </c>
      <c r="G277" s="237" t="s">
        <v>470</v>
      </c>
      <c r="H277" s="237" t="s">
        <v>471</v>
      </c>
      <c r="I277" s="237" t="s">
        <v>472</v>
      </c>
      <c r="J277" s="254"/>
    </row>
    <row r="278" customFormat="false" ht="16.75" hidden="false" customHeight="false" outlineLevel="0" collapsed="false">
      <c r="A278" s="255" t="s">
        <v>506</v>
      </c>
      <c r="B278" s="256" t="s">
        <v>507</v>
      </c>
      <c r="C278" s="256" t="s">
        <v>508</v>
      </c>
      <c r="D278" s="256" t="s">
        <v>509</v>
      </c>
      <c r="E278" s="256" t="s">
        <v>510</v>
      </c>
      <c r="F278" s="256" t="s">
        <v>511</v>
      </c>
      <c r="G278" s="256" t="s">
        <v>512</v>
      </c>
      <c r="H278" s="256" t="s">
        <v>479</v>
      </c>
      <c r="I278" s="219" t="s">
        <v>513</v>
      </c>
      <c r="J278" s="257" t="n">
        <v>100</v>
      </c>
    </row>
    <row r="279" customFormat="false" ht="16.15" hidden="false" customHeight="false" outlineLevel="0" collapsed="false">
      <c r="A279" s="258" t="n">
        <v>26.3</v>
      </c>
      <c r="B279" s="258" t="n">
        <v>10.9</v>
      </c>
      <c r="C279" s="258" t="n">
        <v>32</v>
      </c>
      <c r="D279" s="258" t="n">
        <v>366</v>
      </c>
      <c r="E279" s="258" t="n">
        <f aca="false">E278*0.8</f>
        <v>9.28</v>
      </c>
      <c r="F279" s="258" t="n">
        <f aca="false">F278*0.8</f>
        <v>0.72</v>
      </c>
      <c r="G279" s="258" t="n">
        <f aca="false">G278*0.8</f>
        <v>0</v>
      </c>
      <c r="H279" s="258" t="n">
        <f aca="false">H278*0.8</f>
        <v>0.08</v>
      </c>
      <c r="I279" s="258" t="n">
        <f aca="false">I278*0.8</f>
        <v>0.56</v>
      </c>
      <c r="J279" s="243" t="n">
        <v>70130</v>
      </c>
    </row>
    <row r="280" customFormat="false" ht="16.15" hidden="false" customHeight="false" outlineLevel="0" collapsed="false">
      <c r="A280" s="244" t="s">
        <v>482</v>
      </c>
      <c r="B280" s="244"/>
      <c r="C280" s="244"/>
      <c r="D280" s="244"/>
      <c r="E280" s="244"/>
      <c r="F280" s="244"/>
      <c r="G280" s="244"/>
      <c r="H280" s="244"/>
      <c r="I280" s="244"/>
      <c r="J280" s="0"/>
    </row>
    <row r="281" customFormat="false" ht="157.9" hidden="false" customHeight="true" outlineLevel="0" collapsed="false">
      <c r="A281" s="259" t="s">
        <v>552</v>
      </c>
      <c r="B281" s="259"/>
      <c r="C281" s="259"/>
      <c r="D281" s="259"/>
      <c r="E281" s="259"/>
      <c r="F281" s="259"/>
      <c r="G281" s="259"/>
      <c r="H281" s="259"/>
      <c r="I281" s="259"/>
      <c r="J281" s="259"/>
    </row>
    <row r="282" customFormat="false" ht="16.15" hidden="false" customHeight="false" outlineLevel="0" collapsed="false">
      <c r="A282" s="246" t="s">
        <v>484</v>
      </c>
      <c r="B282" s="246"/>
      <c r="C282" s="210" t="s">
        <v>485</v>
      </c>
      <c r="D282" s="0"/>
      <c r="E282" s="0"/>
      <c r="F282" s="0"/>
      <c r="G282" s="0"/>
      <c r="H282" s="0"/>
      <c r="I282" s="0"/>
      <c r="J282" s="0"/>
    </row>
    <row r="283" customFormat="false" ht="16.15" hidden="false" customHeight="false" outlineLevel="0" collapsed="false">
      <c r="A283" s="210" t="s">
        <v>496</v>
      </c>
      <c r="B283" s="0"/>
      <c r="C283" s="210" t="s">
        <v>497</v>
      </c>
      <c r="D283" s="0"/>
      <c r="E283" s="0"/>
      <c r="F283" s="0"/>
      <c r="G283" s="0"/>
      <c r="H283" s="0"/>
      <c r="I283" s="0"/>
      <c r="J283" s="0"/>
    </row>
    <row r="284" customFormat="false" ht="16.15" hidden="false" customHeight="false" outlineLevel="0" collapsed="false">
      <c r="A284" s="0"/>
      <c r="B284" s="0"/>
      <c r="C284" s="0"/>
      <c r="D284" s="0"/>
      <c r="E284" s="0"/>
      <c r="F284" s="0"/>
      <c r="G284" s="0"/>
      <c r="H284" s="0"/>
      <c r="I284" s="0"/>
      <c r="J284" s="0"/>
    </row>
    <row r="285" customFormat="false" ht="16.15" hidden="false" customHeight="false" outlineLevel="0" collapsed="false">
      <c r="A285" s="0"/>
      <c r="B285" s="0"/>
      <c r="C285" s="0"/>
      <c r="D285" s="0"/>
      <c r="E285" s="0"/>
      <c r="F285" s="0"/>
      <c r="G285" s="0"/>
      <c r="H285" s="0"/>
      <c r="I285" s="0"/>
      <c r="J285" s="0"/>
    </row>
    <row r="286" customFormat="false" ht="16.15" hidden="false" customHeight="false" outlineLevel="0" collapsed="false">
      <c r="A286" s="0"/>
      <c r="B286" s="0"/>
      <c r="C286" s="0"/>
      <c r="D286" s="0"/>
      <c r="E286" s="0"/>
      <c r="F286" s="0"/>
      <c r="G286" s="0"/>
      <c r="H286" s="0"/>
      <c r="I286" s="0"/>
      <c r="J286" s="0"/>
    </row>
    <row r="287" customFormat="false" ht="16.15" hidden="false" customHeight="false" outlineLevel="0" collapsed="false">
      <c r="A287" s="213" t="s">
        <v>441</v>
      </c>
      <c r="B287" s="213"/>
      <c r="C287" s="213" t="s">
        <v>553</v>
      </c>
      <c r="D287" s="213"/>
      <c r="E287" s="213"/>
      <c r="F287" s="213"/>
      <c r="G287" s="213"/>
      <c r="H287" s="213"/>
      <c r="I287" s="213"/>
      <c r="J287" s="0"/>
    </row>
    <row r="288" customFormat="false" ht="16.15" hidden="false" customHeight="false" outlineLevel="0" collapsed="false">
      <c r="A288" s="213" t="s">
        <v>443</v>
      </c>
      <c r="B288" s="213"/>
      <c r="C288" s="214" t="s">
        <v>121</v>
      </c>
      <c r="D288" s="214"/>
      <c r="E288" s="214"/>
      <c r="F288" s="214"/>
      <c r="G288" s="214"/>
      <c r="H288" s="214"/>
      <c r="I288" s="214"/>
      <c r="J288" s="0"/>
    </row>
    <row r="289" customFormat="false" ht="16.75" hidden="false" customHeight="true" outlineLevel="0" collapsed="false">
      <c r="A289" s="215" t="s">
        <v>445</v>
      </c>
      <c r="B289" s="215"/>
      <c r="C289" s="128" t="s">
        <v>499</v>
      </c>
      <c r="D289" s="128"/>
      <c r="E289" s="128"/>
      <c r="F289" s="128"/>
      <c r="G289" s="128"/>
      <c r="H289" s="128"/>
      <c r="I289" s="128"/>
      <c r="J289" s="0"/>
    </row>
    <row r="290" customFormat="false" ht="16.15" hidden="false" customHeight="false" outlineLevel="0" collapsed="false">
      <c r="A290" s="128"/>
      <c r="B290" s="128"/>
      <c r="C290" s="217"/>
      <c r="D290" s="217"/>
      <c r="E290" s="217"/>
      <c r="F290" s="217"/>
      <c r="G290" s="217"/>
      <c r="H290" s="217"/>
      <c r="I290" s="0"/>
      <c r="J290" s="0"/>
    </row>
    <row r="291" customFormat="false" ht="16.75" hidden="false" customHeight="true" outlineLevel="0" collapsed="false">
      <c r="A291" s="247" t="s">
        <v>448</v>
      </c>
      <c r="B291" s="247"/>
      <c r="C291" s="248" t="s">
        <v>449</v>
      </c>
      <c r="D291" s="248"/>
      <c r="E291" s="248"/>
      <c r="F291" s="248"/>
      <c r="G291" s="248"/>
      <c r="H291" s="248"/>
      <c r="I291" s="220"/>
      <c r="J291" s="220"/>
    </row>
    <row r="292" customFormat="false" ht="16.15" hidden="false" customHeight="false" outlineLevel="0" collapsed="false">
      <c r="A292" s="247"/>
      <c r="B292" s="247"/>
      <c r="C292" s="218" t="s">
        <v>450</v>
      </c>
      <c r="D292" s="218"/>
      <c r="E292" s="218" t="s">
        <v>450</v>
      </c>
      <c r="F292" s="218"/>
      <c r="G292" s="218" t="s">
        <v>450</v>
      </c>
      <c r="H292" s="218"/>
      <c r="I292" s="0"/>
      <c r="J292" s="0"/>
    </row>
    <row r="293" customFormat="false" ht="16.15" hidden="false" customHeight="false" outlineLevel="0" collapsed="false">
      <c r="A293" s="247"/>
      <c r="B293" s="247"/>
      <c r="C293" s="218" t="s">
        <v>451</v>
      </c>
      <c r="D293" s="218" t="s">
        <v>452</v>
      </c>
      <c r="E293" s="218" t="s">
        <v>451</v>
      </c>
      <c r="F293" s="218" t="s">
        <v>452</v>
      </c>
      <c r="G293" s="218" t="s">
        <v>451</v>
      </c>
      <c r="H293" s="218" t="s">
        <v>452</v>
      </c>
      <c r="I293" s="0"/>
      <c r="J293" s="221"/>
    </row>
    <row r="294" customFormat="false" ht="16.15" hidden="false" customHeight="false" outlineLevel="0" collapsed="false">
      <c r="A294" s="60" t="s">
        <v>123</v>
      </c>
      <c r="B294" s="60"/>
      <c r="C294" s="23" t="n">
        <v>132</v>
      </c>
      <c r="D294" s="228" t="n">
        <v>120</v>
      </c>
      <c r="E294" s="250"/>
      <c r="F294" s="250"/>
      <c r="G294" s="250"/>
      <c r="H294" s="250"/>
      <c r="I294" s="212"/>
      <c r="J294" s="222" t="n">
        <v>76.68</v>
      </c>
    </row>
    <row r="295" customFormat="false" ht="16.15" hidden="false" customHeight="false" outlineLevel="0" collapsed="false">
      <c r="A295" s="60" t="s">
        <v>58</v>
      </c>
      <c r="B295" s="60"/>
      <c r="C295" s="102" t="n">
        <v>7</v>
      </c>
      <c r="D295" s="228" t="n">
        <v>7</v>
      </c>
      <c r="E295" s="250"/>
      <c r="F295" s="250"/>
      <c r="G295" s="250"/>
      <c r="H295" s="250"/>
      <c r="I295" s="0"/>
      <c r="J295" s="226" t="n">
        <v>23.2</v>
      </c>
    </row>
    <row r="296" customFormat="false" ht="16.75" hidden="false" customHeight="true" outlineLevel="0" collapsed="false">
      <c r="A296" s="22" t="s">
        <v>51</v>
      </c>
      <c r="B296" s="22"/>
      <c r="C296" s="23" t="n">
        <v>134</v>
      </c>
      <c r="D296" s="228" t="n">
        <v>75</v>
      </c>
      <c r="E296" s="250"/>
      <c r="F296" s="250"/>
      <c r="G296" s="250"/>
      <c r="H296" s="250"/>
      <c r="I296" s="0"/>
      <c r="J296" s="226" t="n">
        <v>8.08</v>
      </c>
    </row>
    <row r="297" customFormat="false" ht="16.75" hidden="false" customHeight="true" outlineLevel="0" collapsed="false">
      <c r="A297" s="22" t="s">
        <v>52</v>
      </c>
      <c r="B297" s="22"/>
      <c r="C297" s="23" t="n">
        <v>143</v>
      </c>
      <c r="D297" s="228" t="n">
        <v>75</v>
      </c>
      <c r="E297" s="250"/>
      <c r="F297" s="250"/>
      <c r="G297" s="250"/>
      <c r="H297" s="250"/>
      <c r="I297" s="0"/>
      <c r="J297" s="226" t="n">
        <v>8.52</v>
      </c>
    </row>
    <row r="298" customFormat="false" ht="16.75" hidden="false" customHeight="true" outlineLevel="0" collapsed="false">
      <c r="A298" s="22" t="s">
        <v>53</v>
      </c>
      <c r="B298" s="22"/>
      <c r="C298" s="23" t="n">
        <v>154</v>
      </c>
      <c r="D298" s="228" t="n">
        <v>75</v>
      </c>
      <c r="E298" s="250"/>
      <c r="F298" s="250"/>
      <c r="G298" s="250"/>
      <c r="H298" s="250"/>
      <c r="I298" s="0"/>
      <c r="J298" s="226"/>
    </row>
    <row r="299" customFormat="false" ht="16.75" hidden="false" customHeight="true" outlineLevel="0" collapsed="false">
      <c r="A299" s="22" t="s">
        <v>54</v>
      </c>
      <c r="B299" s="22"/>
      <c r="C299" s="23" t="n">
        <v>167</v>
      </c>
      <c r="D299" s="228" t="n">
        <v>75</v>
      </c>
      <c r="E299" s="250"/>
      <c r="F299" s="250"/>
      <c r="G299" s="250"/>
      <c r="H299" s="250"/>
      <c r="I299" s="0"/>
      <c r="J299" s="226" t="n">
        <v>1.2</v>
      </c>
    </row>
    <row r="300" customFormat="false" ht="16.75" hidden="false" customHeight="true" outlineLevel="0" collapsed="false">
      <c r="A300" s="22" t="s">
        <v>124</v>
      </c>
      <c r="B300" s="22"/>
      <c r="C300" s="23" t="n">
        <v>45</v>
      </c>
      <c r="D300" s="252" t="n">
        <v>42</v>
      </c>
      <c r="E300" s="250"/>
      <c r="F300" s="250"/>
      <c r="G300" s="250"/>
      <c r="H300" s="250"/>
      <c r="I300" s="0"/>
      <c r="J300" s="226"/>
    </row>
    <row r="301" customFormat="false" ht="16.15" hidden="false" customHeight="false" outlineLevel="0" collapsed="false">
      <c r="A301" s="60" t="s">
        <v>118</v>
      </c>
      <c r="B301" s="60"/>
      <c r="C301" s="23" t="n">
        <v>24</v>
      </c>
      <c r="D301" s="228" t="n">
        <v>20</v>
      </c>
      <c r="E301" s="250"/>
      <c r="F301" s="250"/>
      <c r="G301" s="250"/>
      <c r="H301" s="250"/>
      <c r="I301" s="0"/>
      <c r="J301" s="226"/>
    </row>
    <row r="302" customFormat="false" ht="16.15" hidden="false" customHeight="false" outlineLevel="0" collapsed="false">
      <c r="A302" s="60" t="s">
        <v>125</v>
      </c>
      <c r="B302" s="60"/>
      <c r="C302" s="102" t="n">
        <v>16</v>
      </c>
      <c r="D302" s="228" t="n">
        <v>16</v>
      </c>
      <c r="E302" s="250"/>
      <c r="F302" s="250"/>
      <c r="G302" s="250"/>
      <c r="H302" s="250"/>
      <c r="I302" s="0"/>
      <c r="J302" s="226"/>
    </row>
    <row r="303" customFormat="false" ht="16.15" hidden="false" customHeight="false" outlineLevel="0" collapsed="false">
      <c r="A303" s="60" t="s">
        <v>69</v>
      </c>
      <c r="B303" s="60"/>
      <c r="C303" s="23" t="n">
        <v>3</v>
      </c>
      <c r="D303" s="228" t="n">
        <v>3</v>
      </c>
      <c r="E303" s="250"/>
      <c r="F303" s="250"/>
      <c r="G303" s="250"/>
      <c r="H303" s="250"/>
      <c r="I303" s="0"/>
      <c r="J303" s="226"/>
    </row>
    <row r="304" customFormat="false" ht="16.15" hidden="false" customHeight="false" outlineLevel="0" collapsed="false">
      <c r="A304" s="61" t="s">
        <v>126</v>
      </c>
      <c r="B304" s="61"/>
      <c r="C304" s="29" t="s">
        <v>127</v>
      </c>
      <c r="D304" s="228"/>
      <c r="E304" s="250"/>
      <c r="F304" s="250"/>
      <c r="G304" s="250"/>
      <c r="H304" s="250"/>
      <c r="I304" s="0"/>
      <c r="J304" s="226"/>
    </row>
    <row r="305" customFormat="false" ht="16.75" hidden="false" customHeight="true" outlineLevel="0" collapsed="false">
      <c r="A305" s="22" t="s">
        <v>25</v>
      </c>
      <c r="B305" s="22"/>
      <c r="C305" s="23" t="n">
        <v>12.5</v>
      </c>
      <c r="D305" s="228" t="n">
        <v>12.5</v>
      </c>
      <c r="E305" s="250"/>
      <c r="F305" s="250"/>
      <c r="G305" s="250"/>
      <c r="H305" s="250"/>
      <c r="I305" s="0"/>
      <c r="J305" s="226"/>
    </row>
    <row r="306" customFormat="false" ht="16.75" hidden="false" customHeight="true" outlineLevel="0" collapsed="false">
      <c r="A306" s="22" t="s">
        <v>30</v>
      </c>
      <c r="B306" s="22"/>
      <c r="C306" s="23" t="n">
        <v>3.7</v>
      </c>
      <c r="D306" s="228" t="n">
        <v>3.7</v>
      </c>
      <c r="E306" s="250"/>
      <c r="F306" s="250"/>
      <c r="G306" s="250"/>
      <c r="H306" s="250"/>
      <c r="I306" s="0"/>
      <c r="J306" s="226"/>
    </row>
    <row r="307" customFormat="false" ht="16.15" hidden="false" customHeight="false" outlineLevel="0" collapsed="false">
      <c r="A307" s="60" t="s">
        <v>32</v>
      </c>
      <c r="B307" s="60"/>
      <c r="C307" s="23" t="n">
        <v>37.5</v>
      </c>
      <c r="D307" s="228" t="n">
        <v>37.5</v>
      </c>
      <c r="E307" s="253"/>
      <c r="F307" s="250"/>
      <c r="G307" s="253"/>
      <c r="H307" s="250"/>
      <c r="I307" s="212"/>
      <c r="J307" s="212"/>
    </row>
    <row r="308" customFormat="false" ht="16.15" hidden="false" customHeight="false" outlineLevel="0" collapsed="false">
      <c r="A308" s="60" t="s">
        <v>128</v>
      </c>
      <c r="B308" s="60"/>
      <c r="C308" s="23" t="n">
        <v>2</v>
      </c>
      <c r="D308" s="194" t="n">
        <v>2</v>
      </c>
      <c r="E308" s="124"/>
      <c r="F308" s="124"/>
      <c r="G308" s="124"/>
      <c r="H308" s="124"/>
      <c r="I308" s="0"/>
      <c r="J308" s="0"/>
    </row>
    <row r="309" customFormat="false" ht="16.15" hidden="false" customHeight="false" outlineLevel="0" collapsed="false">
      <c r="A309" s="60" t="s">
        <v>69</v>
      </c>
      <c r="B309" s="60"/>
      <c r="C309" s="23" t="n">
        <v>0.5</v>
      </c>
      <c r="D309" s="264" t="n">
        <v>0.5</v>
      </c>
      <c r="E309" s="264"/>
      <c r="F309" s="264"/>
      <c r="G309" s="264"/>
      <c r="H309" s="264"/>
      <c r="I309" s="211"/>
      <c r="J309" s="0"/>
    </row>
    <row r="310" customFormat="false" ht="16.15" hidden="false" customHeight="false" outlineLevel="0" collapsed="false">
      <c r="A310" s="61" t="s">
        <v>129</v>
      </c>
      <c r="B310" s="61"/>
      <c r="C310" s="264"/>
      <c r="D310" s="264" t="s">
        <v>122</v>
      </c>
      <c r="E310" s="264"/>
      <c r="F310" s="264"/>
      <c r="G310" s="264"/>
      <c r="H310" s="264"/>
      <c r="I310" s="211"/>
      <c r="J310" s="0"/>
    </row>
    <row r="311" customFormat="false" ht="16.15" hidden="false" customHeight="false" outlineLevel="0" collapsed="false">
      <c r="A311" s="61"/>
      <c r="B311" s="237"/>
      <c r="C311" s="211"/>
      <c r="D311" s="211"/>
      <c r="E311" s="211"/>
      <c r="F311" s="211"/>
      <c r="G311" s="211"/>
      <c r="H311" s="211"/>
      <c r="I311" s="211"/>
      <c r="J311" s="0"/>
    </row>
    <row r="312" customFormat="false" ht="31.3" hidden="false" customHeight="true" outlineLevel="0" collapsed="false">
      <c r="A312" s="61"/>
      <c r="B312" s="237"/>
      <c r="C312" s="237"/>
      <c r="D312" s="237"/>
      <c r="E312" s="237" t="s">
        <v>461</v>
      </c>
      <c r="F312" s="237"/>
      <c r="G312" s="237" t="s">
        <v>462</v>
      </c>
      <c r="H312" s="237"/>
      <c r="I312" s="237"/>
      <c r="J312" s="254" t="s">
        <v>463</v>
      </c>
    </row>
    <row r="313" customFormat="false" ht="31.75" hidden="false" customHeight="false" outlineLevel="0" collapsed="false">
      <c r="A313" s="237" t="s">
        <v>464</v>
      </c>
      <c r="B313" s="237" t="s">
        <v>465</v>
      </c>
      <c r="C313" s="237" t="s">
        <v>466</v>
      </c>
      <c r="D313" s="237" t="s">
        <v>467</v>
      </c>
      <c r="E313" s="237" t="s">
        <v>468</v>
      </c>
      <c r="F313" s="237" t="s">
        <v>469</v>
      </c>
      <c r="G313" s="237" t="s">
        <v>470</v>
      </c>
      <c r="H313" s="237" t="s">
        <v>471</v>
      </c>
      <c r="I313" s="237" t="s">
        <v>472</v>
      </c>
      <c r="J313" s="254"/>
    </row>
    <row r="314" customFormat="false" ht="16.75" hidden="false" customHeight="false" outlineLevel="0" collapsed="false">
      <c r="A314" s="255" t="s">
        <v>506</v>
      </c>
      <c r="B314" s="256" t="s">
        <v>507</v>
      </c>
      <c r="C314" s="256" t="s">
        <v>508</v>
      </c>
      <c r="D314" s="256" t="s">
        <v>509</v>
      </c>
      <c r="E314" s="256" t="s">
        <v>510</v>
      </c>
      <c r="F314" s="256" t="s">
        <v>511</v>
      </c>
      <c r="G314" s="256" t="s">
        <v>512</v>
      </c>
      <c r="H314" s="256" t="s">
        <v>479</v>
      </c>
      <c r="I314" s="219" t="s">
        <v>513</v>
      </c>
      <c r="J314" s="257" t="s">
        <v>122</v>
      </c>
    </row>
    <row r="315" customFormat="false" ht="16.15" hidden="false" customHeight="false" outlineLevel="0" collapsed="false">
      <c r="A315" s="244" t="s">
        <v>482</v>
      </c>
      <c r="B315" s="244"/>
      <c r="C315" s="244"/>
      <c r="D315" s="244"/>
      <c r="E315" s="244"/>
      <c r="F315" s="244"/>
      <c r="G315" s="244"/>
      <c r="H315" s="244"/>
      <c r="I315" s="244"/>
      <c r="J315" s="0"/>
    </row>
    <row r="316" customFormat="false" ht="107.6" hidden="false" customHeight="true" outlineLevel="0" collapsed="false">
      <c r="A316" s="259" t="s">
        <v>554</v>
      </c>
      <c r="B316" s="259"/>
      <c r="C316" s="259"/>
      <c r="D316" s="259"/>
      <c r="E316" s="259"/>
      <c r="F316" s="259"/>
      <c r="G316" s="259"/>
      <c r="H316" s="259"/>
      <c r="I316" s="259"/>
      <c r="J316" s="259"/>
    </row>
    <row r="317" customFormat="false" ht="16.15" hidden="false" customHeight="false" outlineLevel="0" collapsed="false">
      <c r="A317" s="246" t="s">
        <v>484</v>
      </c>
      <c r="B317" s="246"/>
      <c r="C317" s="210" t="s">
        <v>555</v>
      </c>
      <c r="D317" s="0"/>
      <c r="E317" s="0"/>
      <c r="F317" s="0"/>
      <c r="G317" s="0"/>
      <c r="H317" s="0"/>
      <c r="I317" s="0"/>
      <c r="J317" s="0"/>
    </row>
    <row r="318" customFormat="false" ht="16.15" hidden="false" customHeight="false" outlineLevel="0" collapsed="false">
      <c r="A318" s="210" t="s">
        <v>496</v>
      </c>
      <c r="C318" s="210" t="s">
        <v>497</v>
      </c>
      <c r="D318" s="0"/>
      <c r="E318" s="0"/>
      <c r="F318" s="0"/>
      <c r="G318" s="0"/>
      <c r="H318" s="0"/>
      <c r="I318" s="0"/>
      <c r="J318" s="0"/>
    </row>
    <row r="1048576" customFormat="false" ht="12.8" hidden="false" customHeight="false" outlineLevel="0" collapsed="false"/>
  </sheetData>
  <mergeCells count="318">
    <mergeCell ref="A1:B1"/>
    <mergeCell ref="A2:B2"/>
    <mergeCell ref="C2:I2"/>
    <mergeCell ref="A3:B3"/>
    <mergeCell ref="C3:I3"/>
    <mergeCell ref="A4:B4"/>
    <mergeCell ref="C4:I4"/>
    <mergeCell ref="A5:B5"/>
    <mergeCell ref="A6:B8"/>
    <mergeCell ref="C6:H6"/>
    <mergeCell ref="C7:D7"/>
    <mergeCell ref="E7:F7"/>
    <mergeCell ref="G7:H7"/>
    <mergeCell ref="A9:B9"/>
    <mergeCell ref="A10:B10"/>
    <mergeCell ref="A11:B11"/>
    <mergeCell ref="A12:B12"/>
    <mergeCell ref="A13:B13"/>
    <mergeCell ref="A14:B14"/>
    <mergeCell ref="A15:B15"/>
    <mergeCell ref="A17:B17"/>
    <mergeCell ref="A18:B18"/>
    <mergeCell ref="A19:B19"/>
    <mergeCell ref="A20:B20"/>
    <mergeCell ref="A21:I21"/>
    <mergeCell ref="A22:D22"/>
    <mergeCell ref="E22:F22"/>
    <mergeCell ref="G22:I22"/>
    <mergeCell ref="J22:J23"/>
    <mergeCell ref="A26:I26"/>
    <mergeCell ref="A27:J27"/>
    <mergeCell ref="A28:B28"/>
    <mergeCell ref="C29:N29"/>
    <mergeCell ref="A37:B37"/>
    <mergeCell ref="A38:B38"/>
    <mergeCell ref="C38:I38"/>
    <mergeCell ref="A39:B39"/>
    <mergeCell ref="C39:I39"/>
    <mergeCell ref="A40:B40"/>
    <mergeCell ref="C40:I40"/>
    <mergeCell ref="A41:B41"/>
    <mergeCell ref="A42:B44"/>
    <mergeCell ref="C42:H42"/>
    <mergeCell ref="C43:D43"/>
    <mergeCell ref="E43:F43"/>
    <mergeCell ref="G43:H43"/>
    <mergeCell ref="A45:B45"/>
    <mergeCell ref="A46:B46"/>
    <mergeCell ref="A47:B47"/>
    <mergeCell ref="A48:B48"/>
    <mergeCell ref="A49:B49"/>
    <mergeCell ref="A50:B50"/>
    <mergeCell ref="A51:B51"/>
    <mergeCell ref="A52:B52"/>
    <mergeCell ref="A53:B53"/>
    <mergeCell ref="A54:B54"/>
    <mergeCell ref="A55:I55"/>
    <mergeCell ref="A56:D56"/>
    <mergeCell ref="E56:F56"/>
    <mergeCell ref="G56:I56"/>
    <mergeCell ref="J56:J57"/>
    <mergeCell ref="A60:I60"/>
    <mergeCell ref="A61:J61"/>
    <mergeCell ref="A62:B62"/>
    <mergeCell ref="A64:B64"/>
    <mergeCell ref="A65:B65"/>
    <mergeCell ref="C65:I65"/>
    <mergeCell ref="A66:B66"/>
    <mergeCell ref="C66:I66"/>
    <mergeCell ref="A67:B67"/>
    <mergeCell ref="C67:I67"/>
    <mergeCell ref="A68:B68"/>
    <mergeCell ref="A69:B71"/>
    <mergeCell ref="C69:H69"/>
    <mergeCell ref="C70:D70"/>
    <mergeCell ref="E70:F70"/>
    <mergeCell ref="G70:H70"/>
    <mergeCell ref="A72:B72"/>
    <mergeCell ref="A73:B73"/>
    <mergeCell ref="A74:B74"/>
    <mergeCell ref="A75:B75"/>
    <mergeCell ref="A76:B76"/>
    <mergeCell ref="A77:B77"/>
    <mergeCell ref="A78:B78"/>
    <mergeCell ref="A79:B79"/>
    <mergeCell ref="A80:I80"/>
    <mergeCell ref="A81:D81"/>
    <mergeCell ref="E81:F81"/>
    <mergeCell ref="G81:I81"/>
    <mergeCell ref="J81:J82"/>
    <mergeCell ref="A85:I85"/>
    <mergeCell ref="A86:J86"/>
    <mergeCell ref="A87:B87"/>
    <mergeCell ref="A89:B89"/>
    <mergeCell ref="A90:B90"/>
    <mergeCell ref="A91:B91"/>
    <mergeCell ref="C91:I91"/>
    <mergeCell ref="A92:B92"/>
    <mergeCell ref="C92:I92"/>
    <mergeCell ref="A93:B93"/>
    <mergeCell ref="C93:I93"/>
    <mergeCell ref="A94:B94"/>
    <mergeCell ref="A95:B97"/>
    <mergeCell ref="C95:H95"/>
    <mergeCell ref="C96:D96"/>
    <mergeCell ref="E96:F96"/>
    <mergeCell ref="G96:H96"/>
    <mergeCell ref="A98:B98"/>
    <mergeCell ref="A99:B99"/>
    <mergeCell ref="A100:B100"/>
    <mergeCell ref="A101:B101"/>
    <mergeCell ref="A102:B102"/>
    <mergeCell ref="A103:B103"/>
    <mergeCell ref="A104:B104"/>
    <mergeCell ref="A105:B105"/>
    <mergeCell ref="A106:B106"/>
    <mergeCell ref="A107:B107"/>
    <mergeCell ref="A108:B108"/>
    <mergeCell ref="A109:B109"/>
    <mergeCell ref="A110:I110"/>
    <mergeCell ref="A111:D111"/>
    <mergeCell ref="E111:F111"/>
    <mergeCell ref="G111:I111"/>
    <mergeCell ref="J111:J112"/>
    <mergeCell ref="A116:I116"/>
    <mergeCell ref="A117:J117"/>
    <mergeCell ref="A118:B118"/>
    <mergeCell ref="A124:B124"/>
    <mergeCell ref="C124:I124"/>
    <mergeCell ref="A125:B125"/>
    <mergeCell ref="C125:I125"/>
    <mergeCell ref="A126:B126"/>
    <mergeCell ref="C126:I126"/>
    <mergeCell ref="A127:B127"/>
    <mergeCell ref="A128:B130"/>
    <mergeCell ref="C128:H128"/>
    <mergeCell ref="C129:D129"/>
    <mergeCell ref="E129:F129"/>
    <mergeCell ref="G129:H129"/>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I143"/>
    <mergeCell ref="A144:D144"/>
    <mergeCell ref="E144:F144"/>
    <mergeCell ref="G144:I144"/>
    <mergeCell ref="J144:J145"/>
    <mergeCell ref="A149:I149"/>
    <mergeCell ref="A150:J150"/>
    <mergeCell ref="A151:B151"/>
    <mergeCell ref="A157:B157"/>
    <mergeCell ref="C157:I157"/>
    <mergeCell ref="A158:B158"/>
    <mergeCell ref="C158:I158"/>
    <mergeCell ref="A159:B159"/>
    <mergeCell ref="C159:I159"/>
    <mergeCell ref="A160:B160"/>
    <mergeCell ref="A161:B163"/>
    <mergeCell ref="C161:H161"/>
    <mergeCell ref="C162:D162"/>
    <mergeCell ref="E162:F162"/>
    <mergeCell ref="G162:H162"/>
    <mergeCell ref="A164:B164"/>
    <mergeCell ref="A165:B165"/>
    <mergeCell ref="A166:B166"/>
    <mergeCell ref="A167:B167"/>
    <mergeCell ref="A168:B168"/>
    <mergeCell ref="A169:B169"/>
    <mergeCell ref="A170:B170"/>
    <mergeCell ref="A172:B172"/>
    <mergeCell ref="A173:B173"/>
    <mergeCell ref="A174:B174"/>
    <mergeCell ref="A175:B175"/>
    <mergeCell ref="A176:I176"/>
    <mergeCell ref="A177:D177"/>
    <mergeCell ref="E177:F177"/>
    <mergeCell ref="G177:I177"/>
    <mergeCell ref="J177:J178"/>
    <mergeCell ref="A181:I181"/>
    <mergeCell ref="A182:J182"/>
    <mergeCell ref="A183:B183"/>
    <mergeCell ref="C184:N184"/>
    <mergeCell ref="A196:B196"/>
    <mergeCell ref="C196:I196"/>
    <mergeCell ref="A197:B197"/>
    <mergeCell ref="C197:I197"/>
    <mergeCell ref="A198:B198"/>
    <mergeCell ref="C198:I198"/>
    <mergeCell ref="A199:B199"/>
    <mergeCell ref="A200:B202"/>
    <mergeCell ref="C200:H200"/>
    <mergeCell ref="C201:D201"/>
    <mergeCell ref="E201:F201"/>
    <mergeCell ref="G201:H201"/>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I215"/>
    <mergeCell ref="A216:D216"/>
    <mergeCell ref="E216:F216"/>
    <mergeCell ref="G216:I216"/>
    <mergeCell ref="J216:J217"/>
    <mergeCell ref="A221:I221"/>
    <mergeCell ref="A222:J222"/>
    <mergeCell ref="A223:B223"/>
    <mergeCell ref="A229:B229"/>
    <mergeCell ref="C229:I229"/>
    <mergeCell ref="A230:B230"/>
    <mergeCell ref="C230:I230"/>
    <mergeCell ref="A231:B231"/>
    <mergeCell ref="C231:I231"/>
    <mergeCell ref="A232:B232"/>
    <mergeCell ref="A233:B235"/>
    <mergeCell ref="C233:H233"/>
    <mergeCell ref="C234:D234"/>
    <mergeCell ref="E234:F234"/>
    <mergeCell ref="G234:H234"/>
    <mergeCell ref="A236:B236"/>
    <mergeCell ref="A237:B237"/>
    <mergeCell ref="A238:B238"/>
    <mergeCell ref="A239:B239"/>
    <mergeCell ref="A240:B240"/>
    <mergeCell ref="A241:B241"/>
    <mergeCell ref="A242:B242"/>
    <mergeCell ref="A243:B243"/>
    <mergeCell ref="A244:B244"/>
    <mergeCell ref="A245:B245"/>
    <mergeCell ref="A246:I246"/>
    <mergeCell ref="A247:D247"/>
    <mergeCell ref="E247:F247"/>
    <mergeCell ref="G247:I247"/>
    <mergeCell ref="J247:J248"/>
    <mergeCell ref="A251:I251"/>
    <mergeCell ref="A252:J252"/>
    <mergeCell ref="A253:B253"/>
    <mergeCell ref="A258:B258"/>
    <mergeCell ref="C258:I258"/>
    <mergeCell ref="A259:B259"/>
    <mergeCell ref="C259:I259"/>
    <mergeCell ref="A260:B260"/>
    <mergeCell ref="C260:I260"/>
    <mergeCell ref="A261:B261"/>
    <mergeCell ref="A262:B264"/>
    <mergeCell ref="C262:H262"/>
    <mergeCell ref="C263:D263"/>
    <mergeCell ref="E263:F263"/>
    <mergeCell ref="G263:H263"/>
    <mergeCell ref="A265:B265"/>
    <mergeCell ref="A266:B266"/>
    <mergeCell ref="A267:B267"/>
    <mergeCell ref="A268:B268"/>
    <mergeCell ref="A269:B269"/>
    <mergeCell ref="A270:B270"/>
    <mergeCell ref="A271:B271"/>
    <mergeCell ref="A272:B272"/>
    <mergeCell ref="A273:B273"/>
    <mergeCell ref="A274:B274"/>
    <mergeCell ref="A275:I275"/>
    <mergeCell ref="A276:D276"/>
    <mergeCell ref="E276:F276"/>
    <mergeCell ref="G276:I276"/>
    <mergeCell ref="J276:J277"/>
    <mergeCell ref="A280:I280"/>
    <mergeCell ref="A281:J281"/>
    <mergeCell ref="A282:B282"/>
    <mergeCell ref="A287:B287"/>
    <mergeCell ref="C287:I287"/>
    <mergeCell ref="A288:B288"/>
    <mergeCell ref="C288:I288"/>
    <mergeCell ref="A289:B289"/>
    <mergeCell ref="C289:I289"/>
    <mergeCell ref="A290:B290"/>
    <mergeCell ref="A291:B293"/>
    <mergeCell ref="C291:H291"/>
    <mergeCell ref="C292:D292"/>
    <mergeCell ref="E292:F292"/>
    <mergeCell ref="G292:H292"/>
    <mergeCell ref="A294:B294"/>
    <mergeCell ref="A295:B295"/>
    <mergeCell ref="A296:B296"/>
    <mergeCell ref="A297:B297"/>
    <mergeCell ref="A298:B298"/>
    <mergeCell ref="A299:B299"/>
    <mergeCell ref="A300:B300"/>
    <mergeCell ref="A301:B301"/>
    <mergeCell ref="A302:B302"/>
    <mergeCell ref="A303:B303"/>
    <mergeCell ref="A304:B304"/>
    <mergeCell ref="A305:B305"/>
    <mergeCell ref="A306:B306"/>
    <mergeCell ref="A307:B307"/>
    <mergeCell ref="A308:B308"/>
    <mergeCell ref="A309:B309"/>
    <mergeCell ref="A310:B310"/>
    <mergeCell ref="E312:F312"/>
    <mergeCell ref="G312:I312"/>
    <mergeCell ref="J312:J313"/>
    <mergeCell ref="A315:I315"/>
    <mergeCell ref="A316:J316"/>
    <mergeCell ref="A317:B317"/>
  </mergeCell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&amp;C&amp;A</oddHeader>
    <oddFooter>&amp;CСтраница &amp;P</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false"/>
  </sheetPr>
  <dimension ref="A1:J226"/>
  <sheetViews>
    <sheetView windowProtection="false" showFormulas="false" showGridLines="true" showRowColHeaders="true" showZeros="true" rightToLeft="false" tabSelected="false" showOutlineSymbols="true" defaultGridColor="true" view="normal" topLeftCell="A118" colorId="64" zoomScale="85" zoomScaleNormal="85" zoomScalePageLayoutView="100" workbookViewId="0">
      <selection pane="topLeft" activeCell="A193" activeCellId="0" sqref="A193"/>
    </sheetView>
  </sheetViews>
  <sheetFormatPr defaultRowHeight="16.5"/>
  <cols>
    <col collapsed="false" hidden="false" max="1" min="1" style="2" width="20.7908163265306"/>
    <col collapsed="false" hidden="false" max="2" min="2" style="2" width="8.77551020408163"/>
    <col collapsed="false" hidden="false" max="3" min="3" style="2" width="10.8010204081633"/>
    <col collapsed="false" hidden="false" max="4" min="4" style="2" width="10.1224489795918"/>
    <col collapsed="false" hidden="false" max="5" min="5" style="2" width="10.3928571428571"/>
    <col collapsed="false" hidden="false" max="6" min="6" style="2" width="10.6632653061225"/>
    <col collapsed="false" hidden="false" max="7" min="7" style="2" width="9.31632653061224"/>
    <col collapsed="false" hidden="false" max="8" min="8" style="2" width="7.96428571428571"/>
    <col collapsed="false" hidden="false" max="9" min="9" style="2" width="7.1530612244898"/>
    <col collapsed="false" hidden="false" max="10" min="10" style="2" width="12.9591836734694"/>
    <col collapsed="false" hidden="false" max="257" min="11" style="2" width="6.0765306122449"/>
    <col collapsed="false" hidden="false" max="1025" min="258" style="0" width="8.50510204081633"/>
  </cols>
  <sheetData>
    <row r="1" customFormat="false" ht="18.2" hidden="false" customHeight="true" outlineLevel="0" collapsed="false">
      <c r="A1" s="214" t="s">
        <v>441</v>
      </c>
      <c r="B1" s="214"/>
      <c r="C1" s="214" t="s">
        <v>556</v>
      </c>
      <c r="D1" s="214"/>
      <c r="E1" s="214"/>
      <c r="F1" s="214"/>
      <c r="G1" s="214"/>
      <c r="H1" s="214"/>
      <c r="I1" s="214"/>
      <c r="J1" s="0"/>
    </row>
    <row r="2" customFormat="false" ht="18.2" hidden="false" customHeight="true" outlineLevel="0" collapsed="false">
      <c r="A2" s="214" t="s">
        <v>443</v>
      </c>
      <c r="B2" s="214"/>
      <c r="C2" s="214" t="s">
        <v>557</v>
      </c>
      <c r="D2" s="214"/>
      <c r="E2" s="214"/>
      <c r="F2" s="214"/>
      <c r="G2" s="214"/>
      <c r="H2" s="214"/>
      <c r="I2" s="214"/>
      <c r="J2" s="0"/>
    </row>
    <row r="3" customFormat="false" ht="18.4" hidden="false" customHeight="true" outlineLevel="0" collapsed="false">
      <c r="A3" s="265" t="s">
        <v>445</v>
      </c>
      <c r="B3" s="265"/>
      <c r="C3" s="128" t="s">
        <v>499</v>
      </c>
      <c r="D3" s="128"/>
      <c r="E3" s="128"/>
      <c r="F3" s="128"/>
      <c r="G3" s="128"/>
      <c r="H3" s="128"/>
      <c r="I3" s="128"/>
      <c r="J3" s="0"/>
    </row>
    <row r="4" customFormat="false" ht="18.2" hidden="false" customHeight="true" outlineLevel="0" collapsed="false">
      <c r="A4" s="128"/>
      <c r="B4" s="128"/>
      <c r="C4" s="217"/>
      <c r="D4" s="217"/>
      <c r="E4" s="217"/>
      <c r="F4" s="217"/>
      <c r="G4" s="217"/>
      <c r="H4" s="217"/>
      <c r="I4" s="212"/>
      <c r="J4" s="0"/>
    </row>
    <row r="5" customFormat="false" ht="18.4" hidden="false" customHeight="true" outlineLevel="0" collapsed="false">
      <c r="A5" s="266" t="s">
        <v>448</v>
      </c>
      <c r="B5" s="266"/>
      <c r="C5" s="219" t="s">
        <v>449</v>
      </c>
      <c r="D5" s="219"/>
      <c r="E5" s="219"/>
      <c r="F5" s="219"/>
      <c r="G5" s="219"/>
      <c r="H5" s="219"/>
      <c r="I5" s="267"/>
      <c r="J5" s="0"/>
    </row>
    <row r="6" customFormat="false" ht="16.5" hidden="false" customHeight="false" outlineLevel="0" collapsed="false">
      <c r="A6" s="266"/>
      <c r="B6" s="266"/>
      <c r="C6" s="218" t="s">
        <v>450</v>
      </c>
      <c r="D6" s="218"/>
      <c r="E6" s="218" t="s">
        <v>450</v>
      </c>
      <c r="F6" s="218"/>
      <c r="G6" s="218" t="s">
        <v>450</v>
      </c>
      <c r="H6" s="218"/>
      <c r="I6" s="267"/>
      <c r="J6" s="0"/>
    </row>
    <row r="7" customFormat="false" ht="16.5" hidden="false" customHeight="false" outlineLevel="0" collapsed="false">
      <c r="A7" s="266"/>
      <c r="B7" s="266"/>
      <c r="C7" s="218" t="s">
        <v>451</v>
      </c>
      <c r="D7" s="218" t="s">
        <v>452</v>
      </c>
      <c r="E7" s="218" t="s">
        <v>451</v>
      </c>
      <c r="F7" s="218" t="s">
        <v>452</v>
      </c>
      <c r="G7" s="218" t="s">
        <v>451</v>
      </c>
      <c r="H7" s="218" t="s">
        <v>452</v>
      </c>
      <c r="I7" s="220"/>
      <c r="J7" s="0"/>
    </row>
    <row r="8" customFormat="false" ht="18.4" hidden="false" customHeight="true" outlineLevel="0" collapsed="false">
      <c r="A8" s="249" t="s">
        <v>558</v>
      </c>
      <c r="B8" s="249"/>
      <c r="C8" s="250" t="n">
        <v>40.5</v>
      </c>
      <c r="D8" s="250" t="n">
        <v>29.8</v>
      </c>
      <c r="E8" s="250"/>
      <c r="F8" s="250"/>
      <c r="G8" s="250"/>
      <c r="H8" s="250"/>
      <c r="I8" s="212"/>
      <c r="J8" s="0"/>
    </row>
    <row r="9" customFormat="false" ht="18.4" hidden="false" customHeight="true" outlineLevel="0" collapsed="false">
      <c r="A9" s="249" t="s">
        <v>103</v>
      </c>
      <c r="B9" s="249"/>
      <c r="C9" s="250" t="n">
        <v>5</v>
      </c>
      <c r="D9" s="250" t="n">
        <v>5</v>
      </c>
      <c r="E9" s="250"/>
      <c r="F9" s="250"/>
      <c r="G9" s="250"/>
      <c r="H9" s="250"/>
      <c r="I9" s="210"/>
      <c r="J9" s="0"/>
    </row>
    <row r="10" customFormat="false" ht="18.4" hidden="false" customHeight="true" outlineLevel="0" collapsed="false">
      <c r="A10" s="249" t="s">
        <v>454</v>
      </c>
      <c r="B10" s="249"/>
      <c r="C10" s="250" t="n">
        <v>1.2</v>
      </c>
      <c r="D10" s="250" t="n">
        <v>1.2</v>
      </c>
      <c r="E10" s="250"/>
      <c r="F10" s="250"/>
      <c r="G10" s="250"/>
      <c r="H10" s="250"/>
      <c r="I10" s="210"/>
      <c r="J10" s="0"/>
    </row>
    <row r="11" customFormat="false" ht="18.4" hidden="false" customHeight="true" outlineLevel="0" collapsed="false">
      <c r="A11" s="249" t="s">
        <v>559</v>
      </c>
      <c r="B11" s="249"/>
      <c r="C11" s="250" t="n">
        <v>1.5</v>
      </c>
      <c r="D11" s="250" t="n">
        <v>1.5</v>
      </c>
      <c r="E11" s="250"/>
      <c r="F11" s="250"/>
      <c r="G11" s="250"/>
      <c r="H11" s="250"/>
      <c r="I11" s="210"/>
      <c r="J11" s="0"/>
    </row>
    <row r="12" customFormat="false" ht="18.4" hidden="false" customHeight="true" outlineLevel="0" collapsed="false">
      <c r="A12" s="249" t="s">
        <v>118</v>
      </c>
      <c r="B12" s="249"/>
      <c r="C12" s="250" t="n">
        <v>21</v>
      </c>
      <c r="D12" s="250" t="n">
        <v>18</v>
      </c>
      <c r="E12" s="250"/>
      <c r="F12" s="250"/>
      <c r="G12" s="250"/>
      <c r="H12" s="250"/>
      <c r="I12" s="210"/>
      <c r="J12" s="0"/>
    </row>
    <row r="13" customFormat="false" ht="18.4" hidden="false" customHeight="true" outlineLevel="0" collapsed="false">
      <c r="A13" s="249" t="s">
        <v>504</v>
      </c>
      <c r="B13" s="249"/>
      <c r="C13" s="250" t="n">
        <v>6</v>
      </c>
      <c r="D13" s="250" t="n">
        <v>6</v>
      </c>
      <c r="E13" s="250"/>
      <c r="F13" s="250"/>
      <c r="G13" s="250"/>
      <c r="H13" s="250"/>
      <c r="I13" s="210"/>
      <c r="J13" s="0"/>
    </row>
    <row r="14" customFormat="false" ht="18.4" hidden="false" customHeight="true" outlineLevel="0" collapsed="false">
      <c r="A14" s="249" t="s">
        <v>560</v>
      </c>
      <c r="B14" s="249"/>
      <c r="C14" s="250" t="n">
        <v>4</v>
      </c>
      <c r="D14" s="250" t="n">
        <v>4</v>
      </c>
      <c r="E14" s="250"/>
      <c r="F14" s="250"/>
      <c r="G14" s="250"/>
      <c r="H14" s="250"/>
      <c r="I14" s="210"/>
      <c r="J14" s="0"/>
    </row>
    <row r="15" customFormat="false" ht="18.4" hidden="false" customHeight="true" outlineLevel="0" collapsed="false">
      <c r="A15" s="249" t="s">
        <v>504</v>
      </c>
      <c r="B15" s="249"/>
      <c r="C15" s="250" t="n">
        <v>3</v>
      </c>
      <c r="D15" s="250" t="n">
        <v>3</v>
      </c>
      <c r="E15" s="250"/>
      <c r="F15" s="250"/>
      <c r="G15" s="250"/>
      <c r="H15" s="250"/>
      <c r="I15" s="210"/>
      <c r="J15" s="0"/>
    </row>
    <row r="16" customFormat="false" ht="18.4" hidden="false" customHeight="true" outlineLevel="0" collapsed="false">
      <c r="A16" s="268" t="s">
        <v>561</v>
      </c>
      <c r="B16" s="268"/>
      <c r="C16" s="250"/>
      <c r="D16" s="269" t="n">
        <v>50</v>
      </c>
      <c r="E16" s="250"/>
      <c r="F16" s="250"/>
      <c r="G16" s="250"/>
      <c r="H16" s="250"/>
      <c r="I16" s="210"/>
      <c r="J16" s="0"/>
    </row>
    <row r="17" customFormat="false" ht="18.4" hidden="false" customHeight="true" outlineLevel="0" collapsed="false">
      <c r="A17" s="249" t="s">
        <v>25</v>
      </c>
      <c r="B17" s="249"/>
      <c r="C17" s="250" t="n">
        <v>12.5</v>
      </c>
      <c r="D17" s="250" t="n">
        <v>12.5</v>
      </c>
      <c r="E17" s="250"/>
      <c r="F17" s="250"/>
      <c r="G17" s="250"/>
      <c r="H17" s="250"/>
      <c r="I17" s="210"/>
      <c r="J17" s="0"/>
    </row>
    <row r="18" customFormat="false" ht="18.4" hidden="false" customHeight="true" outlineLevel="0" collapsed="false">
      <c r="A18" s="249" t="s">
        <v>560</v>
      </c>
      <c r="B18" s="249"/>
      <c r="C18" s="270" t="n">
        <v>3.75</v>
      </c>
      <c r="D18" s="250" t="n">
        <v>3.75</v>
      </c>
      <c r="E18" s="250"/>
      <c r="F18" s="250"/>
      <c r="G18" s="250"/>
      <c r="H18" s="250"/>
      <c r="I18" s="210"/>
      <c r="J18" s="0"/>
    </row>
    <row r="19" customFormat="false" ht="18.4" hidden="false" customHeight="true" outlineLevel="0" collapsed="false">
      <c r="A19" s="249" t="s">
        <v>454</v>
      </c>
      <c r="B19" s="249"/>
      <c r="C19" s="250" t="n">
        <v>37.5</v>
      </c>
      <c r="D19" s="250" t="n">
        <v>37.5</v>
      </c>
      <c r="E19" s="250"/>
      <c r="F19" s="250"/>
      <c r="G19" s="250"/>
      <c r="H19" s="250"/>
      <c r="I19" s="210"/>
      <c r="J19" s="0"/>
    </row>
    <row r="20" customFormat="false" ht="18.4" hidden="false" customHeight="true" outlineLevel="0" collapsed="false">
      <c r="A20" s="249" t="s">
        <v>59</v>
      </c>
      <c r="B20" s="249"/>
      <c r="C20" s="250" t="n">
        <v>5</v>
      </c>
      <c r="D20" s="250" t="n">
        <v>5</v>
      </c>
      <c r="E20" s="250"/>
      <c r="F20" s="250"/>
      <c r="G20" s="250"/>
      <c r="H20" s="250"/>
      <c r="I20" s="210"/>
      <c r="J20" s="0"/>
    </row>
    <row r="21" customFormat="false" ht="18.2" hidden="false" customHeight="true" outlineLevel="0" collapsed="false">
      <c r="A21" s="271" t="s">
        <v>458</v>
      </c>
      <c r="B21" s="271"/>
      <c r="C21" s="243"/>
      <c r="D21" s="272" t="s">
        <v>232</v>
      </c>
      <c r="E21" s="272"/>
      <c r="F21" s="272"/>
      <c r="G21" s="272"/>
      <c r="H21" s="272"/>
      <c r="I21" s="212"/>
      <c r="J21" s="0"/>
    </row>
    <row r="22" customFormat="false" ht="18.2" hidden="false" customHeight="true" outlineLevel="0" collapsed="false">
      <c r="A22" s="215"/>
      <c r="B22" s="215"/>
      <c r="C22" s="212"/>
      <c r="D22" s="212"/>
      <c r="E22" s="212"/>
      <c r="F22" s="212"/>
      <c r="G22" s="212"/>
      <c r="H22" s="212"/>
      <c r="I22" s="212"/>
      <c r="J22" s="0"/>
    </row>
    <row r="23" customFormat="false" ht="18.2" hidden="false" customHeight="true" outlineLevel="0" collapsed="false">
      <c r="A23" s="211" t="s">
        <v>459</v>
      </c>
      <c r="B23" s="211"/>
      <c r="C23" s="211"/>
      <c r="D23" s="211"/>
      <c r="E23" s="211"/>
      <c r="F23" s="211"/>
      <c r="G23" s="211"/>
      <c r="H23" s="211"/>
      <c r="I23" s="211"/>
      <c r="J23" s="0"/>
    </row>
    <row r="24" customFormat="false" ht="18.4" hidden="false" customHeight="true" outlineLevel="0" collapsed="false">
      <c r="A24" s="273" t="s">
        <v>460</v>
      </c>
      <c r="B24" s="273"/>
      <c r="C24" s="273"/>
      <c r="D24" s="273"/>
      <c r="E24" s="274" t="s">
        <v>461</v>
      </c>
      <c r="F24" s="274"/>
      <c r="G24" s="275" t="s">
        <v>462</v>
      </c>
      <c r="H24" s="275"/>
      <c r="I24" s="275"/>
      <c r="J24" s="0"/>
    </row>
    <row r="25" customFormat="false" ht="49.5" hidden="false" customHeight="false" outlineLevel="0" collapsed="false">
      <c r="A25" s="276" t="s">
        <v>464</v>
      </c>
      <c r="B25" s="277" t="s">
        <v>465</v>
      </c>
      <c r="C25" s="241" t="s">
        <v>466</v>
      </c>
      <c r="D25" s="241" t="s">
        <v>467</v>
      </c>
      <c r="E25" s="278" t="s">
        <v>468</v>
      </c>
      <c r="F25" s="278" t="s">
        <v>469</v>
      </c>
      <c r="G25" s="278" t="s">
        <v>470</v>
      </c>
      <c r="H25" s="278" t="s">
        <v>471</v>
      </c>
      <c r="I25" s="279" t="s">
        <v>472</v>
      </c>
      <c r="J25" s="0"/>
    </row>
    <row r="26" customFormat="false" ht="16.5" hidden="false" customHeight="false" outlineLevel="0" collapsed="false">
      <c r="A26" s="266" t="n">
        <v>11.2</v>
      </c>
      <c r="B26" s="266" t="n">
        <v>16.2</v>
      </c>
      <c r="C26" s="218" t="n">
        <v>16.6</v>
      </c>
      <c r="D26" s="218" t="n">
        <v>257</v>
      </c>
      <c r="E26" s="218" t="s">
        <v>562</v>
      </c>
      <c r="F26" s="218" t="s">
        <v>478</v>
      </c>
      <c r="G26" s="218" t="s">
        <v>479</v>
      </c>
      <c r="H26" s="218" t="s">
        <v>479</v>
      </c>
      <c r="I26" s="218" t="s">
        <v>522</v>
      </c>
      <c r="J26" s="0"/>
    </row>
    <row r="27" customFormat="false" ht="16.5" hidden="false" customHeight="false" outlineLevel="0" collapsed="false">
      <c r="A27" s="266" t="n">
        <f aca="false">A26*0.8</f>
        <v>8.96</v>
      </c>
      <c r="B27" s="266" t="n">
        <f aca="false">B26*0.8</f>
        <v>12.96</v>
      </c>
      <c r="C27" s="266" t="n">
        <f aca="false">C26*0.8</f>
        <v>13.28</v>
      </c>
      <c r="D27" s="266" t="n">
        <f aca="false">D26*0.8</f>
        <v>205.6</v>
      </c>
      <c r="E27" s="266" t="n">
        <f aca="false">E26*0.8</f>
        <v>30.48</v>
      </c>
      <c r="F27" s="266" t="n">
        <f aca="false">F26*0.8</f>
        <v>1.6</v>
      </c>
      <c r="G27" s="266" t="n">
        <f aca="false">G26*0.8</f>
        <v>0.08</v>
      </c>
      <c r="H27" s="266" t="n">
        <f aca="false">H26*0.8</f>
        <v>0.08</v>
      </c>
      <c r="I27" s="266" t="n">
        <f aca="false">I26*0.8</f>
        <v>1.12</v>
      </c>
      <c r="J27" s="0"/>
    </row>
    <row r="28" customFormat="false" ht="16.5" hidden="false" customHeight="false" outlineLevel="0" collapsed="false">
      <c r="A28" s="266" t="n">
        <f aca="false">A26*0.6</f>
        <v>6.72</v>
      </c>
      <c r="B28" s="266" t="n">
        <f aca="false">B26*0.6</f>
        <v>9.72</v>
      </c>
      <c r="C28" s="266" t="n">
        <f aca="false">C26*0.6</f>
        <v>9.96</v>
      </c>
      <c r="D28" s="266" t="n">
        <f aca="false">D26*0.6</f>
        <v>154.2</v>
      </c>
      <c r="E28" s="266" t="n">
        <f aca="false">E26*0.6</f>
        <v>22.86</v>
      </c>
      <c r="F28" s="266" t="n">
        <f aca="false">F26*0.6</f>
        <v>1.2</v>
      </c>
      <c r="G28" s="266" t="n">
        <f aca="false">G26*0.6</f>
        <v>0.06</v>
      </c>
      <c r="H28" s="266" t="n">
        <f aca="false">H26*0.6</f>
        <v>0.06</v>
      </c>
      <c r="I28" s="266" t="n">
        <f aca="false">I26*0.6</f>
        <v>0.84</v>
      </c>
      <c r="J28" s="0"/>
    </row>
    <row r="29" customFormat="false" ht="16.5" hidden="false" customHeight="false" outlineLevel="0" collapsed="false">
      <c r="A29" s="216"/>
      <c r="B29" s="216"/>
      <c r="C29" s="212"/>
      <c r="D29" s="212"/>
      <c r="E29" s="212"/>
      <c r="F29" s="212"/>
      <c r="G29" s="212"/>
      <c r="H29" s="212"/>
      <c r="I29" s="212"/>
      <c r="J29" s="0"/>
    </row>
    <row r="30" customFormat="false" ht="18.2" hidden="false" customHeight="true" outlineLevel="0" collapsed="false">
      <c r="A30" s="211" t="s">
        <v>482</v>
      </c>
      <c r="B30" s="211"/>
      <c r="C30" s="211"/>
      <c r="D30" s="211"/>
      <c r="E30" s="211"/>
      <c r="F30" s="211"/>
      <c r="G30" s="211"/>
      <c r="H30" s="211"/>
      <c r="I30" s="211"/>
      <c r="J30" s="0"/>
    </row>
    <row r="31" customFormat="false" ht="146.85" hidden="false" customHeight="true" outlineLevel="0" collapsed="false">
      <c r="A31" s="280" t="s">
        <v>563</v>
      </c>
      <c r="B31" s="280"/>
      <c r="C31" s="280"/>
      <c r="D31" s="280"/>
      <c r="E31" s="280"/>
      <c r="F31" s="280"/>
      <c r="G31" s="280"/>
      <c r="H31" s="280"/>
      <c r="I31" s="280"/>
      <c r="J31" s="280"/>
    </row>
    <row r="32" customFormat="false" ht="18.2" hidden="false" customHeight="true" outlineLevel="0" collapsed="false">
      <c r="A32" s="215" t="s">
        <v>484</v>
      </c>
      <c r="B32" s="215"/>
      <c r="C32" s="210" t="s">
        <v>564</v>
      </c>
      <c r="D32" s="210"/>
      <c r="E32" s="210"/>
      <c r="F32" s="210"/>
      <c r="G32" s="210"/>
      <c r="H32" s="210"/>
      <c r="I32" s="210"/>
      <c r="J32" s="0"/>
    </row>
    <row r="33" customFormat="false" ht="16.5" hidden="false" customHeight="false" outlineLevel="0" collapsed="false">
      <c r="A33" s="216"/>
      <c r="B33" s="216"/>
      <c r="C33" s="210"/>
      <c r="D33" s="210"/>
      <c r="E33" s="210"/>
      <c r="F33" s="210"/>
      <c r="G33" s="210"/>
      <c r="H33" s="210"/>
      <c r="I33" s="210"/>
      <c r="J33" s="0"/>
    </row>
    <row r="34" customFormat="false" ht="16.5" hidden="false" customHeight="false" outlineLevel="0" collapsed="false">
      <c r="A34" s="216" t="s">
        <v>496</v>
      </c>
      <c r="B34" s="0"/>
      <c r="C34" s="2" t="s">
        <v>497</v>
      </c>
      <c r="D34" s="0"/>
      <c r="E34" s="0"/>
      <c r="F34" s="0"/>
      <c r="G34" s="0"/>
      <c r="H34" s="0"/>
      <c r="I34" s="0"/>
      <c r="J34" s="0"/>
    </row>
    <row r="35" customFormat="false" ht="16.5" hidden="false" customHeight="false" outlineLevel="0" collapsed="false">
      <c r="A35" s="210" t="s">
        <v>565</v>
      </c>
      <c r="B35" s="0"/>
      <c r="C35" s="0"/>
      <c r="D35" s="0"/>
      <c r="E35" s="0"/>
      <c r="F35" s="0"/>
      <c r="G35" s="0"/>
      <c r="H35" s="0"/>
      <c r="I35" s="0"/>
      <c r="J35" s="0"/>
    </row>
    <row r="36" customFormat="false" ht="16.5" hidden="false" customHeight="false" outlineLevel="0" collapsed="false">
      <c r="A36" s="0"/>
      <c r="B36" s="0"/>
      <c r="C36" s="0"/>
      <c r="D36" s="0"/>
      <c r="E36" s="0"/>
      <c r="F36" s="0"/>
      <c r="G36" s="0"/>
      <c r="H36" s="0"/>
      <c r="I36" s="0"/>
      <c r="J36" s="0"/>
    </row>
    <row r="37" customFormat="false" ht="16.5" hidden="false" customHeight="false" outlineLevel="0" collapsed="false">
      <c r="A37" s="0"/>
      <c r="B37" s="0"/>
      <c r="C37" s="0"/>
      <c r="D37" s="0"/>
      <c r="E37" s="0"/>
      <c r="F37" s="0"/>
      <c r="G37" s="0"/>
      <c r="H37" s="0"/>
      <c r="I37" s="0"/>
      <c r="J37" s="0"/>
    </row>
    <row r="38" customFormat="false" ht="16.5" hidden="false" customHeight="false" outlineLevel="0" collapsed="false">
      <c r="A38" s="0"/>
      <c r="B38" s="0"/>
      <c r="C38" s="0"/>
      <c r="D38" s="0"/>
      <c r="E38" s="0"/>
      <c r="F38" s="0"/>
      <c r="G38" s="0"/>
      <c r="H38" s="0"/>
      <c r="I38" s="0"/>
      <c r="J38" s="0"/>
    </row>
    <row r="39" customFormat="false" ht="16.5" hidden="false" customHeight="false" outlineLevel="0" collapsed="false">
      <c r="A39" s="0"/>
      <c r="B39" s="0"/>
      <c r="C39" s="0"/>
      <c r="D39" s="0"/>
      <c r="E39" s="0"/>
      <c r="F39" s="0"/>
      <c r="G39" s="0"/>
      <c r="H39" s="0"/>
      <c r="I39" s="0"/>
      <c r="J39" s="0"/>
    </row>
    <row r="40" customFormat="false" ht="18.2" hidden="false" customHeight="true" outlineLevel="0" collapsed="false">
      <c r="A40" s="214" t="s">
        <v>441</v>
      </c>
      <c r="B40" s="214"/>
      <c r="C40" s="213" t="s">
        <v>566</v>
      </c>
      <c r="D40" s="213"/>
      <c r="E40" s="213"/>
      <c r="F40" s="213"/>
      <c r="G40" s="213"/>
      <c r="H40" s="213"/>
      <c r="I40" s="213"/>
      <c r="J40" s="212"/>
    </row>
    <row r="41" customFormat="false" ht="18.2" hidden="false" customHeight="true" outlineLevel="0" collapsed="false">
      <c r="A41" s="214" t="s">
        <v>443</v>
      </c>
      <c r="B41" s="214"/>
      <c r="C41" s="214" t="s">
        <v>567</v>
      </c>
      <c r="D41" s="214"/>
      <c r="E41" s="214"/>
      <c r="F41" s="214"/>
      <c r="G41" s="214"/>
      <c r="H41" s="214"/>
      <c r="I41" s="214"/>
      <c r="J41" s="212"/>
    </row>
    <row r="42" customFormat="false" ht="18.4" hidden="false" customHeight="true" outlineLevel="0" collapsed="false">
      <c r="A42" s="265" t="s">
        <v>445</v>
      </c>
      <c r="B42" s="265"/>
      <c r="C42" s="128" t="s">
        <v>568</v>
      </c>
      <c r="D42" s="128"/>
      <c r="E42" s="128"/>
      <c r="F42" s="128"/>
      <c r="G42" s="128"/>
      <c r="H42" s="128"/>
      <c r="I42" s="128"/>
      <c r="J42" s="212"/>
    </row>
    <row r="43" customFormat="false" ht="18.2" hidden="false" customHeight="true" outlineLevel="0" collapsed="false">
      <c r="A43" s="128"/>
      <c r="B43" s="128"/>
      <c r="C43" s="217"/>
      <c r="D43" s="217"/>
      <c r="E43" s="217"/>
      <c r="F43" s="217"/>
      <c r="G43" s="217"/>
      <c r="H43" s="217"/>
      <c r="I43" s="212"/>
      <c r="J43" s="212"/>
    </row>
    <row r="44" customFormat="false" ht="18.4" hidden="false" customHeight="true" outlineLevel="0" collapsed="false">
      <c r="A44" s="266" t="s">
        <v>448</v>
      </c>
      <c r="B44" s="266"/>
      <c r="C44" s="219" t="s">
        <v>449</v>
      </c>
      <c r="D44" s="219"/>
      <c r="E44" s="219"/>
      <c r="F44" s="219"/>
      <c r="G44" s="219"/>
      <c r="H44" s="219"/>
      <c r="I44" s="267"/>
      <c r="J44" s="267"/>
    </row>
    <row r="45" customFormat="false" ht="16.5" hidden="false" customHeight="false" outlineLevel="0" collapsed="false">
      <c r="A45" s="266"/>
      <c r="B45" s="266"/>
      <c r="C45" s="218" t="s">
        <v>450</v>
      </c>
      <c r="D45" s="218"/>
      <c r="E45" s="218" t="s">
        <v>450</v>
      </c>
      <c r="F45" s="218"/>
      <c r="G45" s="218" t="s">
        <v>450</v>
      </c>
      <c r="H45" s="218"/>
      <c r="I45" s="267"/>
      <c r="J45" s="267"/>
    </row>
    <row r="46" customFormat="false" ht="16.5" hidden="false" customHeight="false" outlineLevel="0" collapsed="false">
      <c r="A46" s="266"/>
      <c r="B46" s="266"/>
      <c r="C46" s="218" t="s">
        <v>451</v>
      </c>
      <c r="D46" s="218" t="s">
        <v>452</v>
      </c>
      <c r="E46" s="218" t="s">
        <v>451</v>
      </c>
      <c r="F46" s="218" t="s">
        <v>452</v>
      </c>
      <c r="G46" s="218" t="s">
        <v>451</v>
      </c>
      <c r="H46" s="218" t="s">
        <v>452</v>
      </c>
      <c r="I46" s="220"/>
      <c r="J46" s="220"/>
    </row>
    <row r="47" customFormat="false" ht="18.4" hidden="false" customHeight="true" outlineLevel="0" collapsed="false">
      <c r="A47" s="249" t="s">
        <v>558</v>
      </c>
      <c r="B47" s="249"/>
      <c r="C47" s="228" t="n">
        <v>66.4</v>
      </c>
      <c r="D47" s="228"/>
      <c r="E47" s="270" t="n">
        <v>62.57</v>
      </c>
      <c r="F47" s="250"/>
      <c r="G47" s="250"/>
      <c r="H47" s="250"/>
      <c r="I47" s="212"/>
      <c r="J47" s="212"/>
    </row>
    <row r="48" customFormat="false" ht="18.4" hidden="false" customHeight="true" outlineLevel="0" collapsed="false">
      <c r="A48" s="249" t="s">
        <v>23</v>
      </c>
      <c r="B48" s="249"/>
      <c r="C48" s="228" t="n">
        <v>2.3</v>
      </c>
      <c r="D48" s="228" t="n">
        <v>2.3</v>
      </c>
      <c r="E48" s="250" t="n">
        <v>2</v>
      </c>
      <c r="F48" s="250" t="n">
        <v>2</v>
      </c>
      <c r="G48" s="250"/>
      <c r="H48" s="250"/>
      <c r="I48" s="210"/>
      <c r="J48" s="210"/>
    </row>
    <row r="49" customFormat="false" ht="18.4" hidden="false" customHeight="true" outlineLevel="0" collapsed="false">
      <c r="A49" s="249" t="s">
        <v>138</v>
      </c>
      <c r="B49" s="249"/>
      <c r="C49" s="224" t="s">
        <v>569</v>
      </c>
      <c r="D49" s="224" t="s">
        <v>569</v>
      </c>
      <c r="E49" s="250" t="s">
        <v>569</v>
      </c>
      <c r="F49" s="250" t="n">
        <v>28</v>
      </c>
      <c r="G49" s="281"/>
      <c r="H49" s="281"/>
      <c r="I49" s="210"/>
      <c r="J49" s="210"/>
    </row>
    <row r="50" customFormat="false" ht="18.4" hidden="false" customHeight="true" outlineLevel="0" collapsed="false">
      <c r="A50" s="249" t="s">
        <v>570</v>
      </c>
      <c r="B50" s="249"/>
      <c r="C50" s="228" t="n">
        <v>4.6</v>
      </c>
      <c r="D50" s="228" t="n">
        <v>4.6</v>
      </c>
      <c r="E50" s="250" t="n">
        <v>4</v>
      </c>
      <c r="F50" s="250" t="n">
        <v>4</v>
      </c>
      <c r="G50" s="250"/>
      <c r="H50" s="250"/>
      <c r="I50" s="210"/>
      <c r="J50" s="210"/>
    </row>
    <row r="51" customFormat="false" ht="18.4" hidden="false" customHeight="true" outlineLevel="0" collapsed="false">
      <c r="A51" s="249" t="s">
        <v>571</v>
      </c>
      <c r="B51" s="249"/>
      <c r="C51" s="228" t="n">
        <v>141.3</v>
      </c>
      <c r="D51" s="228" t="n">
        <v>141.3</v>
      </c>
      <c r="E51" s="250" t="n">
        <v>120</v>
      </c>
      <c r="F51" s="250" t="n">
        <v>120</v>
      </c>
      <c r="G51" s="250"/>
      <c r="H51" s="250"/>
      <c r="I51" s="210"/>
      <c r="J51" s="210"/>
    </row>
    <row r="52" customFormat="false" ht="18.4" hidden="false" customHeight="true" outlineLevel="0" collapsed="false">
      <c r="A52" s="249" t="s">
        <v>118</v>
      </c>
      <c r="B52" s="249"/>
      <c r="C52" s="228" t="n">
        <v>18.8</v>
      </c>
      <c r="D52" s="228" t="n">
        <v>18.8</v>
      </c>
      <c r="E52" s="250" t="n">
        <v>16</v>
      </c>
      <c r="F52" s="250"/>
      <c r="G52" s="250"/>
      <c r="H52" s="250"/>
      <c r="I52" s="210"/>
      <c r="J52" s="210"/>
    </row>
    <row r="53" customFormat="false" ht="18.4" hidden="false" customHeight="true" outlineLevel="0" collapsed="false">
      <c r="A53" s="249" t="s">
        <v>559</v>
      </c>
      <c r="B53" s="249"/>
      <c r="C53" s="228" t="n">
        <v>1</v>
      </c>
      <c r="D53" s="228" t="n">
        <v>1</v>
      </c>
      <c r="E53" s="250" t="n">
        <v>1.6</v>
      </c>
      <c r="F53" s="250"/>
      <c r="G53" s="250"/>
      <c r="H53" s="250"/>
      <c r="I53" s="210"/>
      <c r="J53" s="210"/>
    </row>
    <row r="54" customFormat="false" ht="18.4" hidden="false" customHeight="true" outlineLevel="0" collapsed="false">
      <c r="A54" s="268" t="s">
        <v>572</v>
      </c>
      <c r="B54" s="268"/>
      <c r="C54" s="282"/>
      <c r="D54" s="282" t="n">
        <v>50</v>
      </c>
      <c r="E54" s="269"/>
      <c r="F54" s="269"/>
      <c r="G54" s="269"/>
      <c r="H54" s="269"/>
      <c r="I54" s="210"/>
      <c r="J54" s="210"/>
    </row>
    <row r="55" customFormat="false" ht="18.4" hidden="false" customHeight="true" outlineLevel="0" collapsed="false">
      <c r="A55" s="251" t="s">
        <v>503</v>
      </c>
      <c r="B55" s="251"/>
      <c r="C55" s="228" t="n">
        <v>0.8</v>
      </c>
      <c r="D55" s="228" t="n">
        <v>0.6</v>
      </c>
      <c r="E55" s="228" t="n">
        <v>0.8</v>
      </c>
      <c r="F55" s="228" t="n">
        <v>0.6</v>
      </c>
      <c r="G55" s="250"/>
      <c r="H55" s="250"/>
      <c r="I55" s="210"/>
      <c r="J55" s="210"/>
    </row>
    <row r="56" customFormat="false" ht="18.4" hidden="false" customHeight="true" outlineLevel="0" collapsed="false">
      <c r="A56" s="251" t="s">
        <v>217</v>
      </c>
      <c r="B56" s="251"/>
      <c r="C56" s="252" t="n">
        <v>0.85</v>
      </c>
      <c r="D56" s="228" t="n">
        <v>0.6</v>
      </c>
      <c r="E56" s="252" t="n">
        <v>0.85</v>
      </c>
      <c r="F56" s="228" t="n">
        <v>0.6</v>
      </c>
      <c r="G56" s="250"/>
      <c r="H56" s="250"/>
      <c r="I56" s="210"/>
      <c r="J56" s="210"/>
    </row>
    <row r="57" customFormat="false" ht="18.4" hidden="false" customHeight="true" outlineLevel="0" collapsed="false">
      <c r="A57" s="249" t="s">
        <v>504</v>
      </c>
      <c r="B57" s="249"/>
      <c r="C57" s="228" t="n">
        <v>0.1</v>
      </c>
      <c r="D57" s="228" t="n">
        <v>0.1</v>
      </c>
      <c r="E57" s="228" t="n">
        <v>0.1</v>
      </c>
      <c r="F57" s="228" t="n">
        <v>0.1</v>
      </c>
      <c r="G57" s="250"/>
      <c r="H57" s="250"/>
      <c r="I57" s="210"/>
      <c r="J57" s="210"/>
    </row>
    <row r="58" customFormat="false" ht="18.4" hidden="false" customHeight="true" outlineLevel="0" collapsed="false">
      <c r="A58" s="249" t="s">
        <v>560</v>
      </c>
      <c r="B58" s="249"/>
      <c r="C58" s="228" t="n">
        <v>2.5</v>
      </c>
      <c r="D58" s="228" t="n">
        <v>2.5</v>
      </c>
      <c r="E58" s="228" t="n">
        <v>2.5</v>
      </c>
      <c r="F58" s="228" t="n">
        <v>2.5</v>
      </c>
      <c r="G58" s="250"/>
      <c r="H58" s="250"/>
      <c r="I58" s="210"/>
      <c r="J58" s="210"/>
    </row>
    <row r="59" customFormat="false" ht="18.4" hidden="false" customHeight="true" outlineLevel="0" collapsed="false">
      <c r="A59" s="249" t="s">
        <v>59</v>
      </c>
      <c r="B59" s="249"/>
      <c r="C59" s="228" t="n">
        <v>2</v>
      </c>
      <c r="D59" s="228" t="n">
        <v>2</v>
      </c>
      <c r="E59" s="228" t="n">
        <v>2</v>
      </c>
      <c r="F59" s="228" t="n">
        <v>2</v>
      </c>
      <c r="G59" s="250"/>
      <c r="H59" s="250"/>
      <c r="I59" s="210"/>
      <c r="J59" s="210"/>
    </row>
    <row r="60" customFormat="false" ht="18.4" hidden="false" customHeight="true" outlineLevel="0" collapsed="false">
      <c r="A60" s="249" t="s">
        <v>559</v>
      </c>
      <c r="B60" s="249"/>
      <c r="C60" s="228" t="n">
        <v>1</v>
      </c>
      <c r="D60" s="228" t="n">
        <v>1</v>
      </c>
      <c r="E60" s="228" t="n">
        <v>1</v>
      </c>
      <c r="F60" s="228" t="n">
        <v>1</v>
      </c>
      <c r="G60" s="250"/>
      <c r="H60" s="250"/>
      <c r="I60" s="210"/>
      <c r="J60" s="210"/>
    </row>
    <row r="61" customFormat="false" ht="16.5" hidden="false" customHeight="false" outlineLevel="0" collapsed="false">
      <c r="A61" s="249" t="s">
        <v>21</v>
      </c>
      <c r="B61" s="249"/>
      <c r="C61" s="252" t="n">
        <v>0.75</v>
      </c>
      <c r="D61" s="252" t="n">
        <v>0.75</v>
      </c>
      <c r="E61" s="252" t="n">
        <v>0.75</v>
      </c>
      <c r="F61" s="252" t="n">
        <v>0.75</v>
      </c>
      <c r="G61" s="250"/>
      <c r="H61" s="250"/>
      <c r="I61" s="210"/>
      <c r="J61" s="210"/>
    </row>
    <row r="62" customFormat="false" ht="16.5" hidden="false" customHeight="false" outlineLevel="0" collapsed="false">
      <c r="A62" s="271" t="s">
        <v>458</v>
      </c>
      <c r="B62" s="271"/>
      <c r="C62" s="243"/>
      <c r="D62" s="283" t="s">
        <v>573</v>
      </c>
      <c r="E62" s="272" t="s">
        <v>574</v>
      </c>
      <c r="F62" s="272"/>
      <c r="G62" s="272" t="n">
        <v>150</v>
      </c>
      <c r="H62" s="272"/>
      <c r="I62" s="212"/>
      <c r="J62" s="212"/>
    </row>
    <row r="63" customFormat="false" ht="18.2" hidden="false" customHeight="true" outlineLevel="0" collapsed="false">
      <c r="A63" s="215"/>
      <c r="B63" s="215"/>
      <c r="C63" s="212"/>
      <c r="D63" s="212"/>
      <c r="E63" s="212"/>
      <c r="F63" s="212"/>
      <c r="G63" s="212"/>
      <c r="H63" s="212"/>
      <c r="I63" s="212"/>
      <c r="J63" s="212"/>
    </row>
    <row r="64" customFormat="false" ht="18.2" hidden="false" customHeight="true" outlineLevel="0" collapsed="false">
      <c r="A64" s="258" t="s">
        <v>459</v>
      </c>
      <c r="B64" s="258"/>
      <c r="C64" s="258"/>
      <c r="D64" s="258"/>
      <c r="E64" s="258"/>
      <c r="F64" s="258"/>
      <c r="G64" s="258"/>
      <c r="H64" s="258"/>
      <c r="I64" s="258"/>
      <c r="J64" s="219" t="s">
        <v>575</v>
      </c>
    </row>
    <row r="65" customFormat="false" ht="18.4" hidden="false" customHeight="true" outlineLevel="0" collapsed="false">
      <c r="A65" s="284" t="s">
        <v>460</v>
      </c>
      <c r="B65" s="284"/>
      <c r="C65" s="284"/>
      <c r="D65" s="284"/>
      <c r="E65" s="237" t="s">
        <v>461</v>
      </c>
      <c r="F65" s="237"/>
      <c r="G65" s="237" t="s">
        <v>462</v>
      </c>
      <c r="H65" s="237"/>
      <c r="I65" s="237"/>
      <c r="J65" s="219"/>
    </row>
    <row r="66" customFormat="false" ht="49.5" hidden="false" customHeight="false" outlineLevel="0" collapsed="false">
      <c r="A66" s="277" t="s">
        <v>464</v>
      </c>
      <c r="B66" s="277" t="s">
        <v>465</v>
      </c>
      <c r="C66" s="241" t="s">
        <v>466</v>
      </c>
      <c r="D66" s="241" t="s">
        <v>467</v>
      </c>
      <c r="E66" s="278" t="s">
        <v>468</v>
      </c>
      <c r="F66" s="278" t="s">
        <v>469</v>
      </c>
      <c r="G66" s="278" t="s">
        <v>470</v>
      </c>
      <c r="H66" s="278" t="s">
        <v>471</v>
      </c>
      <c r="I66" s="278" t="s">
        <v>472</v>
      </c>
      <c r="J66" s="219"/>
    </row>
    <row r="67" customFormat="false" ht="16.5" hidden="false" customHeight="false" outlineLevel="0" collapsed="false">
      <c r="A67" s="266" t="s">
        <v>576</v>
      </c>
      <c r="B67" s="266" t="s">
        <v>577</v>
      </c>
      <c r="C67" s="218" t="s">
        <v>578</v>
      </c>
      <c r="D67" s="218" t="s">
        <v>579</v>
      </c>
      <c r="E67" s="218" t="s">
        <v>580</v>
      </c>
      <c r="F67" s="218" t="s">
        <v>511</v>
      </c>
      <c r="G67" s="218" t="s">
        <v>512</v>
      </c>
      <c r="H67" s="218" t="s">
        <v>512</v>
      </c>
      <c r="I67" s="218" t="s">
        <v>537</v>
      </c>
      <c r="J67" s="243" t="n">
        <v>100</v>
      </c>
    </row>
    <row r="68" customFormat="false" ht="16.5" hidden="false" customHeight="false" outlineLevel="0" collapsed="false">
      <c r="A68" s="266" t="n">
        <f aca="false">A67*1.3</f>
        <v>8.19</v>
      </c>
      <c r="B68" s="266" t="n">
        <f aca="false">B67*1.3</f>
        <v>8.45</v>
      </c>
      <c r="C68" s="266" t="n">
        <f aca="false">C67*1.3</f>
        <v>8.32</v>
      </c>
      <c r="D68" s="266" t="n">
        <f aca="false">D67*1.3</f>
        <v>137.8</v>
      </c>
      <c r="E68" s="266" t="n">
        <f aca="false">E67*1.3</f>
        <v>37.05</v>
      </c>
      <c r="F68" s="266" t="n">
        <f aca="false">F67*1.3</f>
        <v>1.17</v>
      </c>
      <c r="G68" s="266" t="n">
        <f aca="false">G67*1.3</f>
        <v>0</v>
      </c>
      <c r="H68" s="266" t="n">
        <f aca="false">H67*1.3</f>
        <v>0</v>
      </c>
      <c r="I68" s="266" t="n">
        <f aca="false">I67*1.3</f>
        <v>2.21</v>
      </c>
      <c r="J68" s="243" t="n">
        <v>130</v>
      </c>
    </row>
    <row r="69" customFormat="false" ht="16.5" hidden="false" customHeight="false" outlineLevel="0" collapsed="false">
      <c r="A69" s="271" t="n">
        <v>10.8</v>
      </c>
      <c r="B69" s="271" t="n">
        <v>13.5</v>
      </c>
      <c r="C69" s="271" t="n">
        <v>9.3</v>
      </c>
      <c r="D69" s="271" t="n">
        <v>202</v>
      </c>
      <c r="E69" s="271" t="n">
        <f aca="false">E67*1.5</f>
        <v>42.75</v>
      </c>
      <c r="F69" s="271" t="n">
        <f aca="false">F67*1.5</f>
        <v>1.35</v>
      </c>
      <c r="G69" s="271" t="n">
        <f aca="false">G67*1.5</f>
        <v>0</v>
      </c>
      <c r="H69" s="271" t="n">
        <f aca="false">H67*1.5</f>
        <v>0</v>
      </c>
      <c r="I69" s="271" t="n">
        <v>3.9</v>
      </c>
      <c r="J69" s="243" t="n">
        <v>180</v>
      </c>
    </row>
    <row r="70" customFormat="false" ht="18.2" hidden="false" customHeight="true" outlineLevel="0" collapsed="false">
      <c r="A70" s="211" t="s">
        <v>482</v>
      </c>
      <c r="B70" s="211"/>
      <c r="C70" s="211"/>
      <c r="D70" s="211"/>
      <c r="E70" s="211"/>
      <c r="F70" s="211"/>
      <c r="G70" s="211"/>
      <c r="H70" s="211"/>
      <c r="I70" s="211"/>
      <c r="J70" s="212"/>
    </row>
    <row r="71" customFormat="false" ht="198.2" hidden="false" customHeight="true" outlineLevel="0" collapsed="false">
      <c r="A71" s="280" t="s">
        <v>581</v>
      </c>
      <c r="B71" s="280"/>
      <c r="C71" s="280"/>
      <c r="D71" s="280"/>
      <c r="E71" s="280"/>
      <c r="F71" s="280"/>
      <c r="G71" s="280"/>
      <c r="H71" s="280"/>
      <c r="I71" s="280"/>
      <c r="J71" s="280"/>
    </row>
    <row r="72" customFormat="false" ht="18.2" hidden="false" customHeight="true" outlineLevel="0" collapsed="false">
      <c r="A72" s="215" t="s">
        <v>484</v>
      </c>
      <c r="B72" s="215"/>
      <c r="C72" s="210" t="s">
        <v>525</v>
      </c>
      <c r="D72" s="210"/>
      <c r="E72" s="210"/>
      <c r="F72" s="210"/>
      <c r="G72" s="210"/>
      <c r="H72" s="210"/>
      <c r="I72" s="210"/>
      <c r="J72" s="210"/>
    </row>
    <row r="73" customFormat="false" ht="16.5" hidden="false" customHeight="false" outlineLevel="0" collapsed="false">
      <c r="A73" s="0"/>
      <c r="B73" s="0"/>
      <c r="C73" s="0"/>
      <c r="D73" s="0"/>
      <c r="E73" s="0"/>
      <c r="F73" s="0"/>
      <c r="G73" s="0"/>
      <c r="H73" s="0"/>
      <c r="I73" s="0"/>
      <c r="J73" s="0"/>
    </row>
    <row r="74" customFormat="false" ht="16.5" hidden="false" customHeight="false" outlineLevel="0" collapsed="false">
      <c r="A74" s="216" t="s">
        <v>496</v>
      </c>
      <c r="B74" s="0"/>
      <c r="C74" s="2" t="s">
        <v>497</v>
      </c>
      <c r="D74" s="0"/>
      <c r="E74" s="0"/>
      <c r="F74" s="0"/>
      <c r="G74" s="0"/>
      <c r="H74" s="0"/>
      <c r="I74" s="0"/>
      <c r="J74" s="0"/>
    </row>
    <row r="75" customFormat="false" ht="16.5" hidden="false" customHeight="false" outlineLevel="0" collapsed="false">
      <c r="A75" s="210" t="s">
        <v>565</v>
      </c>
      <c r="B75" s="0"/>
      <c r="C75" s="0"/>
      <c r="D75" s="0"/>
      <c r="E75" s="0"/>
      <c r="F75" s="0"/>
      <c r="G75" s="0"/>
      <c r="H75" s="0"/>
      <c r="I75" s="0"/>
      <c r="J75" s="0"/>
    </row>
    <row r="76" customFormat="false" ht="16.5" hidden="false" customHeight="false" outlineLevel="0" collapsed="false">
      <c r="A76" s="0"/>
      <c r="B76" s="0"/>
      <c r="C76" s="0"/>
      <c r="D76" s="0"/>
      <c r="E76" s="0"/>
      <c r="F76" s="0"/>
      <c r="G76" s="0"/>
      <c r="H76" s="0"/>
      <c r="I76" s="0"/>
      <c r="J76" s="0"/>
    </row>
    <row r="77" customFormat="false" ht="16.5" hidden="false" customHeight="false" outlineLevel="0" collapsed="false">
      <c r="A77" s="0"/>
      <c r="B77" s="0"/>
      <c r="C77" s="0"/>
      <c r="D77" s="0"/>
      <c r="E77" s="0"/>
      <c r="F77" s="0"/>
      <c r="G77" s="0"/>
      <c r="H77" s="0"/>
      <c r="I77" s="0"/>
      <c r="J77" s="0"/>
    </row>
    <row r="78" customFormat="false" ht="16.5" hidden="false" customHeight="false" outlineLevel="0" collapsed="false">
      <c r="A78" s="0"/>
      <c r="B78" s="0"/>
      <c r="C78" s="0"/>
      <c r="D78" s="0"/>
      <c r="E78" s="0"/>
      <c r="F78" s="0"/>
      <c r="G78" s="0"/>
      <c r="H78" s="0"/>
      <c r="I78" s="0"/>
      <c r="J78" s="0"/>
    </row>
    <row r="79" customFormat="false" ht="16.5" hidden="false" customHeight="false" outlineLevel="0" collapsed="false">
      <c r="A79" s="0"/>
      <c r="B79" s="0"/>
      <c r="C79" s="0"/>
      <c r="D79" s="0"/>
      <c r="E79" s="0"/>
      <c r="F79" s="0"/>
      <c r="G79" s="0"/>
      <c r="H79" s="0"/>
      <c r="I79" s="0"/>
      <c r="J79" s="0"/>
    </row>
    <row r="80" customFormat="false" ht="16.5" hidden="false" customHeight="false" outlineLevel="0" collapsed="false">
      <c r="A80" s="0"/>
      <c r="B80" s="0"/>
      <c r="C80" s="0"/>
      <c r="D80" s="0"/>
      <c r="E80" s="0"/>
      <c r="F80" s="0"/>
      <c r="G80" s="0"/>
      <c r="H80" s="0"/>
      <c r="I80" s="0"/>
      <c r="J80" s="0"/>
    </row>
    <row r="81" customFormat="false" ht="16.5" hidden="false" customHeight="false" outlineLevel="0" collapsed="false">
      <c r="A81" s="0"/>
      <c r="B81" s="0"/>
      <c r="C81" s="0"/>
      <c r="D81" s="0"/>
      <c r="E81" s="0"/>
      <c r="F81" s="0"/>
      <c r="G81" s="0"/>
      <c r="H81" s="0"/>
      <c r="I81" s="0"/>
      <c r="J81" s="0"/>
    </row>
    <row r="82" customFormat="false" ht="16.15" hidden="false" customHeight="true" outlineLevel="0" collapsed="false">
      <c r="A82" s="214" t="s">
        <v>441</v>
      </c>
      <c r="B82" s="214"/>
      <c r="C82" s="214" t="s">
        <v>582</v>
      </c>
      <c r="D82" s="214"/>
      <c r="E82" s="214"/>
      <c r="F82" s="214"/>
      <c r="G82" s="214"/>
      <c r="H82" s="214"/>
      <c r="I82" s="214"/>
      <c r="J82" s="212"/>
    </row>
    <row r="83" customFormat="false" ht="18.2" hidden="false" customHeight="true" outlineLevel="0" collapsed="false">
      <c r="A83" s="214" t="s">
        <v>443</v>
      </c>
      <c r="B83" s="214"/>
      <c r="C83" s="285" t="s">
        <v>583</v>
      </c>
      <c r="D83" s="285"/>
      <c r="E83" s="285"/>
      <c r="F83" s="285"/>
      <c r="G83" s="285"/>
      <c r="H83" s="285"/>
      <c r="I83" s="285"/>
      <c r="J83" s="212"/>
    </row>
    <row r="84" customFormat="false" ht="18.4" hidden="false" customHeight="true" outlineLevel="0" collapsed="false">
      <c r="A84" s="265" t="s">
        <v>445</v>
      </c>
      <c r="B84" s="265"/>
      <c r="C84" s="128" t="s">
        <v>499</v>
      </c>
      <c r="D84" s="128"/>
      <c r="E84" s="128"/>
      <c r="F84" s="128"/>
      <c r="G84" s="128"/>
      <c r="H84" s="128"/>
      <c r="I84" s="128"/>
      <c r="J84" s="212"/>
    </row>
    <row r="85" customFormat="false" ht="18.2" hidden="false" customHeight="true" outlineLevel="0" collapsed="false">
      <c r="A85" s="128"/>
      <c r="B85" s="128"/>
      <c r="C85" s="217"/>
      <c r="D85" s="217"/>
      <c r="E85" s="217"/>
      <c r="F85" s="217"/>
      <c r="G85" s="217"/>
      <c r="H85" s="217"/>
      <c r="I85" s="212"/>
      <c r="J85" s="212"/>
    </row>
    <row r="86" customFormat="false" ht="18.4" hidden="false" customHeight="true" outlineLevel="0" collapsed="false">
      <c r="A86" s="266" t="s">
        <v>448</v>
      </c>
      <c r="B86" s="266"/>
      <c r="C86" s="219" t="s">
        <v>449</v>
      </c>
      <c r="D86" s="219"/>
      <c r="E86" s="219"/>
      <c r="F86" s="219"/>
      <c r="G86" s="219"/>
      <c r="H86" s="219"/>
      <c r="I86" s="267"/>
      <c r="J86" s="267"/>
    </row>
    <row r="87" customFormat="false" ht="16.5" hidden="false" customHeight="false" outlineLevel="0" collapsed="false">
      <c r="A87" s="266"/>
      <c r="B87" s="266"/>
      <c r="C87" s="218" t="s">
        <v>450</v>
      </c>
      <c r="D87" s="218"/>
      <c r="E87" s="218" t="s">
        <v>450</v>
      </c>
      <c r="F87" s="218"/>
      <c r="G87" s="218" t="s">
        <v>450</v>
      </c>
      <c r="H87" s="218"/>
      <c r="I87" s="267"/>
      <c r="J87" s="267"/>
    </row>
    <row r="88" customFormat="false" ht="16.5" hidden="false" customHeight="false" outlineLevel="0" collapsed="false">
      <c r="A88" s="266"/>
      <c r="B88" s="266"/>
      <c r="C88" s="218" t="s">
        <v>451</v>
      </c>
      <c r="D88" s="218" t="s">
        <v>452</v>
      </c>
      <c r="E88" s="218" t="s">
        <v>451</v>
      </c>
      <c r="F88" s="218" t="s">
        <v>452</v>
      </c>
      <c r="G88" s="218" t="s">
        <v>451</v>
      </c>
      <c r="H88" s="218" t="s">
        <v>452</v>
      </c>
      <c r="I88" s="220"/>
      <c r="J88" s="220"/>
    </row>
    <row r="89" customFormat="false" ht="18.4" hidden="false" customHeight="true" outlineLevel="0" collapsed="false">
      <c r="A89" s="249" t="s">
        <v>558</v>
      </c>
      <c r="B89" s="249"/>
      <c r="C89" s="224" t="n">
        <v>70</v>
      </c>
      <c r="D89" s="228" t="n">
        <v>40</v>
      </c>
      <c r="E89" s="250"/>
      <c r="F89" s="250"/>
      <c r="G89" s="250"/>
      <c r="H89" s="250"/>
      <c r="I89" s="212"/>
      <c r="J89" s="212"/>
    </row>
    <row r="90" customFormat="false" ht="18.4" hidden="false" customHeight="true" outlineLevel="0" collapsed="false">
      <c r="A90" s="249" t="s">
        <v>139</v>
      </c>
      <c r="B90" s="249"/>
      <c r="C90" s="228" t="n">
        <v>12.6</v>
      </c>
      <c r="D90" s="228" t="n">
        <v>12.6</v>
      </c>
      <c r="E90" s="250"/>
      <c r="F90" s="250"/>
      <c r="G90" s="250"/>
      <c r="H90" s="250"/>
      <c r="I90" s="210"/>
      <c r="J90" s="210"/>
    </row>
    <row r="91" customFormat="false" ht="18.2" hidden="false" customHeight="true" outlineLevel="0" collapsed="false">
      <c r="A91" s="249" t="s">
        <v>584</v>
      </c>
      <c r="B91" s="249"/>
      <c r="C91" s="228" t="n">
        <v>16.8</v>
      </c>
      <c r="D91" s="228" t="n">
        <v>16.8</v>
      </c>
      <c r="E91" s="250"/>
      <c r="F91" s="250"/>
      <c r="G91" s="250"/>
      <c r="H91" s="250"/>
      <c r="I91" s="210"/>
      <c r="J91" s="210"/>
    </row>
    <row r="92" customFormat="false" ht="18.4" hidden="false" customHeight="true" outlineLevel="0" collapsed="false">
      <c r="A92" s="249" t="s">
        <v>24</v>
      </c>
      <c r="B92" s="249"/>
      <c r="C92" s="228" t="n">
        <v>7</v>
      </c>
      <c r="D92" s="228" t="n">
        <v>7</v>
      </c>
      <c r="E92" s="250"/>
      <c r="F92" s="250"/>
      <c r="G92" s="250"/>
      <c r="H92" s="250"/>
      <c r="I92" s="210"/>
      <c r="J92" s="210"/>
    </row>
    <row r="93" customFormat="false" ht="18.4" hidden="false" customHeight="true" outlineLevel="0" collapsed="false">
      <c r="A93" s="249" t="s">
        <v>559</v>
      </c>
      <c r="B93" s="249"/>
      <c r="C93" s="228" t="n">
        <v>1.2</v>
      </c>
      <c r="D93" s="228" t="n">
        <v>1.2</v>
      </c>
      <c r="E93" s="250"/>
      <c r="F93" s="250"/>
      <c r="G93" s="250"/>
      <c r="H93" s="250"/>
      <c r="I93" s="210"/>
      <c r="J93" s="210"/>
    </row>
    <row r="94" customFormat="false" ht="18.4" hidden="false" customHeight="true" outlineLevel="0" collapsed="false">
      <c r="A94" s="249" t="s">
        <v>504</v>
      </c>
      <c r="B94" s="249"/>
      <c r="C94" s="228" t="n">
        <v>4.2</v>
      </c>
      <c r="D94" s="228" t="n">
        <v>4.2</v>
      </c>
      <c r="E94" s="250"/>
      <c r="F94" s="250"/>
      <c r="G94" s="250"/>
      <c r="H94" s="250"/>
      <c r="I94" s="210"/>
      <c r="J94" s="210"/>
    </row>
    <row r="95" customFormat="false" ht="18.2" hidden="false" customHeight="true" outlineLevel="0" collapsed="false">
      <c r="A95" s="271" t="s">
        <v>458</v>
      </c>
      <c r="B95" s="271"/>
      <c r="C95" s="243"/>
      <c r="D95" s="283" t="n">
        <v>70</v>
      </c>
      <c r="E95" s="234"/>
      <c r="F95" s="234"/>
      <c r="G95" s="272"/>
      <c r="H95" s="272"/>
      <c r="I95" s="212"/>
      <c r="J95" s="212"/>
    </row>
    <row r="96" customFormat="false" ht="18.2" hidden="false" customHeight="true" outlineLevel="0" collapsed="false">
      <c r="A96" s="215"/>
      <c r="B96" s="215"/>
      <c r="C96" s="212"/>
      <c r="D96" s="212"/>
      <c r="E96" s="212"/>
      <c r="F96" s="212"/>
      <c r="G96" s="212"/>
      <c r="H96" s="212"/>
      <c r="I96" s="212"/>
      <c r="J96" s="212"/>
    </row>
    <row r="97" customFormat="false" ht="18.2" hidden="false" customHeight="true" outlineLevel="0" collapsed="false">
      <c r="A97" s="211" t="s">
        <v>459</v>
      </c>
      <c r="B97" s="211"/>
      <c r="C97" s="211"/>
      <c r="D97" s="211"/>
      <c r="E97" s="211"/>
      <c r="F97" s="211"/>
      <c r="G97" s="211"/>
      <c r="H97" s="211"/>
      <c r="I97" s="211"/>
      <c r="J97" s="212"/>
    </row>
    <row r="98" customFormat="false" ht="29.1" hidden="false" customHeight="true" outlineLevel="0" collapsed="false">
      <c r="A98" s="284" t="s">
        <v>460</v>
      </c>
      <c r="B98" s="284"/>
      <c r="C98" s="284"/>
      <c r="D98" s="284"/>
      <c r="E98" s="237" t="s">
        <v>461</v>
      </c>
      <c r="F98" s="237"/>
      <c r="G98" s="237" t="s">
        <v>462</v>
      </c>
      <c r="H98" s="237"/>
      <c r="I98" s="237"/>
      <c r="J98" s="219" t="s">
        <v>575</v>
      </c>
    </row>
    <row r="99" customFormat="false" ht="49.5" hidden="false" customHeight="false" outlineLevel="0" collapsed="false">
      <c r="A99" s="286" t="s">
        <v>464</v>
      </c>
      <c r="B99" s="286" t="s">
        <v>465</v>
      </c>
      <c r="C99" s="237" t="s">
        <v>466</v>
      </c>
      <c r="D99" s="237" t="s">
        <v>467</v>
      </c>
      <c r="E99" s="284" t="s">
        <v>468</v>
      </c>
      <c r="F99" s="284" t="s">
        <v>469</v>
      </c>
      <c r="G99" s="284" t="s">
        <v>470</v>
      </c>
      <c r="H99" s="284" t="s">
        <v>471</v>
      </c>
      <c r="I99" s="284" t="s">
        <v>472</v>
      </c>
      <c r="J99" s="219"/>
    </row>
    <row r="100" customFormat="false" ht="16.5" hidden="false" customHeight="false" outlineLevel="0" collapsed="false">
      <c r="A100" s="266" t="s">
        <v>585</v>
      </c>
      <c r="B100" s="266" t="s">
        <v>586</v>
      </c>
      <c r="C100" s="218" t="n">
        <v>14.5</v>
      </c>
      <c r="D100" s="218" t="s">
        <v>587</v>
      </c>
      <c r="E100" s="218" t="s">
        <v>588</v>
      </c>
      <c r="F100" s="218" t="s">
        <v>589</v>
      </c>
      <c r="G100" s="218" t="s">
        <v>512</v>
      </c>
      <c r="H100" s="218" t="s">
        <v>479</v>
      </c>
      <c r="I100" s="218" t="s">
        <v>479</v>
      </c>
      <c r="J100" s="243" t="n">
        <v>100</v>
      </c>
    </row>
    <row r="101" customFormat="false" ht="16.5" hidden="false" customHeight="false" outlineLevel="0" collapsed="false">
      <c r="A101" s="266" t="n">
        <v>11.4</v>
      </c>
      <c r="B101" s="266" t="n">
        <v>11.4</v>
      </c>
      <c r="C101" s="266" t="n">
        <v>13.1</v>
      </c>
      <c r="D101" s="266" t="n">
        <v>200</v>
      </c>
      <c r="E101" s="266" t="n">
        <f aca="false">E100*0.8</f>
        <v>18.72</v>
      </c>
      <c r="F101" s="266" t="n">
        <f aca="false">F100*0.8</f>
        <v>1.04</v>
      </c>
      <c r="G101" s="266" t="n">
        <f aca="false">G100*0.8</f>
        <v>0</v>
      </c>
      <c r="H101" s="266" t="n">
        <f aca="false">H100*0.8</f>
        <v>0.08</v>
      </c>
      <c r="I101" s="266" t="n">
        <v>0</v>
      </c>
      <c r="J101" s="243" t="n">
        <v>70</v>
      </c>
    </row>
    <row r="102" customFormat="false" ht="16.5" hidden="false" customHeight="false" outlineLevel="0" collapsed="false">
      <c r="A102" s="266" t="n">
        <f aca="false">A100*0.6</f>
        <v>6.24</v>
      </c>
      <c r="B102" s="266" t="n">
        <f aca="false">B100*0.6</f>
        <v>5.88</v>
      </c>
      <c r="C102" s="266" t="n">
        <f aca="false">C100*0.6</f>
        <v>8.7</v>
      </c>
      <c r="D102" s="266" t="n">
        <f aca="false">D100*0.6</f>
        <v>99.6</v>
      </c>
      <c r="E102" s="266" t="n">
        <f aca="false">E100*0.6</f>
        <v>14.04</v>
      </c>
      <c r="F102" s="266" t="n">
        <f aca="false">F100*0.6</f>
        <v>0.78</v>
      </c>
      <c r="G102" s="266" t="n">
        <f aca="false">G100*0.6</f>
        <v>0</v>
      </c>
      <c r="H102" s="266" t="n">
        <f aca="false">H100*0.6</f>
        <v>0.06</v>
      </c>
      <c r="I102" s="266" t="n">
        <f aca="false">I100*0.6</f>
        <v>0.06</v>
      </c>
      <c r="J102" s="243" t="n">
        <v>60</v>
      </c>
    </row>
    <row r="103" customFormat="false" ht="16.5" hidden="false" customHeight="false" outlineLevel="0" collapsed="false">
      <c r="A103" s="216"/>
      <c r="B103" s="216"/>
      <c r="C103" s="212"/>
      <c r="D103" s="212"/>
      <c r="E103" s="212"/>
      <c r="F103" s="212"/>
      <c r="G103" s="212"/>
      <c r="H103" s="212"/>
      <c r="I103" s="212"/>
      <c r="J103" s="212"/>
    </row>
    <row r="104" customFormat="false" ht="18.2" hidden="false" customHeight="true" outlineLevel="0" collapsed="false">
      <c r="A104" s="287" t="s">
        <v>482</v>
      </c>
      <c r="B104" s="287"/>
      <c r="C104" s="287"/>
      <c r="D104" s="287"/>
      <c r="E104" s="287"/>
      <c r="F104" s="287"/>
      <c r="G104" s="287"/>
      <c r="H104" s="287"/>
      <c r="I104" s="287"/>
      <c r="J104" s="288"/>
    </row>
    <row r="105" customFormat="false" ht="180" hidden="false" customHeight="true" outlineLevel="0" collapsed="false">
      <c r="A105" s="289" t="s">
        <v>590</v>
      </c>
      <c r="B105" s="289"/>
      <c r="C105" s="289"/>
      <c r="D105" s="289"/>
      <c r="E105" s="289"/>
      <c r="F105" s="289"/>
      <c r="G105" s="289"/>
      <c r="H105" s="289"/>
      <c r="I105" s="289"/>
      <c r="J105" s="289"/>
    </row>
    <row r="106" customFormat="false" ht="18.2" hidden="false" customHeight="true" outlineLevel="0" collapsed="false">
      <c r="A106" s="215" t="s">
        <v>484</v>
      </c>
      <c r="B106" s="215"/>
      <c r="C106" s="210" t="s">
        <v>525</v>
      </c>
      <c r="D106" s="210"/>
      <c r="E106" s="210"/>
      <c r="F106" s="210"/>
      <c r="G106" s="210"/>
      <c r="H106" s="210"/>
      <c r="I106" s="210"/>
      <c r="J106" s="210"/>
    </row>
    <row r="107" customFormat="false" ht="16.5" hidden="false" customHeight="false" outlineLevel="0" collapsed="false">
      <c r="A107" s="0"/>
      <c r="B107" s="0"/>
      <c r="C107" s="0"/>
      <c r="D107" s="0"/>
      <c r="E107" s="0"/>
      <c r="F107" s="0"/>
      <c r="G107" s="0"/>
      <c r="H107" s="0"/>
      <c r="I107" s="0"/>
      <c r="J107" s="0"/>
    </row>
    <row r="108" customFormat="false" ht="16.5" hidden="false" customHeight="false" outlineLevel="0" collapsed="false">
      <c r="A108" s="216" t="s">
        <v>496</v>
      </c>
      <c r="B108" s="0"/>
      <c r="C108" s="2" t="s">
        <v>497</v>
      </c>
      <c r="D108" s="0"/>
      <c r="E108" s="0"/>
      <c r="F108" s="0"/>
      <c r="G108" s="0"/>
      <c r="H108" s="0"/>
      <c r="I108" s="0"/>
      <c r="J108" s="0"/>
    </row>
    <row r="109" customFormat="false" ht="16.5" hidden="false" customHeight="false" outlineLevel="0" collapsed="false">
      <c r="A109" s="210" t="s">
        <v>565</v>
      </c>
      <c r="B109" s="0"/>
      <c r="C109" s="0"/>
      <c r="D109" s="0"/>
      <c r="E109" s="0"/>
      <c r="F109" s="0"/>
      <c r="G109" s="0"/>
      <c r="H109" s="0"/>
      <c r="I109" s="0"/>
      <c r="J109" s="0"/>
    </row>
    <row r="110" customFormat="false" ht="16.5" hidden="false" customHeight="false" outlineLevel="0" collapsed="false">
      <c r="A110" s="0"/>
      <c r="B110" s="0"/>
      <c r="C110" s="0"/>
      <c r="D110" s="0"/>
      <c r="E110" s="0"/>
      <c r="F110" s="0"/>
      <c r="G110" s="0"/>
      <c r="H110" s="0"/>
      <c r="I110" s="0"/>
      <c r="J110" s="0"/>
    </row>
    <row r="111" customFormat="false" ht="16.5" hidden="false" customHeight="false" outlineLevel="0" collapsed="false">
      <c r="A111" s="0"/>
      <c r="B111" s="0"/>
      <c r="C111" s="0"/>
      <c r="D111" s="0"/>
      <c r="E111" s="0"/>
      <c r="F111" s="0"/>
      <c r="G111" s="0"/>
      <c r="H111" s="0"/>
      <c r="I111" s="0"/>
      <c r="J111" s="0"/>
    </row>
    <row r="112" customFormat="false" ht="18.2" hidden="false" customHeight="true" outlineLevel="0" collapsed="false">
      <c r="A112" s="214" t="s">
        <v>441</v>
      </c>
      <c r="B112" s="214"/>
      <c r="C112" s="214" t="s">
        <v>591</v>
      </c>
      <c r="D112" s="214"/>
      <c r="E112" s="214"/>
      <c r="F112" s="214"/>
      <c r="G112" s="214"/>
      <c r="H112" s="214"/>
      <c r="I112" s="214"/>
      <c r="J112" s="212"/>
    </row>
    <row r="113" customFormat="false" ht="18.4" hidden="false" customHeight="true" outlineLevel="0" collapsed="false">
      <c r="A113" s="214" t="s">
        <v>443</v>
      </c>
      <c r="B113" s="214"/>
      <c r="C113" s="285" t="s">
        <v>592</v>
      </c>
      <c r="D113" s="285"/>
      <c r="E113" s="285"/>
      <c r="F113" s="285"/>
      <c r="G113" s="285"/>
      <c r="H113" s="285"/>
      <c r="I113" s="285"/>
      <c r="J113" s="212"/>
    </row>
    <row r="114" customFormat="false" ht="18.4" hidden="false" customHeight="true" outlineLevel="0" collapsed="false">
      <c r="A114" s="265" t="s">
        <v>445</v>
      </c>
      <c r="B114" s="265"/>
      <c r="C114" s="128" t="s">
        <v>499</v>
      </c>
      <c r="D114" s="128"/>
      <c r="E114" s="128"/>
      <c r="F114" s="128"/>
      <c r="G114" s="128"/>
      <c r="H114" s="128"/>
      <c r="I114" s="128"/>
      <c r="J114" s="212"/>
    </row>
    <row r="115" customFormat="false" ht="18.2" hidden="false" customHeight="true" outlineLevel="0" collapsed="false">
      <c r="A115" s="128"/>
      <c r="B115" s="128"/>
      <c r="C115" s="217"/>
      <c r="D115" s="217"/>
      <c r="E115" s="217"/>
      <c r="F115" s="217"/>
      <c r="G115" s="217"/>
      <c r="H115" s="217"/>
      <c r="I115" s="212"/>
      <c r="J115" s="212"/>
    </row>
    <row r="116" customFormat="false" ht="18.4" hidden="false" customHeight="true" outlineLevel="0" collapsed="false">
      <c r="A116" s="266" t="s">
        <v>448</v>
      </c>
      <c r="B116" s="266"/>
      <c r="C116" s="219" t="s">
        <v>449</v>
      </c>
      <c r="D116" s="219"/>
      <c r="E116" s="219"/>
      <c r="F116" s="219"/>
      <c r="G116" s="219"/>
      <c r="H116" s="219"/>
      <c r="I116" s="267"/>
      <c r="J116" s="267"/>
    </row>
    <row r="117" customFormat="false" ht="16.5" hidden="false" customHeight="false" outlineLevel="0" collapsed="false">
      <c r="A117" s="266"/>
      <c r="B117" s="266"/>
      <c r="C117" s="218" t="s">
        <v>450</v>
      </c>
      <c r="D117" s="218"/>
      <c r="E117" s="218" t="s">
        <v>450</v>
      </c>
      <c r="F117" s="218"/>
      <c r="G117" s="218" t="s">
        <v>450</v>
      </c>
      <c r="H117" s="218"/>
      <c r="I117" s="267"/>
      <c r="J117" s="267"/>
    </row>
    <row r="118" customFormat="false" ht="16.5" hidden="false" customHeight="false" outlineLevel="0" collapsed="false">
      <c r="A118" s="266"/>
      <c r="B118" s="266"/>
      <c r="C118" s="218" t="s">
        <v>451</v>
      </c>
      <c r="D118" s="218" t="s">
        <v>452</v>
      </c>
      <c r="E118" s="218" t="s">
        <v>451</v>
      </c>
      <c r="F118" s="218" t="s">
        <v>452</v>
      </c>
      <c r="G118" s="218" t="s">
        <v>451</v>
      </c>
      <c r="H118" s="218" t="s">
        <v>452</v>
      </c>
      <c r="I118" s="220"/>
      <c r="J118" s="220"/>
    </row>
    <row r="119" customFormat="false" ht="18.4" hidden="false" customHeight="true" outlineLevel="0" collapsed="false">
      <c r="A119" s="249" t="s">
        <v>558</v>
      </c>
      <c r="B119" s="249"/>
      <c r="C119" s="228" t="n">
        <v>110</v>
      </c>
      <c r="D119" s="228" t="n">
        <v>87</v>
      </c>
      <c r="E119" s="250"/>
      <c r="F119" s="250"/>
      <c r="G119" s="250"/>
      <c r="H119" s="250"/>
      <c r="I119" s="212"/>
      <c r="J119" s="212"/>
    </row>
    <row r="120" customFormat="false" ht="18.2" hidden="false" customHeight="true" outlineLevel="0" collapsed="false">
      <c r="A120" s="249" t="s">
        <v>593</v>
      </c>
      <c r="B120" s="249"/>
      <c r="C120" s="228" t="n">
        <v>138</v>
      </c>
      <c r="D120" s="228" t="n">
        <v>106</v>
      </c>
      <c r="E120" s="250"/>
      <c r="F120" s="250"/>
      <c r="G120" s="250"/>
      <c r="H120" s="250"/>
      <c r="I120" s="210"/>
      <c r="J120" s="210"/>
    </row>
    <row r="121" customFormat="false" ht="16.5" hidden="false" customHeight="false" outlineLevel="0" collapsed="false">
      <c r="A121" s="249" t="s">
        <v>52</v>
      </c>
      <c r="B121" s="249"/>
      <c r="C121" s="228" t="n">
        <v>147</v>
      </c>
      <c r="D121" s="228" t="n">
        <v>106</v>
      </c>
      <c r="E121" s="250"/>
      <c r="F121" s="250"/>
      <c r="G121" s="250"/>
      <c r="H121" s="250"/>
      <c r="I121" s="210"/>
      <c r="J121" s="210"/>
    </row>
    <row r="122" customFormat="false" ht="16.5" hidden="false" customHeight="false" outlineLevel="0" collapsed="false">
      <c r="A122" s="249" t="s">
        <v>594</v>
      </c>
      <c r="B122" s="249"/>
      <c r="C122" s="228" t="n">
        <v>158</v>
      </c>
      <c r="D122" s="228" t="n">
        <v>106</v>
      </c>
      <c r="E122" s="250"/>
      <c r="F122" s="250"/>
      <c r="G122" s="250"/>
      <c r="H122" s="250"/>
      <c r="I122" s="210"/>
      <c r="J122" s="210"/>
    </row>
    <row r="123" customFormat="false" ht="16.5" hidden="false" customHeight="false" outlineLevel="0" collapsed="false">
      <c r="A123" s="249" t="s">
        <v>595</v>
      </c>
      <c r="B123" s="249"/>
      <c r="C123" s="228" t="n">
        <v>171</v>
      </c>
      <c r="D123" s="228" t="n">
        <v>106</v>
      </c>
      <c r="E123" s="250"/>
      <c r="F123" s="250"/>
      <c r="G123" s="250"/>
      <c r="H123" s="250"/>
      <c r="I123" s="210"/>
      <c r="J123" s="210"/>
    </row>
    <row r="124" customFormat="false" ht="18.4" hidden="false" customHeight="true" outlineLevel="0" collapsed="false">
      <c r="A124" s="249" t="s">
        <v>118</v>
      </c>
      <c r="B124" s="249"/>
      <c r="C124" s="228" t="n">
        <v>12</v>
      </c>
      <c r="D124" s="228" t="n">
        <v>12</v>
      </c>
      <c r="E124" s="250"/>
      <c r="F124" s="250"/>
      <c r="G124" s="250"/>
      <c r="H124" s="250"/>
      <c r="I124" s="210"/>
      <c r="J124" s="210"/>
    </row>
    <row r="125" customFormat="false" ht="18.4" hidden="false" customHeight="true" outlineLevel="0" collapsed="false">
      <c r="A125" s="249" t="s">
        <v>504</v>
      </c>
      <c r="B125" s="249"/>
      <c r="C125" s="228" t="n">
        <v>5</v>
      </c>
      <c r="D125" s="228" t="n">
        <v>5</v>
      </c>
      <c r="E125" s="250"/>
      <c r="F125" s="250"/>
      <c r="G125" s="250"/>
      <c r="H125" s="250"/>
      <c r="I125" s="210"/>
      <c r="J125" s="210"/>
    </row>
    <row r="126" customFormat="false" ht="18.4" hidden="false" customHeight="true" outlineLevel="0" collapsed="false">
      <c r="A126" s="249" t="s">
        <v>596</v>
      </c>
      <c r="B126" s="249"/>
      <c r="C126" s="228" t="n">
        <v>2.5</v>
      </c>
      <c r="D126" s="228" t="n">
        <v>2.5</v>
      </c>
      <c r="E126" s="250"/>
      <c r="F126" s="250"/>
      <c r="G126" s="250"/>
      <c r="H126" s="250"/>
      <c r="I126" s="210"/>
      <c r="J126" s="210"/>
    </row>
    <row r="127" customFormat="false" ht="18.4" hidden="false" customHeight="true" outlineLevel="0" collapsed="false">
      <c r="A127" s="249" t="s">
        <v>559</v>
      </c>
      <c r="B127" s="249"/>
      <c r="C127" s="228" t="n">
        <v>2</v>
      </c>
      <c r="D127" s="228" t="n">
        <v>2</v>
      </c>
      <c r="E127" s="250"/>
      <c r="F127" s="250"/>
      <c r="G127" s="250"/>
      <c r="H127" s="250"/>
      <c r="I127" s="210"/>
      <c r="J127" s="210"/>
    </row>
    <row r="128" customFormat="false" ht="18.2" hidden="false" customHeight="true" outlineLevel="0" collapsed="false">
      <c r="A128" s="271" t="s">
        <v>458</v>
      </c>
      <c r="B128" s="271"/>
      <c r="C128" s="243"/>
      <c r="D128" s="283" t="s">
        <v>277</v>
      </c>
      <c r="E128" s="234" t="s">
        <v>597</v>
      </c>
      <c r="F128" s="234"/>
      <c r="G128" s="272"/>
      <c r="H128" s="272"/>
      <c r="I128" s="212"/>
      <c r="J128" s="212"/>
    </row>
    <row r="129" customFormat="false" ht="18.2" hidden="false" customHeight="true" outlineLevel="0" collapsed="false">
      <c r="A129" s="215"/>
      <c r="B129" s="215"/>
      <c r="C129" s="212"/>
      <c r="D129" s="212"/>
      <c r="E129" s="212"/>
      <c r="F129" s="212"/>
      <c r="G129" s="212"/>
      <c r="H129" s="212"/>
      <c r="I129" s="212"/>
      <c r="J129" s="212"/>
    </row>
    <row r="130" customFormat="false" ht="18.2" hidden="false" customHeight="true" outlineLevel="0" collapsed="false">
      <c r="A130" s="211" t="s">
        <v>459</v>
      </c>
      <c r="B130" s="211"/>
      <c r="C130" s="211"/>
      <c r="D130" s="211"/>
      <c r="E130" s="211"/>
      <c r="F130" s="211"/>
      <c r="G130" s="211"/>
      <c r="H130" s="211"/>
      <c r="I130" s="211"/>
      <c r="J130" s="212"/>
    </row>
    <row r="131" customFormat="false" ht="18.4" hidden="false" customHeight="true" outlineLevel="0" collapsed="false">
      <c r="A131" s="284" t="s">
        <v>460</v>
      </c>
      <c r="B131" s="284"/>
      <c r="C131" s="284"/>
      <c r="D131" s="284"/>
      <c r="E131" s="237" t="s">
        <v>461</v>
      </c>
      <c r="F131" s="237"/>
      <c r="G131" s="237" t="s">
        <v>462</v>
      </c>
      <c r="H131" s="237"/>
      <c r="I131" s="237"/>
      <c r="J131" s="219" t="s">
        <v>575</v>
      </c>
    </row>
    <row r="132" customFormat="false" ht="49.5" hidden="false" customHeight="false" outlineLevel="0" collapsed="false">
      <c r="A132" s="286" t="s">
        <v>464</v>
      </c>
      <c r="B132" s="286" t="s">
        <v>465</v>
      </c>
      <c r="C132" s="237" t="s">
        <v>466</v>
      </c>
      <c r="D132" s="237" t="s">
        <v>467</v>
      </c>
      <c r="E132" s="284" t="s">
        <v>468</v>
      </c>
      <c r="F132" s="284" t="s">
        <v>469</v>
      </c>
      <c r="G132" s="284" t="s">
        <v>470</v>
      </c>
      <c r="H132" s="284" t="s">
        <v>471</v>
      </c>
      <c r="I132" s="284" t="s">
        <v>472</v>
      </c>
      <c r="J132" s="219"/>
    </row>
    <row r="133" customFormat="false" ht="16.5" hidden="false" customHeight="false" outlineLevel="0" collapsed="false">
      <c r="A133" s="266" t="s">
        <v>585</v>
      </c>
      <c r="B133" s="266" t="s">
        <v>586</v>
      </c>
      <c r="C133" s="218" t="s">
        <v>598</v>
      </c>
      <c r="D133" s="218" t="s">
        <v>587</v>
      </c>
      <c r="E133" s="218" t="s">
        <v>588</v>
      </c>
      <c r="F133" s="218" t="s">
        <v>589</v>
      </c>
      <c r="G133" s="218" t="s">
        <v>512</v>
      </c>
      <c r="H133" s="218" t="s">
        <v>479</v>
      </c>
      <c r="I133" s="218" t="s">
        <v>479</v>
      </c>
      <c r="J133" s="243" t="n">
        <v>100</v>
      </c>
    </row>
    <row r="134" customFormat="false" ht="16.5" hidden="false" customHeight="false" outlineLevel="0" collapsed="false">
      <c r="A134" s="266" t="n">
        <v>11.4</v>
      </c>
      <c r="B134" s="266" t="n">
        <v>11.4</v>
      </c>
      <c r="C134" s="266" t="n">
        <v>13.1</v>
      </c>
      <c r="D134" s="266" t="n">
        <v>200</v>
      </c>
      <c r="E134" s="266" t="n">
        <f aca="false">E133*0.8</f>
        <v>18.72</v>
      </c>
      <c r="F134" s="266" t="n">
        <f aca="false">F133*0.8</f>
        <v>1.04</v>
      </c>
      <c r="G134" s="266" t="n">
        <f aca="false">G133*0.8</f>
        <v>0</v>
      </c>
      <c r="H134" s="266" t="n">
        <f aca="false">H133*0.8</f>
        <v>0.08</v>
      </c>
      <c r="I134" s="266" t="n">
        <v>0</v>
      </c>
      <c r="J134" s="243" t="n">
        <v>80</v>
      </c>
    </row>
    <row r="135" customFormat="false" ht="16.5" hidden="false" customHeight="false" outlineLevel="0" collapsed="false">
      <c r="A135" s="266" t="n">
        <f aca="false">A133*0.6</f>
        <v>6.24</v>
      </c>
      <c r="B135" s="266" t="n">
        <f aca="false">B133*0.6</f>
        <v>5.88</v>
      </c>
      <c r="C135" s="266" t="n">
        <f aca="false">C133*0.6</f>
        <v>5.34</v>
      </c>
      <c r="D135" s="266" t="n">
        <f aca="false">D133*0.6</f>
        <v>99.6</v>
      </c>
      <c r="E135" s="266" t="n">
        <f aca="false">E133*0.6</f>
        <v>14.04</v>
      </c>
      <c r="F135" s="266" t="n">
        <f aca="false">F133*0.6</f>
        <v>0.78</v>
      </c>
      <c r="G135" s="266" t="n">
        <f aca="false">G133*0.6</f>
        <v>0</v>
      </c>
      <c r="H135" s="266" t="n">
        <f aca="false">H133*0.6</f>
        <v>0.06</v>
      </c>
      <c r="I135" s="266" t="n">
        <f aca="false">I133*0.6</f>
        <v>0.06</v>
      </c>
      <c r="J135" s="243" t="n">
        <v>60</v>
      </c>
    </row>
    <row r="136" customFormat="false" ht="16.5" hidden="false" customHeight="false" outlineLevel="0" collapsed="false">
      <c r="A136" s="216"/>
      <c r="B136" s="216"/>
      <c r="C136" s="212"/>
      <c r="D136" s="212"/>
      <c r="E136" s="212"/>
      <c r="F136" s="212"/>
      <c r="G136" s="212"/>
      <c r="H136" s="212"/>
      <c r="I136" s="212"/>
      <c r="J136" s="212"/>
    </row>
    <row r="137" customFormat="false" ht="18.2" hidden="false" customHeight="true" outlineLevel="0" collapsed="false">
      <c r="A137" s="211" t="s">
        <v>482</v>
      </c>
      <c r="B137" s="211"/>
      <c r="C137" s="211"/>
      <c r="D137" s="211"/>
      <c r="E137" s="211"/>
      <c r="F137" s="211"/>
      <c r="G137" s="211"/>
      <c r="H137" s="211"/>
      <c r="I137" s="211"/>
      <c r="J137" s="212"/>
    </row>
    <row r="138" customFormat="false" ht="115.15" hidden="false" customHeight="true" outlineLevel="0" collapsed="false">
      <c r="A138" s="280" t="s">
        <v>599</v>
      </c>
      <c r="B138" s="280"/>
      <c r="C138" s="280"/>
      <c r="D138" s="280"/>
      <c r="E138" s="280"/>
      <c r="F138" s="280"/>
      <c r="G138" s="280"/>
      <c r="H138" s="280"/>
      <c r="I138" s="280"/>
      <c r="J138" s="280"/>
    </row>
    <row r="139" customFormat="false" ht="18.2" hidden="false" customHeight="true" outlineLevel="0" collapsed="false">
      <c r="A139" s="215" t="s">
        <v>484</v>
      </c>
      <c r="B139" s="215"/>
      <c r="C139" s="210" t="s">
        <v>525</v>
      </c>
      <c r="D139" s="210"/>
      <c r="E139" s="210"/>
      <c r="F139" s="210"/>
      <c r="G139" s="210"/>
      <c r="H139" s="210"/>
      <c r="I139" s="210"/>
      <c r="J139" s="210"/>
    </row>
    <row r="140" customFormat="false" ht="16.5" hidden="false" customHeight="false" outlineLevel="0" collapsed="false">
      <c r="A140" s="0"/>
      <c r="B140" s="0"/>
      <c r="C140" s="0"/>
      <c r="D140" s="0"/>
      <c r="E140" s="0"/>
      <c r="F140" s="0"/>
      <c r="G140" s="0"/>
      <c r="H140" s="0"/>
      <c r="I140" s="0"/>
      <c r="J140" s="0"/>
    </row>
    <row r="141" customFormat="false" ht="16.5" hidden="false" customHeight="false" outlineLevel="0" collapsed="false">
      <c r="A141" s="216" t="s">
        <v>496</v>
      </c>
      <c r="B141" s="0"/>
      <c r="C141" s="2" t="s">
        <v>497</v>
      </c>
      <c r="D141" s="0"/>
      <c r="E141" s="0"/>
      <c r="F141" s="0"/>
      <c r="G141" s="0"/>
      <c r="H141" s="0"/>
      <c r="I141" s="0"/>
      <c r="J141" s="0"/>
    </row>
    <row r="142" customFormat="false" ht="16.5" hidden="false" customHeight="false" outlineLevel="0" collapsed="false">
      <c r="A142" s="210" t="s">
        <v>565</v>
      </c>
      <c r="B142" s="0"/>
      <c r="C142" s="0"/>
      <c r="D142" s="0"/>
      <c r="E142" s="0"/>
      <c r="F142" s="0"/>
      <c r="G142" s="0"/>
      <c r="H142" s="0"/>
      <c r="I142" s="0"/>
      <c r="J142" s="0"/>
    </row>
    <row r="143" customFormat="false" ht="16.5" hidden="false" customHeight="false" outlineLevel="0" collapsed="false">
      <c r="A143" s="0"/>
      <c r="B143" s="0"/>
      <c r="C143" s="0"/>
      <c r="D143" s="0"/>
      <c r="E143" s="0"/>
      <c r="F143" s="0"/>
      <c r="G143" s="0"/>
      <c r="H143" s="0"/>
      <c r="I143" s="0"/>
      <c r="J143" s="0"/>
    </row>
    <row r="144" customFormat="false" ht="16.5" hidden="false" customHeight="false" outlineLevel="0" collapsed="false">
      <c r="A144" s="0"/>
      <c r="B144" s="0"/>
      <c r="C144" s="0"/>
      <c r="D144" s="0"/>
      <c r="E144" s="0"/>
      <c r="F144" s="0"/>
      <c r="G144" s="0"/>
      <c r="H144" s="0"/>
      <c r="I144" s="0"/>
      <c r="J144" s="0"/>
    </row>
    <row r="145" customFormat="false" ht="16.5" hidden="false" customHeight="false" outlineLevel="0" collapsed="false">
      <c r="A145" s="0"/>
      <c r="B145" s="0"/>
      <c r="C145" s="0"/>
      <c r="D145" s="0"/>
      <c r="E145" s="0"/>
      <c r="F145" s="0"/>
      <c r="G145" s="0"/>
      <c r="H145" s="0"/>
      <c r="I145" s="0"/>
      <c r="J145" s="0"/>
    </row>
    <row r="146" customFormat="false" ht="16.5" hidden="false" customHeight="false" outlineLevel="0" collapsed="false">
      <c r="A146" s="0"/>
      <c r="B146" s="0"/>
      <c r="C146" s="0"/>
      <c r="D146" s="0"/>
      <c r="E146" s="0"/>
      <c r="F146" s="0"/>
      <c r="G146" s="0"/>
      <c r="H146" s="0"/>
      <c r="I146" s="0"/>
      <c r="J146" s="0"/>
    </row>
    <row r="147" customFormat="false" ht="16.5" hidden="false" customHeight="false" outlineLevel="0" collapsed="false">
      <c r="A147" s="0"/>
      <c r="B147" s="0"/>
      <c r="C147" s="0"/>
      <c r="D147" s="0"/>
      <c r="E147" s="0"/>
      <c r="F147" s="0"/>
      <c r="G147" s="0"/>
      <c r="H147" s="0"/>
      <c r="I147" s="0"/>
      <c r="J147" s="0"/>
    </row>
    <row r="148" customFormat="false" ht="16.5" hidden="false" customHeight="false" outlineLevel="0" collapsed="false">
      <c r="A148" s="0"/>
      <c r="B148" s="0"/>
      <c r="C148" s="0"/>
      <c r="D148" s="0"/>
      <c r="E148" s="0"/>
      <c r="F148" s="0"/>
      <c r="G148" s="0"/>
      <c r="H148" s="0"/>
      <c r="I148" s="0"/>
      <c r="J148" s="0"/>
    </row>
    <row r="149" customFormat="false" ht="16.5" hidden="false" customHeight="false" outlineLevel="0" collapsed="false">
      <c r="A149" s="0"/>
      <c r="B149" s="0"/>
      <c r="C149" s="0"/>
      <c r="D149" s="0"/>
      <c r="E149" s="0"/>
      <c r="F149" s="0"/>
      <c r="G149" s="0"/>
      <c r="H149" s="0"/>
      <c r="I149" s="0"/>
      <c r="J149" s="0"/>
    </row>
    <row r="150" customFormat="false" ht="16.5" hidden="false" customHeight="false" outlineLevel="0" collapsed="false">
      <c r="A150" s="0"/>
      <c r="B150" s="0"/>
      <c r="C150" s="0"/>
      <c r="D150" s="0"/>
      <c r="E150" s="0"/>
      <c r="F150" s="0"/>
      <c r="G150" s="0"/>
      <c r="H150" s="0"/>
      <c r="I150" s="0"/>
      <c r="J150" s="0"/>
    </row>
    <row r="151" customFormat="false" ht="16.5" hidden="false" customHeight="false" outlineLevel="0" collapsed="false">
      <c r="A151" s="0"/>
      <c r="B151" s="0"/>
      <c r="C151" s="0"/>
      <c r="D151" s="0"/>
      <c r="E151" s="0"/>
      <c r="F151" s="0"/>
      <c r="G151" s="0"/>
      <c r="H151" s="0"/>
      <c r="I151" s="0"/>
      <c r="J151" s="0"/>
    </row>
    <row r="152" customFormat="false" ht="16.5" hidden="false" customHeight="false" outlineLevel="0" collapsed="false">
      <c r="A152" s="0"/>
      <c r="B152" s="0"/>
      <c r="C152" s="0"/>
      <c r="D152" s="0"/>
      <c r="E152" s="0"/>
      <c r="F152" s="0"/>
      <c r="G152" s="0"/>
      <c r="H152" s="0"/>
      <c r="I152" s="0"/>
      <c r="J152" s="0"/>
    </row>
    <row r="153" customFormat="false" ht="16.5" hidden="false" customHeight="false" outlineLevel="0" collapsed="false">
      <c r="A153" s="0"/>
      <c r="B153" s="0"/>
      <c r="C153" s="0"/>
      <c r="D153" s="0"/>
      <c r="E153" s="0"/>
      <c r="F153" s="0"/>
      <c r="G153" s="0"/>
      <c r="H153" s="0"/>
      <c r="I153" s="0"/>
      <c r="J153" s="0"/>
    </row>
    <row r="154" customFormat="false" ht="16.15" hidden="false" customHeight="true" outlineLevel="0" collapsed="false">
      <c r="A154" s="214" t="s">
        <v>441</v>
      </c>
      <c r="B154" s="214"/>
      <c r="C154" s="213" t="s">
        <v>600</v>
      </c>
      <c r="D154" s="213"/>
      <c r="E154" s="213"/>
      <c r="F154" s="213"/>
      <c r="G154" s="213"/>
      <c r="H154" s="213"/>
      <c r="I154" s="213"/>
      <c r="J154" s="212"/>
    </row>
    <row r="155" customFormat="false" ht="16.15" hidden="false" customHeight="true" outlineLevel="0" collapsed="false">
      <c r="A155" s="214" t="s">
        <v>443</v>
      </c>
      <c r="B155" s="214"/>
      <c r="C155" s="214" t="s">
        <v>601</v>
      </c>
      <c r="D155" s="214"/>
      <c r="E155" s="214"/>
      <c r="F155" s="214"/>
      <c r="G155" s="214"/>
      <c r="H155" s="214"/>
      <c r="I155" s="214"/>
      <c r="J155" s="212"/>
    </row>
    <row r="156" customFormat="false" ht="16.35" hidden="false" customHeight="true" outlineLevel="0" collapsed="false">
      <c r="A156" s="265" t="s">
        <v>445</v>
      </c>
      <c r="B156" s="265"/>
      <c r="C156" s="128" t="s">
        <v>499</v>
      </c>
      <c r="D156" s="128"/>
      <c r="E156" s="128"/>
      <c r="F156" s="128"/>
      <c r="G156" s="128"/>
      <c r="H156" s="128"/>
      <c r="I156" s="128"/>
      <c r="J156" s="212"/>
    </row>
    <row r="157" customFormat="false" ht="16.15" hidden="false" customHeight="true" outlineLevel="0" collapsed="false">
      <c r="A157" s="128"/>
      <c r="B157" s="128"/>
      <c r="C157" s="217"/>
      <c r="D157" s="217"/>
      <c r="E157" s="217"/>
      <c r="F157" s="217"/>
      <c r="G157" s="217"/>
      <c r="H157" s="217"/>
      <c r="I157" s="212"/>
      <c r="J157" s="212"/>
    </row>
    <row r="158" customFormat="false" ht="16.35" hidden="false" customHeight="true" outlineLevel="0" collapsed="false">
      <c r="A158" s="266" t="s">
        <v>448</v>
      </c>
      <c r="B158" s="266"/>
      <c r="C158" s="219" t="s">
        <v>449</v>
      </c>
      <c r="D158" s="219"/>
      <c r="E158" s="219"/>
      <c r="F158" s="219"/>
      <c r="G158" s="219"/>
      <c r="H158" s="219"/>
      <c r="I158" s="267"/>
      <c r="J158" s="267"/>
    </row>
    <row r="159" customFormat="false" ht="16.5" hidden="false" customHeight="false" outlineLevel="0" collapsed="false">
      <c r="A159" s="266"/>
      <c r="B159" s="266"/>
      <c r="C159" s="218" t="s">
        <v>450</v>
      </c>
      <c r="D159" s="218"/>
      <c r="E159" s="218" t="s">
        <v>450</v>
      </c>
      <c r="F159" s="218"/>
      <c r="G159" s="218" t="s">
        <v>450</v>
      </c>
      <c r="H159" s="218"/>
      <c r="I159" s="267"/>
      <c r="J159" s="267"/>
    </row>
    <row r="160" customFormat="false" ht="16.5" hidden="false" customHeight="false" outlineLevel="0" collapsed="false">
      <c r="A160" s="266"/>
      <c r="B160" s="266"/>
      <c r="C160" s="218" t="s">
        <v>451</v>
      </c>
      <c r="D160" s="218" t="s">
        <v>452</v>
      </c>
      <c r="E160" s="218" t="s">
        <v>451</v>
      </c>
      <c r="F160" s="218" t="s">
        <v>452</v>
      </c>
      <c r="G160" s="218" t="s">
        <v>451</v>
      </c>
      <c r="H160" s="218" t="s">
        <v>452</v>
      </c>
      <c r="I160" s="220"/>
      <c r="J160" s="220"/>
    </row>
    <row r="161" customFormat="false" ht="16.5" hidden="false" customHeight="false" outlineLevel="0" collapsed="false">
      <c r="A161" s="60" t="s">
        <v>62</v>
      </c>
      <c r="B161" s="249"/>
      <c r="C161" s="102" t="n">
        <v>127</v>
      </c>
      <c r="D161" s="224" t="n">
        <v>89</v>
      </c>
      <c r="E161" s="281" t="n">
        <v>107</v>
      </c>
      <c r="F161" s="281" t="n">
        <v>79</v>
      </c>
      <c r="G161" s="250"/>
      <c r="H161" s="250"/>
      <c r="I161" s="212"/>
      <c r="J161" s="212"/>
    </row>
    <row r="162" customFormat="false" ht="16.5" hidden="false" customHeight="false" outlineLevel="0" collapsed="false">
      <c r="A162" s="60" t="s">
        <v>58</v>
      </c>
      <c r="B162" s="249"/>
      <c r="C162" s="25" t="n">
        <v>5.6</v>
      </c>
      <c r="D162" s="228" t="n">
        <v>5.6</v>
      </c>
      <c r="E162" s="281" t="n">
        <v>4</v>
      </c>
      <c r="F162" s="281" t="n">
        <v>4</v>
      </c>
      <c r="G162" s="250"/>
      <c r="H162" s="250"/>
      <c r="I162" s="210"/>
      <c r="J162" s="210"/>
    </row>
    <row r="163" customFormat="false" ht="16.5" hidden="false" customHeight="false" outlineLevel="0" collapsed="false">
      <c r="A163" s="61" t="s">
        <v>602</v>
      </c>
      <c r="B163" s="249"/>
      <c r="C163" s="290"/>
      <c r="D163" s="224" t="n">
        <v>70</v>
      </c>
      <c r="E163" s="250"/>
      <c r="F163" s="281" t="n">
        <v>50</v>
      </c>
      <c r="G163" s="281"/>
      <c r="H163" s="281"/>
      <c r="I163" s="210"/>
      <c r="J163" s="210"/>
    </row>
    <row r="164" customFormat="false" ht="16.5" hidden="false" customHeight="false" outlineLevel="0" collapsed="false">
      <c r="A164" s="22" t="s">
        <v>51</v>
      </c>
      <c r="B164" s="249"/>
      <c r="C164" s="25" t="n">
        <v>165.8</v>
      </c>
      <c r="D164" s="228" t="n">
        <v>136.8</v>
      </c>
      <c r="E164" s="250" t="n">
        <v>152</v>
      </c>
      <c r="F164" s="281" t="n">
        <v>114</v>
      </c>
      <c r="G164" s="250"/>
      <c r="H164" s="250"/>
      <c r="I164" s="210"/>
      <c r="J164" s="210"/>
    </row>
    <row r="165" customFormat="false" ht="16.5" hidden="false" customHeight="false" outlineLevel="0" collapsed="false">
      <c r="A165" s="22" t="s">
        <v>52</v>
      </c>
      <c r="B165" s="249"/>
      <c r="C165" s="25" t="n">
        <v>177.6</v>
      </c>
      <c r="D165" s="228" t="n">
        <v>136.8</v>
      </c>
      <c r="E165" s="250" t="n">
        <v>162.8</v>
      </c>
      <c r="F165" s="281" t="n">
        <v>114</v>
      </c>
      <c r="G165" s="250"/>
      <c r="H165" s="250"/>
      <c r="I165" s="210"/>
      <c r="J165" s="210"/>
    </row>
    <row r="166" customFormat="false" ht="33" hidden="false" customHeight="false" outlineLevel="0" collapsed="false">
      <c r="A166" s="22" t="s">
        <v>53</v>
      </c>
      <c r="B166" s="249"/>
      <c r="C166" s="25" t="n">
        <v>191.2</v>
      </c>
      <c r="D166" s="228" t="n">
        <v>136.8</v>
      </c>
      <c r="E166" s="250" t="n">
        <v>163.7</v>
      </c>
      <c r="F166" s="281" t="n">
        <v>114</v>
      </c>
      <c r="G166" s="250"/>
      <c r="H166" s="250"/>
      <c r="I166" s="210"/>
      <c r="J166" s="210"/>
    </row>
    <row r="167" customFormat="false" ht="33" hidden="false" customHeight="false" outlineLevel="0" collapsed="false">
      <c r="A167" s="22" t="s">
        <v>54</v>
      </c>
      <c r="B167" s="249"/>
      <c r="C167" s="25" t="n">
        <v>207.1</v>
      </c>
      <c r="D167" s="228" t="n">
        <v>136.8</v>
      </c>
      <c r="E167" s="250" t="n">
        <v>164.6</v>
      </c>
      <c r="F167" s="281" t="n">
        <v>114</v>
      </c>
      <c r="G167" s="250"/>
      <c r="H167" s="250"/>
      <c r="I167" s="210"/>
      <c r="J167" s="210"/>
    </row>
    <row r="168" customFormat="false" ht="49.5" hidden="false" customHeight="false" outlineLevel="0" collapsed="false">
      <c r="A168" s="28" t="s">
        <v>603</v>
      </c>
      <c r="B168" s="268"/>
      <c r="C168" s="291" t="n">
        <v>120</v>
      </c>
      <c r="D168" s="281" t="n">
        <v>120</v>
      </c>
      <c r="E168" s="269"/>
      <c r="F168" s="269" t="n">
        <v>108</v>
      </c>
      <c r="G168" s="269"/>
      <c r="H168" s="269"/>
      <c r="I168" s="210"/>
      <c r="J168" s="210"/>
    </row>
    <row r="169" customFormat="false" ht="16.5" hidden="false" customHeight="false" outlineLevel="0" collapsed="false">
      <c r="A169" s="60" t="s">
        <v>118</v>
      </c>
      <c r="B169" s="251"/>
      <c r="C169" s="102" t="n">
        <v>11</v>
      </c>
      <c r="D169" s="224" t="n">
        <v>9</v>
      </c>
      <c r="E169" s="228" t="n">
        <v>10</v>
      </c>
      <c r="F169" s="224" t="n">
        <v>8</v>
      </c>
      <c r="G169" s="250"/>
      <c r="H169" s="250"/>
      <c r="I169" s="210"/>
      <c r="J169" s="210"/>
    </row>
    <row r="170" customFormat="false" ht="16.5" hidden="false" customHeight="false" outlineLevel="0" collapsed="false">
      <c r="A170" s="60" t="s">
        <v>23</v>
      </c>
      <c r="B170" s="249"/>
      <c r="C170" s="102" t="n">
        <v>1</v>
      </c>
      <c r="D170" s="224" t="n">
        <v>1</v>
      </c>
      <c r="E170" s="228" t="n">
        <v>1</v>
      </c>
      <c r="F170" s="224" t="n">
        <v>1</v>
      </c>
      <c r="G170" s="250"/>
      <c r="H170" s="250"/>
      <c r="I170" s="210"/>
      <c r="J170" s="210"/>
    </row>
    <row r="171" customFormat="false" ht="16.5" hidden="false" customHeight="false" outlineLevel="0" collapsed="false">
      <c r="A171" s="61" t="s">
        <v>604</v>
      </c>
      <c r="B171" s="249"/>
      <c r="C171" s="31"/>
      <c r="D171" s="228" t="n">
        <v>4.4</v>
      </c>
      <c r="E171" s="228"/>
      <c r="F171" s="224" t="n">
        <v>4</v>
      </c>
      <c r="G171" s="250"/>
      <c r="H171" s="250"/>
      <c r="I171" s="210"/>
      <c r="J171" s="210"/>
    </row>
    <row r="172" customFormat="false" ht="16.5" hidden="false" customHeight="false" outlineLevel="0" collapsed="false">
      <c r="A172" s="60" t="s">
        <v>58</v>
      </c>
      <c r="B172" s="249"/>
      <c r="C172" s="25" t="n">
        <v>2.2</v>
      </c>
      <c r="D172" s="224" t="n">
        <v>2.2</v>
      </c>
      <c r="E172" s="228" t="n">
        <v>2</v>
      </c>
      <c r="F172" s="224" t="n">
        <v>2</v>
      </c>
      <c r="G172" s="250"/>
      <c r="H172" s="250"/>
      <c r="I172" s="210"/>
      <c r="J172" s="210"/>
    </row>
    <row r="173" customFormat="false" ht="33" hidden="false" customHeight="false" outlineLevel="0" collapsed="false">
      <c r="A173" s="22" t="s">
        <v>24</v>
      </c>
      <c r="B173" s="249"/>
      <c r="C173" s="25" t="n">
        <v>2.2</v>
      </c>
      <c r="D173" s="224" t="n">
        <v>2.2</v>
      </c>
      <c r="E173" s="228" t="n">
        <v>2</v>
      </c>
      <c r="F173" s="224" t="n">
        <v>2</v>
      </c>
      <c r="G173" s="250"/>
      <c r="H173" s="250"/>
      <c r="I173" s="210"/>
      <c r="J173" s="210"/>
    </row>
    <row r="174" customFormat="false" ht="16.5" hidden="false" customHeight="false" outlineLevel="0" collapsed="false">
      <c r="A174" s="22" t="s">
        <v>559</v>
      </c>
      <c r="B174" s="249"/>
      <c r="C174" s="25" t="n">
        <v>1.5</v>
      </c>
      <c r="D174" s="228" t="n">
        <v>1.5</v>
      </c>
      <c r="E174" s="228" t="n">
        <v>1.4</v>
      </c>
      <c r="F174" s="228" t="n">
        <v>1.4</v>
      </c>
      <c r="G174" s="250"/>
      <c r="H174" s="250"/>
      <c r="I174" s="210"/>
      <c r="J174" s="210"/>
    </row>
    <row r="175" customFormat="false" ht="16.5" hidden="false" customHeight="false" outlineLevel="0" collapsed="false">
      <c r="A175" s="28" t="s">
        <v>64</v>
      </c>
      <c r="B175" s="249"/>
      <c r="C175" s="290"/>
      <c r="D175" s="224" t="n">
        <v>194</v>
      </c>
      <c r="E175" s="228"/>
      <c r="F175" s="224" t="n">
        <v>164</v>
      </c>
      <c r="G175" s="250"/>
      <c r="H175" s="250"/>
      <c r="I175" s="210"/>
      <c r="J175" s="210"/>
    </row>
    <row r="176" customFormat="false" ht="16.5" hidden="false" customHeight="false" outlineLevel="0" collapsed="false">
      <c r="A176" s="61" t="s">
        <v>605</v>
      </c>
      <c r="B176" s="249"/>
      <c r="C176" s="290"/>
      <c r="D176" s="224" t="n">
        <v>170</v>
      </c>
      <c r="E176" s="228"/>
      <c r="F176" s="224" t="n">
        <v>140</v>
      </c>
      <c r="G176" s="250"/>
      <c r="H176" s="250"/>
      <c r="I176" s="210"/>
      <c r="J176" s="210"/>
    </row>
    <row r="177" customFormat="false" ht="16.5" hidden="false" customHeight="false" outlineLevel="0" collapsed="false">
      <c r="A177" s="61" t="s">
        <v>606</v>
      </c>
      <c r="B177" s="249"/>
      <c r="C177" s="290" t="n">
        <v>5</v>
      </c>
      <c r="D177" s="224" t="n">
        <v>5</v>
      </c>
      <c r="E177" s="228"/>
      <c r="F177" s="224" t="n">
        <v>5</v>
      </c>
      <c r="G177" s="250"/>
      <c r="H177" s="250"/>
      <c r="I177" s="210"/>
      <c r="J177" s="210"/>
    </row>
    <row r="178" customFormat="false" ht="16.5" hidden="false" customHeight="false" outlineLevel="0" collapsed="false">
      <c r="A178" s="60" t="s">
        <v>25</v>
      </c>
      <c r="B178" s="249"/>
      <c r="C178" s="25" t="n">
        <v>12.5</v>
      </c>
      <c r="D178" s="224" t="n">
        <v>12.5</v>
      </c>
      <c r="E178" s="25" t="n">
        <v>12.5</v>
      </c>
      <c r="F178" s="224" t="n">
        <v>12.5</v>
      </c>
      <c r="G178" s="250"/>
      <c r="H178" s="250"/>
      <c r="I178" s="210"/>
      <c r="J178" s="210"/>
    </row>
    <row r="179" customFormat="false" ht="16.5" hidden="false" customHeight="false" outlineLevel="0" collapsed="false">
      <c r="A179" s="60" t="s">
        <v>30</v>
      </c>
      <c r="B179" s="249"/>
      <c r="C179" s="25" t="n">
        <v>3.8</v>
      </c>
      <c r="D179" s="224" t="n">
        <v>3.8</v>
      </c>
      <c r="E179" s="25" t="n">
        <v>3.8</v>
      </c>
      <c r="F179" s="224" t="n">
        <v>3.8</v>
      </c>
      <c r="G179" s="250"/>
      <c r="H179" s="250"/>
      <c r="I179" s="210"/>
      <c r="J179" s="210"/>
    </row>
    <row r="180" customFormat="false" ht="16.5" hidden="false" customHeight="false" outlineLevel="0" collapsed="false">
      <c r="A180" s="60" t="s">
        <v>32</v>
      </c>
      <c r="B180" s="249"/>
      <c r="C180" s="25" t="n">
        <v>37.5</v>
      </c>
      <c r="D180" s="224" t="n">
        <v>37.5</v>
      </c>
      <c r="E180" s="25" t="n">
        <v>37.5</v>
      </c>
      <c r="F180" s="224" t="n">
        <v>37.5</v>
      </c>
      <c r="G180" s="250"/>
      <c r="H180" s="250"/>
      <c r="I180" s="210"/>
      <c r="J180" s="210"/>
    </row>
    <row r="181" customFormat="false" ht="16.5" hidden="false" customHeight="false" outlineLevel="0" collapsed="false">
      <c r="A181" s="60" t="s">
        <v>59</v>
      </c>
      <c r="B181" s="249"/>
      <c r="C181" s="25" t="n">
        <v>1.5</v>
      </c>
      <c r="D181" s="228" t="n">
        <v>1.5</v>
      </c>
      <c r="E181" s="25" t="n">
        <v>1.5</v>
      </c>
      <c r="F181" s="228" t="n">
        <v>1.5</v>
      </c>
      <c r="G181" s="250"/>
      <c r="H181" s="250"/>
      <c r="I181" s="210"/>
      <c r="J181" s="210"/>
    </row>
    <row r="182" customFormat="false" ht="16.15" hidden="false" customHeight="true" outlineLevel="0" collapsed="false">
      <c r="A182" s="271" t="s">
        <v>458</v>
      </c>
      <c r="B182" s="271"/>
      <c r="C182" s="243"/>
      <c r="D182" s="283" t="s">
        <v>573</v>
      </c>
      <c r="E182" s="272" t="s">
        <v>607</v>
      </c>
      <c r="F182" s="272"/>
      <c r="G182" s="272"/>
      <c r="H182" s="272"/>
      <c r="I182" s="212"/>
      <c r="J182" s="212"/>
    </row>
    <row r="183" customFormat="false" ht="16.15" hidden="false" customHeight="true" outlineLevel="0" collapsed="false">
      <c r="A183" s="215"/>
      <c r="B183" s="215"/>
      <c r="C183" s="212"/>
      <c r="D183" s="212"/>
      <c r="E183" s="212"/>
      <c r="F183" s="212"/>
      <c r="G183" s="212"/>
      <c r="H183" s="212"/>
      <c r="I183" s="212"/>
      <c r="J183" s="212"/>
    </row>
    <row r="184" customFormat="false" ht="16.15" hidden="false" customHeight="true" outlineLevel="0" collapsed="false">
      <c r="A184" s="258" t="s">
        <v>459</v>
      </c>
      <c r="B184" s="258"/>
      <c r="C184" s="258"/>
      <c r="D184" s="258"/>
      <c r="E184" s="258"/>
      <c r="F184" s="258"/>
      <c r="G184" s="258"/>
      <c r="H184" s="258"/>
      <c r="I184" s="258"/>
      <c r="J184" s="219" t="s">
        <v>575</v>
      </c>
    </row>
    <row r="185" customFormat="false" ht="32.85" hidden="false" customHeight="true" outlineLevel="0" collapsed="false">
      <c r="A185" s="284" t="s">
        <v>460</v>
      </c>
      <c r="B185" s="284"/>
      <c r="C185" s="284"/>
      <c r="D185" s="284"/>
      <c r="E185" s="237" t="s">
        <v>461</v>
      </c>
      <c r="F185" s="237"/>
      <c r="G185" s="237" t="s">
        <v>462</v>
      </c>
      <c r="H185" s="237"/>
      <c r="I185" s="237"/>
      <c r="J185" s="219"/>
    </row>
    <row r="186" customFormat="false" ht="49.5" hidden="false" customHeight="false" outlineLevel="0" collapsed="false">
      <c r="A186" s="277" t="s">
        <v>464</v>
      </c>
      <c r="B186" s="277" t="s">
        <v>465</v>
      </c>
      <c r="C186" s="241" t="s">
        <v>466</v>
      </c>
      <c r="D186" s="241" t="s">
        <v>467</v>
      </c>
      <c r="E186" s="278" t="s">
        <v>468</v>
      </c>
      <c r="F186" s="278" t="s">
        <v>469</v>
      </c>
      <c r="G186" s="278" t="s">
        <v>470</v>
      </c>
      <c r="H186" s="278" t="s">
        <v>471</v>
      </c>
      <c r="I186" s="278" t="s">
        <v>472</v>
      </c>
      <c r="J186" s="219"/>
    </row>
    <row r="187" customFormat="false" ht="16.5" hidden="false" customHeight="false" outlineLevel="0" collapsed="false">
      <c r="A187" s="266" t="s">
        <v>576</v>
      </c>
      <c r="B187" s="40" t="n">
        <v>16.9</v>
      </c>
      <c r="C187" s="40" t="n">
        <v>11.6</v>
      </c>
      <c r="D187" s="59" t="n">
        <v>253</v>
      </c>
      <c r="E187" s="40" t="n">
        <v>13.5</v>
      </c>
      <c r="F187" s="40" t="n">
        <v>4.9</v>
      </c>
      <c r="G187" s="218" t="n">
        <v>0.05</v>
      </c>
      <c r="H187" s="218" t="n">
        <v>0.03</v>
      </c>
      <c r="I187" s="218" t="n">
        <v>0.5</v>
      </c>
      <c r="J187" s="243" t="s">
        <v>573</v>
      </c>
    </row>
    <row r="188" customFormat="false" ht="16.15" hidden="false" customHeight="true" outlineLevel="0" collapsed="false">
      <c r="A188" s="211" t="s">
        <v>482</v>
      </c>
      <c r="B188" s="211"/>
      <c r="C188" s="211"/>
      <c r="D188" s="211"/>
      <c r="E188" s="211"/>
      <c r="F188" s="211"/>
      <c r="G188" s="211"/>
      <c r="H188" s="211"/>
      <c r="I188" s="211"/>
      <c r="J188" s="212"/>
    </row>
    <row r="189" customFormat="false" ht="131.45" hidden="false" customHeight="true" outlineLevel="0" collapsed="false">
      <c r="A189" s="280" t="s">
        <v>608</v>
      </c>
      <c r="B189" s="280"/>
      <c r="C189" s="280"/>
      <c r="D189" s="280"/>
      <c r="E189" s="280"/>
      <c r="F189" s="280"/>
      <c r="G189" s="280"/>
      <c r="H189" s="280"/>
      <c r="I189" s="280"/>
      <c r="J189" s="280"/>
    </row>
    <row r="190" customFormat="false" ht="16.15" hidden="false" customHeight="true" outlineLevel="0" collapsed="false">
      <c r="A190" s="215" t="s">
        <v>484</v>
      </c>
      <c r="B190" s="215"/>
      <c r="C190" s="210" t="s">
        <v>525</v>
      </c>
      <c r="D190" s="210"/>
      <c r="E190" s="210"/>
      <c r="F190" s="210"/>
      <c r="G190" s="210"/>
      <c r="H190" s="210"/>
      <c r="I190" s="210"/>
      <c r="J190" s="210"/>
    </row>
    <row r="191" customFormat="false" ht="16.5" hidden="false" customHeight="false" outlineLevel="0" collapsed="false">
      <c r="A191" s="0"/>
      <c r="B191" s="0"/>
      <c r="C191" s="0"/>
      <c r="D191" s="0"/>
      <c r="E191" s="0"/>
      <c r="F191" s="0"/>
      <c r="G191" s="0"/>
      <c r="H191" s="0"/>
      <c r="I191" s="0"/>
      <c r="J191" s="0"/>
    </row>
    <row r="192" customFormat="false" ht="16.5" hidden="false" customHeight="false" outlineLevel="0" collapsed="false">
      <c r="A192" s="216" t="s">
        <v>496</v>
      </c>
      <c r="B192" s="0"/>
      <c r="C192" s="2" t="s">
        <v>497</v>
      </c>
      <c r="D192" s="0"/>
      <c r="E192" s="0"/>
      <c r="F192" s="0"/>
      <c r="G192" s="0"/>
      <c r="H192" s="0"/>
      <c r="I192" s="0"/>
      <c r="J192" s="0"/>
    </row>
    <row r="193" customFormat="false" ht="16.5" hidden="false" customHeight="false" outlineLevel="0" collapsed="false">
      <c r="A193" s="210" t="s">
        <v>609</v>
      </c>
      <c r="B193" s="0"/>
      <c r="C193" s="0"/>
      <c r="D193" s="0"/>
      <c r="E193" s="0"/>
      <c r="F193" s="0"/>
      <c r="G193" s="0"/>
      <c r="H193" s="0"/>
      <c r="I193" s="0"/>
      <c r="J193" s="0"/>
    </row>
    <row r="194" customFormat="false" ht="16.5" hidden="false" customHeight="false" outlineLevel="0" collapsed="false">
      <c r="A194" s="0"/>
      <c r="B194" s="0"/>
      <c r="C194" s="0"/>
      <c r="D194" s="0"/>
      <c r="E194" s="0"/>
      <c r="F194" s="0"/>
      <c r="G194" s="0"/>
      <c r="H194" s="0"/>
      <c r="I194" s="0"/>
      <c r="J194" s="0"/>
    </row>
    <row r="195" customFormat="false" ht="16.5" hidden="false" customHeight="false" outlineLevel="0" collapsed="false">
      <c r="A195" s="0"/>
      <c r="B195" s="0"/>
      <c r="C195" s="0"/>
      <c r="D195" s="0"/>
      <c r="E195" s="0"/>
      <c r="F195" s="0"/>
      <c r="G195" s="0"/>
      <c r="H195" s="0"/>
      <c r="I195" s="0"/>
      <c r="J195" s="0"/>
    </row>
    <row r="196" customFormat="false" ht="16.5" hidden="false" customHeight="false" outlineLevel="0" collapsed="false">
      <c r="A196" s="0"/>
      <c r="B196" s="0"/>
      <c r="C196" s="0"/>
      <c r="D196" s="0"/>
      <c r="E196" s="0"/>
      <c r="F196" s="0"/>
      <c r="G196" s="0"/>
      <c r="H196" s="0"/>
      <c r="I196" s="0"/>
      <c r="J196" s="0"/>
    </row>
    <row r="197" customFormat="false" ht="16.5" hidden="false" customHeight="false" outlineLevel="0" collapsed="false">
      <c r="A197" s="0"/>
      <c r="B197" s="0"/>
      <c r="C197" s="0"/>
      <c r="D197" s="0"/>
      <c r="E197" s="0"/>
      <c r="F197" s="0"/>
      <c r="G197" s="0"/>
      <c r="H197" s="0"/>
      <c r="I197" s="0"/>
      <c r="J197" s="0"/>
    </row>
    <row r="198" customFormat="false" ht="16.5" hidden="false" customHeight="false" outlineLevel="0" collapsed="false">
      <c r="A198" s="0"/>
      <c r="B198" s="0"/>
      <c r="C198" s="0"/>
      <c r="D198" s="0"/>
      <c r="E198" s="0"/>
      <c r="F198" s="0"/>
      <c r="G198" s="0"/>
      <c r="H198" s="0"/>
      <c r="I198" s="0"/>
      <c r="J198" s="0"/>
    </row>
    <row r="199" customFormat="false" ht="16.15" hidden="false" customHeight="true" outlineLevel="0" collapsed="false">
      <c r="A199" s="214" t="s">
        <v>441</v>
      </c>
      <c r="B199" s="214"/>
      <c r="C199" s="214" t="s">
        <v>610</v>
      </c>
      <c r="D199" s="214"/>
      <c r="E199" s="214"/>
      <c r="F199" s="214"/>
      <c r="G199" s="214"/>
      <c r="H199" s="214"/>
      <c r="I199" s="214"/>
      <c r="J199" s="212"/>
    </row>
    <row r="200" customFormat="false" ht="18.2" hidden="false" customHeight="true" outlineLevel="0" collapsed="false">
      <c r="A200" s="214" t="s">
        <v>443</v>
      </c>
      <c r="B200" s="214"/>
      <c r="C200" s="285" t="s">
        <v>611</v>
      </c>
      <c r="D200" s="285"/>
      <c r="E200" s="285"/>
      <c r="F200" s="285"/>
      <c r="G200" s="285"/>
      <c r="H200" s="285"/>
      <c r="I200" s="285"/>
      <c r="J200" s="212"/>
    </row>
    <row r="201" customFormat="false" ht="18.4" hidden="false" customHeight="true" outlineLevel="0" collapsed="false">
      <c r="A201" s="265" t="s">
        <v>445</v>
      </c>
      <c r="B201" s="265"/>
      <c r="C201" s="128" t="s">
        <v>499</v>
      </c>
      <c r="D201" s="128"/>
      <c r="E201" s="128"/>
      <c r="F201" s="128"/>
      <c r="G201" s="128"/>
      <c r="H201" s="128"/>
      <c r="I201" s="128"/>
      <c r="J201" s="212"/>
    </row>
    <row r="202" customFormat="false" ht="16.15" hidden="false" customHeight="true" outlineLevel="0" collapsed="false">
      <c r="A202" s="128"/>
      <c r="B202" s="128"/>
      <c r="C202" s="217"/>
      <c r="D202" s="217"/>
      <c r="E202" s="217"/>
      <c r="F202" s="217"/>
      <c r="G202" s="217"/>
      <c r="H202" s="217"/>
      <c r="I202" s="212"/>
      <c r="J202" s="212"/>
    </row>
    <row r="203" customFormat="false" ht="18.4" hidden="false" customHeight="true" outlineLevel="0" collapsed="false">
      <c r="A203" s="266" t="s">
        <v>448</v>
      </c>
      <c r="B203" s="266"/>
      <c r="C203" s="219" t="s">
        <v>449</v>
      </c>
      <c r="D203" s="219"/>
      <c r="E203" s="219"/>
      <c r="F203" s="219"/>
      <c r="G203" s="219"/>
      <c r="H203" s="219"/>
      <c r="I203" s="267"/>
      <c r="J203" s="267"/>
    </row>
    <row r="204" customFormat="false" ht="16.5" hidden="false" customHeight="false" outlineLevel="0" collapsed="false">
      <c r="A204" s="266"/>
      <c r="B204" s="266"/>
      <c r="C204" s="218" t="s">
        <v>450</v>
      </c>
      <c r="D204" s="218"/>
      <c r="E204" s="218" t="s">
        <v>450</v>
      </c>
      <c r="F204" s="218"/>
      <c r="G204" s="218" t="s">
        <v>450</v>
      </c>
      <c r="H204" s="218"/>
      <c r="I204" s="267"/>
      <c r="J204" s="267"/>
    </row>
    <row r="205" customFormat="false" ht="16.5" hidden="false" customHeight="false" outlineLevel="0" collapsed="false">
      <c r="A205" s="266"/>
      <c r="B205" s="266"/>
      <c r="C205" s="218" t="s">
        <v>451</v>
      </c>
      <c r="D205" s="218" t="s">
        <v>452</v>
      </c>
      <c r="E205" s="218" t="s">
        <v>451</v>
      </c>
      <c r="F205" s="218" t="s">
        <v>452</v>
      </c>
      <c r="G205" s="218" t="s">
        <v>451</v>
      </c>
      <c r="H205" s="218" t="s">
        <v>452</v>
      </c>
      <c r="I205" s="220"/>
      <c r="J205" s="220"/>
    </row>
    <row r="206" customFormat="false" ht="18.4" hidden="false" customHeight="true" outlineLevel="0" collapsed="false">
      <c r="A206" s="249" t="s">
        <v>558</v>
      </c>
      <c r="B206" s="249"/>
      <c r="C206" s="224" t="n">
        <v>70</v>
      </c>
      <c r="D206" s="228" t="n">
        <v>53</v>
      </c>
      <c r="E206" s="250"/>
      <c r="F206" s="250"/>
      <c r="G206" s="250"/>
      <c r="H206" s="250"/>
      <c r="I206" s="212"/>
      <c r="J206" s="212"/>
    </row>
    <row r="207" customFormat="false" ht="18.4" hidden="false" customHeight="true" outlineLevel="0" collapsed="false">
      <c r="A207" s="249" t="s">
        <v>139</v>
      </c>
      <c r="B207" s="249"/>
      <c r="C207" s="228" t="n">
        <v>11.2</v>
      </c>
      <c r="D207" s="228" t="n">
        <v>11.2</v>
      </c>
      <c r="E207" s="250"/>
      <c r="F207" s="250"/>
      <c r="G207" s="250"/>
      <c r="H207" s="250"/>
      <c r="I207" s="210"/>
      <c r="J207" s="210"/>
    </row>
    <row r="208" customFormat="false" ht="18.2" hidden="false" customHeight="true" outlineLevel="0" collapsed="false">
      <c r="A208" s="249" t="s">
        <v>584</v>
      </c>
      <c r="B208" s="249"/>
      <c r="C208" s="228" t="n">
        <v>14</v>
      </c>
      <c r="D208" s="228" t="n">
        <v>14</v>
      </c>
      <c r="E208" s="250"/>
      <c r="F208" s="250"/>
      <c r="G208" s="250"/>
      <c r="H208" s="250"/>
      <c r="I208" s="210"/>
      <c r="J208" s="210"/>
    </row>
    <row r="209" customFormat="false" ht="18.4" hidden="false" customHeight="true" outlineLevel="0" collapsed="false">
      <c r="A209" s="249" t="s">
        <v>24</v>
      </c>
      <c r="B209" s="249"/>
      <c r="C209" s="228" t="n">
        <v>7</v>
      </c>
      <c r="D209" s="228" t="n">
        <v>7</v>
      </c>
      <c r="E209" s="250"/>
      <c r="F209" s="250"/>
      <c r="G209" s="250"/>
      <c r="H209" s="250"/>
      <c r="I209" s="210"/>
      <c r="J209" s="210"/>
    </row>
    <row r="210" customFormat="false" ht="18.4" hidden="false" customHeight="true" outlineLevel="0" collapsed="false">
      <c r="A210" s="249" t="s">
        <v>559</v>
      </c>
      <c r="B210" s="249"/>
      <c r="C210" s="228" t="n">
        <v>1.2</v>
      </c>
      <c r="D210" s="228" t="n">
        <v>1.2</v>
      </c>
      <c r="E210" s="250"/>
      <c r="F210" s="250"/>
      <c r="G210" s="250"/>
      <c r="H210" s="250"/>
      <c r="I210" s="210"/>
      <c r="J210" s="210"/>
    </row>
    <row r="211" customFormat="false" ht="18.4" hidden="false" customHeight="true" outlineLevel="0" collapsed="false">
      <c r="A211" s="249" t="s">
        <v>504</v>
      </c>
      <c r="B211" s="249"/>
      <c r="C211" s="228" t="n">
        <v>3.5</v>
      </c>
      <c r="D211" s="228" t="n">
        <v>3.5</v>
      </c>
      <c r="E211" s="250"/>
      <c r="F211" s="250"/>
      <c r="G211" s="250"/>
      <c r="H211" s="250"/>
      <c r="I211" s="210"/>
      <c r="J211" s="210"/>
    </row>
    <row r="212" customFormat="false" ht="16.15" hidden="false" customHeight="true" outlineLevel="0" collapsed="false">
      <c r="A212" s="271" t="s">
        <v>458</v>
      </c>
      <c r="B212" s="271"/>
      <c r="C212" s="243"/>
      <c r="D212" s="283" t="n">
        <v>70</v>
      </c>
      <c r="E212" s="234"/>
      <c r="F212" s="234"/>
      <c r="G212" s="272"/>
      <c r="H212" s="272"/>
      <c r="I212" s="212"/>
      <c r="J212" s="212"/>
    </row>
    <row r="213" customFormat="false" ht="16.15" hidden="false" customHeight="true" outlineLevel="0" collapsed="false">
      <c r="A213" s="215"/>
      <c r="B213" s="215"/>
      <c r="C213" s="212"/>
      <c r="D213" s="212"/>
      <c r="E213" s="212"/>
      <c r="F213" s="212"/>
      <c r="G213" s="212"/>
      <c r="H213" s="212"/>
      <c r="I213" s="212"/>
      <c r="J213" s="212"/>
    </row>
    <row r="214" customFormat="false" ht="16.15" hidden="false" customHeight="true" outlineLevel="0" collapsed="false">
      <c r="A214" s="211" t="s">
        <v>459</v>
      </c>
      <c r="B214" s="211"/>
      <c r="C214" s="211"/>
      <c r="D214" s="211"/>
      <c r="E214" s="211"/>
      <c r="F214" s="211"/>
      <c r="G214" s="211"/>
      <c r="H214" s="211"/>
      <c r="I214" s="211"/>
      <c r="J214" s="212"/>
    </row>
    <row r="215" customFormat="false" ht="29.1" hidden="false" customHeight="true" outlineLevel="0" collapsed="false">
      <c r="A215" s="284" t="s">
        <v>460</v>
      </c>
      <c r="B215" s="284"/>
      <c r="C215" s="284"/>
      <c r="D215" s="284"/>
      <c r="E215" s="237" t="s">
        <v>461</v>
      </c>
      <c r="F215" s="237"/>
      <c r="G215" s="237" t="s">
        <v>462</v>
      </c>
      <c r="H215" s="237"/>
      <c r="I215" s="237"/>
      <c r="J215" s="219" t="s">
        <v>575</v>
      </c>
    </row>
    <row r="216" customFormat="false" ht="49.5" hidden="false" customHeight="false" outlineLevel="0" collapsed="false">
      <c r="A216" s="286" t="s">
        <v>464</v>
      </c>
      <c r="B216" s="286" t="s">
        <v>465</v>
      </c>
      <c r="C216" s="237" t="s">
        <v>466</v>
      </c>
      <c r="D216" s="237" t="s">
        <v>467</v>
      </c>
      <c r="E216" s="284" t="s">
        <v>468</v>
      </c>
      <c r="F216" s="284" t="s">
        <v>469</v>
      </c>
      <c r="G216" s="284" t="s">
        <v>470</v>
      </c>
      <c r="H216" s="284" t="s">
        <v>471</v>
      </c>
      <c r="I216" s="284" t="s">
        <v>472</v>
      </c>
      <c r="J216" s="219"/>
    </row>
    <row r="217" customFormat="false" ht="16.5" hidden="false" customHeight="false" outlineLevel="0" collapsed="false">
      <c r="A217" s="266" t="s">
        <v>585</v>
      </c>
      <c r="B217" s="266" t="s">
        <v>586</v>
      </c>
      <c r="C217" s="218" t="n">
        <v>14.5</v>
      </c>
      <c r="D217" s="218" t="s">
        <v>587</v>
      </c>
      <c r="E217" s="218" t="s">
        <v>588</v>
      </c>
      <c r="F217" s="218" t="s">
        <v>589</v>
      </c>
      <c r="G217" s="218" t="s">
        <v>512</v>
      </c>
      <c r="H217" s="218" t="s">
        <v>479</v>
      </c>
      <c r="I217" s="218" t="s">
        <v>479</v>
      </c>
      <c r="J217" s="243" t="n">
        <v>100</v>
      </c>
    </row>
    <row r="218" customFormat="false" ht="16.5" hidden="false" customHeight="false" outlineLevel="0" collapsed="false">
      <c r="A218" s="266" t="n">
        <v>11.4</v>
      </c>
      <c r="B218" s="266" t="n">
        <v>11.4</v>
      </c>
      <c r="C218" s="266" t="n">
        <v>13.1</v>
      </c>
      <c r="D218" s="266" t="n">
        <v>200</v>
      </c>
      <c r="E218" s="266" t="n">
        <f aca="false">E217*0.8</f>
        <v>18.72</v>
      </c>
      <c r="F218" s="266" t="n">
        <f aca="false">F217*0.8</f>
        <v>1.04</v>
      </c>
      <c r="G218" s="266" t="n">
        <f aca="false">G217*0.8</f>
        <v>0</v>
      </c>
      <c r="H218" s="266" t="n">
        <f aca="false">H217*0.8</f>
        <v>0.08</v>
      </c>
      <c r="I218" s="266" t="n">
        <v>0</v>
      </c>
      <c r="J218" s="243" t="n">
        <v>70</v>
      </c>
    </row>
    <row r="219" customFormat="false" ht="16.5" hidden="false" customHeight="false" outlineLevel="0" collapsed="false">
      <c r="A219" s="266" t="n">
        <f aca="false">A217*0.6</f>
        <v>6.24</v>
      </c>
      <c r="B219" s="266" t="n">
        <f aca="false">B217*0.6</f>
        <v>5.88</v>
      </c>
      <c r="C219" s="266" t="n">
        <f aca="false">C217*0.6</f>
        <v>8.7</v>
      </c>
      <c r="D219" s="266" t="n">
        <f aca="false">D217*0.6</f>
        <v>99.6</v>
      </c>
      <c r="E219" s="266" t="n">
        <f aca="false">E217*0.6</f>
        <v>14.04</v>
      </c>
      <c r="F219" s="266" t="n">
        <f aca="false">F217*0.6</f>
        <v>0.78</v>
      </c>
      <c r="G219" s="266" t="n">
        <f aca="false">G217*0.6</f>
        <v>0</v>
      </c>
      <c r="H219" s="266" t="n">
        <f aca="false">H217*0.6</f>
        <v>0.06</v>
      </c>
      <c r="I219" s="266" t="n">
        <f aca="false">I217*0.6</f>
        <v>0.06</v>
      </c>
      <c r="J219" s="243" t="n">
        <v>60</v>
      </c>
    </row>
    <row r="220" customFormat="false" ht="16.5" hidden="false" customHeight="false" outlineLevel="0" collapsed="false">
      <c r="A220" s="216"/>
      <c r="B220" s="216"/>
      <c r="C220" s="212"/>
      <c r="D220" s="212"/>
      <c r="E220" s="212"/>
      <c r="F220" s="212"/>
      <c r="G220" s="212"/>
      <c r="H220" s="212"/>
      <c r="I220" s="212"/>
      <c r="J220" s="212"/>
    </row>
    <row r="221" customFormat="false" ht="16.15" hidden="false" customHeight="true" outlineLevel="0" collapsed="false">
      <c r="A221" s="211" t="s">
        <v>482</v>
      </c>
      <c r="B221" s="211"/>
      <c r="C221" s="211"/>
      <c r="D221" s="211"/>
      <c r="E221" s="211"/>
      <c r="F221" s="211"/>
      <c r="G221" s="211"/>
      <c r="H221" s="211"/>
      <c r="I221" s="211"/>
      <c r="J221" s="212"/>
    </row>
    <row r="222" customFormat="false" ht="168.4" hidden="false" customHeight="true" outlineLevel="0" collapsed="false">
      <c r="A222" s="292" t="s">
        <v>590</v>
      </c>
      <c r="B222" s="292"/>
      <c r="C222" s="292"/>
      <c r="D222" s="292"/>
      <c r="E222" s="292"/>
      <c r="F222" s="292"/>
      <c r="G222" s="292"/>
      <c r="H222" s="292"/>
      <c r="I222" s="292"/>
      <c r="J222" s="292"/>
    </row>
    <row r="223" customFormat="false" ht="16.15" hidden="false" customHeight="true" outlineLevel="0" collapsed="false">
      <c r="A223" s="215" t="s">
        <v>484</v>
      </c>
      <c r="B223" s="215"/>
      <c r="C223" s="210" t="s">
        <v>525</v>
      </c>
      <c r="D223" s="210"/>
      <c r="E223" s="210"/>
      <c r="F223" s="210"/>
      <c r="G223" s="210"/>
      <c r="H223" s="210"/>
      <c r="I223" s="210"/>
      <c r="J223" s="210"/>
    </row>
    <row r="224" customFormat="false" ht="16.5" hidden="false" customHeight="false" outlineLevel="0" collapsed="false">
      <c r="A224" s="0"/>
      <c r="C224" s="0"/>
    </row>
    <row r="225" customFormat="false" ht="16.5" hidden="false" customHeight="false" outlineLevel="0" collapsed="false">
      <c r="A225" s="216" t="s">
        <v>496</v>
      </c>
      <c r="C225" s="2" t="s">
        <v>497</v>
      </c>
    </row>
    <row r="226" customFormat="false" ht="16.5" hidden="false" customHeight="false" outlineLevel="0" collapsed="false">
      <c r="A226" s="210" t="s">
        <v>565</v>
      </c>
    </row>
  </sheetData>
  <mergeCells count="188">
    <mergeCell ref="A1:B1"/>
    <mergeCell ref="C1:I1"/>
    <mergeCell ref="A2:B2"/>
    <mergeCell ref="C2:I2"/>
    <mergeCell ref="A3:B3"/>
    <mergeCell ref="C3:I3"/>
    <mergeCell ref="A4:B4"/>
    <mergeCell ref="A5:B7"/>
    <mergeCell ref="C5:H5"/>
    <mergeCell ref="C6:D6"/>
    <mergeCell ref="E6:F6"/>
    <mergeCell ref="G6:H6"/>
    <mergeCell ref="A8:B8"/>
    <mergeCell ref="A9:B9"/>
    <mergeCell ref="A10:B10"/>
    <mergeCell ref="A11:B11"/>
    <mergeCell ref="A12:B12"/>
    <mergeCell ref="A13:B13"/>
    <mergeCell ref="A14:B14"/>
    <mergeCell ref="A15:B15"/>
    <mergeCell ref="A16:B16"/>
    <mergeCell ref="A17:B17"/>
    <mergeCell ref="A18:B18"/>
    <mergeCell ref="A19:B19"/>
    <mergeCell ref="A20:B20"/>
    <mergeCell ref="A21:B21"/>
    <mergeCell ref="E21:F21"/>
    <mergeCell ref="G21:H21"/>
    <mergeCell ref="A22:B22"/>
    <mergeCell ref="A23:I23"/>
    <mergeCell ref="A24:D24"/>
    <mergeCell ref="E24:F24"/>
    <mergeCell ref="G24:I24"/>
    <mergeCell ref="A30:I30"/>
    <mergeCell ref="A31:J31"/>
    <mergeCell ref="A32:B32"/>
    <mergeCell ref="A40:B40"/>
    <mergeCell ref="C40:I40"/>
    <mergeCell ref="A41:B41"/>
    <mergeCell ref="C41:I41"/>
    <mergeCell ref="A42:B42"/>
    <mergeCell ref="C42:I42"/>
    <mergeCell ref="A43:B43"/>
    <mergeCell ref="A44:B46"/>
    <mergeCell ref="C44:H44"/>
    <mergeCell ref="C45:D45"/>
    <mergeCell ref="E45:F45"/>
    <mergeCell ref="G45:H45"/>
    <mergeCell ref="A47:B47"/>
    <mergeCell ref="A48:B48"/>
    <mergeCell ref="A49:B49"/>
    <mergeCell ref="A50:B50"/>
    <mergeCell ref="A51:B51"/>
    <mergeCell ref="A52:B52"/>
    <mergeCell ref="A53:B53"/>
    <mergeCell ref="A54:B54"/>
    <mergeCell ref="A55:B55"/>
    <mergeCell ref="A56:B56"/>
    <mergeCell ref="A57:B57"/>
    <mergeCell ref="A58:B58"/>
    <mergeCell ref="A59:B59"/>
    <mergeCell ref="A60:B60"/>
    <mergeCell ref="A62:B62"/>
    <mergeCell ref="E62:F62"/>
    <mergeCell ref="G62:H62"/>
    <mergeCell ref="A63:B63"/>
    <mergeCell ref="A64:I64"/>
    <mergeCell ref="J64:J66"/>
    <mergeCell ref="A65:D65"/>
    <mergeCell ref="E65:F65"/>
    <mergeCell ref="G65:I65"/>
    <mergeCell ref="A70:I70"/>
    <mergeCell ref="A71:J71"/>
    <mergeCell ref="A72:B72"/>
    <mergeCell ref="A82:B82"/>
    <mergeCell ref="C82:I82"/>
    <mergeCell ref="A83:B83"/>
    <mergeCell ref="C83:I83"/>
    <mergeCell ref="A84:B84"/>
    <mergeCell ref="C84:I84"/>
    <mergeCell ref="A85:B85"/>
    <mergeCell ref="A86:B88"/>
    <mergeCell ref="C86:H86"/>
    <mergeCell ref="C87:D87"/>
    <mergeCell ref="E87:F87"/>
    <mergeCell ref="G87:H87"/>
    <mergeCell ref="A89:B89"/>
    <mergeCell ref="A90:B90"/>
    <mergeCell ref="A91:B91"/>
    <mergeCell ref="A92:B92"/>
    <mergeCell ref="A93:B93"/>
    <mergeCell ref="A94:B94"/>
    <mergeCell ref="A95:B95"/>
    <mergeCell ref="E95:F95"/>
    <mergeCell ref="G95:H95"/>
    <mergeCell ref="A96:B96"/>
    <mergeCell ref="A97:I97"/>
    <mergeCell ref="A98:D98"/>
    <mergeCell ref="E98:F98"/>
    <mergeCell ref="G98:I98"/>
    <mergeCell ref="J98:J99"/>
    <mergeCell ref="A104:I104"/>
    <mergeCell ref="A105:J105"/>
    <mergeCell ref="A106:B106"/>
    <mergeCell ref="A112:B112"/>
    <mergeCell ref="C112:I112"/>
    <mergeCell ref="A113:B113"/>
    <mergeCell ref="C113:I113"/>
    <mergeCell ref="A114:B114"/>
    <mergeCell ref="C114:I114"/>
    <mergeCell ref="A115:B115"/>
    <mergeCell ref="A116:B118"/>
    <mergeCell ref="C116:H116"/>
    <mergeCell ref="C117:D117"/>
    <mergeCell ref="E117:F117"/>
    <mergeCell ref="G117:H117"/>
    <mergeCell ref="A119:B119"/>
    <mergeCell ref="A120:B120"/>
    <mergeCell ref="A124:B124"/>
    <mergeCell ref="A125:B125"/>
    <mergeCell ref="A126:B126"/>
    <mergeCell ref="A127:B127"/>
    <mergeCell ref="A128:B128"/>
    <mergeCell ref="E128:F128"/>
    <mergeCell ref="G128:H128"/>
    <mergeCell ref="A129:B129"/>
    <mergeCell ref="A130:I130"/>
    <mergeCell ref="A131:D131"/>
    <mergeCell ref="E131:F131"/>
    <mergeCell ref="G131:I131"/>
    <mergeCell ref="J131:J132"/>
    <mergeCell ref="A137:I137"/>
    <mergeCell ref="A138:J138"/>
    <mergeCell ref="A139:B139"/>
    <mergeCell ref="A154:B154"/>
    <mergeCell ref="C154:I154"/>
    <mergeCell ref="A155:B155"/>
    <mergeCell ref="C155:I155"/>
    <mergeCell ref="A156:B156"/>
    <mergeCell ref="C156:I156"/>
    <mergeCell ref="A157:B157"/>
    <mergeCell ref="A158:B160"/>
    <mergeCell ref="C158:H158"/>
    <mergeCell ref="C159:D159"/>
    <mergeCell ref="E159:F159"/>
    <mergeCell ref="G159:H159"/>
    <mergeCell ref="A182:B182"/>
    <mergeCell ref="E182:F182"/>
    <mergeCell ref="G182:H182"/>
    <mergeCell ref="A183:B183"/>
    <mergeCell ref="A184:I184"/>
    <mergeCell ref="J184:J186"/>
    <mergeCell ref="A185:D185"/>
    <mergeCell ref="E185:F185"/>
    <mergeCell ref="G185:I185"/>
    <mergeCell ref="A188:I188"/>
    <mergeCell ref="A189:J189"/>
    <mergeCell ref="A190:B190"/>
    <mergeCell ref="A199:B199"/>
    <mergeCell ref="C199:I199"/>
    <mergeCell ref="A200:B200"/>
    <mergeCell ref="C200:I200"/>
    <mergeCell ref="A201:B201"/>
    <mergeCell ref="C201:I201"/>
    <mergeCell ref="A202:B202"/>
    <mergeCell ref="A203:B205"/>
    <mergeCell ref="C203:H203"/>
    <mergeCell ref="C204:D204"/>
    <mergeCell ref="E204:F204"/>
    <mergeCell ref="G204:H204"/>
    <mergeCell ref="A206:B206"/>
    <mergeCell ref="A207:B207"/>
    <mergeCell ref="A208:B208"/>
    <mergeCell ref="A209:B209"/>
    <mergeCell ref="A210:B210"/>
    <mergeCell ref="A211:B211"/>
    <mergeCell ref="A212:B212"/>
    <mergeCell ref="E212:F212"/>
    <mergeCell ref="G212:H212"/>
    <mergeCell ref="A213:B213"/>
    <mergeCell ref="A214:I214"/>
    <mergeCell ref="A215:D215"/>
    <mergeCell ref="E215:F215"/>
    <mergeCell ref="G215:I215"/>
    <mergeCell ref="J215:J216"/>
    <mergeCell ref="A221:I221"/>
    <mergeCell ref="A222:J222"/>
    <mergeCell ref="A223:B223"/>
  </mergeCell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&amp;C&amp;A</oddHeader>
    <oddFooter>&amp;CСтраница &amp;P</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false"/>
  </sheetPr>
  <dimension ref="A1:J92"/>
  <sheetViews>
    <sheetView windowProtection="false" showFormulas="false" showGridLines="true" showRowColHeaders="true" showZeros="true" rightToLeft="false" tabSelected="false" showOutlineSymbols="true" defaultGridColor="true" view="normal" topLeftCell="A1" colorId="64" zoomScale="85" zoomScaleNormal="85" zoomScalePageLayoutView="100" workbookViewId="0">
      <selection pane="topLeft" activeCell="AB19" activeCellId="0" sqref="AB19"/>
    </sheetView>
  </sheetViews>
  <sheetFormatPr defaultRowHeight="16.5"/>
  <cols>
    <col collapsed="false" hidden="false" max="1" min="1" style="2" width="6.0765306122449"/>
    <col collapsed="false" hidden="false" max="2" min="2" style="2" width="22.8112244897959"/>
    <col collapsed="false" hidden="false" max="3" min="3" style="2" width="7.56122448979592"/>
    <col collapsed="false" hidden="false" max="5" min="4" style="2" width="7.29081632653061"/>
    <col collapsed="false" hidden="false" max="6" min="6" style="2" width="6.0765306122449"/>
    <col collapsed="false" hidden="false" max="7" min="7" style="2" width="6.88265306122449"/>
    <col collapsed="false" hidden="false" max="8" min="8" style="2" width="6.3469387755102"/>
    <col collapsed="false" hidden="false" max="257" min="9" style="2" width="6.0765306122449"/>
    <col collapsed="false" hidden="false" max="1025" min="258" style="0" width="8.50510204081633"/>
  </cols>
  <sheetData>
    <row r="1" customFormat="false" ht="18.4" hidden="false" customHeight="true" outlineLevel="0" collapsed="false">
      <c r="A1" s="293" t="s">
        <v>441</v>
      </c>
      <c r="B1" s="293"/>
      <c r="C1" s="213" t="s">
        <v>612</v>
      </c>
      <c r="D1" s="213"/>
      <c r="E1" s="213"/>
      <c r="F1" s="213"/>
      <c r="G1" s="213"/>
      <c r="H1" s="213"/>
      <c r="I1" s="213"/>
      <c r="J1" s="212"/>
    </row>
    <row r="2" customFormat="false" ht="18.4" hidden="false" customHeight="true" outlineLevel="0" collapsed="false">
      <c r="A2" s="293" t="s">
        <v>443</v>
      </c>
      <c r="B2" s="293"/>
      <c r="C2" s="214" t="s">
        <v>613</v>
      </c>
      <c r="D2" s="214"/>
      <c r="E2" s="214"/>
      <c r="F2" s="214"/>
      <c r="G2" s="214"/>
      <c r="H2" s="214"/>
      <c r="I2" s="214"/>
      <c r="J2" s="212"/>
    </row>
    <row r="3" customFormat="false" ht="18.4" hidden="false" customHeight="true" outlineLevel="0" collapsed="false">
      <c r="A3" s="130" t="s">
        <v>445</v>
      </c>
      <c r="B3" s="130"/>
      <c r="C3" s="128" t="s">
        <v>499</v>
      </c>
      <c r="D3" s="128"/>
      <c r="E3" s="128"/>
      <c r="F3" s="128"/>
      <c r="G3" s="128"/>
      <c r="H3" s="128"/>
      <c r="I3" s="128"/>
      <c r="J3" s="212"/>
    </row>
    <row r="4" customFormat="false" ht="18.2" hidden="false" customHeight="true" outlineLevel="0" collapsed="false">
      <c r="A4" s="128"/>
      <c r="B4" s="128"/>
      <c r="C4" s="217"/>
      <c r="D4" s="217"/>
      <c r="E4" s="217"/>
      <c r="F4" s="217"/>
      <c r="G4" s="217"/>
      <c r="H4" s="217"/>
      <c r="I4" s="212"/>
      <c r="J4" s="212"/>
    </row>
    <row r="5" customFormat="false" ht="18.4" hidden="false" customHeight="true" outlineLevel="0" collapsed="false">
      <c r="A5" s="294" t="s">
        <v>448</v>
      </c>
      <c r="B5" s="294"/>
      <c r="C5" s="248" t="s">
        <v>449</v>
      </c>
      <c r="D5" s="248"/>
      <c r="E5" s="248"/>
      <c r="F5" s="248"/>
      <c r="G5" s="248"/>
      <c r="H5" s="248"/>
      <c r="I5" s="220"/>
      <c r="J5" s="220"/>
    </row>
    <row r="6" customFormat="false" ht="16.5" hidden="false" customHeight="false" outlineLevel="0" collapsed="false">
      <c r="A6" s="294"/>
      <c r="B6" s="294"/>
      <c r="C6" s="218" t="s">
        <v>450</v>
      </c>
      <c r="D6" s="218"/>
      <c r="E6" s="218" t="s">
        <v>450</v>
      </c>
      <c r="F6" s="218"/>
      <c r="G6" s="218" t="s">
        <v>450</v>
      </c>
      <c r="H6" s="218"/>
      <c r="I6" s="220"/>
      <c r="J6" s="220"/>
    </row>
    <row r="7" customFormat="false" ht="33" hidden="false" customHeight="false" outlineLevel="0" collapsed="false">
      <c r="A7" s="294"/>
      <c r="B7" s="294"/>
      <c r="C7" s="219" t="s">
        <v>451</v>
      </c>
      <c r="D7" s="219" t="s">
        <v>452</v>
      </c>
      <c r="E7" s="219" t="s">
        <v>451</v>
      </c>
      <c r="F7" s="219" t="s">
        <v>452</v>
      </c>
      <c r="G7" s="219" t="s">
        <v>451</v>
      </c>
      <c r="H7" s="219" t="s">
        <v>452</v>
      </c>
      <c r="I7" s="220"/>
      <c r="J7" s="220"/>
    </row>
    <row r="8" customFormat="false" ht="18.4" hidden="false" customHeight="true" outlineLevel="0" collapsed="false">
      <c r="A8" s="223" t="s">
        <v>614</v>
      </c>
      <c r="B8" s="223"/>
      <c r="C8" s="250" t="n">
        <v>120.4</v>
      </c>
      <c r="D8" s="250" t="n">
        <v>86.8</v>
      </c>
      <c r="E8" s="250"/>
      <c r="F8" s="250"/>
      <c r="G8" s="250"/>
      <c r="H8" s="250"/>
      <c r="I8" s="212"/>
      <c r="J8" s="212"/>
    </row>
    <row r="9" customFormat="false" ht="18.4" hidden="false" customHeight="true" outlineLevel="0" collapsed="false">
      <c r="A9" s="227" t="s">
        <v>454</v>
      </c>
      <c r="B9" s="227"/>
      <c r="C9" s="250" t="n">
        <v>23.3</v>
      </c>
      <c r="D9" s="250" t="n">
        <v>23.3</v>
      </c>
      <c r="E9" s="250"/>
      <c r="F9" s="250"/>
      <c r="G9" s="250"/>
      <c r="H9" s="250"/>
      <c r="I9" s="210"/>
      <c r="J9" s="210"/>
    </row>
    <row r="10" customFormat="false" ht="18.4" hidden="false" customHeight="true" outlineLevel="0" collapsed="false">
      <c r="A10" s="251" t="s">
        <v>503</v>
      </c>
      <c r="B10" s="251"/>
      <c r="C10" s="250" t="n">
        <v>3.7</v>
      </c>
      <c r="D10" s="250" t="n">
        <v>33</v>
      </c>
      <c r="E10" s="250"/>
      <c r="F10" s="250"/>
      <c r="G10" s="250"/>
      <c r="H10" s="250"/>
      <c r="I10" s="210"/>
      <c r="J10" s="210"/>
    </row>
    <row r="11" customFormat="false" ht="18.4" hidden="false" customHeight="true" outlineLevel="0" collapsed="false">
      <c r="A11" s="251" t="s">
        <v>217</v>
      </c>
      <c r="B11" s="251"/>
      <c r="C11" s="250" t="n">
        <v>3.9</v>
      </c>
      <c r="D11" s="250" t="n">
        <v>33</v>
      </c>
      <c r="E11" s="250"/>
      <c r="F11" s="250"/>
      <c r="G11" s="250"/>
      <c r="H11" s="250"/>
      <c r="I11" s="210"/>
      <c r="J11" s="210"/>
    </row>
    <row r="12" customFormat="false" ht="18.4" hidden="false" customHeight="true" outlineLevel="0" collapsed="false">
      <c r="A12" s="227" t="s">
        <v>502</v>
      </c>
      <c r="B12" s="227"/>
      <c r="C12" s="250" t="n">
        <v>15</v>
      </c>
      <c r="D12" s="250" t="n">
        <v>13</v>
      </c>
      <c r="E12" s="250"/>
      <c r="F12" s="250"/>
      <c r="G12" s="250"/>
      <c r="H12" s="250"/>
      <c r="I12" s="210"/>
      <c r="J12" s="210"/>
    </row>
    <row r="13" customFormat="false" ht="18.4" hidden="false" customHeight="true" outlineLevel="0" collapsed="false">
      <c r="A13" s="227" t="s">
        <v>504</v>
      </c>
      <c r="B13" s="227"/>
      <c r="C13" s="250" t="n">
        <v>7</v>
      </c>
      <c r="D13" s="250" t="n">
        <v>7</v>
      </c>
      <c r="E13" s="250"/>
      <c r="F13" s="250"/>
      <c r="G13" s="250"/>
      <c r="H13" s="250"/>
      <c r="I13" s="210"/>
      <c r="J13" s="210"/>
    </row>
    <row r="14" customFormat="false" ht="18.4" hidden="false" customHeight="true" outlineLevel="0" collapsed="false">
      <c r="A14" s="227" t="s">
        <v>615</v>
      </c>
      <c r="B14" s="227"/>
      <c r="C14" s="250" t="n">
        <v>1.2</v>
      </c>
      <c r="D14" s="250" t="n">
        <v>2.8</v>
      </c>
      <c r="E14" s="250"/>
      <c r="F14" s="250"/>
      <c r="G14" s="250"/>
      <c r="H14" s="250"/>
      <c r="I14" s="210"/>
      <c r="J14" s="210"/>
    </row>
    <row r="15" customFormat="false" ht="18.4" hidden="false" customHeight="true" outlineLevel="0" collapsed="false">
      <c r="A15" s="227" t="s">
        <v>505</v>
      </c>
      <c r="B15" s="227"/>
      <c r="C15" s="250" t="n">
        <v>6</v>
      </c>
      <c r="D15" s="250" t="n">
        <v>6</v>
      </c>
      <c r="E15" s="250"/>
      <c r="F15" s="250"/>
      <c r="G15" s="250"/>
      <c r="H15" s="250"/>
      <c r="I15" s="210"/>
      <c r="J15" s="210"/>
    </row>
    <row r="16" customFormat="false" ht="18.2" hidden="false" customHeight="true" outlineLevel="0" collapsed="false">
      <c r="A16" s="295" t="s">
        <v>218</v>
      </c>
      <c r="B16" s="295"/>
      <c r="C16" s="250" t="n">
        <v>0.1</v>
      </c>
      <c r="D16" s="250" t="n">
        <v>0.1</v>
      </c>
      <c r="E16" s="250"/>
      <c r="F16" s="250"/>
      <c r="G16" s="250"/>
      <c r="H16" s="250"/>
      <c r="I16" s="210"/>
      <c r="J16" s="210"/>
    </row>
    <row r="17" customFormat="false" ht="18.4" hidden="false" customHeight="true" outlineLevel="0" collapsed="false">
      <c r="A17" s="229" t="s">
        <v>455</v>
      </c>
      <c r="B17" s="229"/>
      <c r="C17" s="296" t="n">
        <v>1.2</v>
      </c>
      <c r="D17" s="296" t="n">
        <v>1.2</v>
      </c>
      <c r="E17" s="296"/>
      <c r="F17" s="296"/>
      <c r="G17" s="296"/>
      <c r="H17" s="296"/>
      <c r="I17" s="210"/>
      <c r="J17" s="210"/>
    </row>
    <row r="18" customFormat="false" ht="18.2" hidden="false" customHeight="true" outlineLevel="0" collapsed="false">
      <c r="A18" s="234" t="s">
        <v>458</v>
      </c>
      <c r="B18" s="234"/>
      <c r="C18" s="250"/>
      <c r="D18" s="250" t="s">
        <v>160</v>
      </c>
      <c r="E18" s="250"/>
      <c r="F18" s="250"/>
      <c r="G18" s="250"/>
      <c r="H18" s="250"/>
      <c r="I18" s="212"/>
      <c r="J18" s="212"/>
    </row>
    <row r="19" customFormat="false" ht="18.2" hidden="false" customHeight="true" outlineLevel="0" collapsed="false">
      <c r="A19" s="211"/>
      <c r="B19" s="211"/>
      <c r="C19" s="212"/>
      <c r="D19" s="212"/>
      <c r="E19" s="212"/>
      <c r="F19" s="212"/>
      <c r="G19" s="212"/>
      <c r="H19" s="212"/>
      <c r="I19" s="212"/>
      <c r="J19" s="212"/>
    </row>
    <row r="20" customFormat="false" ht="18.2" hidden="false" customHeight="true" outlineLevel="0" collapsed="false">
      <c r="A20" s="211" t="s">
        <v>459</v>
      </c>
      <c r="B20" s="211"/>
      <c r="C20" s="211"/>
      <c r="D20" s="211"/>
      <c r="E20" s="211"/>
      <c r="F20" s="211"/>
      <c r="G20" s="211"/>
      <c r="H20" s="211"/>
      <c r="I20" s="211"/>
      <c r="J20" s="212"/>
    </row>
    <row r="21" customFormat="false" ht="34.9" hidden="false" customHeight="true" outlineLevel="0" collapsed="false">
      <c r="A21" s="237" t="s">
        <v>460</v>
      </c>
      <c r="B21" s="237"/>
      <c r="C21" s="237"/>
      <c r="D21" s="237"/>
      <c r="E21" s="237" t="s">
        <v>461</v>
      </c>
      <c r="F21" s="237"/>
      <c r="G21" s="237" t="s">
        <v>462</v>
      </c>
      <c r="H21" s="237"/>
      <c r="I21" s="237"/>
      <c r="J21" s="219" t="s">
        <v>616</v>
      </c>
    </row>
    <row r="22" customFormat="false" ht="82.5" hidden="false" customHeight="false" outlineLevel="0" collapsed="false">
      <c r="A22" s="237" t="s">
        <v>464</v>
      </c>
      <c r="B22" s="237" t="s">
        <v>465</v>
      </c>
      <c r="C22" s="237" t="s">
        <v>466</v>
      </c>
      <c r="D22" s="237" t="s">
        <v>467</v>
      </c>
      <c r="E22" s="237" t="s">
        <v>468</v>
      </c>
      <c r="F22" s="237" t="s">
        <v>469</v>
      </c>
      <c r="G22" s="237" t="s">
        <v>470</v>
      </c>
      <c r="H22" s="237" t="s">
        <v>471</v>
      </c>
      <c r="I22" s="237" t="s">
        <v>472</v>
      </c>
      <c r="J22" s="219"/>
    </row>
    <row r="23" customFormat="false" ht="16.5" hidden="false" customHeight="false" outlineLevel="0" collapsed="false">
      <c r="A23" s="219" t="n">
        <v>9.1</v>
      </c>
      <c r="B23" s="219" t="n">
        <v>4.8</v>
      </c>
      <c r="C23" s="219" t="n">
        <v>4.8</v>
      </c>
      <c r="D23" s="219" t="n">
        <v>99</v>
      </c>
      <c r="E23" s="219" t="s">
        <v>617</v>
      </c>
      <c r="F23" s="219" t="s">
        <v>513</v>
      </c>
      <c r="G23" s="219" t="s">
        <v>479</v>
      </c>
      <c r="H23" s="219" t="s">
        <v>479</v>
      </c>
      <c r="I23" s="219" t="s">
        <v>618</v>
      </c>
      <c r="J23" s="243" t="s">
        <v>160</v>
      </c>
    </row>
    <row r="24" customFormat="false" ht="16.5" hidden="false" customHeight="false" outlineLevel="0" collapsed="false">
      <c r="A24" s="263"/>
      <c r="B24" s="263"/>
      <c r="C24" s="212"/>
      <c r="D24" s="212"/>
      <c r="E24" s="212"/>
      <c r="F24" s="212"/>
      <c r="G24" s="212"/>
      <c r="H24" s="212"/>
      <c r="I24" s="212"/>
      <c r="J24" s="212"/>
    </row>
    <row r="25" customFormat="false" ht="18.2" hidden="false" customHeight="true" outlineLevel="0" collapsed="false">
      <c r="A25" s="211" t="s">
        <v>482</v>
      </c>
      <c r="B25" s="211"/>
      <c r="C25" s="211"/>
      <c r="D25" s="211"/>
      <c r="E25" s="211"/>
      <c r="F25" s="211"/>
      <c r="G25" s="211"/>
      <c r="H25" s="211"/>
      <c r="I25" s="211"/>
      <c r="J25" s="212"/>
    </row>
    <row r="26" customFormat="false" ht="111.95" hidden="false" customHeight="true" outlineLevel="0" collapsed="false">
      <c r="A26" s="128" t="s">
        <v>619</v>
      </c>
      <c r="B26" s="128"/>
      <c r="C26" s="128"/>
      <c r="D26" s="128"/>
      <c r="E26" s="128"/>
      <c r="F26" s="128"/>
      <c r="G26" s="128"/>
      <c r="H26" s="128"/>
      <c r="I26" s="128"/>
      <c r="J26" s="128"/>
    </row>
    <row r="27" customFormat="false" ht="18.2" hidden="false" customHeight="true" outlineLevel="0" collapsed="false">
      <c r="A27" s="246" t="s">
        <v>484</v>
      </c>
      <c r="B27" s="246"/>
      <c r="C27" s="210" t="s">
        <v>620</v>
      </c>
      <c r="D27" s="210"/>
      <c r="E27" s="210"/>
      <c r="F27" s="210"/>
      <c r="G27" s="210"/>
      <c r="H27" s="210"/>
      <c r="I27" s="210"/>
      <c r="J27" s="210"/>
    </row>
    <row r="28" customFormat="false" ht="16.5" hidden="false" customHeight="false" outlineLevel="0" collapsed="false">
      <c r="A28" s="210" t="s">
        <v>496</v>
      </c>
      <c r="B28" s="210"/>
      <c r="C28" s="210" t="s">
        <v>497</v>
      </c>
      <c r="D28" s="210"/>
      <c r="E28" s="210"/>
      <c r="F28" s="210"/>
      <c r="G28" s="210"/>
      <c r="H28" s="210"/>
      <c r="I28" s="210"/>
      <c r="J28" s="210"/>
    </row>
    <row r="29" customFormat="false" ht="18.2" hidden="false" customHeight="true" outlineLevel="0" collapsed="false">
      <c r="A29" s="211"/>
      <c r="B29" s="211"/>
      <c r="C29" s="212"/>
      <c r="D29" s="212"/>
      <c r="E29" s="212"/>
      <c r="F29" s="212"/>
      <c r="G29" s="212"/>
      <c r="H29" s="212"/>
      <c r="I29" s="212"/>
      <c r="J29" s="212"/>
    </row>
    <row r="30" customFormat="false" ht="16.5" hidden="false" customHeight="false" outlineLevel="0" collapsed="false">
      <c r="A30" s="0"/>
      <c r="B30" s="0"/>
      <c r="C30" s="0"/>
      <c r="D30" s="0"/>
      <c r="E30" s="0"/>
      <c r="F30" s="0"/>
      <c r="G30" s="0"/>
      <c r="H30" s="0"/>
      <c r="I30" s="0"/>
      <c r="J30" s="0"/>
    </row>
    <row r="31" customFormat="false" ht="18.4" hidden="false" customHeight="true" outlineLevel="0" collapsed="false">
      <c r="A31" s="293" t="s">
        <v>441</v>
      </c>
      <c r="B31" s="293"/>
      <c r="C31" s="213" t="s">
        <v>621</v>
      </c>
      <c r="D31" s="213"/>
      <c r="E31" s="213"/>
      <c r="F31" s="213"/>
      <c r="G31" s="213"/>
      <c r="H31" s="213"/>
      <c r="I31" s="213"/>
      <c r="J31" s="212"/>
    </row>
    <row r="32" customFormat="false" ht="18.4" hidden="false" customHeight="true" outlineLevel="0" collapsed="false">
      <c r="A32" s="293" t="s">
        <v>443</v>
      </c>
      <c r="B32" s="293"/>
      <c r="C32" s="214" t="s">
        <v>622</v>
      </c>
      <c r="D32" s="214"/>
      <c r="E32" s="214"/>
      <c r="F32" s="214"/>
      <c r="G32" s="214"/>
      <c r="H32" s="214"/>
      <c r="I32" s="214"/>
      <c r="J32" s="212"/>
    </row>
    <row r="33" customFormat="false" ht="18.4" hidden="false" customHeight="true" outlineLevel="0" collapsed="false">
      <c r="A33" s="130" t="s">
        <v>445</v>
      </c>
      <c r="B33" s="130"/>
      <c r="C33" s="128" t="s">
        <v>623</v>
      </c>
      <c r="D33" s="128"/>
      <c r="E33" s="128"/>
      <c r="F33" s="128"/>
      <c r="G33" s="128"/>
      <c r="H33" s="128"/>
      <c r="I33" s="128"/>
      <c r="J33" s="212"/>
    </row>
    <row r="34" customFormat="false" ht="18.2" hidden="false" customHeight="true" outlineLevel="0" collapsed="false">
      <c r="A34" s="128"/>
      <c r="B34" s="128"/>
      <c r="C34" s="216" t="s">
        <v>624</v>
      </c>
      <c r="D34" s="217"/>
      <c r="E34" s="217"/>
      <c r="F34" s="217"/>
      <c r="G34" s="217"/>
      <c r="H34" s="217"/>
      <c r="I34" s="212"/>
      <c r="J34" s="212"/>
    </row>
    <row r="35" customFormat="false" ht="18.4" hidden="false" customHeight="true" outlineLevel="0" collapsed="false">
      <c r="A35" s="294" t="s">
        <v>448</v>
      </c>
      <c r="B35" s="294"/>
      <c r="C35" s="248" t="s">
        <v>449</v>
      </c>
      <c r="D35" s="248"/>
      <c r="E35" s="248"/>
      <c r="F35" s="248"/>
      <c r="G35" s="248"/>
      <c r="H35" s="248"/>
      <c r="I35" s="220"/>
      <c r="J35" s="220"/>
    </row>
    <row r="36" customFormat="false" ht="16.5" hidden="false" customHeight="false" outlineLevel="0" collapsed="false">
      <c r="A36" s="294"/>
      <c r="B36" s="294"/>
      <c r="C36" s="218" t="s">
        <v>450</v>
      </c>
      <c r="D36" s="218"/>
      <c r="E36" s="218" t="s">
        <v>450</v>
      </c>
      <c r="F36" s="218"/>
      <c r="G36" s="218" t="s">
        <v>450</v>
      </c>
      <c r="H36" s="218"/>
      <c r="I36" s="220"/>
      <c r="J36" s="220"/>
    </row>
    <row r="37" customFormat="false" ht="33" hidden="false" customHeight="false" outlineLevel="0" collapsed="false">
      <c r="A37" s="294"/>
      <c r="B37" s="294"/>
      <c r="C37" s="219" t="s">
        <v>451</v>
      </c>
      <c r="D37" s="219" t="s">
        <v>452</v>
      </c>
      <c r="E37" s="219" t="s">
        <v>451</v>
      </c>
      <c r="F37" s="219" t="s">
        <v>452</v>
      </c>
      <c r="G37" s="219" t="s">
        <v>451</v>
      </c>
      <c r="H37" s="219" t="s">
        <v>452</v>
      </c>
      <c r="I37" s="220"/>
      <c r="J37" s="220"/>
    </row>
    <row r="38" customFormat="false" ht="18.4" hidden="false" customHeight="true" outlineLevel="0" collapsed="false">
      <c r="A38" s="223" t="s">
        <v>625</v>
      </c>
      <c r="B38" s="223"/>
      <c r="C38" s="250" t="n">
        <v>68</v>
      </c>
      <c r="D38" s="250" t="n">
        <v>65</v>
      </c>
      <c r="E38" s="250"/>
      <c r="F38" s="250"/>
      <c r="G38" s="250"/>
      <c r="H38" s="250"/>
      <c r="I38" s="212"/>
      <c r="J38" s="212"/>
    </row>
    <row r="39" customFormat="false" ht="18.4" hidden="false" customHeight="true" outlineLevel="0" collapsed="false">
      <c r="A39" s="227" t="s">
        <v>38</v>
      </c>
      <c r="B39" s="227"/>
      <c r="C39" s="250" t="n">
        <v>6.7</v>
      </c>
      <c r="D39" s="250" t="n">
        <v>6.7</v>
      </c>
      <c r="E39" s="250"/>
      <c r="F39" s="250"/>
      <c r="G39" s="250"/>
      <c r="H39" s="250"/>
      <c r="I39" s="210"/>
      <c r="J39" s="210"/>
    </row>
    <row r="40" customFormat="false" ht="18.4" hidden="false" customHeight="true" outlineLevel="0" collapsed="false">
      <c r="A40" s="227" t="s">
        <v>528</v>
      </c>
      <c r="B40" s="227"/>
      <c r="C40" s="270" t="n">
        <v>8</v>
      </c>
      <c r="D40" s="270" t="n">
        <v>8</v>
      </c>
      <c r="E40" s="250"/>
      <c r="F40" s="250"/>
      <c r="G40" s="250"/>
      <c r="H40" s="250"/>
      <c r="I40" s="210"/>
      <c r="J40" s="210"/>
    </row>
    <row r="41" customFormat="false" ht="18.4" hidden="false" customHeight="true" outlineLevel="0" collapsed="false">
      <c r="A41" s="227" t="s">
        <v>455</v>
      </c>
      <c r="B41" s="227"/>
      <c r="C41" s="250" t="n">
        <v>1.4</v>
      </c>
      <c r="D41" s="250" t="n">
        <v>1.4</v>
      </c>
      <c r="E41" s="250"/>
      <c r="F41" s="250"/>
      <c r="G41" s="250"/>
      <c r="H41" s="250"/>
      <c r="I41" s="210"/>
      <c r="J41" s="210"/>
    </row>
    <row r="42" customFormat="false" ht="18.4" hidden="false" customHeight="true" outlineLevel="0" collapsed="false">
      <c r="A42" s="229" t="s">
        <v>530</v>
      </c>
      <c r="B42" s="229"/>
      <c r="C42" s="296" t="n">
        <v>8</v>
      </c>
      <c r="D42" s="296" t="n">
        <v>8</v>
      </c>
      <c r="E42" s="296"/>
      <c r="F42" s="296"/>
      <c r="G42" s="250"/>
      <c r="H42" s="250"/>
      <c r="I42" s="210"/>
      <c r="J42" s="210"/>
    </row>
    <row r="43" customFormat="false" ht="18.4" hidden="false" customHeight="true" outlineLevel="0" collapsed="false">
      <c r="A43" s="251" t="s">
        <v>503</v>
      </c>
      <c r="B43" s="251"/>
      <c r="C43" s="296" t="n">
        <v>22.5</v>
      </c>
      <c r="D43" s="296" t="n">
        <v>20</v>
      </c>
      <c r="E43" s="296"/>
      <c r="F43" s="296"/>
      <c r="G43" s="250"/>
      <c r="H43" s="250"/>
      <c r="I43" s="210"/>
      <c r="J43" s="210"/>
    </row>
    <row r="44" customFormat="false" ht="18.4" hidden="false" customHeight="true" outlineLevel="0" collapsed="false">
      <c r="A44" s="251" t="s">
        <v>217</v>
      </c>
      <c r="B44" s="251"/>
      <c r="C44" s="296" t="n">
        <v>24</v>
      </c>
      <c r="D44" s="296" t="n">
        <v>20</v>
      </c>
      <c r="E44" s="296"/>
      <c r="F44" s="296"/>
      <c r="G44" s="250"/>
      <c r="H44" s="250"/>
      <c r="I44" s="210"/>
      <c r="J44" s="210"/>
    </row>
    <row r="45" customFormat="false" ht="18.4" hidden="false" customHeight="true" outlineLevel="0" collapsed="false">
      <c r="A45" s="229" t="s">
        <v>376</v>
      </c>
      <c r="B45" s="229"/>
      <c r="C45" s="296" t="n">
        <v>8</v>
      </c>
      <c r="D45" s="296" t="n">
        <v>8</v>
      </c>
      <c r="E45" s="296"/>
      <c r="F45" s="296"/>
      <c r="G45" s="250"/>
      <c r="H45" s="250"/>
      <c r="I45" s="210"/>
      <c r="J45" s="210"/>
    </row>
    <row r="46" customFormat="false" ht="18.4" hidden="false" customHeight="true" outlineLevel="0" collapsed="false">
      <c r="A46" s="229" t="s">
        <v>31</v>
      </c>
      <c r="B46" s="229"/>
      <c r="C46" s="296" t="n">
        <v>3.4</v>
      </c>
      <c r="D46" s="296" t="n">
        <v>3.4</v>
      </c>
      <c r="E46" s="296"/>
      <c r="F46" s="296"/>
      <c r="G46" s="250"/>
      <c r="H46" s="250"/>
      <c r="I46" s="210"/>
      <c r="J46" s="210"/>
    </row>
    <row r="47" customFormat="false" ht="18.2" hidden="false" customHeight="true" outlineLevel="0" collapsed="false">
      <c r="A47" s="234" t="s">
        <v>458</v>
      </c>
      <c r="B47" s="234"/>
      <c r="C47" s="250"/>
      <c r="D47" s="250" t="n">
        <v>70</v>
      </c>
      <c r="E47" s="250"/>
      <c r="F47" s="250"/>
      <c r="G47" s="250"/>
      <c r="H47" s="250"/>
      <c r="I47" s="212"/>
      <c r="J47" s="212"/>
    </row>
    <row r="48" customFormat="false" ht="18.2" hidden="false" customHeight="true" outlineLevel="0" collapsed="false">
      <c r="A48" s="211"/>
      <c r="B48" s="211"/>
      <c r="C48" s="212"/>
      <c r="D48" s="212"/>
      <c r="E48" s="212"/>
      <c r="F48" s="212"/>
      <c r="G48" s="212"/>
      <c r="H48" s="212"/>
      <c r="I48" s="212"/>
      <c r="J48" s="212"/>
    </row>
    <row r="49" customFormat="false" ht="18.2" hidden="false" customHeight="true" outlineLevel="0" collapsed="false">
      <c r="A49" s="211" t="s">
        <v>459</v>
      </c>
      <c r="B49" s="211"/>
      <c r="C49" s="211"/>
      <c r="D49" s="211"/>
      <c r="E49" s="211"/>
      <c r="F49" s="211"/>
      <c r="G49" s="211"/>
      <c r="H49" s="211"/>
      <c r="I49" s="211"/>
      <c r="J49" s="212"/>
    </row>
    <row r="50" customFormat="false" ht="34.9" hidden="false" customHeight="true" outlineLevel="0" collapsed="false">
      <c r="A50" s="237" t="s">
        <v>460</v>
      </c>
      <c r="B50" s="237"/>
      <c r="C50" s="237"/>
      <c r="D50" s="237"/>
      <c r="E50" s="237" t="s">
        <v>461</v>
      </c>
      <c r="F50" s="237"/>
      <c r="G50" s="237" t="s">
        <v>462</v>
      </c>
      <c r="H50" s="237"/>
      <c r="I50" s="237"/>
      <c r="J50" s="219" t="s">
        <v>616</v>
      </c>
    </row>
    <row r="51" customFormat="false" ht="82.5" hidden="false" customHeight="false" outlineLevel="0" collapsed="false">
      <c r="A51" s="237" t="s">
        <v>464</v>
      </c>
      <c r="B51" s="237" t="s">
        <v>465</v>
      </c>
      <c r="C51" s="237" t="s">
        <v>466</v>
      </c>
      <c r="D51" s="237" t="s">
        <v>467</v>
      </c>
      <c r="E51" s="237" t="s">
        <v>468</v>
      </c>
      <c r="F51" s="237" t="s">
        <v>469</v>
      </c>
      <c r="G51" s="237" t="s">
        <v>470</v>
      </c>
      <c r="H51" s="237" t="s">
        <v>471</v>
      </c>
      <c r="I51" s="237" t="s">
        <v>472</v>
      </c>
      <c r="J51" s="219"/>
    </row>
    <row r="52" customFormat="false" ht="33" hidden="false" customHeight="false" outlineLevel="0" collapsed="false">
      <c r="A52" s="219" t="s">
        <v>626</v>
      </c>
      <c r="B52" s="219" t="s">
        <v>478</v>
      </c>
      <c r="C52" s="219" t="s">
        <v>627</v>
      </c>
      <c r="D52" s="219" t="s">
        <v>628</v>
      </c>
      <c r="E52" s="219" t="s">
        <v>629</v>
      </c>
      <c r="F52" s="219" t="s">
        <v>630</v>
      </c>
      <c r="G52" s="219" t="s">
        <v>479</v>
      </c>
      <c r="H52" s="219" t="s">
        <v>479</v>
      </c>
      <c r="I52" s="219" t="s">
        <v>631</v>
      </c>
      <c r="J52" s="219"/>
    </row>
    <row r="53" customFormat="false" ht="16.5" hidden="false" customHeight="false" outlineLevel="0" collapsed="false">
      <c r="A53" s="219" t="n">
        <f aca="false">A52*0.5</f>
        <v>6.85</v>
      </c>
      <c r="B53" s="219" t="n">
        <f aca="false">B52*0.5</f>
        <v>1</v>
      </c>
      <c r="C53" s="219" t="n">
        <f aca="false">C52*0.5</f>
        <v>4</v>
      </c>
      <c r="D53" s="219" t="n">
        <f aca="false">D52*0.5</f>
        <v>52.5</v>
      </c>
      <c r="E53" s="219" t="n">
        <f aca="false">E52*0.5</f>
        <v>29.55</v>
      </c>
      <c r="F53" s="219" t="n">
        <f aca="false">F52*0.5</f>
        <v>0.4</v>
      </c>
      <c r="G53" s="219" t="n">
        <f aca="false">G52*0.5</f>
        <v>0.05</v>
      </c>
      <c r="H53" s="219" t="n">
        <f aca="false">H52*0.5</f>
        <v>0.05</v>
      </c>
      <c r="I53" s="219" t="n">
        <f aca="false">I52*0.5</f>
        <v>0.3</v>
      </c>
      <c r="J53" s="219" t="n">
        <v>50</v>
      </c>
    </row>
    <row r="54" customFormat="false" ht="16.5" hidden="false" customHeight="false" outlineLevel="0" collapsed="false">
      <c r="A54" s="219" t="n">
        <f aca="false">A52*0.6</f>
        <v>8.22</v>
      </c>
      <c r="B54" s="219" t="n">
        <f aca="false">B52*0.6</f>
        <v>1.2</v>
      </c>
      <c r="C54" s="219" t="n">
        <f aca="false">C52*0.6</f>
        <v>4.8</v>
      </c>
      <c r="D54" s="219" t="n">
        <f aca="false">D52*0.6</f>
        <v>63</v>
      </c>
      <c r="E54" s="219" t="n">
        <f aca="false">E52*0.6</f>
        <v>35.46</v>
      </c>
      <c r="F54" s="219" t="n">
        <f aca="false">F52*0.6</f>
        <v>0.48</v>
      </c>
      <c r="G54" s="219" t="n">
        <f aca="false">G52*0.6</f>
        <v>0.06</v>
      </c>
      <c r="H54" s="219" t="n">
        <f aca="false">H52*0.6</f>
        <v>0.06</v>
      </c>
      <c r="I54" s="219" t="n">
        <f aca="false">I52*0.6</f>
        <v>0.36</v>
      </c>
      <c r="J54" s="219" t="n">
        <v>60</v>
      </c>
    </row>
    <row r="55" customFormat="false" ht="16.5" hidden="false" customHeight="false" outlineLevel="0" collapsed="false">
      <c r="A55" s="219" t="n">
        <v>0.5</v>
      </c>
      <c r="B55" s="219" t="n">
        <v>4.1</v>
      </c>
      <c r="C55" s="219" t="n">
        <v>0.05</v>
      </c>
      <c r="D55" s="219" t="n">
        <f aca="false">D52*0.7</f>
        <v>73.5</v>
      </c>
      <c r="E55" s="219" t="n">
        <f aca="false">E52*0.7</f>
        <v>41.37</v>
      </c>
      <c r="F55" s="219" t="n">
        <f aca="false">F52*0.7</f>
        <v>0.56</v>
      </c>
      <c r="G55" s="219" t="n">
        <f aca="false">G52*0.7</f>
        <v>0.07</v>
      </c>
      <c r="H55" s="219" t="n">
        <f aca="false">H52*0.7</f>
        <v>0.07</v>
      </c>
      <c r="I55" s="219" t="n">
        <f aca="false">I52*0.7</f>
        <v>0.42</v>
      </c>
      <c r="J55" s="219" t="n">
        <v>70</v>
      </c>
    </row>
    <row r="56" customFormat="false" ht="16.5" hidden="false" customHeight="false" outlineLevel="0" collapsed="false">
      <c r="A56" s="263"/>
      <c r="B56" s="263"/>
      <c r="C56" s="212"/>
      <c r="D56" s="212"/>
      <c r="E56" s="212"/>
      <c r="F56" s="212"/>
      <c r="G56" s="212"/>
      <c r="H56" s="212"/>
      <c r="I56" s="212"/>
      <c r="J56" s="212"/>
    </row>
    <row r="57" customFormat="false" ht="18.2" hidden="false" customHeight="true" outlineLevel="0" collapsed="false">
      <c r="A57" s="211" t="s">
        <v>482</v>
      </c>
      <c r="B57" s="211"/>
      <c r="C57" s="211"/>
      <c r="D57" s="211"/>
      <c r="E57" s="211"/>
      <c r="F57" s="211"/>
      <c r="G57" s="211"/>
      <c r="H57" s="211"/>
      <c r="I57" s="211"/>
      <c r="J57" s="212"/>
    </row>
    <row r="58" customFormat="false" ht="133.15" hidden="false" customHeight="true" outlineLevel="0" collapsed="false">
      <c r="A58" s="128" t="s">
        <v>632</v>
      </c>
      <c r="B58" s="128"/>
      <c r="C58" s="128"/>
      <c r="D58" s="128"/>
      <c r="E58" s="128"/>
      <c r="F58" s="128"/>
      <c r="G58" s="128"/>
      <c r="H58" s="128"/>
      <c r="I58" s="128"/>
      <c r="J58" s="128"/>
    </row>
    <row r="59" customFormat="false" ht="18.2" hidden="false" customHeight="true" outlineLevel="0" collapsed="false">
      <c r="A59" s="246" t="s">
        <v>484</v>
      </c>
      <c r="B59" s="246"/>
      <c r="C59" s="210" t="s">
        <v>485</v>
      </c>
      <c r="D59" s="210"/>
      <c r="E59" s="210"/>
      <c r="F59" s="210"/>
      <c r="G59" s="210"/>
      <c r="H59" s="210"/>
      <c r="I59" s="210"/>
      <c r="J59" s="210"/>
    </row>
    <row r="60" customFormat="false" ht="16.5" hidden="false" customHeight="false" outlineLevel="0" collapsed="false">
      <c r="A60" s="210"/>
      <c r="B60" s="210"/>
      <c r="C60" s="210"/>
      <c r="D60" s="210"/>
      <c r="E60" s="210"/>
      <c r="F60" s="210"/>
      <c r="G60" s="210"/>
      <c r="H60" s="210"/>
      <c r="I60" s="210"/>
      <c r="J60" s="210"/>
    </row>
    <row r="61" customFormat="false" ht="16.5" hidden="false" customHeight="false" outlineLevel="0" collapsed="false">
      <c r="A61" s="210" t="s">
        <v>496</v>
      </c>
      <c r="B61" s="210"/>
      <c r="C61" s="210" t="s">
        <v>497</v>
      </c>
      <c r="D61" s="210"/>
      <c r="E61" s="210"/>
      <c r="F61" s="210"/>
      <c r="G61" s="210"/>
      <c r="H61" s="210"/>
      <c r="I61" s="210"/>
      <c r="J61" s="210"/>
    </row>
    <row r="62" customFormat="false" ht="16.5" hidden="false" customHeight="false" outlineLevel="0" collapsed="false">
      <c r="A62" s="210"/>
      <c r="B62" s="210"/>
      <c r="C62" s="210"/>
      <c r="D62" s="210"/>
      <c r="E62" s="210"/>
      <c r="F62" s="210"/>
      <c r="G62" s="210"/>
      <c r="H62" s="210"/>
      <c r="I62" s="210"/>
      <c r="J62" s="210"/>
    </row>
    <row r="63" customFormat="false" ht="16.5" hidden="false" customHeight="false" outlineLevel="0" collapsed="false">
      <c r="A63" s="0"/>
      <c r="B63" s="0"/>
      <c r="C63" s="0"/>
      <c r="D63" s="0"/>
      <c r="E63" s="0"/>
      <c r="F63" s="0"/>
      <c r="G63" s="0"/>
      <c r="H63" s="0"/>
      <c r="I63" s="0"/>
      <c r="J63" s="0"/>
    </row>
    <row r="64" customFormat="false" ht="16.5" hidden="false" customHeight="false" outlineLevel="0" collapsed="false">
      <c r="A64" s="0"/>
      <c r="B64" s="0"/>
      <c r="C64" s="0"/>
      <c r="D64" s="0"/>
      <c r="E64" s="0"/>
      <c r="F64" s="0"/>
      <c r="G64" s="0"/>
      <c r="H64" s="0"/>
      <c r="I64" s="0"/>
      <c r="J64" s="0"/>
    </row>
    <row r="65" customFormat="false" ht="18.4" hidden="false" customHeight="true" outlineLevel="0" collapsed="false">
      <c r="A65" s="293" t="s">
        <v>441</v>
      </c>
      <c r="B65" s="293"/>
      <c r="C65" s="214" t="s">
        <v>633</v>
      </c>
      <c r="D65" s="214"/>
      <c r="E65" s="214"/>
      <c r="F65" s="214"/>
      <c r="G65" s="214"/>
      <c r="H65" s="214"/>
      <c r="I65" s="214"/>
      <c r="J65" s="212"/>
    </row>
    <row r="66" customFormat="false" ht="18.4" hidden="false" customHeight="true" outlineLevel="0" collapsed="false">
      <c r="A66" s="293" t="s">
        <v>443</v>
      </c>
      <c r="B66" s="293"/>
      <c r="C66" s="214" t="s">
        <v>634</v>
      </c>
      <c r="D66" s="214"/>
      <c r="E66" s="214"/>
      <c r="F66" s="214"/>
      <c r="G66" s="214"/>
      <c r="H66" s="214"/>
      <c r="I66" s="214"/>
      <c r="J66" s="212"/>
    </row>
    <row r="67" customFormat="false" ht="18.4" hidden="false" customHeight="true" outlineLevel="0" collapsed="false">
      <c r="A67" s="130" t="s">
        <v>445</v>
      </c>
      <c r="B67" s="130"/>
      <c r="C67" s="128" t="s">
        <v>499</v>
      </c>
      <c r="D67" s="128"/>
      <c r="E67" s="128"/>
      <c r="F67" s="128"/>
      <c r="G67" s="128"/>
      <c r="H67" s="128"/>
      <c r="I67" s="128"/>
      <c r="J67" s="212"/>
    </row>
    <row r="68" customFormat="false" ht="18.2" hidden="false" customHeight="true" outlineLevel="0" collapsed="false">
      <c r="A68" s="128"/>
      <c r="B68" s="128"/>
      <c r="C68" s="217"/>
      <c r="D68" s="217"/>
      <c r="E68" s="217"/>
      <c r="F68" s="217"/>
      <c r="G68" s="217"/>
      <c r="H68" s="217"/>
      <c r="I68" s="212"/>
      <c r="J68" s="212"/>
    </row>
    <row r="69" customFormat="false" ht="18.4" hidden="false" customHeight="true" outlineLevel="0" collapsed="false">
      <c r="A69" s="294" t="s">
        <v>448</v>
      </c>
      <c r="B69" s="294"/>
      <c r="C69" s="248" t="s">
        <v>449</v>
      </c>
      <c r="D69" s="248"/>
      <c r="E69" s="248"/>
      <c r="F69" s="248"/>
      <c r="G69" s="248"/>
      <c r="H69" s="248"/>
      <c r="I69" s="220"/>
      <c r="J69" s="220"/>
    </row>
    <row r="70" customFormat="false" ht="16.5" hidden="false" customHeight="false" outlineLevel="0" collapsed="false">
      <c r="A70" s="294"/>
      <c r="B70" s="294"/>
      <c r="C70" s="218" t="s">
        <v>450</v>
      </c>
      <c r="D70" s="218"/>
      <c r="E70" s="218" t="s">
        <v>450</v>
      </c>
      <c r="F70" s="218"/>
      <c r="G70" s="218" t="s">
        <v>450</v>
      </c>
      <c r="H70" s="218"/>
      <c r="I70" s="220"/>
      <c r="J70" s="220"/>
    </row>
    <row r="71" customFormat="false" ht="33" hidden="false" customHeight="false" outlineLevel="0" collapsed="false">
      <c r="A71" s="294"/>
      <c r="B71" s="294"/>
      <c r="C71" s="219" t="s">
        <v>451</v>
      </c>
      <c r="D71" s="219" t="s">
        <v>452</v>
      </c>
      <c r="E71" s="219" t="s">
        <v>451</v>
      </c>
      <c r="F71" s="219" t="s">
        <v>452</v>
      </c>
      <c r="G71" s="219" t="s">
        <v>451</v>
      </c>
      <c r="H71" s="219" t="s">
        <v>452</v>
      </c>
      <c r="I71" s="220"/>
      <c r="J71" s="220"/>
    </row>
    <row r="72" customFormat="false" ht="18.4" hidden="false" customHeight="true" outlineLevel="0" collapsed="false">
      <c r="A72" s="223" t="s">
        <v>625</v>
      </c>
      <c r="B72" s="223"/>
      <c r="C72" s="250" t="n">
        <v>74.9</v>
      </c>
      <c r="D72" s="250" t="n">
        <v>46.2</v>
      </c>
      <c r="E72" s="250"/>
      <c r="F72" s="250"/>
      <c r="G72" s="250"/>
      <c r="H72" s="250"/>
      <c r="I72" s="212"/>
      <c r="J72" s="212"/>
    </row>
    <row r="73" customFormat="false" ht="18.4" hidden="false" customHeight="true" outlineLevel="0" collapsed="false">
      <c r="A73" s="227" t="s">
        <v>38</v>
      </c>
      <c r="B73" s="227"/>
      <c r="C73" s="250" t="n">
        <v>12.6</v>
      </c>
      <c r="D73" s="250" t="n">
        <v>12.6</v>
      </c>
      <c r="E73" s="250"/>
      <c r="F73" s="250"/>
      <c r="G73" s="250"/>
      <c r="H73" s="250"/>
      <c r="I73" s="210"/>
      <c r="J73" s="210"/>
    </row>
    <row r="74" customFormat="false" ht="18.2" hidden="false" customHeight="true" outlineLevel="0" collapsed="false">
      <c r="A74" s="295" t="s">
        <v>24</v>
      </c>
      <c r="B74" s="295"/>
      <c r="C74" s="250" t="n">
        <v>7</v>
      </c>
      <c r="D74" s="250" t="n">
        <v>7</v>
      </c>
      <c r="E74" s="250"/>
      <c r="F74" s="250"/>
      <c r="G74" s="250"/>
      <c r="H74" s="250"/>
      <c r="I74" s="210"/>
      <c r="J74" s="210"/>
    </row>
    <row r="75" customFormat="false" ht="18.4" hidden="false" customHeight="true" outlineLevel="0" collapsed="false">
      <c r="A75" s="227" t="s">
        <v>455</v>
      </c>
      <c r="B75" s="227"/>
      <c r="C75" s="270" t="n">
        <v>2</v>
      </c>
      <c r="D75" s="270" t="n">
        <v>2</v>
      </c>
      <c r="E75" s="250"/>
      <c r="F75" s="250"/>
      <c r="G75" s="250"/>
      <c r="H75" s="250"/>
      <c r="I75" s="210"/>
      <c r="J75" s="210"/>
    </row>
    <row r="76" customFormat="false" ht="18.4" hidden="false" customHeight="true" outlineLevel="0" collapsed="false">
      <c r="A76" s="229" t="s">
        <v>530</v>
      </c>
      <c r="B76" s="229"/>
      <c r="C76" s="296" t="n">
        <v>18.2</v>
      </c>
      <c r="D76" s="296" t="n">
        <v>18.2</v>
      </c>
      <c r="E76" s="296"/>
      <c r="F76" s="296"/>
      <c r="G76" s="250"/>
      <c r="H76" s="250"/>
      <c r="I76" s="210"/>
      <c r="J76" s="210"/>
    </row>
    <row r="77" customFormat="false" ht="18.4" hidden="false" customHeight="true" outlineLevel="0" collapsed="false">
      <c r="A77" s="229" t="s">
        <v>504</v>
      </c>
      <c r="B77" s="229"/>
      <c r="C77" s="296" t="n">
        <v>7</v>
      </c>
      <c r="D77" s="296" t="n">
        <v>7</v>
      </c>
      <c r="E77" s="296"/>
      <c r="F77" s="296"/>
      <c r="G77" s="250"/>
      <c r="H77" s="250"/>
      <c r="I77" s="210"/>
      <c r="J77" s="210"/>
    </row>
    <row r="78" customFormat="false" ht="18.2" hidden="false" customHeight="true" outlineLevel="0" collapsed="false">
      <c r="A78" s="234" t="s">
        <v>458</v>
      </c>
      <c r="B78" s="234"/>
      <c r="C78" s="250"/>
      <c r="D78" s="250" t="n">
        <v>70</v>
      </c>
      <c r="E78" s="250"/>
      <c r="F78" s="250"/>
      <c r="G78" s="250"/>
      <c r="H78" s="250"/>
      <c r="I78" s="212"/>
      <c r="J78" s="212"/>
    </row>
    <row r="79" customFormat="false" ht="18.2" hidden="false" customHeight="true" outlineLevel="0" collapsed="false">
      <c r="A79" s="211"/>
      <c r="B79" s="211"/>
      <c r="C79" s="212"/>
      <c r="D79" s="212"/>
      <c r="E79" s="212"/>
      <c r="F79" s="212"/>
      <c r="G79" s="212"/>
      <c r="H79" s="212"/>
      <c r="I79" s="212"/>
      <c r="J79" s="212"/>
    </row>
    <row r="80" customFormat="false" ht="18.2" hidden="false" customHeight="true" outlineLevel="0" collapsed="false">
      <c r="A80" s="211" t="s">
        <v>459</v>
      </c>
      <c r="B80" s="211"/>
      <c r="C80" s="211"/>
      <c r="D80" s="211"/>
      <c r="E80" s="211"/>
      <c r="F80" s="211"/>
      <c r="G80" s="211"/>
      <c r="H80" s="211"/>
      <c r="I80" s="211"/>
      <c r="J80" s="212"/>
    </row>
    <row r="81" customFormat="false" ht="34.9" hidden="false" customHeight="true" outlineLevel="0" collapsed="false">
      <c r="A81" s="237" t="s">
        <v>460</v>
      </c>
      <c r="B81" s="237"/>
      <c r="C81" s="237"/>
      <c r="D81" s="237"/>
      <c r="E81" s="237" t="s">
        <v>461</v>
      </c>
      <c r="F81" s="237"/>
      <c r="G81" s="237" t="s">
        <v>462</v>
      </c>
      <c r="H81" s="237"/>
      <c r="I81" s="237"/>
      <c r="J81" s="219" t="s">
        <v>616</v>
      </c>
    </row>
    <row r="82" customFormat="false" ht="82.5" hidden="false" customHeight="false" outlineLevel="0" collapsed="false">
      <c r="A82" s="237" t="s">
        <v>464</v>
      </c>
      <c r="B82" s="237" t="s">
        <v>465</v>
      </c>
      <c r="C82" s="237" t="s">
        <v>466</v>
      </c>
      <c r="D82" s="237" t="s">
        <v>467</v>
      </c>
      <c r="E82" s="237" t="s">
        <v>468</v>
      </c>
      <c r="F82" s="237" t="s">
        <v>469</v>
      </c>
      <c r="G82" s="237" t="s">
        <v>470</v>
      </c>
      <c r="H82" s="237" t="s">
        <v>471</v>
      </c>
      <c r="I82" s="237" t="s">
        <v>472</v>
      </c>
      <c r="J82" s="219"/>
    </row>
    <row r="83" customFormat="false" ht="33" hidden="false" customHeight="false" outlineLevel="0" collapsed="false">
      <c r="A83" s="219" t="s">
        <v>626</v>
      </c>
      <c r="B83" s="219" t="s">
        <v>478</v>
      </c>
      <c r="C83" s="219" t="s">
        <v>627</v>
      </c>
      <c r="D83" s="219" t="s">
        <v>628</v>
      </c>
      <c r="E83" s="219" t="s">
        <v>629</v>
      </c>
      <c r="F83" s="219" t="s">
        <v>630</v>
      </c>
      <c r="G83" s="219" t="s">
        <v>479</v>
      </c>
      <c r="H83" s="219" t="s">
        <v>479</v>
      </c>
      <c r="I83" s="219" t="s">
        <v>631</v>
      </c>
      <c r="J83" s="219"/>
    </row>
    <row r="84" customFormat="false" ht="16.5" hidden="false" customHeight="false" outlineLevel="0" collapsed="false">
      <c r="A84" s="219" t="n">
        <f aca="false">A83*0.5</f>
        <v>6.85</v>
      </c>
      <c r="B84" s="219" t="n">
        <f aca="false">B83*0.5</f>
        <v>1</v>
      </c>
      <c r="C84" s="219" t="n">
        <f aca="false">C83*0.5</f>
        <v>4</v>
      </c>
      <c r="D84" s="219" t="n">
        <f aca="false">D83*0.5</f>
        <v>52.5</v>
      </c>
      <c r="E84" s="219" t="n">
        <f aca="false">E83*0.5</f>
        <v>29.55</v>
      </c>
      <c r="F84" s="219" t="n">
        <f aca="false">F83*0.5</f>
        <v>0.4</v>
      </c>
      <c r="G84" s="219" t="n">
        <f aca="false">G83*0.5</f>
        <v>0.05</v>
      </c>
      <c r="H84" s="219" t="n">
        <f aca="false">H83*0.5</f>
        <v>0.05</v>
      </c>
      <c r="I84" s="219" t="n">
        <f aca="false">I83*0.5</f>
        <v>0.3</v>
      </c>
      <c r="J84" s="219" t="n">
        <v>50</v>
      </c>
    </row>
    <row r="85" customFormat="false" ht="16.5" hidden="false" customHeight="false" outlineLevel="0" collapsed="false">
      <c r="A85" s="219" t="n">
        <f aca="false">A83*0.6</f>
        <v>8.22</v>
      </c>
      <c r="B85" s="219" t="n">
        <f aca="false">B83*0.6</f>
        <v>1.2</v>
      </c>
      <c r="C85" s="219" t="n">
        <f aca="false">C83*0.6</f>
        <v>4.8</v>
      </c>
      <c r="D85" s="219" t="n">
        <f aca="false">D83*0.6</f>
        <v>63</v>
      </c>
      <c r="E85" s="219" t="n">
        <f aca="false">E83*0.6</f>
        <v>35.46</v>
      </c>
      <c r="F85" s="219" t="n">
        <f aca="false">F83*0.6</f>
        <v>0.48</v>
      </c>
      <c r="G85" s="219" t="n">
        <f aca="false">G83*0.6</f>
        <v>0.06</v>
      </c>
      <c r="H85" s="219" t="n">
        <f aca="false">H83*0.6</f>
        <v>0.06</v>
      </c>
      <c r="I85" s="219" t="n">
        <f aca="false">I83*0.6</f>
        <v>0.36</v>
      </c>
      <c r="J85" s="219" t="n">
        <v>60</v>
      </c>
    </row>
    <row r="86" customFormat="false" ht="16.5" hidden="false" customHeight="false" outlineLevel="0" collapsed="false">
      <c r="A86" s="219" t="n">
        <f aca="false">A83*0.7</f>
        <v>9.59</v>
      </c>
      <c r="B86" s="219" t="n">
        <f aca="false">B83*0.7</f>
        <v>1.4</v>
      </c>
      <c r="C86" s="219" t="n">
        <f aca="false">C83*0.7</f>
        <v>5.6</v>
      </c>
      <c r="D86" s="219" t="n">
        <f aca="false">D83*0.7</f>
        <v>73.5</v>
      </c>
      <c r="E86" s="219" t="n">
        <f aca="false">E83*0.7</f>
        <v>41.37</v>
      </c>
      <c r="F86" s="219" t="n">
        <f aca="false">F83*0.7</f>
        <v>0.56</v>
      </c>
      <c r="G86" s="219" t="n">
        <f aca="false">G83*0.7</f>
        <v>0.07</v>
      </c>
      <c r="H86" s="219" t="n">
        <f aca="false">H83*0.7</f>
        <v>0.07</v>
      </c>
      <c r="I86" s="219" t="n">
        <f aca="false">I83*0.7</f>
        <v>0.42</v>
      </c>
      <c r="J86" s="219" t="n">
        <v>70</v>
      </c>
    </row>
    <row r="87" customFormat="false" ht="16.5" hidden="false" customHeight="false" outlineLevel="0" collapsed="false">
      <c r="A87" s="263"/>
      <c r="B87" s="263"/>
      <c r="C87" s="212"/>
      <c r="D87" s="212"/>
      <c r="E87" s="212"/>
      <c r="F87" s="212"/>
      <c r="G87" s="212"/>
      <c r="H87" s="212"/>
      <c r="I87" s="212"/>
      <c r="J87" s="212"/>
    </row>
    <row r="88" customFormat="false" ht="18.2" hidden="false" customHeight="true" outlineLevel="0" collapsed="false">
      <c r="A88" s="211" t="s">
        <v>482</v>
      </c>
      <c r="B88" s="211"/>
      <c r="C88" s="211"/>
      <c r="D88" s="211"/>
      <c r="E88" s="211"/>
      <c r="F88" s="211"/>
      <c r="G88" s="211"/>
      <c r="H88" s="211"/>
      <c r="I88" s="211"/>
      <c r="J88" s="212"/>
    </row>
    <row r="89" customFormat="false" ht="160.5" hidden="false" customHeight="true" outlineLevel="0" collapsed="false">
      <c r="A89" s="128" t="s">
        <v>635</v>
      </c>
      <c r="B89" s="128"/>
      <c r="C89" s="128"/>
      <c r="D89" s="128"/>
      <c r="E89" s="128"/>
      <c r="F89" s="128"/>
      <c r="G89" s="128"/>
      <c r="H89" s="128"/>
      <c r="I89" s="128"/>
      <c r="J89" s="128"/>
    </row>
    <row r="90" customFormat="false" ht="18.2" hidden="false" customHeight="true" outlineLevel="0" collapsed="false">
      <c r="A90" s="246" t="s">
        <v>484</v>
      </c>
      <c r="B90" s="246"/>
      <c r="C90" s="210" t="s">
        <v>485</v>
      </c>
      <c r="D90" s="210"/>
      <c r="E90" s="210"/>
      <c r="F90" s="210"/>
      <c r="G90" s="210"/>
      <c r="H90" s="210"/>
      <c r="I90" s="210"/>
      <c r="J90" s="210"/>
    </row>
    <row r="91" customFormat="false" ht="16.5" hidden="false" customHeight="false" outlineLevel="0" collapsed="false">
      <c r="A91" s="210"/>
      <c r="B91" s="210"/>
      <c r="C91" s="210"/>
      <c r="D91" s="210"/>
      <c r="E91" s="210"/>
      <c r="F91" s="210"/>
      <c r="G91" s="210"/>
      <c r="H91" s="210"/>
      <c r="I91" s="210"/>
      <c r="J91" s="210"/>
    </row>
    <row r="92" customFormat="false" ht="16.5" hidden="false" customHeight="false" outlineLevel="0" collapsed="false">
      <c r="A92" s="210" t="s">
        <v>496</v>
      </c>
      <c r="B92" s="210"/>
      <c r="C92" s="210" t="s">
        <v>497</v>
      </c>
      <c r="D92" s="210"/>
      <c r="E92" s="210"/>
      <c r="F92" s="210"/>
      <c r="G92" s="210"/>
      <c r="H92" s="210"/>
      <c r="I92" s="210"/>
      <c r="J92" s="210"/>
    </row>
  </sheetData>
  <mergeCells count="92">
    <mergeCell ref="A1:B1"/>
    <mergeCell ref="C1:I1"/>
    <mergeCell ref="A2:B2"/>
    <mergeCell ref="C2:I2"/>
    <mergeCell ref="A3:B3"/>
    <mergeCell ref="C3:I3"/>
    <mergeCell ref="A4:B4"/>
    <mergeCell ref="A5:B7"/>
    <mergeCell ref="C5:H5"/>
    <mergeCell ref="C6:D6"/>
    <mergeCell ref="E6:F6"/>
    <mergeCell ref="G6:H6"/>
    <mergeCell ref="A8:B8"/>
    <mergeCell ref="A9:B9"/>
    <mergeCell ref="A10:B10"/>
    <mergeCell ref="A11:B11"/>
    <mergeCell ref="A12:B12"/>
    <mergeCell ref="A13:B13"/>
    <mergeCell ref="A14:B14"/>
    <mergeCell ref="A15:B15"/>
    <mergeCell ref="A16:B16"/>
    <mergeCell ref="A17:B17"/>
    <mergeCell ref="A18:B18"/>
    <mergeCell ref="A19:B19"/>
    <mergeCell ref="A20:I20"/>
    <mergeCell ref="A21:D21"/>
    <mergeCell ref="E21:F21"/>
    <mergeCell ref="G21:I21"/>
    <mergeCell ref="J21:J22"/>
    <mergeCell ref="A25:I25"/>
    <mergeCell ref="A26:J26"/>
    <mergeCell ref="A27:B27"/>
    <mergeCell ref="A29:B29"/>
    <mergeCell ref="A31:B31"/>
    <mergeCell ref="C31:I31"/>
    <mergeCell ref="A32:B32"/>
    <mergeCell ref="C32:I32"/>
    <mergeCell ref="A33:B33"/>
    <mergeCell ref="C33:I33"/>
    <mergeCell ref="A34:B34"/>
    <mergeCell ref="A35:B37"/>
    <mergeCell ref="C35:H35"/>
    <mergeCell ref="C36:D36"/>
    <mergeCell ref="E36:F36"/>
    <mergeCell ref="G36:H36"/>
    <mergeCell ref="A38:B38"/>
    <mergeCell ref="A39:B39"/>
    <mergeCell ref="A40:B40"/>
    <mergeCell ref="A41:B41"/>
    <mergeCell ref="A42:B42"/>
    <mergeCell ref="A43:B43"/>
    <mergeCell ref="A44:B44"/>
    <mergeCell ref="A45:B45"/>
    <mergeCell ref="A46:B46"/>
    <mergeCell ref="A47:B47"/>
    <mergeCell ref="A48:B48"/>
    <mergeCell ref="A49:I49"/>
    <mergeCell ref="A50:D50"/>
    <mergeCell ref="E50:F50"/>
    <mergeCell ref="G50:I50"/>
    <mergeCell ref="J50:J51"/>
    <mergeCell ref="A57:I57"/>
    <mergeCell ref="A58:J58"/>
    <mergeCell ref="A59:B59"/>
    <mergeCell ref="A65:B65"/>
    <mergeCell ref="C65:I65"/>
    <mergeCell ref="A66:B66"/>
    <mergeCell ref="C66:I66"/>
    <mergeCell ref="A67:B67"/>
    <mergeCell ref="C67:I67"/>
    <mergeCell ref="A68:B68"/>
    <mergeCell ref="A69:B71"/>
    <mergeCell ref="C69:H69"/>
    <mergeCell ref="C70:D70"/>
    <mergeCell ref="E70:F70"/>
    <mergeCell ref="G70:H70"/>
    <mergeCell ref="A72:B72"/>
    <mergeCell ref="A73:B73"/>
    <mergeCell ref="A74:B74"/>
    <mergeCell ref="A75:B75"/>
    <mergeCell ref="A76:B76"/>
    <mergeCell ref="A77:B77"/>
    <mergeCell ref="A78:B78"/>
    <mergeCell ref="A79:B79"/>
    <mergeCell ref="A80:I80"/>
    <mergeCell ref="A81:D81"/>
    <mergeCell ref="E81:F81"/>
    <mergeCell ref="G81:I81"/>
    <mergeCell ref="J81:J82"/>
    <mergeCell ref="A88:I88"/>
    <mergeCell ref="A89:J89"/>
    <mergeCell ref="A90:B90"/>
  </mergeCell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&amp;C&amp;A</oddHeader>
    <oddFooter>&amp;CСтраница &amp;P</oddFooter>
  </headerFooter>
  <drawing r:id="rId1"/>
</worksheet>
</file>

<file path=xl/worksheets/sheet7.xml><?xml version="1.0" encoding="utf-8"?>
<worksheet xmlns="http://schemas.openxmlformats.org/spreadsheetml/2006/main" xmlns:r="http://schemas.openxmlformats.org/officeDocument/2006/relationships">
  <sheetPr filterMode="false">
    <pageSetUpPr fitToPage="false"/>
  </sheetPr>
  <dimension ref="A1:N401"/>
  <sheetViews>
    <sheetView windowProtection="false" showFormulas="false" showGridLines="true" showRowColHeaders="true" showZeros="true" rightToLeft="false" tabSelected="false" showOutlineSymbols="true" defaultGridColor="true" view="normal" topLeftCell="A343" colorId="64" zoomScale="85" zoomScaleNormal="85" zoomScalePageLayoutView="100" workbookViewId="0">
      <selection pane="topLeft" activeCell="P344" activeCellId="0" sqref="P344"/>
    </sheetView>
  </sheetViews>
  <sheetFormatPr defaultRowHeight="16.5"/>
  <cols>
    <col collapsed="false" hidden="false" max="1" min="1" style="2" width="8.77551020408163"/>
    <col collapsed="false" hidden="false" max="2" min="2" style="2" width="25.6479591836735"/>
    <col collapsed="false" hidden="false" max="3" min="3" style="2" width="6.0765306122449"/>
    <col collapsed="false" hidden="false" max="4" min="4" style="2" width="7.83163265306122"/>
    <col collapsed="false" hidden="false" max="5" min="5" style="2" width="6.0765306122449"/>
    <col collapsed="false" hidden="true" max="6" min="6" style="2" width="0"/>
    <col collapsed="false" hidden="false" max="7" min="7" style="2" width="7.02040816326531"/>
    <col collapsed="false" hidden="true" max="8" min="8" style="2" width="0"/>
    <col collapsed="false" hidden="false" max="9" min="9" style="2" width="8.23469387755102"/>
    <col collapsed="false" hidden="false" max="11" min="10" style="2" width="6.0765306122449"/>
    <col collapsed="false" hidden="true" max="12" min="12" style="2" width="0"/>
    <col collapsed="false" hidden="false" max="257" min="13" style="2" width="6.0765306122449"/>
    <col collapsed="false" hidden="false" max="1025" min="258" style="0" width="8.50510204081633"/>
  </cols>
  <sheetData>
    <row r="1" customFormat="false" ht="18.2" hidden="false" customHeight="true" outlineLevel="0" collapsed="false">
      <c r="A1" s="297"/>
      <c r="B1" s="297"/>
      <c r="C1" s="298"/>
      <c r="D1" s="298"/>
      <c r="E1" s="298"/>
      <c r="F1" s="298"/>
      <c r="G1" s="298"/>
      <c r="H1" s="298"/>
      <c r="I1" s="298"/>
      <c r="J1" s="298"/>
      <c r="K1" s="298"/>
      <c r="L1" s="298"/>
      <c r="M1" s="298"/>
      <c r="N1" s="298"/>
    </row>
    <row r="2" customFormat="false" ht="18.4" hidden="false" customHeight="true" outlineLevel="0" collapsed="false">
      <c r="A2" s="299" t="s">
        <v>441</v>
      </c>
      <c r="B2" s="299"/>
      <c r="C2" s="213" t="s">
        <v>636</v>
      </c>
      <c r="D2" s="213"/>
      <c r="E2" s="213"/>
      <c r="F2" s="213"/>
      <c r="G2" s="213"/>
      <c r="H2" s="213"/>
      <c r="I2" s="213"/>
      <c r="J2" s="212"/>
      <c r="K2" s="212"/>
      <c r="L2" s="212"/>
      <c r="M2" s="212"/>
      <c r="N2" s="212"/>
    </row>
    <row r="3" customFormat="false" ht="18.2" hidden="false" customHeight="true" outlineLevel="0" collapsed="false">
      <c r="A3" s="300" t="s">
        <v>443</v>
      </c>
      <c r="B3" s="300"/>
      <c r="C3" s="214" t="s">
        <v>637</v>
      </c>
      <c r="D3" s="214"/>
      <c r="E3" s="214"/>
      <c r="F3" s="214"/>
      <c r="G3" s="214"/>
      <c r="H3" s="214"/>
      <c r="I3" s="214"/>
      <c r="J3" s="212"/>
      <c r="K3" s="212"/>
      <c r="L3" s="212"/>
      <c r="M3" s="212"/>
      <c r="N3" s="212"/>
    </row>
    <row r="4" customFormat="false" ht="18.2" hidden="false" customHeight="true" outlineLevel="0" collapsed="false">
      <c r="A4" s="301" t="s">
        <v>445</v>
      </c>
      <c r="B4" s="301"/>
      <c r="C4" s="215" t="s">
        <v>499</v>
      </c>
      <c r="D4" s="215"/>
      <c r="E4" s="215"/>
      <c r="F4" s="215"/>
      <c r="G4" s="215"/>
      <c r="H4" s="215"/>
      <c r="I4" s="215"/>
      <c r="J4" s="212"/>
      <c r="K4" s="212"/>
      <c r="L4" s="212"/>
      <c r="M4" s="212"/>
      <c r="N4" s="212"/>
    </row>
    <row r="5" customFormat="false" ht="18.2" hidden="false" customHeight="true" outlineLevel="0" collapsed="false">
      <c r="A5" s="128"/>
      <c r="B5" s="128"/>
      <c r="C5" s="302"/>
      <c r="D5" s="302"/>
      <c r="E5" s="302"/>
      <c r="F5" s="302"/>
      <c r="G5" s="302"/>
      <c r="H5" s="302"/>
      <c r="I5" s="302"/>
      <c r="J5" s="212"/>
      <c r="K5" s="212"/>
      <c r="L5" s="212"/>
      <c r="M5" s="212"/>
      <c r="N5" s="212"/>
    </row>
    <row r="6" customFormat="false" ht="18.4" hidden="false" customHeight="true" outlineLevel="0" collapsed="false">
      <c r="A6" s="294" t="s">
        <v>448</v>
      </c>
      <c r="B6" s="294"/>
      <c r="C6" s="248" t="s">
        <v>449</v>
      </c>
      <c r="D6" s="248"/>
      <c r="E6" s="248"/>
      <c r="F6" s="248"/>
      <c r="G6" s="248"/>
      <c r="H6" s="248"/>
      <c r="I6" s="248"/>
      <c r="J6" s="248"/>
      <c r="K6" s="248"/>
      <c r="L6" s="248"/>
      <c r="M6" s="248"/>
      <c r="N6" s="248"/>
    </row>
    <row r="7" customFormat="false" ht="16.5" hidden="false" customHeight="false" outlineLevel="0" collapsed="false">
      <c r="A7" s="294"/>
      <c r="B7" s="294"/>
      <c r="C7" s="218" t="s">
        <v>450</v>
      </c>
      <c r="D7" s="218"/>
      <c r="E7" s="303"/>
      <c r="F7" s="303"/>
      <c r="G7" s="303"/>
      <c r="H7" s="303"/>
      <c r="I7" s="218" t="s">
        <v>450</v>
      </c>
      <c r="J7" s="218"/>
      <c r="K7" s="303"/>
      <c r="L7" s="303"/>
      <c r="M7" s="303"/>
      <c r="N7" s="303"/>
    </row>
    <row r="8" customFormat="false" ht="18.4" hidden="false" customHeight="true" outlineLevel="0" collapsed="false">
      <c r="A8" s="294"/>
      <c r="B8" s="294"/>
      <c r="C8" s="219" t="s">
        <v>451</v>
      </c>
      <c r="D8" s="219" t="s">
        <v>452</v>
      </c>
      <c r="E8" s="219" t="s">
        <v>451</v>
      </c>
      <c r="F8" s="219"/>
      <c r="G8" s="219" t="s">
        <v>452</v>
      </c>
      <c r="H8" s="219"/>
      <c r="I8" s="219" t="s">
        <v>451</v>
      </c>
      <c r="J8" s="219" t="s">
        <v>452</v>
      </c>
      <c r="K8" s="219"/>
      <c r="L8" s="219"/>
      <c r="M8" s="219"/>
      <c r="N8" s="219"/>
    </row>
    <row r="9" customFormat="false" ht="18.4" hidden="false" customHeight="true" outlineLevel="0" collapsed="false">
      <c r="A9" s="223" t="s">
        <v>638</v>
      </c>
      <c r="B9" s="223"/>
      <c r="C9" s="304" t="n">
        <v>40</v>
      </c>
      <c r="D9" s="304" t="n">
        <v>40</v>
      </c>
      <c r="E9" s="304"/>
      <c r="F9" s="304"/>
      <c r="G9" s="305"/>
      <c r="H9" s="305"/>
      <c r="I9" s="304" t="n">
        <v>30</v>
      </c>
      <c r="J9" s="304" t="n">
        <v>30</v>
      </c>
      <c r="K9" s="272"/>
      <c r="L9" s="272"/>
      <c r="M9" s="306"/>
      <c r="N9" s="306"/>
    </row>
    <row r="10" customFormat="false" ht="18.4" hidden="false" customHeight="true" outlineLevel="0" collapsed="false">
      <c r="A10" s="227" t="s">
        <v>454</v>
      </c>
      <c r="B10" s="227"/>
      <c r="C10" s="304" t="n">
        <v>20</v>
      </c>
      <c r="D10" s="304" t="n">
        <v>20</v>
      </c>
      <c r="E10" s="307"/>
      <c r="F10" s="307"/>
      <c r="G10" s="305"/>
      <c r="H10" s="305"/>
      <c r="I10" s="304" t="n">
        <v>22</v>
      </c>
      <c r="J10" s="304" t="n">
        <v>22</v>
      </c>
      <c r="K10" s="272"/>
      <c r="L10" s="272"/>
      <c r="M10" s="306"/>
      <c r="N10" s="306"/>
    </row>
    <row r="11" customFormat="false" ht="18.2" hidden="false" customHeight="true" outlineLevel="0" collapsed="false">
      <c r="A11" s="295" t="s">
        <v>639</v>
      </c>
      <c r="B11" s="295"/>
      <c r="C11" s="304" t="n">
        <v>1</v>
      </c>
      <c r="D11" s="304" t="n">
        <v>1</v>
      </c>
      <c r="E11" s="307"/>
      <c r="F11" s="307"/>
      <c r="G11" s="305"/>
      <c r="H11" s="305"/>
      <c r="I11" s="308" t="n">
        <v>0.75</v>
      </c>
      <c r="J11" s="304" t="n">
        <v>0.75</v>
      </c>
      <c r="K11" s="272"/>
      <c r="L11" s="272"/>
      <c r="M11" s="306"/>
      <c r="N11" s="306"/>
    </row>
    <row r="12" customFormat="false" ht="18.2" hidden="false" customHeight="true" outlineLevel="0" collapsed="false">
      <c r="A12" s="295" t="s">
        <v>21</v>
      </c>
      <c r="B12" s="295"/>
      <c r="C12" s="304" t="n">
        <v>6</v>
      </c>
      <c r="D12" s="304" t="n">
        <v>6</v>
      </c>
      <c r="E12" s="307"/>
      <c r="F12" s="307"/>
      <c r="G12" s="305"/>
      <c r="H12" s="305"/>
      <c r="I12" s="304" t="n">
        <v>4.5</v>
      </c>
      <c r="J12" s="304" t="n">
        <v>4.5</v>
      </c>
      <c r="K12" s="272"/>
      <c r="L12" s="272"/>
      <c r="M12" s="306"/>
      <c r="N12" s="306"/>
    </row>
    <row r="13" customFormat="false" ht="18.2" hidden="false" customHeight="true" outlineLevel="0" collapsed="false">
      <c r="A13" s="295" t="s">
        <v>23</v>
      </c>
      <c r="B13" s="295"/>
      <c r="C13" s="304" t="n">
        <v>5</v>
      </c>
      <c r="D13" s="304" t="n">
        <v>5</v>
      </c>
      <c r="E13" s="307"/>
      <c r="F13" s="307"/>
      <c r="G13" s="305"/>
      <c r="H13" s="305"/>
      <c r="I13" s="304" t="n">
        <v>5</v>
      </c>
      <c r="J13" s="304" t="n">
        <v>5</v>
      </c>
      <c r="K13" s="272"/>
      <c r="L13" s="272"/>
      <c r="M13" s="306"/>
      <c r="N13" s="306"/>
    </row>
    <row r="14" customFormat="false" ht="18.4" hidden="false" customHeight="true" outlineLevel="0" collapsed="false">
      <c r="A14" s="227" t="s">
        <v>530</v>
      </c>
      <c r="B14" s="227"/>
      <c r="C14" s="304" t="n">
        <v>150</v>
      </c>
      <c r="D14" s="304" t="n">
        <v>150</v>
      </c>
      <c r="E14" s="307"/>
      <c r="F14" s="307"/>
      <c r="G14" s="305"/>
      <c r="H14" s="305"/>
      <c r="I14" s="304" t="n">
        <v>113</v>
      </c>
      <c r="J14" s="304" t="n">
        <v>113</v>
      </c>
      <c r="K14" s="272"/>
      <c r="L14" s="272"/>
      <c r="M14" s="306"/>
      <c r="N14" s="306"/>
    </row>
    <row r="15" customFormat="false" ht="18.2" hidden="false" customHeight="true" outlineLevel="0" collapsed="false">
      <c r="A15" s="234" t="s">
        <v>458</v>
      </c>
      <c r="B15" s="234"/>
      <c r="C15" s="309"/>
      <c r="D15" s="309" t="s">
        <v>101</v>
      </c>
      <c r="E15" s="224"/>
      <c r="F15" s="224"/>
      <c r="G15" s="272"/>
      <c r="H15" s="272"/>
      <c r="I15" s="309"/>
      <c r="J15" s="309" t="s">
        <v>333</v>
      </c>
      <c r="K15" s="224"/>
      <c r="L15" s="224"/>
      <c r="M15" s="272"/>
      <c r="N15" s="272"/>
    </row>
    <row r="16" customFormat="false" ht="18.2" hidden="false" customHeight="true" outlineLevel="0" collapsed="false">
      <c r="A16" s="211"/>
      <c r="B16" s="211"/>
      <c r="C16" s="212"/>
      <c r="D16" s="212"/>
      <c r="E16" s="212"/>
      <c r="F16" s="212"/>
      <c r="G16" s="212"/>
      <c r="H16" s="212"/>
      <c r="I16" s="212"/>
      <c r="J16" s="212"/>
      <c r="K16" s="212"/>
      <c r="L16" s="212"/>
      <c r="M16" s="212"/>
      <c r="N16" s="212"/>
    </row>
    <row r="17" customFormat="false" ht="18.2" hidden="false" customHeight="true" outlineLevel="0" collapsed="false">
      <c r="A17" s="211" t="s">
        <v>459</v>
      </c>
      <c r="B17" s="211"/>
      <c r="C17" s="211"/>
      <c r="D17" s="211"/>
      <c r="E17" s="211"/>
      <c r="F17" s="211"/>
      <c r="G17" s="211"/>
      <c r="H17" s="211"/>
      <c r="I17" s="211"/>
      <c r="J17" s="212"/>
      <c r="K17" s="212"/>
      <c r="L17" s="212"/>
      <c r="M17" s="212"/>
      <c r="N17" s="212"/>
    </row>
    <row r="18" customFormat="false" ht="18.4" hidden="false" customHeight="true" outlineLevel="0" collapsed="false">
      <c r="A18" s="310" t="s">
        <v>460</v>
      </c>
      <c r="B18" s="310"/>
      <c r="C18" s="310"/>
      <c r="D18" s="310"/>
      <c r="E18" s="310"/>
      <c r="F18" s="311" t="s">
        <v>461</v>
      </c>
      <c r="G18" s="311"/>
      <c r="H18" s="311"/>
      <c r="I18" s="311"/>
      <c r="J18" s="311" t="s">
        <v>462</v>
      </c>
      <c r="K18" s="311"/>
      <c r="L18" s="311"/>
      <c r="M18" s="311"/>
      <c r="N18" s="219" t="s">
        <v>640</v>
      </c>
    </row>
    <row r="19" customFormat="false" ht="34.9" hidden="false" customHeight="true" outlineLevel="0" collapsed="false">
      <c r="A19" s="312" t="s">
        <v>464</v>
      </c>
      <c r="B19" s="312" t="s">
        <v>465</v>
      </c>
      <c r="C19" s="313" t="s">
        <v>466</v>
      </c>
      <c r="D19" s="313" t="s">
        <v>467</v>
      </c>
      <c r="E19" s="313"/>
      <c r="F19" s="312" t="s">
        <v>468</v>
      </c>
      <c r="G19" s="312"/>
      <c r="H19" s="312" t="s">
        <v>469</v>
      </c>
      <c r="I19" s="312"/>
      <c r="J19" s="312" t="s">
        <v>470</v>
      </c>
      <c r="K19" s="312" t="s">
        <v>471</v>
      </c>
      <c r="L19" s="312"/>
      <c r="M19" s="312" t="s">
        <v>472</v>
      </c>
      <c r="N19" s="219"/>
    </row>
    <row r="20" customFormat="false" ht="16.5" hidden="false" customHeight="false" outlineLevel="0" collapsed="false">
      <c r="A20" s="218" t="n">
        <v>8.3</v>
      </c>
      <c r="B20" s="218" t="n">
        <v>8.1</v>
      </c>
      <c r="C20" s="218" t="n">
        <v>28</v>
      </c>
      <c r="D20" s="218" t="n">
        <v>239</v>
      </c>
      <c r="E20" s="218"/>
      <c r="F20" s="218" t="s">
        <v>641</v>
      </c>
      <c r="G20" s="218"/>
      <c r="H20" s="218" t="s">
        <v>481</v>
      </c>
      <c r="I20" s="218"/>
      <c r="J20" s="218" t="s">
        <v>479</v>
      </c>
      <c r="K20" s="218" t="s">
        <v>479</v>
      </c>
      <c r="L20" s="218"/>
      <c r="M20" s="218" t="s">
        <v>513</v>
      </c>
      <c r="N20" s="243" t="n">
        <v>100</v>
      </c>
    </row>
    <row r="21" customFormat="false" ht="16.5" hidden="false" customHeight="false" outlineLevel="0" collapsed="false">
      <c r="A21" s="218" t="n">
        <v>6.2</v>
      </c>
      <c r="B21" s="218" t="n">
        <v>6.1</v>
      </c>
      <c r="C21" s="218" t="n">
        <v>21</v>
      </c>
      <c r="D21" s="218" t="n">
        <v>179.2</v>
      </c>
      <c r="E21" s="218"/>
      <c r="F21" s="218" t="n">
        <v>47.92</v>
      </c>
      <c r="G21" s="218"/>
      <c r="H21" s="218" t="n">
        <v>0.82</v>
      </c>
      <c r="I21" s="218"/>
      <c r="J21" s="218" t="n">
        <v>0.075</v>
      </c>
      <c r="K21" s="218" t="n">
        <v>0.075</v>
      </c>
      <c r="L21" s="218"/>
      <c r="M21" s="218" t="n">
        <v>0.52</v>
      </c>
      <c r="N21" s="218" t="n">
        <v>150</v>
      </c>
    </row>
    <row r="22" customFormat="false" ht="16.5" hidden="false" customHeight="false" outlineLevel="0" collapsed="false">
      <c r="A22" s="263"/>
      <c r="B22" s="263"/>
      <c r="C22" s="212"/>
      <c r="D22" s="212"/>
      <c r="E22" s="212"/>
      <c r="F22" s="212"/>
      <c r="G22" s="212"/>
      <c r="H22" s="212"/>
      <c r="I22" s="212"/>
      <c r="J22" s="212"/>
      <c r="K22" s="212"/>
      <c r="L22" s="212"/>
      <c r="M22" s="212"/>
      <c r="N22" s="212"/>
    </row>
    <row r="23" customFormat="false" ht="18.2" hidden="false" customHeight="true" outlineLevel="0" collapsed="false">
      <c r="A23" s="211" t="s">
        <v>482</v>
      </c>
      <c r="B23" s="211"/>
      <c r="C23" s="211"/>
      <c r="D23" s="211"/>
      <c r="E23" s="211"/>
      <c r="F23" s="211"/>
      <c r="G23" s="211"/>
      <c r="H23" s="211"/>
      <c r="I23" s="211"/>
      <c r="J23" s="212"/>
      <c r="K23" s="212"/>
      <c r="L23" s="212"/>
      <c r="M23" s="212"/>
      <c r="N23" s="212"/>
    </row>
    <row r="24" customFormat="false" ht="68.85" hidden="false" customHeight="true" outlineLevel="0" collapsed="false">
      <c r="A24" s="128" t="s">
        <v>642</v>
      </c>
      <c r="B24" s="128"/>
      <c r="C24" s="128"/>
      <c r="D24" s="128"/>
      <c r="E24" s="128"/>
      <c r="F24" s="128"/>
      <c r="G24" s="128"/>
      <c r="H24" s="128"/>
      <c r="I24" s="128"/>
      <c r="J24" s="128"/>
      <c r="K24" s="128"/>
      <c r="L24" s="128"/>
      <c r="M24" s="128"/>
      <c r="N24" s="128"/>
    </row>
    <row r="25" customFormat="false" ht="18.2" hidden="false" customHeight="true" outlineLevel="0" collapsed="false">
      <c r="A25" s="246" t="s">
        <v>484</v>
      </c>
      <c r="B25" s="246"/>
      <c r="C25" s="210" t="s">
        <v>485</v>
      </c>
      <c r="D25" s="210"/>
      <c r="E25" s="210"/>
      <c r="F25" s="210"/>
      <c r="G25" s="210"/>
      <c r="H25" s="210"/>
      <c r="I25" s="210"/>
      <c r="J25" s="210"/>
      <c r="K25" s="210"/>
      <c r="L25" s="210"/>
      <c r="M25" s="210"/>
      <c r="N25" s="210"/>
    </row>
    <row r="26" customFormat="false" ht="16.5" hidden="false" customHeight="false" outlineLevel="0" collapsed="false">
      <c r="A26" s="210"/>
      <c r="B26" s="210"/>
      <c r="C26" s="210"/>
      <c r="D26" s="210"/>
      <c r="E26" s="210"/>
      <c r="F26" s="210"/>
      <c r="G26" s="210"/>
      <c r="H26" s="210"/>
      <c r="I26" s="210"/>
      <c r="J26" s="210"/>
      <c r="K26" s="210"/>
      <c r="L26" s="210"/>
      <c r="M26" s="210"/>
      <c r="N26" s="210"/>
    </row>
    <row r="27" customFormat="false" ht="16.5" hidden="false" customHeight="false" outlineLevel="0" collapsed="false">
      <c r="A27" s="314" t="s">
        <v>643</v>
      </c>
      <c r="B27" s="210"/>
      <c r="C27" s="210" t="s">
        <v>644</v>
      </c>
      <c r="D27" s="210"/>
      <c r="E27" s="210"/>
      <c r="F27" s="210"/>
      <c r="G27" s="210"/>
      <c r="H27" s="210"/>
      <c r="I27" s="210"/>
      <c r="J27" s="210"/>
      <c r="K27" s="210"/>
      <c r="L27" s="210"/>
      <c r="M27" s="210"/>
      <c r="N27" s="210"/>
    </row>
    <row r="28" customFormat="false" ht="16.5" hidden="false" customHeight="false" outlineLevel="0" collapsed="false">
      <c r="A28" s="216" t="s">
        <v>645</v>
      </c>
      <c r="B28" s="216"/>
      <c r="C28" s="210" t="s">
        <v>646</v>
      </c>
      <c r="D28" s="210"/>
      <c r="E28" s="210"/>
      <c r="F28" s="210"/>
      <c r="G28" s="210"/>
      <c r="H28" s="210"/>
      <c r="I28" s="210"/>
      <c r="J28" s="210"/>
      <c r="K28" s="210"/>
      <c r="L28" s="210"/>
      <c r="M28" s="210"/>
      <c r="N28" s="210"/>
    </row>
    <row r="29" customFormat="false" ht="16.5" hidden="false" customHeight="false" outlineLevel="0" collapsed="false">
      <c r="A29" s="212" t="s">
        <v>647</v>
      </c>
      <c r="B29" s="212"/>
      <c r="C29" s="298" t="s">
        <v>648</v>
      </c>
      <c r="D29" s="298"/>
      <c r="E29" s="298"/>
      <c r="F29" s="298"/>
      <c r="G29" s="298"/>
      <c r="H29" s="298"/>
      <c r="I29" s="298"/>
      <c r="J29" s="298"/>
      <c r="K29" s="298"/>
      <c r="L29" s="298"/>
      <c r="M29" s="298"/>
      <c r="N29" s="298"/>
    </row>
    <row r="30" customFormat="false" ht="16.5" hidden="false" customHeight="false" outlineLevel="0" collapsed="false">
      <c r="A30" s="212"/>
      <c r="B30" s="212"/>
      <c r="C30" s="298" t="s">
        <v>649</v>
      </c>
      <c r="D30" s="298"/>
      <c r="E30" s="298"/>
      <c r="F30" s="298"/>
      <c r="G30" s="298"/>
      <c r="H30" s="298"/>
      <c r="I30" s="298"/>
      <c r="J30" s="298"/>
      <c r="K30" s="298"/>
      <c r="L30" s="298"/>
      <c r="M30" s="298"/>
      <c r="N30" s="298"/>
    </row>
    <row r="31" customFormat="false" ht="16.5" hidden="false" customHeight="false" outlineLevel="0" collapsed="false">
      <c r="A31" s="315" t="s">
        <v>650</v>
      </c>
      <c r="B31" s="212"/>
      <c r="C31" s="2" t="s">
        <v>651</v>
      </c>
      <c r="D31" s="0"/>
      <c r="E31" s="0"/>
      <c r="F31" s="0"/>
      <c r="G31" s="0"/>
      <c r="H31" s="0"/>
      <c r="I31" s="0"/>
      <c r="J31" s="0"/>
    </row>
    <row r="32" customFormat="false" ht="16.5" hidden="false" customHeight="false" outlineLevel="0" collapsed="false">
      <c r="A32" s="316" t="s">
        <v>492</v>
      </c>
      <c r="B32" s="212"/>
      <c r="C32" s="2" t="s">
        <v>652</v>
      </c>
      <c r="D32" s="0"/>
      <c r="E32" s="0"/>
      <c r="F32" s="0"/>
      <c r="G32" s="0"/>
      <c r="H32" s="0"/>
      <c r="I32" s="0"/>
      <c r="J32" s="0"/>
    </row>
    <row r="33" customFormat="false" ht="16.5" hidden="false" customHeight="false" outlineLevel="0" collapsed="false">
      <c r="A33" s="212"/>
      <c r="B33" s="212"/>
      <c r="C33" s="0"/>
      <c r="D33" s="0"/>
      <c r="E33" s="0"/>
      <c r="F33" s="0"/>
      <c r="G33" s="0"/>
      <c r="H33" s="0"/>
      <c r="I33" s="0"/>
      <c r="J33" s="0"/>
    </row>
    <row r="34" customFormat="false" ht="16.5" hidden="false" customHeight="false" outlineLevel="0" collapsed="false">
      <c r="A34" s="212" t="s">
        <v>653</v>
      </c>
      <c r="B34" s="212"/>
      <c r="C34" s="2" t="s">
        <v>497</v>
      </c>
      <c r="D34" s="0"/>
      <c r="E34" s="0"/>
      <c r="F34" s="0"/>
      <c r="G34" s="0"/>
      <c r="H34" s="0"/>
      <c r="I34" s="0"/>
      <c r="J34" s="0"/>
    </row>
    <row r="35" customFormat="false" ht="16.5" hidden="false" customHeight="false" outlineLevel="0" collapsed="false">
      <c r="A35" s="0"/>
      <c r="B35" s="0"/>
      <c r="C35" s="0"/>
      <c r="D35" s="0"/>
      <c r="E35" s="0"/>
      <c r="F35" s="0"/>
      <c r="G35" s="0"/>
      <c r="H35" s="0"/>
      <c r="I35" s="0"/>
      <c r="J35" s="0"/>
    </row>
    <row r="36" customFormat="false" ht="16.5" hidden="false" customHeight="false" outlineLevel="0" collapsed="false">
      <c r="A36" s="0"/>
      <c r="B36" s="0"/>
      <c r="C36" s="0"/>
      <c r="D36" s="0"/>
      <c r="E36" s="0"/>
      <c r="F36" s="0"/>
      <c r="G36" s="0"/>
      <c r="H36" s="0"/>
      <c r="I36" s="0"/>
      <c r="J36" s="0"/>
    </row>
    <row r="37" customFormat="false" ht="18.4" hidden="false" customHeight="true" outlineLevel="0" collapsed="false">
      <c r="A37" s="317" t="s">
        <v>441</v>
      </c>
      <c r="B37" s="317"/>
      <c r="C37" s="213" t="s">
        <v>654</v>
      </c>
      <c r="D37" s="213"/>
      <c r="E37" s="213"/>
      <c r="F37" s="213"/>
      <c r="G37" s="213"/>
      <c r="H37" s="213"/>
      <c r="I37" s="213"/>
      <c r="J37" s="210"/>
    </row>
    <row r="38" customFormat="false" ht="18.4" hidden="false" customHeight="true" outlineLevel="0" collapsed="false">
      <c r="A38" s="317" t="s">
        <v>443</v>
      </c>
      <c r="B38" s="317"/>
      <c r="C38" s="214" t="s">
        <v>655</v>
      </c>
      <c r="D38" s="214"/>
      <c r="E38" s="214"/>
      <c r="F38" s="214"/>
      <c r="G38" s="214"/>
      <c r="H38" s="214"/>
      <c r="I38" s="214"/>
      <c r="J38" s="210"/>
    </row>
    <row r="39" customFormat="false" ht="18.4" hidden="false" customHeight="true" outlineLevel="0" collapsed="false">
      <c r="A39" s="128" t="s">
        <v>445</v>
      </c>
      <c r="B39" s="128"/>
      <c r="C39" s="128" t="s">
        <v>656</v>
      </c>
      <c r="D39" s="128"/>
      <c r="E39" s="128"/>
      <c r="F39" s="128"/>
      <c r="G39" s="128"/>
      <c r="H39" s="128"/>
      <c r="I39" s="128"/>
      <c r="J39" s="210"/>
    </row>
    <row r="40" customFormat="false" ht="18.2" hidden="false" customHeight="true" outlineLevel="0" collapsed="false">
      <c r="A40" s="128"/>
      <c r="B40" s="128"/>
      <c r="C40" s="217"/>
      <c r="D40" s="217"/>
      <c r="E40" s="217"/>
      <c r="F40" s="217"/>
      <c r="G40" s="217"/>
      <c r="H40" s="217"/>
      <c r="I40" s="212"/>
      <c r="J40" s="210"/>
    </row>
    <row r="41" customFormat="false" ht="18.4" hidden="false" customHeight="true" outlineLevel="0" collapsed="false">
      <c r="A41" s="294" t="s">
        <v>448</v>
      </c>
      <c r="B41" s="294"/>
      <c r="C41" s="219" t="s">
        <v>449</v>
      </c>
      <c r="D41" s="219"/>
      <c r="E41" s="219"/>
      <c r="F41" s="219"/>
      <c r="G41" s="219"/>
      <c r="H41" s="219"/>
      <c r="I41" s="219"/>
      <c r="J41" s="219"/>
    </row>
    <row r="42" customFormat="false" ht="16.5" hidden="false" customHeight="false" outlineLevel="0" collapsed="false">
      <c r="A42" s="294"/>
      <c r="B42" s="294"/>
      <c r="C42" s="218" t="s">
        <v>450</v>
      </c>
      <c r="D42" s="218"/>
      <c r="E42" s="318"/>
      <c r="F42" s="319"/>
      <c r="G42" s="218" t="s">
        <v>450</v>
      </c>
      <c r="H42" s="218"/>
      <c r="I42" s="318"/>
      <c r="J42" s="320"/>
    </row>
    <row r="43" customFormat="false" ht="33" hidden="false" customHeight="false" outlineLevel="0" collapsed="false">
      <c r="A43" s="294"/>
      <c r="B43" s="294"/>
      <c r="C43" s="219" t="s">
        <v>451</v>
      </c>
      <c r="D43" s="219" t="s">
        <v>452</v>
      </c>
      <c r="E43" s="219"/>
      <c r="F43" s="219"/>
      <c r="G43" s="219" t="s">
        <v>451</v>
      </c>
      <c r="H43" s="219" t="s">
        <v>452</v>
      </c>
      <c r="I43" s="219"/>
      <c r="J43" s="219"/>
    </row>
    <row r="44" customFormat="false" ht="18.4" hidden="false" customHeight="true" outlineLevel="0" collapsed="false">
      <c r="A44" s="223" t="s">
        <v>501</v>
      </c>
      <c r="B44" s="223"/>
      <c r="C44" s="304" t="n">
        <v>31</v>
      </c>
      <c r="D44" s="304" t="n">
        <v>31</v>
      </c>
      <c r="E44" s="320"/>
      <c r="F44" s="320"/>
      <c r="G44" s="320" t="n">
        <v>23.2</v>
      </c>
      <c r="H44" s="320" t="n">
        <v>23.2</v>
      </c>
      <c r="I44" s="243"/>
      <c r="J44" s="321"/>
    </row>
    <row r="45" customFormat="false" ht="18.4" hidden="false" customHeight="true" outlineLevel="0" collapsed="false">
      <c r="A45" s="227" t="s">
        <v>454</v>
      </c>
      <c r="B45" s="227"/>
      <c r="C45" s="307" t="n">
        <v>65</v>
      </c>
      <c r="D45" s="307" t="n">
        <v>65</v>
      </c>
      <c r="E45" s="320"/>
      <c r="F45" s="320"/>
      <c r="G45" s="320" t="n">
        <v>48</v>
      </c>
      <c r="H45" s="320" t="n">
        <v>48</v>
      </c>
      <c r="I45" s="243"/>
      <c r="J45" s="321"/>
    </row>
    <row r="46" customFormat="false" ht="18.4" hidden="false" customHeight="true" outlineLevel="0" collapsed="false">
      <c r="A46" s="227" t="s">
        <v>615</v>
      </c>
      <c r="B46" s="227"/>
      <c r="C46" s="307" t="n">
        <v>6</v>
      </c>
      <c r="D46" s="307" t="n">
        <v>6</v>
      </c>
      <c r="E46" s="320"/>
      <c r="F46" s="320"/>
      <c r="G46" s="320" t="n">
        <v>4.5</v>
      </c>
      <c r="H46" s="320" t="n">
        <v>4.5</v>
      </c>
      <c r="I46" s="243"/>
      <c r="J46" s="321"/>
    </row>
    <row r="47" customFormat="false" ht="18.4" hidden="false" customHeight="true" outlineLevel="0" collapsed="false">
      <c r="A47" s="227" t="s">
        <v>31</v>
      </c>
      <c r="B47" s="227"/>
      <c r="C47" s="307" t="n">
        <v>5</v>
      </c>
      <c r="D47" s="307" t="n">
        <v>5</v>
      </c>
      <c r="E47" s="320"/>
      <c r="F47" s="320"/>
      <c r="G47" s="320" t="n">
        <v>5</v>
      </c>
      <c r="H47" s="320" t="n">
        <v>5</v>
      </c>
      <c r="I47" s="243"/>
      <c r="J47" s="321"/>
    </row>
    <row r="48" customFormat="false" ht="18.4" hidden="false" customHeight="true" outlineLevel="0" collapsed="false">
      <c r="A48" s="227" t="s">
        <v>29</v>
      </c>
      <c r="B48" s="227"/>
      <c r="C48" s="307" t="n">
        <v>130</v>
      </c>
      <c r="D48" s="307" t="n">
        <v>130</v>
      </c>
      <c r="E48" s="320"/>
      <c r="F48" s="320"/>
      <c r="G48" s="320" t="n">
        <v>97.5</v>
      </c>
      <c r="H48" s="320" t="n">
        <v>97.5</v>
      </c>
      <c r="I48" s="243"/>
      <c r="J48" s="321"/>
    </row>
    <row r="49" customFormat="false" ht="18.4" hidden="false" customHeight="true" outlineLevel="0" collapsed="false">
      <c r="A49" s="229" t="s">
        <v>639</v>
      </c>
      <c r="B49" s="229"/>
      <c r="C49" s="307" t="n">
        <v>1</v>
      </c>
      <c r="D49" s="307" t="n">
        <v>1</v>
      </c>
      <c r="E49" s="320"/>
      <c r="F49" s="320"/>
      <c r="G49" s="320" t="n">
        <v>1</v>
      </c>
      <c r="H49" s="320" t="n">
        <v>1</v>
      </c>
      <c r="I49" s="243"/>
      <c r="J49" s="321"/>
    </row>
    <row r="50" customFormat="false" ht="18.2" hidden="false" customHeight="true" outlineLevel="0" collapsed="false">
      <c r="A50" s="234" t="s">
        <v>458</v>
      </c>
      <c r="B50" s="234"/>
      <c r="C50" s="243"/>
      <c r="D50" s="309" t="s">
        <v>101</v>
      </c>
      <c r="E50" s="320"/>
      <c r="F50" s="320"/>
      <c r="G50" s="320"/>
      <c r="H50" s="322" t="s">
        <v>333</v>
      </c>
      <c r="I50" s="243"/>
      <c r="J50" s="321"/>
    </row>
    <row r="51" customFormat="false" ht="18.2" hidden="false" customHeight="true" outlineLevel="0" collapsed="false">
      <c r="A51" s="211"/>
      <c r="B51" s="211"/>
      <c r="C51" s="212"/>
      <c r="D51" s="212"/>
      <c r="E51" s="212"/>
      <c r="F51" s="212"/>
      <c r="G51" s="212"/>
      <c r="H51" s="212"/>
      <c r="I51" s="212"/>
      <c r="J51" s="210"/>
    </row>
    <row r="52" customFormat="false" ht="18.2" hidden="false" customHeight="true" outlineLevel="0" collapsed="false">
      <c r="A52" s="211" t="s">
        <v>459</v>
      </c>
      <c r="B52" s="211"/>
      <c r="C52" s="211"/>
      <c r="D52" s="211"/>
      <c r="E52" s="211"/>
      <c r="F52" s="211"/>
      <c r="G52" s="211"/>
      <c r="H52" s="211"/>
      <c r="I52" s="211"/>
      <c r="J52" s="210"/>
    </row>
    <row r="53" customFormat="false" ht="34.9" hidden="false" customHeight="true" outlineLevel="0" collapsed="false">
      <c r="A53" s="284" t="s">
        <v>460</v>
      </c>
      <c r="B53" s="284"/>
      <c r="C53" s="284"/>
      <c r="D53" s="284"/>
      <c r="E53" s="237" t="s">
        <v>461</v>
      </c>
      <c r="F53" s="237"/>
      <c r="G53" s="237" t="s">
        <v>462</v>
      </c>
      <c r="H53" s="237"/>
      <c r="I53" s="237"/>
      <c r="J53" s="323" t="s">
        <v>616</v>
      </c>
    </row>
    <row r="54" customFormat="false" ht="66" hidden="false" customHeight="false" outlineLevel="0" collapsed="false">
      <c r="A54" s="237" t="s">
        <v>464</v>
      </c>
      <c r="B54" s="237" t="s">
        <v>465</v>
      </c>
      <c r="C54" s="237" t="s">
        <v>466</v>
      </c>
      <c r="D54" s="237" t="s">
        <v>467</v>
      </c>
      <c r="E54" s="284" t="s">
        <v>468</v>
      </c>
      <c r="F54" s="284" t="s">
        <v>469</v>
      </c>
      <c r="G54" s="284" t="s">
        <v>470</v>
      </c>
      <c r="H54" s="284" t="s">
        <v>471</v>
      </c>
      <c r="I54" s="284" t="s">
        <v>472</v>
      </c>
      <c r="J54" s="323"/>
    </row>
    <row r="55" customFormat="false" ht="16.5" hidden="false" customHeight="false" outlineLevel="0" collapsed="false">
      <c r="A55" s="218" t="s">
        <v>657</v>
      </c>
      <c r="B55" s="218" t="s">
        <v>658</v>
      </c>
      <c r="C55" s="218" t="s">
        <v>659</v>
      </c>
      <c r="D55" s="218" t="s">
        <v>660</v>
      </c>
      <c r="E55" s="218" t="s">
        <v>661</v>
      </c>
      <c r="F55" s="218" t="s">
        <v>480</v>
      </c>
      <c r="G55" s="218" t="n">
        <v>0.015</v>
      </c>
      <c r="H55" s="218" t="n">
        <v>0.01</v>
      </c>
      <c r="I55" s="218" t="s">
        <v>512</v>
      </c>
      <c r="J55" s="321" t="n">
        <v>100</v>
      </c>
    </row>
    <row r="56" customFormat="false" ht="16.5" hidden="false" customHeight="false" outlineLevel="0" collapsed="false">
      <c r="A56" s="218" t="n">
        <v>4.5</v>
      </c>
      <c r="B56" s="218" t="n">
        <v>5</v>
      </c>
      <c r="C56" s="218" t="n">
        <v>38.1</v>
      </c>
      <c r="D56" s="218" t="n">
        <v>180</v>
      </c>
      <c r="E56" s="218" t="n">
        <v>5.86</v>
      </c>
      <c r="F56" s="218" t="n">
        <v>0.32</v>
      </c>
      <c r="G56" s="324" t="n">
        <v>0.025</v>
      </c>
      <c r="H56" s="218" t="n">
        <v>0.015</v>
      </c>
      <c r="I56" s="218" t="n">
        <v>0</v>
      </c>
      <c r="J56" s="321" t="n">
        <v>150</v>
      </c>
    </row>
    <row r="57" customFormat="false" ht="16.5" hidden="false" customHeight="false" outlineLevel="0" collapsed="false">
      <c r="A57" s="218" t="n">
        <v>6</v>
      </c>
      <c r="B57" s="218" t="n">
        <v>6.66</v>
      </c>
      <c r="C57" s="218" t="n">
        <v>50.8</v>
      </c>
      <c r="D57" s="218" t="n">
        <v>240</v>
      </c>
      <c r="E57" s="218" t="n">
        <v>7.82</v>
      </c>
      <c r="F57" s="218" t="n">
        <v>0.43</v>
      </c>
      <c r="G57" s="218" t="n">
        <v>0.03</v>
      </c>
      <c r="H57" s="218" t="n">
        <v>0.02</v>
      </c>
      <c r="I57" s="270" t="n">
        <v>0</v>
      </c>
      <c r="J57" s="321" t="n">
        <v>200</v>
      </c>
    </row>
    <row r="58" customFormat="false" ht="18.2" hidden="false" customHeight="true" outlineLevel="0" collapsed="false">
      <c r="A58" s="211" t="s">
        <v>482</v>
      </c>
      <c r="B58" s="211"/>
      <c r="C58" s="211"/>
      <c r="D58" s="211"/>
      <c r="E58" s="211"/>
      <c r="F58" s="211"/>
      <c r="G58" s="211"/>
      <c r="H58" s="211"/>
      <c r="I58" s="211"/>
      <c r="J58" s="210"/>
    </row>
    <row r="59" customFormat="false" ht="84.2" hidden="false" customHeight="true" outlineLevel="0" collapsed="false">
      <c r="A59" s="259" t="s">
        <v>662</v>
      </c>
      <c r="B59" s="259"/>
      <c r="C59" s="259"/>
      <c r="D59" s="259"/>
      <c r="E59" s="259"/>
      <c r="F59" s="259"/>
      <c r="G59" s="259"/>
      <c r="H59" s="259"/>
      <c r="I59" s="259"/>
      <c r="J59" s="259"/>
    </row>
    <row r="60" customFormat="false" ht="18.2" hidden="false" customHeight="true" outlineLevel="0" collapsed="false">
      <c r="A60" s="246" t="s">
        <v>484</v>
      </c>
      <c r="B60" s="246"/>
      <c r="C60" s="210" t="s">
        <v>485</v>
      </c>
      <c r="D60" s="210"/>
      <c r="E60" s="210"/>
      <c r="F60" s="210"/>
      <c r="G60" s="210"/>
      <c r="H60" s="210"/>
      <c r="I60" s="210"/>
      <c r="J60" s="210"/>
    </row>
    <row r="61" customFormat="false" ht="16.5" hidden="false" customHeight="false" outlineLevel="0" collapsed="false">
      <c r="A61" s="210"/>
      <c r="B61" s="210"/>
      <c r="C61" s="210"/>
      <c r="D61" s="210"/>
      <c r="E61" s="210"/>
      <c r="F61" s="210"/>
      <c r="G61" s="210"/>
      <c r="H61" s="210"/>
      <c r="I61" s="210"/>
      <c r="J61" s="210"/>
    </row>
    <row r="62" customFormat="false" ht="16.5" hidden="false" customHeight="false" outlineLevel="0" collapsed="false">
      <c r="A62" s="210" t="s">
        <v>496</v>
      </c>
      <c r="B62" s="210"/>
      <c r="C62" s="210" t="s">
        <v>497</v>
      </c>
      <c r="D62" s="210"/>
      <c r="E62" s="210"/>
      <c r="F62" s="210"/>
      <c r="G62" s="210"/>
      <c r="H62" s="210"/>
      <c r="I62" s="210"/>
      <c r="J62" s="210"/>
    </row>
    <row r="63" customFormat="false" ht="16.5" hidden="false" customHeight="false" outlineLevel="0" collapsed="false">
      <c r="A63" s="210"/>
      <c r="B63" s="210"/>
      <c r="C63" s="210"/>
      <c r="D63" s="210"/>
      <c r="E63" s="210"/>
      <c r="F63" s="210"/>
      <c r="G63" s="210"/>
      <c r="H63" s="210"/>
      <c r="I63" s="210"/>
      <c r="J63" s="210"/>
    </row>
    <row r="64" customFormat="false" ht="18.4" hidden="false" customHeight="true" outlineLevel="0" collapsed="false">
      <c r="A64" s="317" t="s">
        <v>441</v>
      </c>
      <c r="B64" s="317"/>
      <c r="C64" s="213" t="s">
        <v>663</v>
      </c>
      <c r="D64" s="213"/>
      <c r="E64" s="213"/>
      <c r="F64" s="213"/>
      <c r="G64" s="213"/>
      <c r="H64" s="213"/>
      <c r="I64" s="213"/>
      <c r="J64" s="210"/>
    </row>
    <row r="65" customFormat="false" ht="18.4" hidden="false" customHeight="true" outlineLevel="0" collapsed="false">
      <c r="A65" s="317" t="s">
        <v>443</v>
      </c>
      <c r="B65" s="317"/>
      <c r="C65" s="214" t="s">
        <v>664</v>
      </c>
      <c r="D65" s="214"/>
      <c r="E65" s="214"/>
      <c r="F65" s="214"/>
      <c r="G65" s="214"/>
      <c r="H65" s="214"/>
      <c r="I65" s="214"/>
      <c r="J65" s="210"/>
    </row>
    <row r="66" customFormat="false" ht="16.5" hidden="false" customHeight="false" outlineLevel="0" collapsed="false">
      <c r="A66" s="0"/>
      <c r="B66" s="0"/>
      <c r="C66" s="215"/>
      <c r="D66" s="215"/>
      <c r="E66" s="215"/>
      <c r="F66" s="215"/>
      <c r="G66" s="215"/>
      <c r="H66" s="215"/>
      <c r="I66" s="215"/>
      <c r="J66" s="210"/>
    </row>
    <row r="67" customFormat="false" ht="18.4" hidden="false" customHeight="true" outlineLevel="0" collapsed="false">
      <c r="A67" s="128" t="s">
        <v>445</v>
      </c>
      <c r="B67" s="128"/>
      <c r="C67" s="128" t="s">
        <v>499</v>
      </c>
      <c r="D67" s="128"/>
      <c r="E67" s="128"/>
      <c r="F67" s="128"/>
      <c r="G67" s="128"/>
      <c r="H67" s="128"/>
      <c r="I67" s="128"/>
      <c r="J67" s="210"/>
    </row>
    <row r="68" customFormat="false" ht="18.2" hidden="false" customHeight="true" outlineLevel="0" collapsed="false">
      <c r="A68" s="128"/>
      <c r="B68" s="128"/>
      <c r="C68" s="217"/>
      <c r="D68" s="217"/>
      <c r="E68" s="217"/>
      <c r="F68" s="217"/>
      <c r="G68" s="217"/>
      <c r="H68" s="217"/>
      <c r="I68" s="212"/>
      <c r="J68" s="210"/>
    </row>
    <row r="69" customFormat="false" ht="18.4" hidden="false" customHeight="true" outlineLevel="0" collapsed="false">
      <c r="A69" s="294" t="s">
        <v>448</v>
      </c>
      <c r="B69" s="294"/>
      <c r="C69" s="219" t="s">
        <v>449</v>
      </c>
      <c r="D69" s="219"/>
      <c r="E69" s="219"/>
      <c r="F69" s="219"/>
      <c r="G69" s="219"/>
      <c r="H69" s="219"/>
      <c r="I69" s="219"/>
      <c r="J69" s="219"/>
    </row>
    <row r="70" customFormat="false" ht="16.5" hidden="false" customHeight="false" outlineLevel="0" collapsed="false">
      <c r="A70" s="294"/>
      <c r="B70" s="294"/>
      <c r="C70" s="218" t="s">
        <v>450</v>
      </c>
      <c r="D70" s="218"/>
      <c r="E70" s="318"/>
      <c r="F70" s="319"/>
      <c r="G70" s="325" t="s">
        <v>450</v>
      </c>
      <c r="H70" s="325"/>
      <c r="I70" s="320"/>
      <c r="J70" s="320"/>
    </row>
    <row r="71" customFormat="false" ht="33" hidden="false" customHeight="false" outlineLevel="0" collapsed="false">
      <c r="A71" s="294"/>
      <c r="B71" s="294"/>
      <c r="C71" s="219" t="s">
        <v>451</v>
      </c>
      <c r="D71" s="219" t="s">
        <v>452</v>
      </c>
      <c r="E71" s="219"/>
      <c r="F71" s="219"/>
      <c r="G71" s="219" t="s">
        <v>451</v>
      </c>
      <c r="H71" s="326" t="s">
        <v>452</v>
      </c>
      <c r="I71" s="219"/>
      <c r="J71" s="219"/>
    </row>
    <row r="72" customFormat="false" ht="18.4" hidden="false" customHeight="true" outlineLevel="0" collapsed="false">
      <c r="A72" s="223" t="s">
        <v>665</v>
      </c>
      <c r="B72" s="223"/>
      <c r="C72" s="304" t="n">
        <v>50</v>
      </c>
      <c r="D72" s="304" t="n">
        <v>50</v>
      </c>
      <c r="E72" s="327"/>
      <c r="F72" s="327"/>
      <c r="G72" s="327" t="n">
        <v>37.5</v>
      </c>
      <c r="H72" s="327" t="n">
        <v>37.4</v>
      </c>
      <c r="I72" s="243"/>
      <c r="J72" s="321"/>
    </row>
    <row r="73" customFormat="false" ht="18.4" hidden="false" customHeight="true" outlineLevel="0" collapsed="false">
      <c r="A73" s="227" t="s">
        <v>530</v>
      </c>
      <c r="B73" s="227"/>
      <c r="C73" s="307" t="n">
        <v>130</v>
      </c>
      <c r="D73" s="307" t="n">
        <v>130</v>
      </c>
      <c r="E73" s="327"/>
      <c r="F73" s="327"/>
      <c r="G73" s="327" t="n">
        <v>97.5</v>
      </c>
      <c r="H73" s="327" t="n">
        <v>97.5</v>
      </c>
      <c r="I73" s="243"/>
      <c r="J73" s="321"/>
    </row>
    <row r="74" customFormat="false" ht="18.4" hidden="false" customHeight="true" outlineLevel="0" collapsed="false">
      <c r="A74" s="227" t="s">
        <v>455</v>
      </c>
      <c r="B74" s="227"/>
      <c r="C74" s="307" t="n">
        <v>1</v>
      </c>
      <c r="D74" s="307" t="n">
        <v>0.6</v>
      </c>
      <c r="E74" s="327"/>
      <c r="F74" s="327"/>
      <c r="G74" s="327" t="n">
        <v>0.8</v>
      </c>
      <c r="H74" s="327" t="n">
        <v>0.8</v>
      </c>
      <c r="I74" s="243"/>
      <c r="J74" s="321"/>
    </row>
    <row r="75" customFormat="false" ht="18.4" hidden="false" customHeight="true" outlineLevel="0" collapsed="false">
      <c r="A75" s="227" t="s">
        <v>615</v>
      </c>
      <c r="B75" s="227"/>
      <c r="C75" s="307" t="n">
        <v>6</v>
      </c>
      <c r="D75" s="307" t="n">
        <v>3</v>
      </c>
      <c r="E75" s="327"/>
      <c r="F75" s="327"/>
      <c r="G75" s="327" t="n">
        <v>4.5</v>
      </c>
      <c r="H75" s="327" t="n">
        <v>4</v>
      </c>
      <c r="I75" s="243"/>
      <c r="J75" s="321"/>
    </row>
    <row r="76" customFormat="false" ht="18.4" hidden="false" customHeight="true" outlineLevel="0" collapsed="false">
      <c r="A76" s="227" t="s">
        <v>454</v>
      </c>
      <c r="B76" s="227"/>
      <c r="C76" s="307" t="n">
        <v>30</v>
      </c>
      <c r="D76" s="307" t="n">
        <v>30</v>
      </c>
      <c r="E76" s="327"/>
      <c r="F76" s="327"/>
      <c r="G76" s="327" t="n">
        <v>22.5</v>
      </c>
      <c r="H76" s="327" t="n">
        <v>22.5</v>
      </c>
      <c r="I76" s="243"/>
      <c r="J76" s="321"/>
    </row>
    <row r="77" customFormat="false" ht="18.4" hidden="false" customHeight="true" outlineLevel="0" collapsed="false">
      <c r="A77" s="227" t="s">
        <v>31</v>
      </c>
      <c r="B77" s="227"/>
      <c r="C77" s="307" t="n">
        <v>5</v>
      </c>
      <c r="D77" s="307" t="n">
        <v>5</v>
      </c>
      <c r="E77" s="327"/>
      <c r="F77" s="327"/>
      <c r="G77" s="327" t="n">
        <v>5</v>
      </c>
      <c r="H77" s="327" t="n">
        <v>5</v>
      </c>
      <c r="I77" s="243"/>
      <c r="J77" s="321"/>
    </row>
    <row r="78" customFormat="false" ht="18.2" hidden="false" customHeight="true" outlineLevel="0" collapsed="false">
      <c r="A78" s="234" t="s">
        <v>458</v>
      </c>
      <c r="B78" s="234"/>
      <c r="C78" s="243"/>
      <c r="D78" s="309" t="s">
        <v>101</v>
      </c>
      <c r="E78" s="328"/>
      <c r="F78" s="283"/>
      <c r="G78" s="283"/>
      <c r="H78" s="307" t="s">
        <v>333</v>
      </c>
      <c r="I78" s="243"/>
      <c r="J78" s="321"/>
    </row>
    <row r="79" customFormat="false" ht="18.2" hidden="false" customHeight="true" outlineLevel="0" collapsed="false">
      <c r="A79" s="211"/>
      <c r="B79" s="211"/>
      <c r="C79" s="212"/>
      <c r="D79" s="212"/>
      <c r="E79" s="212"/>
      <c r="F79" s="212"/>
      <c r="G79" s="212"/>
      <c r="H79" s="212"/>
      <c r="I79" s="212"/>
      <c r="J79" s="210"/>
    </row>
    <row r="80" customFormat="false" ht="18.2" hidden="false" customHeight="true" outlineLevel="0" collapsed="false">
      <c r="A80" s="211" t="s">
        <v>459</v>
      </c>
      <c r="B80" s="211"/>
      <c r="C80" s="211"/>
      <c r="D80" s="211"/>
      <c r="E80" s="211"/>
      <c r="F80" s="211"/>
      <c r="G80" s="211"/>
      <c r="H80" s="211"/>
      <c r="I80" s="211"/>
      <c r="J80" s="210"/>
    </row>
    <row r="81" customFormat="false" ht="34.9" hidden="false" customHeight="true" outlineLevel="0" collapsed="false">
      <c r="A81" s="273" t="s">
        <v>460</v>
      </c>
      <c r="B81" s="273"/>
      <c r="C81" s="273"/>
      <c r="D81" s="273"/>
      <c r="E81" s="274" t="s">
        <v>461</v>
      </c>
      <c r="F81" s="274"/>
      <c r="G81" s="275" t="s">
        <v>462</v>
      </c>
      <c r="H81" s="275"/>
      <c r="I81" s="275"/>
      <c r="J81" s="323" t="s">
        <v>640</v>
      </c>
    </row>
    <row r="82" customFormat="false" ht="66" hidden="false" customHeight="false" outlineLevel="0" collapsed="false">
      <c r="A82" s="329" t="s">
        <v>464</v>
      </c>
      <c r="B82" s="330" t="s">
        <v>465</v>
      </c>
      <c r="C82" s="330" t="s">
        <v>466</v>
      </c>
      <c r="D82" s="330" t="s">
        <v>467</v>
      </c>
      <c r="E82" s="331" t="s">
        <v>468</v>
      </c>
      <c r="F82" s="331" t="s">
        <v>469</v>
      </c>
      <c r="G82" s="331" t="s">
        <v>470</v>
      </c>
      <c r="H82" s="331" t="s">
        <v>471</v>
      </c>
      <c r="I82" s="332" t="s">
        <v>472</v>
      </c>
      <c r="J82" s="323"/>
    </row>
    <row r="83" customFormat="false" ht="16.5" hidden="false" customHeight="false" outlineLevel="0" collapsed="false">
      <c r="A83" s="333" t="s">
        <v>666</v>
      </c>
      <c r="B83" s="334" t="s">
        <v>661</v>
      </c>
      <c r="C83" s="334" t="s">
        <v>667</v>
      </c>
      <c r="D83" s="334" t="s">
        <v>668</v>
      </c>
      <c r="E83" s="334" t="s">
        <v>669</v>
      </c>
      <c r="F83" s="334" t="s">
        <v>513</v>
      </c>
      <c r="G83" s="334" t="s">
        <v>479</v>
      </c>
      <c r="H83" s="334" t="s">
        <v>479</v>
      </c>
      <c r="I83" s="335" t="s">
        <v>475</v>
      </c>
      <c r="J83" s="323" t="n">
        <v>100</v>
      </c>
    </row>
    <row r="84" customFormat="false" ht="16.5" hidden="false" customHeight="false" outlineLevel="0" collapsed="false">
      <c r="A84" s="218" t="n">
        <v>3.07</v>
      </c>
      <c r="B84" s="218" t="n">
        <v>3.37</v>
      </c>
      <c r="C84" s="218" t="n">
        <v>11.02</v>
      </c>
      <c r="D84" s="218" t="n">
        <v>102</v>
      </c>
      <c r="E84" s="218" t="n">
        <f aca="false">E83*E86</f>
        <v>98.85</v>
      </c>
      <c r="F84" s="218" t="n">
        <f aca="false">F83*F86</f>
        <v>1.05</v>
      </c>
      <c r="G84" s="218" t="n">
        <f aca="false">G83*G86</f>
        <v>0.15</v>
      </c>
      <c r="H84" s="218" t="n">
        <f aca="false">H83*H86</f>
        <v>0.15</v>
      </c>
      <c r="I84" s="218" t="n">
        <f aca="false">I83*I86</f>
        <v>0.45</v>
      </c>
      <c r="J84" s="323" t="n">
        <v>150</v>
      </c>
    </row>
    <row r="85" customFormat="false" ht="16.5" hidden="false" customHeight="false" outlineLevel="0" collapsed="false">
      <c r="A85" s="218" t="n">
        <v>4.1</v>
      </c>
      <c r="B85" s="218" t="n">
        <v>4.5</v>
      </c>
      <c r="C85" s="218" t="n">
        <v>14.7</v>
      </c>
      <c r="D85" s="218" t="n">
        <v>115</v>
      </c>
      <c r="E85" s="218" t="n">
        <v>131.78</v>
      </c>
      <c r="F85" s="218" t="n">
        <v>1.48</v>
      </c>
      <c r="G85" s="218" t="n">
        <v>0.17</v>
      </c>
      <c r="H85" s="218" t="n">
        <v>0.16</v>
      </c>
      <c r="I85" s="218" t="n">
        <v>0.6</v>
      </c>
      <c r="J85" s="323" t="n">
        <v>200</v>
      </c>
    </row>
    <row r="86" customFormat="false" ht="16.5" hidden="false" customHeight="false" outlineLevel="0" collapsed="false">
      <c r="A86" s="336" t="n">
        <v>1.5</v>
      </c>
      <c r="B86" s="336" t="n">
        <v>1.5</v>
      </c>
      <c r="C86" s="336" t="n">
        <v>1.5</v>
      </c>
      <c r="D86" s="336" t="n">
        <v>1.5</v>
      </c>
      <c r="E86" s="336" t="n">
        <v>1.5</v>
      </c>
      <c r="F86" s="336" t="n">
        <v>1.5</v>
      </c>
      <c r="G86" s="336" t="n">
        <v>1.5</v>
      </c>
      <c r="H86" s="336" t="n">
        <v>1.5</v>
      </c>
      <c r="I86" s="336" t="n">
        <v>1.5</v>
      </c>
      <c r="J86" s="337"/>
    </row>
    <row r="87" customFormat="false" ht="16.5" hidden="false" customHeight="false" outlineLevel="0" collapsed="false">
      <c r="A87" s="263"/>
      <c r="B87" s="263"/>
      <c r="C87" s="212"/>
      <c r="D87" s="212"/>
      <c r="E87" s="212"/>
      <c r="F87" s="212"/>
      <c r="G87" s="212"/>
      <c r="H87" s="212"/>
      <c r="I87" s="212"/>
      <c r="J87" s="210"/>
    </row>
    <row r="88" customFormat="false" ht="18.2" hidden="false" customHeight="true" outlineLevel="0" collapsed="false">
      <c r="A88" s="211" t="s">
        <v>482</v>
      </c>
      <c r="B88" s="211"/>
      <c r="C88" s="211"/>
      <c r="D88" s="211"/>
      <c r="E88" s="211"/>
      <c r="F88" s="211"/>
      <c r="G88" s="211"/>
      <c r="H88" s="211"/>
      <c r="I88" s="211"/>
      <c r="J88" s="210"/>
    </row>
    <row r="89" customFormat="false" ht="84.2" hidden="false" customHeight="true" outlineLevel="0" collapsed="false">
      <c r="A89" s="259" t="s">
        <v>670</v>
      </c>
      <c r="B89" s="259"/>
      <c r="C89" s="259"/>
      <c r="D89" s="259"/>
      <c r="E89" s="259"/>
      <c r="F89" s="259"/>
      <c r="G89" s="259"/>
      <c r="H89" s="259"/>
      <c r="I89" s="259"/>
      <c r="J89" s="259"/>
    </row>
    <row r="90" customFormat="false" ht="18.2" hidden="false" customHeight="true" outlineLevel="0" collapsed="false">
      <c r="A90" s="246" t="s">
        <v>484</v>
      </c>
      <c r="B90" s="246"/>
      <c r="C90" s="210" t="s">
        <v>485</v>
      </c>
      <c r="D90" s="210"/>
      <c r="E90" s="210"/>
      <c r="F90" s="210"/>
      <c r="G90" s="210"/>
      <c r="H90" s="210"/>
      <c r="I90" s="210"/>
      <c r="J90" s="210"/>
    </row>
    <row r="91" customFormat="false" ht="16.5" hidden="false" customHeight="false" outlineLevel="0" collapsed="false">
      <c r="A91" s="210"/>
      <c r="B91" s="210"/>
      <c r="C91" s="210"/>
      <c r="D91" s="210"/>
      <c r="E91" s="210"/>
      <c r="F91" s="210"/>
      <c r="G91" s="210"/>
      <c r="H91" s="210"/>
      <c r="I91" s="210"/>
      <c r="J91" s="210"/>
    </row>
    <row r="92" customFormat="false" ht="16.5" hidden="false" customHeight="false" outlineLevel="0" collapsed="false">
      <c r="A92" s="210" t="s">
        <v>496</v>
      </c>
      <c r="B92" s="210"/>
      <c r="C92" s="210" t="s">
        <v>497</v>
      </c>
      <c r="D92" s="210"/>
      <c r="E92" s="210"/>
      <c r="F92" s="210"/>
      <c r="G92" s="210"/>
      <c r="H92" s="210"/>
      <c r="I92" s="210"/>
      <c r="J92" s="210"/>
    </row>
    <row r="93" customFormat="false" ht="16.5" hidden="false" customHeight="false" outlineLevel="0" collapsed="false">
      <c r="A93" s="210"/>
      <c r="B93" s="210"/>
      <c r="C93" s="210"/>
      <c r="D93" s="210"/>
      <c r="E93" s="210"/>
      <c r="F93" s="210"/>
      <c r="G93" s="210"/>
      <c r="H93" s="210"/>
      <c r="I93" s="210"/>
      <c r="J93" s="210"/>
    </row>
    <row r="94" customFormat="false" ht="16.5" hidden="false" customHeight="false" outlineLevel="0" collapsed="false">
      <c r="A94" s="210"/>
      <c r="B94" s="210"/>
      <c r="C94" s="210"/>
      <c r="D94" s="210"/>
      <c r="E94" s="210"/>
      <c r="F94" s="210"/>
      <c r="G94" s="210"/>
      <c r="H94" s="210"/>
      <c r="I94" s="210"/>
      <c r="J94" s="210"/>
    </row>
    <row r="95" customFormat="false" ht="18.2" hidden="false" customHeight="true" outlineLevel="0" collapsed="false">
      <c r="A95" s="211"/>
      <c r="B95" s="211"/>
      <c r="C95" s="212"/>
      <c r="D95" s="212"/>
      <c r="E95" s="212"/>
      <c r="F95" s="212"/>
      <c r="G95" s="212"/>
      <c r="H95" s="212"/>
      <c r="I95" s="212"/>
      <c r="J95" s="210"/>
    </row>
    <row r="96" customFormat="false" ht="18.4" hidden="false" customHeight="true" outlineLevel="0" collapsed="false">
      <c r="A96" s="299" t="s">
        <v>441</v>
      </c>
      <c r="B96" s="299"/>
      <c r="C96" s="213" t="s">
        <v>671</v>
      </c>
      <c r="D96" s="213"/>
      <c r="E96" s="213"/>
      <c r="F96" s="213"/>
      <c r="G96" s="213"/>
      <c r="H96" s="213"/>
      <c r="I96" s="213"/>
      <c r="J96" s="210"/>
    </row>
    <row r="97" customFormat="false" ht="18.4" hidden="false" customHeight="true" outlineLevel="0" collapsed="false">
      <c r="A97" s="299" t="s">
        <v>443</v>
      </c>
      <c r="B97" s="299"/>
      <c r="C97" s="214" t="s">
        <v>672</v>
      </c>
      <c r="D97" s="214"/>
      <c r="E97" s="214"/>
      <c r="F97" s="214"/>
      <c r="G97" s="214"/>
      <c r="H97" s="214"/>
      <c r="I97" s="214"/>
      <c r="J97" s="210"/>
    </row>
    <row r="98" customFormat="false" ht="18.4" hidden="false" customHeight="true" outlineLevel="0" collapsed="false">
      <c r="A98" s="128" t="s">
        <v>445</v>
      </c>
      <c r="B98" s="128"/>
      <c r="C98" s="128" t="s">
        <v>499</v>
      </c>
      <c r="D98" s="128"/>
      <c r="E98" s="128"/>
      <c r="F98" s="128"/>
      <c r="G98" s="128"/>
      <c r="H98" s="128"/>
      <c r="I98" s="128"/>
      <c r="J98" s="210"/>
    </row>
    <row r="99" customFormat="false" ht="18.2" hidden="false" customHeight="true" outlineLevel="0" collapsed="false">
      <c r="A99" s="128"/>
      <c r="B99" s="128"/>
      <c r="C99" s="217"/>
      <c r="D99" s="217"/>
      <c r="E99" s="217"/>
      <c r="F99" s="217"/>
      <c r="G99" s="217"/>
      <c r="H99" s="217"/>
      <c r="I99" s="212"/>
      <c r="J99" s="210"/>
    </row>
    <row r="100" customFormat="false" ht="18.4" hidden="false" customHeight="true" outlineLevel="0" collapsed="false">
      <c r="A100" s="247" t="s">
        <v>448</v>
      </c>
      <c r="B100" s="247"/>
      <c r="C100" s="219" t="s">
        <v>449</v>
      </c>
      <c r="D100" s="219"/>
      <c r="E100" s="219"/>
      <c r="F100" s="219"/>
      <c r="G100" s="219"/>
      <c r="H100" s="219"/>
      <c r="I100" s="219"/>
      <c r="J100" s="219"/>
    </row>
    <row r="101" customFormat="false" ht="16.5" hidden="false" customHeight="false" outlineLevel="0" collapsed="false">
      <c r="A101" s="247"/>
      <c r="B101" s="247"/>
      <c r="C101" s="218" t="s">
        <v>450</v>
      </c>
      <c r="D101" s="218"/>
      <c r="E101" s="218"/>
      <c r="F101" s="218"/>
      <c r="G101" s="218" t="s">
        <v>450</v>
      </c>
      <c r="H101" s="218"/>
      <c r="I101" s="218"/>
      <c r="J101" s="218"/>
    </row>
    <row r="102" customFormat="false" ht="33" hidden="false" customHeight="false" outlineLevel="0" collapsed="false">
      <c r="A102" s="247"/>
      <c r="B102" s="247"/>
      <c r="C102" s="219" t="s">
        <v>451</v>
      </c>
      <c r="D102" s="218" t="s">
        <v>452</v>
      </c>
      <c r="E102" s="219"/>
      <c r="F102" s="218"/>
      <c r="G102" s="219" t="s">
        <v>451</v>
      </c>
      <c r="H102" s="218" t="s">
        <v>452</v>
      </c>
      <c r="I102" s="219"/>
      <c r="J102" s="218"/>
    </row>
    <row r="103" customFormat="false" ht="18.4" hidden="false" customHeight="true" outlineLevel="0" collapsed="false">
      <c r="A103" s="223" t="s">
        <v>501</v>
      </c>
      <c r="B103" s="223"/>
      <c r="C103" s="307" t="n">
        <v>14</v>
      </c>
      <c r="D103" s="307" t="n">
        <v>14</v>
      </c>
      <c r="E103" s="320"/>
      <c r="F103" s="320"/>
      <c r="G103" s="304" t="n">
        <v>10.5</v>
      </c>
      <c r="H103" s="304" t="n">
        <v>10.5</v>
      </c>
      <c r="I103" s="243"/>
      <c r="J103" s="321"/>
    </row>
    <row r="104" customFormat="false" ht="18.4" hidden="false" customHeight="true" outlineLevel="0" collapsed="false">
      <c r="A104" s="227" t="s">
        <v>673</v>
      </c>
      <c r="B104" s="227"/>
      <c r="C104" s="307" t="n">
        <v>19</v>
      </c>
      <c r="D104" s="307" t="n">
        <v>8.3</v>
      </c>
      <c r="E104" s="320"/>
      <c r="F104" s="320"/>
      <c r="G104" s="307" t="n">
        <v>14.25</v>
      </c>
      <c r="H104" s="307" t="n">
        <v>14.3</v>
      </c>
      <c r="I104" s="243"/>
      <c r="J104" s="321"/>
    </row>
    <row r="105" customFormat="false" ht="18.4" hidden="false" customHeight="true" outlineLevel="0" collapsed="false">
      <c r="A105" s="227" t="s">
        <v>530</v>
      </c>
      <c r="B105" s="227"/>
      <c r="C105" s="307" t="n">
        <v>130</v>
      </c>
      <c r="D105" s="307" t="n">
        <v>130</v>
      </c>
      <c r="E105" s="320"/>
      <c r="F105" s="320"/>
      <c r="G105" s="307" t="n">
        <v>97.5</v>
      </c>
      <c r="H105" s="307" t="n">
        <v>97.5</v>
      </c>
      <c r="I105" s="243"/>
      <c r="J105" s="321"/>
    </row>
    <row r="106" customFormat="false" ht="18.4" hidden="false" customHeight="true" outlineLevel="0" collapsed="false">
      <c r="A106" s="227" t="s">
        <v>454</v>
      </c>
      <c r="B106" s="227"/>
      <c r="C106" s="307" t="n">
        <v>65</v>
      </c>
      <c r="D106" s="307" t="n">
        <v>52.5</v>
      </c>
      <c r="E106" s="320"/>
      <c r="F106" s="320"/>
      <c r="G106" s="307" t="n">
        <v>48.75</v>
      </c>
      <c r="H106" s="307" t="n">
        <v>48.8</v>
      </c>
      <c r="I106" s="243"/>
      <c r="J106" s="321"/>
    </row>
    <row r="107" customFormat="false" ht="18.4" hidden="false" customHeight="true" outlineLevel="0" collapsed="false">
      <c r="A107" s="227" t="s">
        <v>615</v>
      </c>
      <c r="B107" s="227"/>
      <c r="C107" s="307" t="n">
        <v>6</v>
      </c>
      <c r="D107" s="307" t="n">
        <v>3.8</v>
      </c>
      <c r="E107" s="320"/>
      <c r="F107" s="320"/>
      <c r="G107" s="307" t="n">
        <v>4.5</v>
      </c>
      <c r="H107" s="307" t="n">
        <v>4.5</v>
      </c>
      <c r="I107" s="243"/>
      <c r="J107" s="321"/>
    </row>
    <row r="108" customFormat="false" ht="18.4" hidden="false" customHeight="true" outlineLevel="0" collapsed="false">
      <c r="A108" s="227" t="s">
        <v>455</v>
      </c>
      <c r="B108" s="227"/>
      <c r="C108" s="307" t="n">
        <v>1</v>
      </c>
      <c r="D108" s="307" t="n">
        <v>0.6</v>
      </c>
      <c r="E108" s="320"/>
      <c r="F108" s="320"/>
      <c r="G108" s="307" t="n">
        <v>0.8</v>
      </c>
      <c r="H108" s="307" t="n">
        <v>0.8</v>
      </c>
      <c r="I108" s="243"/>
      <c r="J108" s="321"/>
    </row>
    <row r="109" customFormat="false" ht="18.4" hidden="false" customHeight="true" outlineLevel="0" collapsed="false">
      <c r="A109" s="229" t="s">
        <v>31</v>
      </c>
      <c r="B109" s="229"/>
      <c r="C109" s="307" t="n">
        <v>5</v>
      </c>
      <c r="D109" s="307" t="n">
        <v>3</v>
      </c>
      <c r="E109" s="320"/>
      <c r="F109" s="320"/>
      <c r="G109" s="307" t="n">
        <v>5</v>
      </c>
      <c r="H109" s="307" t="n">
        <v>5</v>
      </c>
      <c r="I109" s="243"/>
      <c r="J109" s="321"/>
    </row>
    <row r="110" customFormat="false" ht="18.2" hidden="false" customHeight="true" outlineLevel="0" collapsed="false">
      <c r="A110" s="234" t="s">
        <v>458</v>
      </c>
      <c r="B110" s="234"/>
      <c r="C110" s="243"/>
      <c r="D110" s="338" t="s">
        <v>101</v>
      </c>
      <c r="E110" s="243"/>
      <c r="F110" s="243"/>
      <c r="G110" s="320"/>
      <c r="H110" s="339" t="s">
        <v>333</v>
      </c>
      <c r="I110" s="243"/>
      <c r="J110" s="321"/>
    </row>
    <row r="111" customFormat="false" ht="18.2" hidden="false" customHeight="true" outlineLevel="0" collapsed="false">
      <c r="A111" s="211"/>
      <c r="B111" s="211"/>
      <c r="C111" s="212"/>
      <c r="D111" s="212"/>
      <c r="E111" s="212"/>
      <c r="F111" s="212"/>
      <c r="G111" s="212"/>
      <c r="H111" s="212"/>
      <c r="I111" s="212"/>
      <c r="J111" s="210"/>
    </row>
    <row r="112" customFormat="false" ht="18.2" hidden="false" customHeight="true" outlineLevel="0" collapsed="false">
      <c r="A112" s="211" t="s">
        <v>459</v>
      </c>
      <c r="B112" s="211"/>
      <c r="C112" s="211"/>
      <c r="D112" s="211"/>
      <c r="E112" s="211"/>
      <c r="F112" s="211"/>
      <c r="G112" s="211"/>
      <c r="H112" s="211"/>
      <c r="I112" s="211"/>
      <c r="J112" s="210"/>
    </row>
    <row r="113" customFormat="false" ht="34.9" hidden="false" customHeight="true" outlineLevel="0" collapsed="false">
      <c r="A113" s="273" t="s">
        <v>460</v>
      </c>
      <c r="B113" s="273"/>
      <c r="C113" s="273"/>
      <c r="D113" s="273"/>
      <c r="E113" s="274" t="s">
        <v>461</v>
      </c>
      <c r="F113" s="274"/>
      <c r="G113" s="275" t="s">
        <v>462</v>
      </c>
      <c r="H113" s="275"/>
      <c r="I113" s="275"/>
      <c r="J113" s="323" t="s">
        <v>616</v>
      </c>
    </row>
    <row r="114" customFormat="false" ht="66" hidden="false" customHeight="false" outlineLevel="0" collapsed="false">
      <c r="A114" s="329" t="s">
        <v>464</v>
      </c>
      <c r="B114" s="330" t="s">
        <v>465</v>
      </c>
      <c r="C114" s="330" t="s">
        <v>466</v>
      </c>
      <c r="D114" s="330" t="s">
        <v>467</v>
      </c>
      <c r="E114" s="330" t="s">
        <v>468</v>
      </c>
      <c r="F114" s="330" t="s">
        <v>469</v>
      </c>
      <c r="G114" s="330" t="s">
        <v>470</v>
      </c>
      <c r="H114" s="330" t="s">
        <v>471</v>
      </c>
      <c r="I114" s="340" t="s">
        <v>472</v>
      </c>
      <c r="J114" s="323"/>
    </row>
    <row r="115" customFormat="false" ht="16.5" hidden="false" customHeight="false" outlineLevel="0" collapsed="false">
      <c r="A115" s="333" t="s">
        <v>674</v>
      </c>
      <c r="B115" s="334" t="s">
        <v>675</v>
      </c>
      <c r="C115" s="334" t="s">
        <v>676</v>
      </c>
      <c r="D115" s="334" t="s">
        <v>677</v>
      </c>
      <c r="E115" s="334" t="s">
        <v>678</v>
      </c>
      <c r="F115" s="334" t="s">
        <v>475</v>
      </c>
      <c r="G115" s="334" t="n">
        <v>0.035</v>
      </c>
      <c r="H115" s="334" t="s">
        <v>479</v>
      </c>
      <c r="I115" s="335" t="s">
        <v>475</v>
      </c>
      <c r="J115" s="321" t="n">
        <v>100</v>
      </c>
    </row>
    <row r="116" customFormat="false" ht="16.5" hidden="false" customHeight="false" outlineLevel="0" collapsed="false">
      <c r="A116" s="218" t="n">
        <v>9.75</v>
      </c>
      <c r="B116" s="218" t="n">
        <v>9</v>
      </c>
      <c r="C116" s="218" t="n">
        <v>17.77</v>
      </c>
      <c r="D116" s="218" t="n">
        <v>175.5</v>
      </c>
      <c r="E116" s="218" t="n">
        <v>86.21</v>
      </c>
      <c r="F116" s="218" t="n">
        <v>0.39</v>
      </c>
      <c r="G116" s="218" t="n">
        <v>0.052</v>
      </c>
      <c r="H116" s="218" t="n">
        <v>0.097</v>
      </c>
      <c r="I116" s="218" t="n">
        <v>3.3</v>
      </c>
      <c r="J116" s="321" t="n">
        <v>150</v>
      </c>
    </row>
    <row r="117" customFormat="false" ht="16.5" hidden="false" customHeight="false" outlineLevel="0" collapsed="false">
      <c r="A117" s="250" t="n">
        <v>13</v>
      </c>
      <c r="B117" s="218" t="n">
        <v>12</v>
      </c>
      <c r="C117" s="218" t="n">
        <v>23.7</v>
      </c>
      <c r="D117" s="218" t="n">
        <v>234</v>
      </c>
      <c r="E117" s="218" t="n">
        <v>114.95</v>
      </c>
      <c r="F117" s="218" t="n">
        <v>0.52</v>
      </c>
      <c r="G117" s="218" t="n">
        <v>0.07</v>
      </c>
      <c r="H117" s="218" t="n">
        <v>0.13</v>
      </c>
      <c r="I117" s="218" t="n">
        <v>4.4</v>
      </c>
      <c r="J117" s="321" t="n">
        <v>200</v>
      </c>
    </row>
    <row r="118" customFormat="false" ht="16.5" hidden="false" customHeight="false" outlineLevel="0" collapsed="false">
      <c r="A118" s="263"/>
      <c r="B118" s="263"/>
      <c r="C118" s="212"/>
      <c r="D118" s="212"/>
      <c r="E118" s="212"/>
      <c r="F118" s="212"/>
      <c r="G118" s="212"/>
      <c r="H118" s="212"/>
      <c r="I118" s="212"/>
      <c r="J118" s="210"/>
    </row>
    <row r="119" customFormat="false" ht="18.2" hidden="false" customHeight="true" outlineLevel="0" collapsed="false">
      <c r="A119" s="211" t="s">
        <v>482</v>
      </c>
      <c r="B119" s="211"/>
      <c r="C119" s="211"/>
      <c r="D119" s="211"/>
      <c r="E119" s="211"/>
      <c r="F119" s="211"/>
      <c r="G119" s="211"/>
      <c r="H119" s="211"/>
      <c r="I119" s="211"/>
      <c r="J119" s="210"/>
    </row>
    <row r="120" customFormat="false" ht="100.7" hidden="false" customHeight="true" outlineLevel="0" collapsed="false">
      <c r="A120" s="259" t="s">
        <v>679</v>
      </c>
      <c r="B120" s="259"/>
      <c r="C120" s="259"/>
      <c r="D120" s="259"/>
      <c r="E120" s="259"/>
      <c r="F120" s="259"/>
      <c r="G120" s="259"/>
      <c r="H120" s="259"/>
      <c r="I120" s="259"/>
      <c r="J120" s="259"/>
    </row>
    <row r="121" customFormat="false" ht="18.2" hidden="false" customHeight="true" outlineLevel="0" collapsed="false">
      <c r="A121" s="246" t="s">
        <v>484</v>
      </c>
      <c r="B121" s="246"/>
      <c r="C121" s="210" t="s">
        <v>485</v>
      </c>
      <c r="D121" s="210"/>
      <c r="E121" s="210"/>
      <c r="F121" s="210"/>
      <c r="G121" s="210"/>
      <c r="H121" s="210"/>
      <c r="I121" s="210"/>
      <c r="J121" s="210"/>
    </row>
    <row r="122" customFormat="false" ht="16.5" hidden="false" customHeight="false" outlineLevel="0" collapsed="false">
      <c r="A122" s="210"/>
      <c r="B122" s="210"/>
      <c r="C122" s="210"/>
      <c r="D122" s="210"/>
      <c r="E122" s="210"/>
      <c r="F122" s="210"/>
      <c r="G122" s="210"/>
      <c r="H122" s="210"/>
      <c r="I122" s="210"/>
      <c r="J122" s="210"/>
    </row>
    <row r="123" customFormat="false" ht="16.5" hidden="false" customHeight="false" outlineLevel="0" collapsed="false">
      <c r="A123" s="210" t="s">
        <v>496</v>
      </c>
      <c r="B123" s="210"/>
      <c r="C123" s="210" t="s">
        <v>497</v>
      </c>
      <c r="D123" s="210"/>
      <c r="E123" s="210"/>
      <c r="F123" s="210"/>
      <c r="G123" s="210"/>
      <c r="H123" s="210"/>
      <c r="I123" s="210"/>
      <c r="J123" s="210"/>
    </row>
    <row r="124" customFormat="false" ht="16.5" hidden="false" customHeight="false" outlineLevel="0" collapsed="false">
      <c r="A124" s="210"/>
      <c r="B124" s="210"/>
      <c r="C124" s="210"/>
      <c r="D124" s="210"/>
      <c r="E124" s="210"/>
      <c r="F124" s="210"/>
      <c r="G124" s="210"/>
      <c r="H124" s="210"/>
      <c r="I124" s="210"/>
      <c r="J124" s="210"/>
    </row>
    <row r="125" customFormat="false" ht="18.4" hidden="false" customHeight="true" outlineLevel="0" collapsed="false">
      <c r="A125" s="317" t="s">
        <v>441</v>
      </c>
      <c r="B125" s="317"/>
      <c r="C125" s="213" t="s">
        <v>680</v>
      </c>
      <c r="D125" s="213"/>
      <c r="E125" s="213"/>
      <c r="F125" s="213"/>
      <c r="G125" s="213"/>
      <c r="H125" s="213"/>
      <c r="I125" s="213"/>
      <c r="J125" s="210"/>
    </row>
    <row r="126" customFormat="false" ht="18.4" hidden="false" customHeight="true" outlineLevel="0" collapsed="false">
      <c r="A126" s="317" t="s">
        <v>443</v>
      </c>
      <c r="B126" s="317"/>
      <c r="C126" s="214" t="s">
        <v>681</v>
      </c>
      <c r="D126" s="214"/>
      <c r="E126" s="214"/>
      <c r="F126" s="214"/>
      <c r="G126" s="214"/>
      <c r="H126" s="214"/>
      <c r="I126" s="214"/>
      <c r="J126" s="210"/>
    </row>
    <row r="127" customFormat="false" ht="18.4" hidden="false" customHeight="true" outlineLevel="0" collapsed="false">
      <c r="A127" s="128" t="s">
        <v>445</v>
      </c>
      <c r="B127" s="128"/>
      <c r="C127" s="128" t="s">
        <v>499</v>
      </c>
      <c r="D127" s="128"/>
      <c r="E127" s="128"/>
      <c r="F127" s="128"/>
      <c r="G127" s="128"/>
      <c r="H127" s="128"/>
      <c r="I127" s="128"/>
      <c r="J127" s="210"/>
    </row>
    <row r="128" customFormat="false" ht="18.2" hidden="false" customHeight="true" outlineLevel="0" collapsed="false">
      <c r="A128" s="128"/>
      <c r="B128" s="128"/>
      <c r="C128" s="217"/>
      <c r="D128" s="217"/>
      <c r="E128" s="217"/>
      <c r="F128" s="217"/>
      <c r="G128" s="217"/>
      <c r="H128" s="217"/>
      <c r="I128" s="212"/>
      <c r="J128" s="210"/>
    </row>
    <row r="129" customFormat="false" ht="18.4" hidden="false" customHeight="true" outlineLevel="0" collapsed="false">
      <c r="A129" s="294" t="s">
        <v>448</v>
      </c>
      <c r="B129" s="294"/>
      <c r="C129" s="219" t="s">
        <v>449</v>
      </c>
      <c r="D129" s="219"/>
      <c r="E129" s="219"/>
      <c r="F129" s="219"/>
      <c r="G129" s="219"/>
      <c r="H129" s="219"/>
      <c r="I129" s="219"/>
      <c r="J129" s="219"/>
    </row>
    <row r="130" customFormat="false" ht="16.5" hidden="false" customHeight="false" outlineLevel="0" collapsed="false">
      <c r="A130" s="294"/>
      <c r="B130" s="294"/>
      <c r="C130" s="218" t="s">
        <v>450</v>
      </c>
      <c r="D130" s="218"/>
      <c r="E130" s="320"/>
      <c r="F130" s="320"/>
      <c r="G130" s="218" t="s">
        <v>450</v>
      </c>
      <c r="H130" s="218"/>
      <c r="I130" s="320"/>
      <c r="J130" s="320"/>
    </row>
    <row r="131" customFormat="false" ht="33" hidden="false" customHeight="false" outlineLevel="0" collapsed="false">
      <c r="A131" s="294"/>
      <c r="B131" s="294"/>
      <c r="C131" s="219" t="s">
        <v>451</v>
      </c>
      <c r="D131" s="219" t="s">
        <v>452</v>
      </c>
      <c r="E131" s="219"/>
      <c r="F131" s="219"/>
      <c r="G131" s="219" t="s">
        <v>451</v>
      </c>
      <c r="H131" s="219" t="s">
        <v>452</v>
      </c>
      <c r="I131" s="219" t="s">
        <v>452</v>
      </c>
      <c r="J131" s="219"/>
    </row>
    <row r="132" customFormat="false" ht="18.4" hidden="false" customHeight="true" outlineLevel="0" collapsed="false">
      <c r="A132" s="223" t="s">
        <v>409</v>
      </c>
      <c r="B132" s="223"/>
      <c r="C132" s="304" t="n">
        <v>31</v>
      </c>
      <c r="D132" s="304" t="n">
        <v>31</v>
      </c>
      <c r="E132" s="341"/>
      <c r="F132" s="341"/>
      <c r="G132" s="322" t="n">
        <v>23</v>
      </c>
      <c r="H132" s="322" t="n">
        <v>23</v>
      </c>
      <c r="I132" s="322" t="n">
        <v>23</v>
      </c>
      <c r="J132" s="283"/>
    </row>
    <row r="133" customFormat="false" ht="18.4" hidden="false" customHeight="true" outlineLevel="0" collapsed="false">
      <c r="A133" s="227" t="s">
        <v>530</v>
      </c>
      <c r="B133" s="227"/>
      <c r="C133" s="307" t="n">
        <v>130</v>
      </c>
      <c r="D133" s="307" t="n">
        <v>130</v>
      </c>
      <c r="E133" s="341"/>
      <c r="F133" s="341"/>
      <c r="G133" s="322" t="n">
        <v>97.5</v>
      </c>
      <c r="H133" s="322" t="n">
        <v>97.5</v>
      </c>
      <c r="I133" s="322" t="n">
        <v>97.5</v>
      </c>
      <c r="J133" s="283"/>
    </row>
    <row r="134" customFormat="false" ht="18.4" hidden="false" customHeight="true" outlineLevel="0" collapsed="false">
      <c r="A134" s="227" t="s">
        <v>31</v>
      </c>
      <c r="B134" s="227"/>
      <c r="C134" s="307" t="n">
        <v>5</v>
      </c>
      <c r="D134" s="307" t="n">
        <v>5</v>
      </c>
      <c r="E134" s="341"/>
      <c r="F134" s="341"/>
      <c r="G134" s="322" t="n">
        <v>5</v>
      </c>
      <c r="H134" s="322" t="n">
        <v>5</v>
      </c>
      <c r="I134" s="322" t="n">
        <v>5</v>
      </c>
      <c r="J134" s="283"/>
    </row>
    <row r="135" customFormat="false" ht="18.4" hidden="false" customHeight="true" outlineLevel="0" collapsed="false">
      <c r="A135" s="227" t="s">
        <v>615</v>
      </c>
      <c r="B135" s="227"/>
      <c r="C135" s="307" t="n">
        <v>6</v>
      </c>
      <c r="D135" s="307" t="n">
        <v>3</v>
      </c>
      <c r="E135" s="341"/>
      <c r="F135" s="341"/>
      <c r="G135" s="322" t="n">
        <v>4.5</v>
      </c>
      <c r="H135" s="322" t="n">
        <v>4</v>
      </c>
      <c r="I135" s="322" t="n">
        <v>4.5</v>
      </c>
      <c r="J135" s="283"/>
    </row>
    <row r="136" customFormat="false" ht="18.4" hidden="false" customHeight="true" outlineLevel="0" collapsed="false">
      <c r="A136" s="227" t="s">
        <v>455</v>
      </c>
      <c r="B136" s="227"/>
      <c r="C136" s="307" t="n">
        <v>1</v>
      </c>
      <c r="D136" s="307" t="n">
        <v>1</v>
      </c>
      <c r="E136" s="341"/>
      <c r="F136" s="341"/>
      <c r="G136" s="322" t="n">
        <v>0.8</v>
      </c>
      <c r="H136" s="322" t="n">
        <v>0.8</v>
      </c>
      <c r="I136" s="322" t="n">
        <v>0.8</v>
      </c>
      <c r="J136" s="283"/>
    </row>
    <row r="137" customFormat="false" ht="18.4" hidden="false" customHeight="true" outlineLevel="0" collapsed="false">
      <c r="A137" s="229" t="s">
        <v>454</v>
      </c>
      <c r="B137" s="229"/>
      <c r="C137" s="307" t="n">
        <v>45</v>
      </c>
      <c r="D137" s="307" t="n">
        <v>45</v>
      </c>
      <c r="E137" s="341"/>
      <c r="F137" s="341"/>
      <c r="G137" s="322" t="n">
        <v>36</v>
      </c>
      <c r="H137" s="322" t="n">
        <v>56</v>
      </c>
      <c r="I137" s="322" t="n">
        <v>36</v>
      </c>
      <c r="J137" s="283"/>
    </row>
    <row r="138" customFormat="false" ht="18.2" hidden="false" customHeight="true" outlineLevel="0" collapsed="false">
      <c r="A138" s="234" t="s">
        <v>458</v>
      </c>
      <c r="B138" s="234"/>
      <c r="C138" s="243"/>
      <c r="D138" s="338" t="s">
        <v>101</v>
      </c>
      <c r="E138" s="243"/>
      <c r="F138" s="243"/>
      <c r="G138" s="338"/>
      <c r="H138" s="338" t="s">
        <v>333</v>
      </c>
      <c r="I138" s="243"/>
      <c r="J138" s="321"/>
    </row>
    <row r="139" customFormat="false" ht="18.2" hidden="false" customHeight="true" outlineLevel="0" collapsed="false">
      <c r="A139" s="211"/>
      <c r="B139" s="211"/>
      <c r="C139" s="212"/>
      <c r="D139" s="212"/>
      <c r="E139" s="212"/>
      <c r="F139" s="212"/>
      <c r="G139" s="212"/>
      <c r="H139" s="212"/>
      <c r="I139" s="212"/>
      <c r="J139" s="210"/>
    </row>
    <row r="140" customFormat="false" ht="18.2" hidden="false" customHeight="true" outlineLevel="0" collapsed="false">
      <c r="A140" s="211" t="s">
        <v>459</v>
      </c>
      <c r="B140" s="211"/>
      <c r="C140" s="211"/>
      <c r="D140" s="211"/>
      <c r="E140" s="211"/>
      <c r="F140" s="211"/>
      <c r="G140" s="211"/>
      <c r="H140" s="211"/>
      <c r="I140" s="211"/>
      <c r="J140" s="210"/>
    </row>
    <row r="141" customFormat="false" ht="34.9" hidden="false" customHeight="true" outlineLevel="0" collapsed="false">
      <c r="A141" s="273" t="s">
        <v>460</v>
      </c>
      <c r="B141" s="273"/>
      <c r="C141" s="273"/>
      <c r="D141" s="273"/>
      <c r="E141" s="274" t="s">
        <v>461</v>
      </c>
      <c r="F141" s="274"/>
      <c r="G141" s="275" t="s">
        <v>462</v>
      </c>
      <c r="H141" s="275"/>
      <c r="I141" s="275"/>
      <c r="J141" s="323" t="s">
        <v>640</v>
      </c>
    </row>
    <row r="142" customFormat="false" ht="66" hidden="false" customHeight="false" outlineLevel="0" collapsed="false">
      <c r="A142" s="240" t="s">
        <v>464</v>
      </c>
      <c r="B142" s="241" t="s">
        <v>465</v>
      </c>
      <c r="C142" s="241" t="s">
        <v>466</v>
      </c>
      <c r="D142" s="241" t="s">
        <v>467</v>
      </c>
      <c r="E142" s="278" t="s">
        <v>468</v>
      </c>
      <c r="F142" s="278" t="s">
        <v>469</v>
      </c>
      <c r="G142" s="278" t="s">
        <v>470</v>
      </c>
      <c r="H142" s="278" t="s">
        <v>471</v>
      </c>
      <c r="I142" s="279" t="s">
        <v>472</v>
      </c>
      <c r="J142" s="323"/>
    </row>
    <row r="143" customFormat="false" ht="16.5" hidden="false" customHeight="false" outlineLevel="0" collapsed="false">
      <c r="A143" s="218" t="s">
        <v>682</v>
      </c>
      <c r="B143" s="218" t="s">
        <v>674</v>
      </c>
      <c r="C143" s="218" t="s">
        <v>683</v>
      </c>
      <c r="D143" s="218" t="s">
        <v>684</v>
      </c>
      <c r="E143" s="218" t="s">
        <v>685</v>
      </c>
      <c r="F143" s="218" t="s">
        <v>480</v>
      </c>
      <c r="G143" s="218" t="s">
        <v>512</v>
      </c>
      <c r="H143" s="218" t="s">
        <v>479</v>
      </c>
      <c r="I143" s="218" t="s">
        <v>480</v>
      </c>
      <c r="J143" s="321" t="n">
        <v>100</v>
      </c>
    </row>
    <row r="144" customFormat="false" ht="16.5" hidden="false" customHeight="false" outlineLevel="0" collapsed="false">
      <c r="A144" s="218" t="n">
        <v>3.03</v>
      </c>
      <c r="B144" s="218" t="n">
        <v>4.72</v>
      </c>
      <c r="C144" s="218" t="n">
        <v>25.12</v>
      </c>
      <c r="D144" s="218" t="n">
        <v>120</v>
      </c>
      <c r="E144" s="218" t="n">
        <f aca="false">E143*E146</f>
        <v>70.2</v>
      </c>
      <c r="F144" s="218" t="n">
        <f aca="false">F143*F146</f>
        <v>0.3</v>
      </c>
      <c r="G144" s="218" t="n">
        <f aca="false">G143*G146</f>
        <v>0</v>
      </c>
      <c r="H144" s="218" t="n">
        <f aca="false">H143*H146</f>
        <v>0.15</v>
      </c>
      <c r="I144" s="218" t="n">
        <v>0</v>
      </c>
      <c r="J144" s="321" t="n">
        <v>150</v>
      </c>
    </row>
    <row r="145" customFormat="false" ht="16.5" hidden="false" customHeight="false" outlineLevel="0" collapsed="false">
      <c r="A145" s="218" t="n">
        <v>6.1</v>
      </c>
      <c r="B145" s="218" t="n">
        <v>6.3</v>
      </c>
      <c r="C145" s="218" t="n">
        <v>33.5</v>
      </c>
      <c r="D145" s="218" t="n">
        <v>260</v>
      </c>
      <c r="E145" s="218" t="n">
        <v>93.65</v>
      </c>
      <c r="F145" s="218" t="n">
        <v>0.39</v>
      </c>
      <c r="G145" s="218" t="n">
        <v>0.06</v>
      </c>
      <c r="H145" s="218" t="n">
        <v>0.11</v>
      </c>
      <c r="I145" s="218" t="n">
        <v>0</v>
      </c>
      <c r="J145" s="321" t="n">
        <v>200</v>
      </c>
    </row>
    <row r="146" customFormat="false" ht="16.5" hidden="false" customHeight="false" outlineLevel="0" collapsed="false">
      <c r="A146" s="342" t="n">
        <v>1.5</v>
      </c>
      <c r="B146" s="342" t="n">
        <v>1.5</v>
      </c>
      <c r="C146" s="342" t="n">
        <v>1.5</v>
      </c>
      <c r="D146" s="342" t="n">
        <v>1.5</v>
      </c>
      <c r="E146" s="342" t="n">
        <v>1.5</v>
      </c>
      <c r="F146" s="342" t="n">
        <v>1.5</v>
      </c>
      <c r="G146" s="342" t="n">
        <v>1.5</v>
      </c>
      <c r="H146" s="342" t="n">
        <v>1.5</v>
      </c>
      <c r="I146" s="342" t="n">
        <v>1.5</v>
      </c>
      <c r="J146" s="343"/>
    </row>
    <row r="147" customFormat="false" ht="18.2" hidden="false" customHeight="true" outlineLevel="0" collapsed="false">
      <c r="A147" s="211" t="s">
        <v>482</v>
      </c>
      <c r="B147" s="211"/>
      <c r="C147" s="211"/>
      <c r="D147" s="211"/>
      <c r="E147" s="211"/>
      <c r="F147" s="211"/>
      <c r="G147" s="211"/>
      <c r="H147" s="211"/>
      <c r="I147" s="211"/>
      <c r="J147" s="210"/>
    </row>
    <row r="148" customFormat="false" ht="100.7" hidden="false" customHeight="true" outlineLevel="0" collapsed="false">
      <c r="A148" s="344" t="s">
        <v>686</v>
      </c>
      <c r="B148" s="344"/>
      <c r="C148" s="344"/>
      <c r="D148" s="344"/>
      <c r="E148" s="344"/>
      <c r="F148" s="344"/>
      <c r="G148" s="344"/>
      <c r="H148" s="344"/>
      <c r="I148" s="344"/>
      <c r="J148" s="344"/>
    </row>
    <row r="149" customFormat="false" ht="18.2" hidden="false" customHeight="true" outlineLevel="0" collapsed="false">
      <c r="A149" s="246" t="s">
        <v>484</v>
      </c>
      <c r="B149" s="246"/>
      <c r="C149" s="210" t="s">
        <v>485</v>
      </c>
      <c r="D149" s="210"/>
      <c r="E149" s="210"/>
      <c r="F149" s="210"/>
      <c r="G149" s="210"/>
      <c r="H149" s="210"/>
      <c r="I149" s="210"/>
      <c r="J149" s="210"/>
    </row>
    <row r="150" customFormat="false" ht="16.5" hidden="false" customHeight="false" outlineLevel="0" collapsed="false">
      <c r="A150" s="210"/>
      <c r="B150" s="210"/>
      <c r="C150" s="210"/>
      <c r="D150" s="210"/>
      <c r="E150" s="210"/>
      <c r="F150" s="210"/>
      <c r="G150" s="210"/>
      <c r="H150" s="210"/>
      <c r="I150" s="210"/>
      <c r="J150" s="210"/>
    </row>
    <row r="151" customFormat="false" ht="16.5" hidden="false" customHeight="false" outlineLevel="0" collapsed="false">
      <c r="A151" s="210" t="s">
        <v>687</v>
      </c>
      <c r="B151" s="210"/>
      <c r="C151" s="210"/>
      <c r="D151" s="210"/>
      <c r="E151" s="210"/>
      <c r="F151" s="210"/>
      <c r="G151" s="210"/>
      <c r="H151" s="210"/>
      <c r="I151" s="210"/>
      <c r="J151" s="210"/>
    </row>
    <row r="152" customFormat="false" ht="16.5" hidden="false" customHeight="false" outlineLevel="0" collapsed="false">
      <c r="A152" s="210" t="s">
        <v>496</v>
      </c>
      <c r="B152" s="210"/>
      <c r="C152" s="210" t="s">
        <v>497</v>
      </c>
      <c r="D152" s="210"/>
      <c r="E152" s="210"/>
      <c r="F152" s="210"/>
      <c r="G152" s="210"/>
      <c r="H152" s="210"/>
      <c r="I152" s="210"/>
      <c r="J152" s="210"/>
    </row>
    <row r="153" customFormat="false" ht="16.5" hidden="false" customHeight="false" outlineLevel="0" collapsed="false">
      <c r="A153" s="210"/>
      <c r="B153" s="210"/>
      <c r="C153" s="210"/>
      <c r="D153" s="210"/>
      <c r="E153" s="210"/>
      <c r="F153" s="210"/>
      <c r="G153" s="210"/>
      <c r="H153" s="210"/>
      <c r="I153" s="210"/>
      <c r="J153" s="210"/>
    </row>
    <row r="154" customFormat="false" ht="16.5" hidden="false" customHeight="false" outlineLevel="0" collapsed="false">
      <c r="A154" s="210"/>
      <c r="B154" s="210"/>
      <c r="C154" s="210"/>
      <c r="D154" s="210"/>
      <c r="E154" s="210"/>
      <c r="F154" s="210"/>
      <c r="G154" s="210"/>
      <c r="H154" s="210"/>
      <c r="I154" s="210"/>
      <c r="J154" s="210"/>
    </row>
    <row r="155" customFormat="false" ht="18.4" hidden="false" customHeight="true" outlineLevel="0" collapsed="false">
      <c r="A155" s="317" t="s">
        <v>441</v>
      </c>
      <c r="B155" s="317"/>
      <c r="C155" s="213" t="s">
        <v>688</v>
      </c>
      <c r="D155" s="213"/>
      <c r="E155" s="213"/>
      <c r="F155" s="213"/>
      <c r="G155" s="213"/>
      <c r="H155" s="213"/>
      <c r="I155" s="213"/>
      <c r="J155" s="210"/>
    </row>
    <row r="156" customFormat="false" ht="18.4" hidden="false" customHeight="true" outlineLevel="0" collapsed="false">
      <c r="A156" s="317" t="s">
        <v>443</v>
      </c>
      <c r="B156" s="317"/>
      <c r="C156" s="214" t="s">
        <v>689</v>
      </c>
      <c r="D156" s="214"/>
      <c r="E156" s="214"/>
      <c r="F156" s="214"/>
      <c r="G156" s="214"/>
      <c r="H156" s="214"/>
      <c r="I156" s="214"/>
      <c r="J156" s="210"/>
    </row>
    <row r="157" customFormat="false" ht="18.4" hidden="false" customHeight="true" outlineLevel="0" collapsed="false">
      <c r="A157" s="345" t="s">
        <v>445</v>
      </c>
      <c r="B157" s="345"/>
      <c r="C157" s="128" t="s">
        <v>499</v>
      </c>
      <c r="D157" s="128"/>
      <c r="E157" s="128"/>
      <c r="F157" s="128"/>
      <c r="G157" s="128"/>
      <c r="H157" s="128"/>
      <c r="I157" s="128"/>
      <c r="J157" s="210"/>
    </row>
    <row r="158" customFormat="false" ht="18.2" hidden="false" customHeight="true" outlineLevel="0" collapsed="false">
      <c r="A158" s="128"/>
      <c r="B158" s="128"/>
      <c r="C158" s="217"/>
      <c r="D158" s="217"/>
      <c r="E158" s="217"/>
      <c r="F158" s="217"/>
      <c r="G158" s="217"/>
      <c r="H158" s="217"/>
      <c r="I158" s="212"/>
      <c r="J158" s="210"/>
    </row>
    <row r="159" customFormat="false" ht="18.4" hidden="false" customHeight="true" outlineLevel="0" collapsed="false">
      <c r="A159" s="294" t="s">
        <v>448</v>
      </c>
      <c r="B159" s="294"/>
      <c r="C159" s="219" t="s">
        <v>449</v>
      </c>
      <c r="D159" s="219"/>
      <c r="E159" s="219"/>
      <c r="F159" s="219"/>
      <c r="G159" s="219"/>
      <c r="H159" s="219"/>
      <c r="I159" s="219"/>
      <c r="J159" s="219"/>
    </row>
    <row r="160" customFormat="false" ht="18.2" hidden="false" customHeight="true" outlineLevel="0" collapsed="false">
      <c r="A160" s="294"/>
      <c r="B160" s="294"/>
      <c r="C160" s="218" t="s">
        <v>450</v>
      </c>
      <c r="D160" s="218"/>
      <c r="E160" s="326"/>
      <c r="F160" s="326"/>
      <c r="G160" s="218" t="s">
        <v>450</v>
      </c>
      <c r="H160" s="218"/>
      <c r="I160" s="219"/>
      <c r="J160" s="219"/>
    </row>
    <row r="161" customFormat="false" ht="33" hidden="false" customHeight="false" outlineLevel="0" collapsed="false">
      <c r="A161" s="294"/>
      <c r="B161" s="294"/>
      <c r="C161" s="219" t="s">
        <v>451</v>
      </c>
      <c r="D161" s="219" t="s">
        <v>452</v>
      </c>
      <c r="E161" s="219"/>
      <c r="F161" s="219"/>
      <c r="G161" s="219" t="s">
        <v>451</v>
      </c>
      <c r="H161" s="219" t="s">
        <v>452</v>
      </c>
      <c r="I161" s="219" t="s">
        <v>452</v>
      </c>
      <c r="J161" s="219"/>
    </row>
    <row r="162" customFormat="false" ht="18.4" hidden="false" customHeight="true" outlineLevel="0" collapsed="false">
      <c r="A162" s="223" t="s">
        <v>501</v>
      </c>
      <c r="B162" s="223"/>
      <c r="C162" s="308" t="n">
        <v>14</v>
      </c>
      <c r="D162" s="308" t="n">
        <v>14</v>
      </c>
      <c r="E162" s="320"/>
      <c r="F162" s="320"/>
      <c r="G162" s="304" t="n">
        <v>10.5</v>
      </c>
      <c r="H162" s="304" t="n">
        <v>10.5</v>
      </c>
      <c r="I162" s="304" t="n">
        <v>10.5</v>
      </c>
      <c r="J162" s="243"/>
    </row>
    <row r="163" customFormat="false" ht="18.4" hidden="false" customHeight="true" outlineLevel="0" collapsed="false">
      <c r="A163" s="227" t="s">
        <v>416</v>
      </c>
      <c r="B163" s="227"/>
      <c r="C163" s="321" t="n">
        <v>19</v>
      </c>
      <c r="D163" s="321" t="n">
        <v>8.3</v>
      </c>
      <c r="E163" s="320"/>
      <c r="F163" s="320"/>
      <c r="G163" s="307" t="n">
        <v>14.2</v>
      </c>
      <c r="H163" s="307" t="n">
        <v>14.3</v>
      </c>
      <c r="I163" s="307" t="n">
        <v>14.2</v>
      </c>
      <c r="J163" s="243"/>
    </row>
    <row r="164" customFormat="false" ht="18.4" hidden="false" customHeight="true" outlineLevel="0" collapsed="false">
      <c r="A164" s="227" t="s">
        <v>530</v>
      </c>
      <c r="B164" s="227"/>
      <c r="C164" s="321" t="n">
        <v>130</v>
      </c>
      <c r="D164" s="321" t="n">
        <v>130</v>
      </c>
      <c r="E164" s="320"/>
      <c r="F164" s="320"/>
      <c r="G164" s="307" t="n">
        <v>97.5</v>
      </c>
      <c r="H164" s="307" t="n">
        <v>97.5</v>
      </c>
      <c r="I164" s="307" t="n">
        <v>97.5</v>
      </c>
      <c r="J164" s="243"/>
    </row>
    <row r="165" customFormat="false" ht="18.4" hidden="false" customHeight="true" outlineLevel="0" collapsed="false">
      <c r="A165" s="227" t="s">
        <v>454</v>
      </c>
      <c r="B165" s="227"/>
      <c r="C165" s="321" t="n">
        <v>65</v>
      </c>
      <c r="D165" s="321" t="n">
        <v>52.5</v>
      </c>
      <c r="E165" s="320"/>
      <c r="F165" s="320"/>
      <c r="G165" s="307" t="n">
        <v>48.75</v>
      </c>
      <c r="H165" s="307" t="n">
        <v>48.8</v>
      </c>
      <c r="I165" s="307" t="n">
        <v>48.75</v>
      </c>
      <c r="J165" s="243"/>
    </row>
    <row r="166" customFormat="false" ht="18.4" hidden="false" customHeight="true" outlineLevel="0" collapsed="false">
      <c r="A166" s="227" t="s">
        <v>615</v>
      </c>
      <c r="B166" s="227"/>
      <c r="C166" s="321" t="n">
        <v>6</v>
      </c>
      <c r="D166" s="321" t="n">
        <v>3.8</v>
      </c>
      <c r="E166" s="320"/>
      <c r="F166" s="320"/>
      <c r="G166" s="307" t="n">
        <v>4.5</v>
      </c>
      <c r="H166" s="307" t="n">
        <v>4.5</v>
      </c>
      <c r="I166" s="307" t="n">
        <v>4.5</v>
      </c>
      <c r="J166" s="243"/>
    </row>
    <row r="167" customFormat="false" ht="18.4" hidden="false" customHeight="true" outlineLevel="0" collapsed="false">
      <c r="A167" s="227" t="s">
        <v>31</v>
      </c>
      <c r="B167" s="227"/>
      <c r="C167" s="321" t="n">
        <v>5</v>
      </c>
      <c r="D167" s="321" t="n">
        <v>3</v>
      </c>
      <c r="E167" s="320"/>
      <c r="F167" s="320"/>
      <c r="G167" s="307" t="n">
        <v>0.8</v>
      </c>
      <c r="H167" s="307" t="n">
        <v>0.8</v>
      </c>
      <c r="I167" s="307" t="n">
        <v>0.8</v>
      </c>
      <c r="J167" s="243"/>
    </row>
    <row r="168" customFormat="false" ht="18.4" hidden="false" customHeight="true" outlineLevel="0" collapsed="false">
      <c r="A168" s="229" t="s">
        <v>455</v>
      </c>
      <c r="B168" s="229"/>
      <c r="C168" s="321" t="n">
        <v>1</v>
      </c>
      <c r="D168" s="321" t="n">
        <v>0.6</v>
      </c>
      <c r="E168" s="320"/>
      <c r="F168" s="320"/>
      <c r="G168" s="307" t="n">
        <v>5</v>
      </c>
      <c r="H168" s="307" t="n">
        <v>5</v>
      </c>
      <c r="I168" s="307" t="n">
        <v>5</v>
      </c>
      <c r="J168" s="243"/>
    </row>
    <row r="169" customFormat="false" ht="18.2" hidden="false" customHeight="true" outlineLevel="0" collapsed="false">
      <c r="A169" s="234" t="s">
        <v>458</v>
      </c>
      <c r="B169" s="234"/>
      <c r="C169" s="243"/>
      <c r="D169" s="338" t="s">
        <v>101</v>
      </c>
      <c r="E169" s="243"/>
      <c r="F169" s="243"/>
      <c r="G169" s="320" t="s">
        <v>333</v>
      </c>
      <c r="H169" s="339" t="s">
        <v>333</v>
      </c>
      <c r="I169" s="243"/>
      <c r="J169" s="321"/>
    </row>
    <row r="170" customFormat="false" ht="18.2" hidden="false" customHeight="true" outlineLevel="0" collapsed="false">
      <c r="A170" s="211"/>
      <c r="B170" s="211"/>
      <c r="C170" s="212"/>
      <c r="D170" s="212"/>
      <c r="E170" s="212"/>
      <c r="F170" s="212"/>
      <c r="G170" s="212"/>
      <c r="H170" s="212"/>
      <c r="I170" s="212"/>
      <c r="J170" s="210"/>
    </row>
    <row r="171" customFormat="false" ht="18.2" hidden="false" customHeight="true" outlineLevel="0" collapsed="false">
      <c r="A171" s="211" t="s">
        <v>459</v>
      </c>
      <c r="B171" s="211"/>
      <c r="C171" s="211"/>
      <c r="D171" s="211"/>
      <c r="E171" s="211"/>
      <c r="F171" s="211"/>
      <c r="G171" s="211"/>
      <c r="H171" s="211"/>
      <c r="I171" s="211"/>
      <c r="J171" s="210"/>
    </row>
    <row r="172" customFormat="false" ht="34.9" hidden="false" customHeight="true" outlineLevel="0" collapsed="false">
      <c r="A172" s="273" t="s">
        <v>460</v>
      </c>
      <c r="B172" s="273"/>
      <c r="C172" s="273"/>
      <c r="D172" s="273"/>
      <c r="E172" s="274" t="s">
        <v>461</v>
      </c>
      <c r="F172" s="274"/>
      <c r="G172" s="275" t="s">
        <v>462</v>
      </c>
      <c r="H172" s="275"/>
      <c r="I172" s="275"/>
      <c r="J172" s="323" t="s">
        <v>616</v>
      </c>
    </row>
    <row r="173" customFormat="false" ht="66" hidden="false" customHeight="false" outlineLevel="0" collapsed="false">
      <c r="A173" s="329" t="s">
        <v>464</v>
      </c>
      <c r="B173" s="330" t="s">
        <v>465</v>
      </c>
      <c r="C173" s="330" t="s">
        <v>466</v>
      </c>
      <c r="D173" s="330" t="s">
        <v>467</v>
      </c>
      <c r="E173" s="330" t="s">
        <v>468</v>
      </c>
      <c r="F173" s="330" t="s">
        <v>469</v>
      </c>
      <c r="G173" s="330" t="s">
        <v>470</v>
      </c>
      <c r="H173" s="331" t="s">
        <v>471</v>
      </c>
      <c r="I173" s="332" t="s">
        <v>472</v>
      </c>
      <c r="J173" s="323"/>
    </row>
    <row r="174" customFormat="false" ht="16.5" hidden="false" customHeight="false" outlineLevel="0" collapsed="false">
      <c r="A174" s="333" t="s">
        <v>690</v>
      </c>
      <c r="B174" s="334" t="s">
        <v>691</v>
      </c>
      <c r="C174" s="334" t="s">
        <v>692</v>
      </c>
      <c r="D174" s="334" t="s">
        <v>693</v>
      </c>
      <c r="E174" s="334" t="s">
        <v>694</v>
      </c>
      <c r="F174" s="334" t="s">
        <v>480</v>
      </c>
      <c r="G174" s="334" t="s">
        <v>512</v>
      </c>
      <c r="H174" s="334" t="s">
        <v>479</v>
      </c>
      <c r="I174" s="335" t="s">
        <v>475</v>
      </c>
      <c r="J174" s="321" t="n">
        <v>100</v>
      </c>
    </row>
    <row r="175" customFormat="false" ht="16.5" hidden="false" customHeight="false" outlineLevel="0" collapsed="false">
      <c r="A175" s="218" t="n">
        <v>9.75</v>
      </c>
      <c r="B175" s="218" t="n">
        <v>9</v>
      </c>
      <c r="C175" s="218" t="n">
        <v>17.77</v>
      </c>
      <c r="D175" s="218" t="n">
        <v>175.5</v>
      </c>
      <c r="E175" s="218" t="n">
        <f aca="false">E174*E177</f>
        <v>84.9</v>
      </c>
      <c r="F175" s="218" t="n">
        <f aca="false">F174*F177</f>
        <v>0.3</v>
      </c>
      <c r="G175" s="218" t="n">
        <f aca="false">G174*G177</f>
        <v>0</v>
      </c>
      <c r="H175" s="218" t="n">
        <f aca="false">H174*H177</f>
        <v>0.15</v>
      </c>
      <c r="I175" s="218" t="n">
        <v>3.3</v>
      </c>
      <c r="J175" s="321" t="n">
        <v>150</v>
      </c>
    </row>
    <row r="176" customFormat="false" ht="16.5" hidden="false" customHeight="false" outlineLevel="0" collapsed="false">
      <c r="A176" s="218" t="n">
        <v>13</v>
      </c>
      <c r="B176" s="218" t="n">
        <v>12</v>
      </c>
      <c r="C176" s="218" t="n">
        <v>23.7</v>
      </c>
      <c r="D176" s="218" t="n">
        <v>234</v>
      </c>
      <c r="E176" s="218" t="n">
        <v>113.11</v>
      </c>
      <c r="F176" s="218" t="n">
        <v>0.36</v>
      </c>
      <c r="G176" s="218" t="n">
        <v>0.04</v>
      </c>
      <c r="H176" s="218" t="n">
        <v>0.13</v>
      </c>
      <c r="I176" s="218" t="n">
        <v>4.4</v>
      </c>
      <c r="J176" s="321" t="n">
        <v>200</v>
      </c>
    </row>
    <row r="177" customFormat="false" ht="16.5" hidden="false" customHeight="false" outlineLevel="0" collapsed="false">
      <c r="A177" s="342" t="n">
        <v>1.5</v>
      </c>
      <c r="B177" s="342" t="n">
        <v>1.5</v>
      </c>
      <c r="C177" s="342" t="n">
        <v>1.5</v>
      </c>
      <c r="D177" s="342" t="n">
        <v>1.5</v>
      </c>
      <c r="E177" s="342" t="n">
        <v>1.5</v>
      </c>
      <c r="F177" s="342" t="n">
        <v>1.5</v>
      </c>
      <c r="G177" s="342" t="n">
        <v>1.5</v>
      </c>
      <c r="H177" s="342" t="n">
        <v>1.5</v>
      </c>
      <c r="I177" s="342" t="n">
        <v>1.5</v>
      </c>
      <c r="J177" s="210"/>
    </row>
    <row r="178" customFormat="false" ht="18.2" hidden="false" customHeight="true" outlineLevel="0" collapsed="false">
      <c r="A178" s="211" t="s">
        <v>482</v>
      </c>
      <c r="B178" s="211"/>
      <c r="C178" s="211"/>
      <c r="D178" s="211"/>
      <c r="E178" s="211"/>
      <c r="F178" s="211"/>
      <c r="G178" s="211"/>
      <c r="H178" s="211"/>
      <c r="I178" s="211"/>
      <c r="J178" s="210"/>
    </row>
    <row r="179" customFormat="false" ht="121.15" hidden="false" customHeight="true" outlineLevel="0" collapsed="false">
      <c r="A179" s="259" t="s">
        <v>695</v>
      </c>
      <c r="B179" s="259"/>
      <c r="C179" s="259"/>
      <c r="D179" s="259"/>
      <c r="E179" s="259"/>
      <c r="F179" s="259"/>
      <c r="G179" s="259"/>
      <c r="H179" s="259"/>
      <c r="I179" s="259"/>
      <c r="J179" s="259"/>
    </row>
    <row r="180" customFormat="false" ht="18.2" hidden="false" customHeight="true" outlineLevel="0" collapsed="false">
      <c r="A180" s="246" t="s">
        <v>484</v>
      </c>
      <c r="B180" s="246"/>
      <c r="C180" s="210" t="s">
        <v>485</v>
      </c>
      <c r="D180" s="210"/>
      <c r="E180" s="210"/>
      <c r="F180" s="210"/>
      <c r="G180" s="210"/>
      <c r="H180" s="210"/>
      <c r="I180" s="210"/>
      <c r="J180" s="210"/>
    </row>
    <row r="181" customFormat="false" ht="16.5" hidden="false" customHeight="false" outlineLevel="0" collapsed="false">
      <c r="A181" s="210" t="s">
        <v>687</v>
      </c>
      <c r="B181" s="210"/>
      <c r="C181" s="210"/>
      <c r="D181" s="210"/>
      <c r="E181" s="210"/>
      <c r="F181" s="210"/>
      <c r="G181" s="210"/>
      <c r="H181" s="210"/>
      <c r="I181" s="210"/>
      <c r="J181" s="210"/>
    </row>
    <row r="182" customFormat="false" ht="16.5" hidden="false" customHeight="false" outlineLevel="0" collapsed="false">
      <c r="A182" s="210" t="s">
        <v>496</v>
      </c>
      <c r="B182" s="210"/>
      <c r="C182" s="210" t="s">
        <v>497</v>
      </c>
      <c r="D182" s="210"/>
      <c r="E182" s="210"/>
      <c r="F182" s="210"/>
      <c r="G182" s="210"/>
      <c r="H182" s="210"/>
      <c r="I182" s="210"/>
      <c r="J182" s="210"/>
    </row>
    <row r="183" customFormat="false" ht="16.5" hidden="false" customHeight="false" outlineLevel="0" collapsed="false">
      <c r="A183" s="210"/>
      <c r="B183" s="210"/>
      <c r="C183" s="210"/>
      <c r="D183" s="210"/>
      <c r="E183" s="210"/>
      <c r="F183" s="210"/>
      <c r="G183" s="210"/>
      <c r="H183" s="210"/>
      <c r="I183" s="210"/>
      <c r="J183" s="210"/>
    </row>
    <row r="184" customFormat="false" ht="16.5" hidden="false" customHeight="false" outlineLevel="0" collapsed="false">
      <c r="A184" s="0"/>
      <c r="B184" s="0"/>
      <c r="C184" s="0"/>
      <c r="D184" s="0"/>
      <c r="E184" s="0"/>
      <c r="F184" s="0"/>
      <c r="G184" s="0"/>
      <c r="H184" s="0"/>
      <c r="I184" s="0"/>
      <c r="J184" s="0"/>
    </row>
    <row r="185" customFormat="false" ht="18.4" hidden="false" customHeight="true" outlineLevel="0" collapsed="false">
      <c r="A185" s="317" t="s">
        <v>441</v>
      </c>
      <c r="B185" s="317"/>
      <c r="C185" s="213" t="s">
        <v>696</v>
      </c>
      <c r="D185" s="213"/>
      <c r="E185" s="213"/>
      <c r="F185" s="213"/>
      <c r="G185" s="213"/>
      <c r="H185" s="213"/>
      <c r="I185" s="213"/>
      <c r="J185" s="210"/>
    </row>
    <row r="186" customFormat="false" ht="18.4" hidden="false" customHeight="true" outlineLevel="0" collapsed="false">
      <c r="A186" s="317" t="s">
        <v>443</v>
      </c>
      <c r="B186" s="317"/>
      <c r="C186" s="214" t="s">
        <v>697</v>
      </c>
      <c r="D186" s="214"/>
      <c r="E186" s="214"/>
      <c r="F186" s="214"/>
      <c r="G186" s="214"/>
      <c r="H186" s="214"/>
      <c r="I186" s="214"/>
      <c r="J186" s="210"/>
    </row>
    <row r="187" customFormat="false" ht="16.5" hidden="false" customHeight="false" outlineLevel="0" collapsed="false">
      <c r="A187" s="0"/>
      <c r="B187" s="0"/>
      <c r="C187" s="215"/>
      <c r="D187" s="215"/>
      <c r="E187" s="215"/>
      <c r="F187" s="215"/>
      <c r="G187" s="215"/>
      <c r="H187" s="215"/>
      <c r="I187" s="215"/>
      <c r="J187" s="210"/>
    </row>
    <row r="188" customFormat="false" ht="34.9" hidden="false" customHeight="true" outlineLevel="0" collapsed="false">
      <c r="A188" s="128" t="s">
        <v>445</v>
      </c>
      <c r="B188" s="128"/>
      <c r="C188" s="128" t="s">
        <v>698</v>
      </c>
      <c r="D188" s="128"/>
      <c r="E188" s="128"/>
      <c r="F188" s="128"/>
      <c r="G188" s="128"/>
      <c r="H188" s="128"/>
      <c r="I188" s="128"/>
      <c r="J188" s="210"/>
    </row>
    <row r="189" customFormat="false" ht="18.2" hidden="false" customHeight="true" outlineLevel="0" collapsed="false">
      <c r="A189" s="128"/>
      <c r="B189" s="128"/>
      <c r="C189" s="217"/>
      <c r="D189" s="217"/>
      <c r="E189" s="217"/>
      <c r="F189" s="217"/>
      <c r="G189" s="217"/>
      <c r="H189" s="217"/>
      <c r="I189" s="212"/>
      <c r="J189" s="210"/>
    </row>
    <row r="190" customFormat="false" ht="18.4" hidden="false" customHeight="true" outlineLevel="0" collapsed="false">
      <c r="A190" s="294" t="s">
        <v>448</v>
      </c>
      <c r="B190" s="294"/>
      <c r="C190" s="219" t="s">
        <v>449</v>
      </c>
      <c r="D190" s="219"/>
      <c r="E190" s="219"/>
      <c r="F190" s="219"/>
      <c r="G190" s="219"/>
      <c r="H190" s="219"/>
      <c r="I190" s="219"/>
      <c r="J190" s="219"/>
    </row>
    <row r="191" customFormat="false" ht="16.5" hidden="false" customHeight="false" outlineLevel="0" collapsed="false">
      <c r="A191" s="294"/>
      <c r="B191" s="294"/>
      <c r="C191" s="218" t="s">
        <v>450</v>
      </c>
      <c r="D191" s="218"/>
      <c r="E191" s="318"/>
      <c r="F191" s="319"/>
      <c r="G191" s="325" t="s">
        <v>450</v>
      </c>
      <c r="H191" s="325"/>
      <c r="I191" s="320"/>
      <c r="J191" s="320"/>
    </row>
    <row r="192" customFormat="false" ht="33" hidden="false" customHeight="false" outlineLevel="0" collapsed="false">
      <c r="A192" s="294"/>
      <c r="B192" s="294"/>
      <c r="C192" s="219" t="s">
        <v>451</v>
      </c>
      <c r="D192" s="219" t="s">
        <v>452</v>
      </c>
      <c r="E192" s="219"/>
      <c r="F192" s="219"/>
      <c r="G192" s="219" t="s">
        <v>451</v>
      </c>
      <c r="H192" s="326" t="s">
        <v>452</v>
      </c>
      <c r="I192" s="219"/>
      <c r="J192" s="219"/>
    </row>
    <row r="193" customFormat="false" ht="18.2" hidden="false" customHeight="true" outlineLevel="0" collapsed="false">
      <c r="A193" s="223" t="s">
        <v>530</v>
      </c>
      <c r="B193" s="223"/>
      <c r="C193" s="304" t="n">
        <v>130</v>
      </c>
      <c r="D193" s="304" t="n">
        <v>130</v>
      </c>
      <c r="E193" s="327"/>
      <c r="F193" s="327"/>
      <c r="G193" s="327"/>
      <c r="H193" s="327" t="n">
        <v>97.5</v>
      </c>
      <c r="I193" s="243"/>
      <c r="J193" s="321"/>
    </row>
    <row r="194" customFormat="false" ht="18.2" hidden="false" customHeight="true" outlineLevel="0" collapsed="false">
      <c r="A194" s="227" t="s">
        <v>454</v>
      </c>
      <c r="B194" s="227"/>
      <c r="C194" s="307" t="n">
        <v>54</v>
      </c>
      <c r="D194" s="307" t="n">
        <v>54</v>
      </c>
      <c r="E194" s="327"/>
      <c r="F194" s="327"/>
      <c r="G194" s="327"/>
      <c r="H194" s="327" t="n">
        <v>63</v>
      </c>
      <c r="I194" s="243"/>
      <c r="J194" s="321"/>
    </row>
    <row r="195" customFormat="false" ht="18.2" hidden="false" customHeight="true" outlineLevel="0" collapsed="false">
      <c r="A195" s="227" t="s">
        <v>83</v>
      </c>
      <c r="B195" s="227"/>
      <c r="C195" s="307" t="n">
        <v>20</v>
      </c>
      <c r="D195" s="307" t="n">
        <v>20</v>
      </c>
      <c r="E195" s="327"/>
      <c r="F195" s="327"/>
      <c r="G195" s="327"/>
      <c r="H195" s="327" t="n">
        <v>15</v>
      </c>
      <c r="I195" s="243"/>
      <c r="J195" s="321"/>
    </row>
    <row r="196" customFormat="false" ht="18.2" hidden="false" customHeight="true" outlineLevel="0" collapsed="false">
      <c r="A196" s="227" t="s">
        <v>31</v>
      </c>
      <c r="B196" s="227"/>
      <c r="C196" s="307" t="n">
        <v>5</v>
      </c>
      <c r="D196" s="307" t="n">
        <v>5</v>
      </c>
      <c r="E196" s="327"/>
      <c r="F196" s="327"/>
      <c r="G196" s="327"/>
      <c r="H196" s="327" t="n">
        <v>5</v>
      </c>
      <c r="I196" s="243"/>
      <c r="J196" s="321"/>
    </row>
    <row r="197" customFormat="false" ht="18.2" hidden="false" customHeight="true" outlineLevel="0" collapsed="false">
      <c r="A197" s="227" t="s">
        <v>615</v>
      </c>
      <c r="B197" s="227"/>
      <c r="C197" s="307" t="n">
        <v>6</v>
      </c>
      <c r="D197" s="307" t="n">
        <v>6</v>
      </c>
      <c r="E197" s="327"/>
      <c r="F197" s="327"/>
      <c r="G197" s="327"/>
      <c r="H197" s="327" t="n">
        <v>4.5</v>
      </c>
      <c r="I197" s="243"/>
      <c r="J197" s="321"/>
    </row>
    <row r="198" customFormat="false" ht="18.2" hidden="false" customHeight="true" outlineLevel="0" collapsed="false">
      <c r="A198" s="227"/>
      <c r="B198" s="227"/>
      <c r="C198" s="307"/>
      <c r="D198" s="307"/>
      <c r="E198" s="327"/>
      <c r="F198" s="327"/>
      <c r="G198" s="327"/>
      <c r="H198" s="327"/>
      <c r="I198" s="243"/>
      <c r="J198" s="321"/>
    </row>
    <row r="199" customFormat="false" ht="18.2" hidden="false" customHeight="true" outlineLevel="0" collapsed="false">
      <c r="A199" s="234" t="s">
        <v>458</v>
      </c>
      <c r="B199" s="234"/>
      <c r="C199" s="243"/>
      <c r="D199" s="309" t="s">
        <v>101</v>
      </c>
      <c r="E199" s="328"/>
      <c r="F199" s="283"/>
      <c r="G199" s="283"/>
      <c r="H199" s="307" t="s">
        <v>333</v>
      </c>
      <c r="I199" s="243"/>
      <c r="J199" s="321"/>
    </row>
    <row r="200" customFormat="false" ht="18.2" hidden="false" customHeight="true" outlineLevel="0" collapsed="false">
      <c r="A200" s="211"/>
      <c r="B200" s="211"/>
      <c r="C200" s="212"/>
      <c r="D200" s="212"/>
      <c r="E200" s="212"/>
      <c r="F200" s="212"/>
      <c r="G200" s="212"/>
      <c r="H200" s="212"/>
      <c r="I200" s="212"/>
      <c r="J200" s="210"/>
    </row>
    <row r="201" customFormat="false" ht="18.2" hidden="false" customHeight="true" outlineLevel="0" collapsed="false">
      <c r="A201" s="211" t="s">
        <v>459</v>
      </c>
      <c r="B201" s="211"/>
      <c r="C201" s="211"/>
      <c r="D201" s="211"/>
      <c r="E201" s="211"/>
      <c r="F201" s="211"/>
      <c r="G201" s="211"/>
      <c r="H201" s="211"/>
      <c r="I201" s="211"/>
      <c r="J201" s="210"/>
    </row>
    <row r="202" customFormat="false" ht="34.9" hidden="false" customHeight="true" outlineLevel="0" collapsed="false">
      <c r="A202" s="273" t="s">
        <v>460</v>
      </c>
      <c r="B202" s="273"/>
      <c r="C202" s="273"/>
      <c r="D202" s="273"/>
      <c r="E202" s="274" t="s">
        <v>461</v>
      </c>
      <c r="F202" s="274"/>
      <c r="G202" s="275" t="s">
        <v>462</v>
      </c>
      <c r="H202" s="275"/>
      <c r="I202" s="275"/>
      <c r="J202" s="323" t="s">
        <v>640</v>
      </c>
    </row>
    <row r="203" customFormat="false" ht="66" hidden="false" customHeight="false" outlineLevel="0" collapsed="false">
      <c r="A203" s="329" t="s">
        <v>464</v>
      </c>
      <c r="B203" s="330" t="s">
        <v>465</v>
      </c>
      <c r="C203" s="330" t="s">
        <v>466</v>
      </c>
      <c r="D203" s="330" t="s">
        <v>467</v>
      </c>
      <c r="E203" s="331" t="s">
        <v>468</v>
      </c>
      <c r="F203" s="331" t="s">
        <v>469</v>
      </c>
      <c r="G203" s="331" t="s">
        <v>470</v>
      </c>
      <c r="H203" s="331" t="s">
        <v>471</v>
      </c>
      <c r="I203" s="332" t="s">
        <v>472</v>
      </c>
      <c r="J203" s="323"/>
    </row>
    <row r="204" customFormat="false" ht="16.5" hidden="false" customHeight="false" outlineLevel="0" collapsed="false">
      <c r="A204" s="333" t="s">
        <v>666</v>
      </c>
      <c r="B204" s="334" t="s">
        <v>661</v>
      </c>
      <c r="C204" s="334" t="s">
        <v>667</v>
      </c>
      <c r="D204" s="334" t="s">
        <v>668</v>
      </c>
      <c r="E204" s="334" t="s">
        <v>669</v>
      </c>
      <c r="F204" s="334" t="s">
        <v>513</v>
      </c>
      <c r="G204" s="334" t="s">
        <v>479</v>
      </c>
      <c r="H204" s="334" t="s">
        <v>479</v>
      </c>
      <c r="I204" s="335" t="s">
        <v>475</v>
      </c>
      <c r="J204" s="323" t="n">
        <v>100</v>
      </c>
    </row>
    <row r="205" customFormat="false" ht="16.5" hidden="false" customHeight="false" outlineLevel="0" collapsed="false">
      <c r="A205" s="218" t="n">
        <v>3.07</v>
      </c>
      <c r="B205" s="218" t="n">
        <v>3.37</v>
      </c>
      <c r="C205" s="218" t="n">
        <v>11.02</v>
      </c>
      <c r="D205" s="218" t="n">
        <v>102</v>
      </c>
      <c r="E205" s="218" t="e">
        <f aca="false">NA()</f>
        <v>#N/A</v>
      </c>
      <c r="F205" s="218" t="e">
        <f aca="false">NA()</f>
        <v>#N/A</v>
      </c>
      <c r="G205" s="218" t="e">
        <f aca="false">NA()</f>
        <v>#N/A</v>
      </c>
      <c r="H205" s="218" t="e">
        <f aca="false">NA()</f>
        <v>#N/A</v>
      </c>
      <c r="I205" s="218" t="e">
        <f aca="false">NA()</f>
        <v>#N/A</v>
      </c>
      <c r="J205" s="323" t="n">
        <v>150</v>
      </c>
    </row>
    <row r="206" customFormat="false" ht="16.5" hidden="false" customHeight="false" outlineLevel="0" collapsed="false">
      <c r="A206" s="218" t="n">
        <v>12.8</v>
      </c>
      <c r="B206" s="218" t="n">
        <v>14.2</v>
      </c>
      <c r="C206" s="218" t="n">
        <v>22.9</v>
      </c>
      <c r="D206" s="218" t="n">
        <v>281</v>
      </c>
      <c r="E206" s="218" t="n">
        <v>131.78</v>
      </c>
      <c r="F206" s="218" t="n">
        <v>1.48</v>
      </c>
      <c r="G206" s="218" t="n">
        <v>0.17</v>
      </c>
      <c r="H206" s="218" t="n">
        <v>0.16</v>
      </c>
      <c r="I206" s="218" t="n">
        <v>1</v>
      </c>
      <c r="J206" s="323" t="n">
        <v>200</v>
      </c>
    </row>
    <row r="207" customFormat="false" ht="16.5" hidden="false" customHeight="false" outlineLevel="0" collapsed="false">
      <c r="A207" s="263"/>
      <c r="B207" s="263"/>
      <c r="C207" s="212"/>
      <c r="D207" s="212"/>
      <c r="E207" s="212"/>
      <c r="F207" s="212"/>
      <c r="G207" s="212"/>
      <c r="H207" s="212"/>
      <c r="I207" s="212"/>
      <c r="J207" s="210"/>
    </row>
    <row r="208" customFormat="false" ht="18.2" hidden="false" customHeight="true" outlineLevel="0" collapsed="false">
      <c r="A208" s="211" t="s">
        <v>482</v>
      </c>
      <c r="B208" s="211"/>
      <c r="C208" s="211"/>
      <c r="D208" s="211"/>
      <c r="E208" s="211"/>
      <c r="F208" s="211"/>
      <c r="G208" s="211"/>
      <c r="H208" s="211"/>
      <c r="I208" s="211"/>
      <c r="J208" s="210"/>
    </row>
    <row r="209" customFormat="false" ht="84.2" hidden="false" customHeight="true" outlineLevel="0" collapsed="false">
      <c r="A209" s="259" t="s">
        <v>670</v>
      </c>
      <c r="B209" s="259"/>
      <c r="C209" s="259"/>
      <c r="D209" s="259"/>
      <c r="E209" s="259"/>
      <c r="F209" s="259"/>
      <c r="G209" s="259"/>
      <c r="H209" s="259"/>
      <c r="I209" s="259"/>
      <c r="J209" s="259"/>
    </row>
    <row r="210" customFormat="false" ht="18.2" hidden="false" customHeight="true" outlineLevel="0" collapsed="false">
      <c r="A210" s="246" t="s">
        <v>484</v>
      </c>
      <c r="B210" s="246"/>
      <c r="C210" s="210" t="s">
        <v>485</v>
      </c>
      <c r="D210" s="210"/>
      <c r="E210" s="210"/>
      <c r="F210" s="210"/>
      <c r="G210" s="210"/>
      <c r="H210" s="210"/>
      <c r="I210" s="210"/>
      <c r="J210" s="210"/>
    </row>
    <row r="211" customFormat="false" ht="16.5" hidden="false" customHeight="false" outlineLevel="0" collapsed="false">
      <c r="A211" s="210"/>
      <c r="B211" s="210"/>
      <c r="C211" s="210"/>
      <c r="D211" s="210"/>
      <c r="E211" s="210"/>
      <c r="F211" s="210"/>
      <c r="G211" s="210"/>
      <c r="H211" s="210"/>
      <c r="I211" s="210"/>
      <c r="J211" s="210"/>
    </row>
    <row r="212" customFormat="false" ht="16.5" hidden="false" customHeight="false" outlineLevel="0" collapsed="false">
      <c r="A212" s="210" t="s">
        <v>496</v>
      </c>
      <c r="B212" s="210"/>
      <c r="C212" s="210" t="s">
        <v>497</v>
      </c>
      <c r="D212" s="210"/>
      <c r="E212" s="210"/>
      <c r="F212" s="210"/>
      <c r="G212" s="210"/>
      <c r="H212" s="210"/>
      <c r="I212" s="210"/>
      <c r="J212" s="210"/>
    </row>
    <row r="213" customFormat="false" ht="16.5" hidden="false" customHeight="false" outlineLevel="0" collapsed="false">
      <c r="A213" s="0"/>
      <c r="B213" s="0"/>
      <c r="C213" s="0"/>
      <c r="D213" s="0"/>
      <c r="E213" s="0"/>
      <c r="F213" s="0"/>
      <c r="G213" s="0"/>
      <c r="H213" s="0"/>
      <c r="I213" s="0"/>
      <c r="J213" s="0"/>
    </row>
    <row r="214" customFormat="false" ht="16.5" hidden="false" customHeight="false" outlineLevel="0" collapsed="false">
      <c r="A214" s="0"/>
      <c r="B214" s="0"/>
      <c r="C214" s="0"/>
      <c r="D214" s="0"/>
      <c r="E214" s="0"/>
      <c r="F214" s="0"/>
      <c r="G214" s="0"/>
      <c r="H214" s="0"/>
      <c r="I214" s="0"/>
      <c r="J214" s="0"/>
    </row>
    <row r="215" customFormat="false" ht="16.5" hidden="false" customHeight="false" outlineLevel="0" collapsed="false">
      <c r="A215" s="0"/>
      <c r="B215" s="0"/>
      <c r="C215" s="0"/>
      <c r="D215" s="0"/>
      <c r="E215" s="0"/>
      <c r="F215" s="0"/>
      <c r="G215" s="0"/>
      <c r="H215" s="0"/>
      <c r="I215" s="0"/>
      <c r="J215" s="0"/>
    </row>
    <row r="216" customFormat="false" ht="16.5" hidden="false" customHeight="false" outlineLevel="0" collapsed="false">
      <c r="A216" s="0"/>
      <c r="B216" s="0"/>
      <c r="C216" s="0"/>
      <c r="D216" s="0"/>
      <c r="E216" s="0"/>
      <c r="F216" s="0"/>
      <c r="G216" s="0"/>
      <c r="H216" s="0"/>
      <c r="I216" s="0"/>
      <c r="J216" s="0"/>
    </row>
    <row r="217" customFormat="false" ht="18.4" hidden="false" customHeight="true" outlineLevel="0" collapsed="false">
      <c r="A217" s="317" t="s">
        <v>441</v>
      </c>
      <c r="B217" s="317"/>
      <c r="C217" s="213" t="s">
        <v>699</v>
      </c>
      <c r="D217" s="213"/>
      <c r="E217" s="213"/>
      <c r="F217" s="213"/>
      <c r="G217" s="213"/>
      <c r="H217" s="213"/>
      <c r="I217" s="213"/>
      <c r="J217" s="210"/>
    </row>
    <row r="218" customFormat="false" ht="18.4" hidden="false" customHeight="true" outlineLevel="0" collapsed="false">
      <c r="A218" s="317" t="s">
        <v>443</v>
      </c>
      <c r="B218" s="317"/>
      <c r="C218" s="214" t="s">
        <v>700</v>
      </c>
      <c r="D218" s="214"/>
      <c r="E218" s="214"/>
      <c r="F218" s="214"/>
      <c r="G218" s="214"/>
      <c r="H218" s="214"/>
      <c r="I218" s="214"/>
      <c r="J218" s="210"/>
    </row>
    <row r="219" customFormat="false" ht="16.5" hidden="false" customHeight="false" outlineLevel="0" collapsed="false">
      <c r="A219" s="0"/>
      <c r="B219" s="0"/>
      <c r="C219" s="215"/>
      <c r="D219" s="215"/>
      <c r="E219" s="215"/>
      <c r="F219" s="215"/>
      <c r="G219" s="215"/>
      <c r="H219" s="215"/>
      <c r="I219" s="215"/>
      <c r="J219" s="210"/>
    </row>
    <row r="220" customFormat="false" ht="18.4" hidden="false" customHeight="true" outlineLevel="0" collapsed="false">
      <c r="A220" s="128" t="s">
        <v>445</v>
      </c>
      <c r="B220" s="128"/>
      <c r="C220" s="128" t="s">
        <v>499</v>
      </c>
      <c r="D220" s="128"/>
      <c r="E220" s="128"/>
      <c r="F220" s="128"/>
      <c r="G220" s="128"/>
      <c r="H220" s="128"/>
      <c r="I220" s="128"/>
      <c r="J220" s="210"/>
    </row>
    <row r="221" customFormat="false" ht="18.2" hidden="false" customHeight="true" outlineLevel="0" collapsed="false">
      <c r="A221" s="128"/>
      <c r="B221" s="128"/>
      <c r="C221" s="217"/>
      <c r="D221" s="217"/>
      <c r="E221" s="217"/>
      <c r="F221" s="217"/>
      <c r="G221" s="217"/>
      <c r="H221" s="217"/>
      <c r="I221" s="212"/>
      <c r="J221" s="210"/>
    </row>
    <row r="222" customFormat="false" ht="18.4" hidden="false" customHeight="true" outlineLevel="0" collapsed="false">
      <c r="A222" s="294" t="s">
        <v>448</v>
      </c>
      <c r="B222" s="294"/>
      <c r="C222" s="219" t="s">
        <v>449</v>
      </c>
      <c r="D222" s="219"/>
      <c r="E222" s="219"/>
      <c r="F222" s="219"/>
      <c r="G222" s="219"/>
      <c r="H222" s="219"/>
      <c r="I222" s="219"/>
      <c r="J222" s="219"/>
    </row>
    <row r="223" customFormat="false" ht="16.5" hidden="false" customHeight="false" outlineLevel="0" collapsed="false">
      <c r="A223" s="294"/>
      <c r="B223" s="294"/>
      <c r="C223" s="218" t="s">
        <v>450</v>
      </c>
      <c r="D223" s="218"/>
      <c r="E223" s="318"/>
      <c r="F223" s="319"/>
      <c r="G223" s="325" t="s">
        <v>450</v>
      </c>
      <c r="H223" s="325"/>
      <c r="I223" s="320"/>
      <c r="J223" s="320"/>
    </row>
    <row r="224" customFormat="false" ht="33" hidden="false" customHeight="false" outlineLevel="0" collapsed="false">
      <c r="A224" s="294"/>
      <c r="B224" s="294"/>
      <c r="C224" s="219" t="s">
        <v>451</v>
      </c>
      <c r="D224" s="219" t="s">
        <v>452</v>
      </c>
      <c r="E224" s="219"/>
      <c r="F224" s="219"/>
      <c r="G224" s="219" t="s">
        <v>451</v>
      </c>
      <c r="H224" s="326" t="s">
        <v>452</v>
      </c>
      <c r="I224" s="219"/>
      <c r="J224" s="219"/>
    </row>
    <row r="225" customFormat="false" ht="18.4" hidden="false" customHeight="true" outlineLevel="0" collapsed="false">
      <c r="A225" s="223" t="s">
        <v>701</v>
      </c>
      <c r="B225" s="223"/>
      <c r="C225" s="304" t="n">
        <v>40</v>
      </c>
      <c r="D225" s="304" t="n">
        <v>40</v>
      </c>
      <c r="E225" s="327"/>
      <c r="F225" s="327"/>
      <c r="G225" s="327" t="n">
        <v>30</v>
      </c>
      <c r="H225" s="327" t="n">
        <v>30</v>
      </c>
      <c r="I225" s="327" t="n">
        <v>30</v>
      </c>
      <c r="J225" s="321"/>
    </row>
    <row r="226" customFormat="false" ht="18.4" hidden="false" customHeight="true" outlineLevel="0" collapsed="false">
      <c r="A226" s="227" t="s">
        <v>530</v>
      </c>
      <c r="B226" s="227"/>
      <c r="C226" s="307" t="n">
        <v>130</v>
      </c>
      <c r="D226" s="307" t="n">
        <v>130</v>
      </c>
      <c r="E226" s="327"/>
      <c r="F226" s="327"/>
      <c r="G226" s="327" t="n">
        <v>97.5</v>
      </c>
      <c r="H226" s="327" t="n">
        <v>97.5</v>
      </c>
      <c r="I226" s="327" t="n">
        <v>97.5</v>
      </c>
      <c r="J226" s="321"/>
    </row>
    <row r="227" customFormat="false" ht="18.4" hidden="false" customHeight="true" outlineLevel="0" collapsed="false">
      <c r="A227" s="227" t="s">
        <v>455</v>
      </c>
      <c r="B227" s="227"/>
      <c r="C227" s="307" t="n">
        <v>1</v>
      </c>
      <c r="D227" s="307" t="n">
        <v>1</v>
      </c>
      <c r="E227" s="327"/>
      <c r="F227" s="327"/>
      <c r="G227" s="327" t="n">
        <v>1</v>
      </c>
      <c r="H227" s="327" t="n">
        <v>1</v>
      </c>
      <c r="I227" s="327" t="n">
        <v>1</v>
      </c>
      <c r="J227" s="321"/>
    </row>
    <row r="228" customFormat="false" ht="18.4" hidden="false" customHeight="true" outlineLevel="0" collapsed="false">
      <c r="A228" s="227" t="s">
        <v>615</v>
      </c>
      <c r="B228" s="227"/>
      <c r="C228" s="307" t="n">
        <v>6</v>
      </c>
      <c r="D228" s="307" t="n">
        <v>6</v>
      </c>
      <c r="E228" s="327"/>
      <c r="F228" s="327"/>
      <c r="G228" s="327" t="n">
        <v>4.5</v>
      </c>
      <c r="H228" s="327" t="n">
        <v>4.5</v>
      </c>
      <c r="I228" s="327" t="n">
        <v>4.5</v>
      </c>
      <c r="J228" s="321"/>
    </row>
    <row r="229" customFormat="false" ht="18.4" hidden="false" customHeight="true" outlineLevel="0" collapsed="false">
      <c r="A229" s="227" t="s">
        <v>454</v>
      </c>
      <c r="B229" s="227"/>
      <c r="C229" s="307" t="n">
        <v>45</v>
      </c>
      <c r="D229" s="307" t="n">
        <v>45</v>
      </c>
      <c r="E229" s="327"/>
      <c r="F229" s="327"/>
      <c r="G229" s="327" t="n">
        <v>33</v>
      </c>
      <c r="H229" s="327" t="n">
        <v>33</v>
      </c>
      <c r="I229" s="327" t="n">
        <v>33</v>
      </c>
      <c r="J229" s="321"/>
    </row>
    <row r="230" customFormat="false" ht="18.4" hidden="false" customHeight="true" outlineLevel="0" collapsed="false">
      <c r="A230" s="227" t="s">
        <v>31</v>
      </c>
      <c r="B230" s="227"/>
      <c r="C230" s="307" t="n">
        <v>5</v>
      </c>
      <c r="D230" s="307" t="n">
        <v>5</v>
      </c>
      <c r="E230" s="327"/>
      <c r="F230" s="327"/>
      <c r="G230" s="327" t="n">
        <v>5</v>
      </c>
      <c r="H230" s="327" t="n">
        <v>5</v>
      </c>
      <c r="I230" s="327" t="n">
        <v>5</v>
      </c>
      <c r="J230" s="321"/>
    </row>
    <row r="231" customFormat="false" ht="18.2" hidden="false" customHeight="true" outlineLevel="0" collapsed="false">
      <c r="A231" s="234" t="s">
        <v>458</v>
      </c>
      <c r="B231" s="234"/>
      <c r="C231" s="243"/>
      <c r="D231" s="309" t="s">
        <v>101</v>
      </c>
      <c r="E231" s="328"/>
      <c r="F231" s="283"/>
      <c r="G231" s="283"/>
      <c r="H231" s="307" t="s">
        <v>333</v>
      </c>
      <c r="I231" s="243"/>
      <c r="J231" s="321"/>
    </row>
    <row r="232" customFormat="false" ht="18.2" hidden="false" customHeight="true" outlineLevel="0" collapsed="false">
      <c r="A232" s="211"/>
      <c r="B232" s="211"/>
      <c r="C232" s="212"/>
      <c r="D232" s="212"/>
      <c r="E232" s="212"/>
      <c r="F232" s="212"/>
      <c r="G232" s="212"/>
      <c r="H232" s="212"/>
      <c r="I232" s="212"/>
      <c r="J232" s="210"/>
    </row>
    <row r="233" customFormat="false" ht="18.2" hidden="false" customHeight="true" outlineLevel="0" collapsed="false">
      <c r="A233" s="211" t="s">
        <v>459</v>
      </c>
      <c r="B233" s="211"/>
      <c r="C233" s="211"/>
      <c r="D233" s="211"/>
      <c r="E233" s="211"/>
      <c r="F233" s="211"/>
      <c r="G233" s="211"/>
      <c r="H233" s="211"/>
      <c r="I233" s="211"/>
      <c r="J233" s="210"/>
    </row>
    <row r="234" customFormat="false" ht="34.9" hidden="false" customHeight="true" outlineLevel="0" collapsed="false">
      <c r="A234" s="273" t="s">
        <v>460</v>
      </c>
      <c r="B234" s="273"/>
      <c r="C234" s="273"/>
      <c r="D234" s="273"/>
      <c r="E234" s="274" t="s">
        <v>461</v>
      </c>
      <c r="F234" s="274"/>
      <c r="G234" s="275" t="s">
        <v>462</v>
      </c>
      <c r="H234" s="275"/>
      <c r="I234" s="275"/>
      <c r="J234" s="323" t="s">
        <v>640</v>
      </c>
    </row>
    <row r="235" customFormat="false" ht="66" hidden="false" customHeight="false" outlineLevel="0" collapsed="false">
      <c r="A235" s="329" t="s">
        <v>464</v>
      </c>
      <c r="B235" s="330" t="s">
        <v>465</v>
      </c>
      <c r="C235" s="330" t="s">
        <v>466</v>
      </c>
      <c r="D235" s="330" t="s">
        <v>467</v>
      </c>
      <c r="E235" s="331" t="s">
        <v>468</v>
      </c>
      <c r="F235" s="331" t="s">
        <v>469</v>
      </c>
      <c r="G235" s="331" t="s">
        <v>470</v>
      </c>
      <c r="H235" s="331" t="s">
        <v>471</v>
      </c>
      <c r="I235" s="332" t="s">
        <v>472</v>
      </c>
      <c r="J235" s="323"/>
    </row>
    <row r="236" customFormat="false" ht="16.5" hidden="false" customHeight="false" outlineLevel="0" collapsed="false">
      <c r="A236" s="333" t="s">
        <v>666</v>
      </c>
      <c r="B236" s="334" t="s">
        <v>661</v>
      </c>
      <c r="C236" s="334" t="s">
        <v>667</v>
      </c>
      <c r="D236" s="334" t="s">
        <v>668</v>
      </c>
      <c r="E236" s="334" t="s">
        <v>669</v>
      </c>
      <c r="F236" s="334" t="s">
        <v>513</v>
      </c>
      <c r="G236" s="334" t="s">
        <v>479</v>
      </c>
      <c r="H236" s="334" t="s">
        <v>479</v>
      </c>
      <c r="I236" s="335" t="s">
        <v>475</v>
      </c>
      <c r="J236" s="323" t="n">
        <v>100</v>
      </c>
    </row>
    <row r="237" customFormat="false" ht="16.5" hidden="false" customHeight="false" outlineLevel="0" collapsed="false">
      <c r="A237" s="218" t="n">
        <v>3.07</v>
      </c>
      <c r="B237" s="218" t="n">
        <v>3.37</v>
      </c>
      <c r="C237" s="218" t="n">
        <v>11.02</v>
      </c>
      <c r="D237" s="218" t="n">
        <v>102</v>
      </c>
      <c r="E237" s="218" t="n">
        <f aca="false">E236*E239</f>
        <v>98.85</v>
      </c>
      <c r="F237" s="218" t="n">
        <f aca="false">F236*F239</f>
        <v>1.05</v>
      </c>
      <c r="G237" s="218" t="n">
        <f aca="false">G236*G239</f>
        <v>0.15</v>
      </c>
      <c r="H237" s="218" t="n">
        <f aca="false">H236*H239</f>
        <v>0.15</v>
      </c>
      <c r="I237" s="218" t="n">
        <f aca="false">I236*I239</f>
        <v>0.45</v>
      </c>
      <c r="J237" s="323" t="n">
        <v>150</v>
      </c>
    </row>
    <row r="238" customFormat="false" ht="16.5" hidden="false" customHeight="false" outlineLevel="0" collapsed="false">
      <c r="A238" s="218" t="n">
        <v>4.1</v>
      </c>
      <c r="B238" s="218" t="n">
        <v>4.5</v>
      </c>
      <c r="C238" s="218" t="n">
        <v>14.7</v>
      </c>
      <c r="D238" s="218" t="n">
        <v>115</v>
      </c>
      <c r="E238" s="218" t="n">
        <v>131.78</v>
      </c>
      <c r="F238" s="218" t="n">
        <v>1.48</v>
      </c>
      <c r="G238" s="218" t="n">
        <v>0.17</v>
      </c>
      <c r="H238" s="218" t="n">
        <v>0.16</v>
      </c>
      <c r="I238" s="218" t="n">
        <v>0.6</v>
      </c>
      <c r="J238" s="323" t="n">
        <v>200</v>
      </c>
    </row>
    <row r="239" customFormat="false" ht="16.5" hidden="false" customHeight="false" outlineLevel="0" collapsed="false">
      <c r="A239" s="336" t="n">
        <v>1.5</v>
      </c>
      <c r="B239" s="336" t="n">
        <v>1.5</v>
      </c>
      <c r="C239" s="336" t="n">
        <v>1.5</v>
      </c>
      <c r="D239" s="336" t="n">
        <v>1.5</v>
      </c>
      <c r="E239" s="336" t="n">
        <v>1.5</v>
      </c>
      <c r="F239" s="336" t="n">
        <v>1.5</v>
      </c>
      <c r="G239" s="336" t="n">
        <v>1.5</v>
      </c>
      <c r="H239" s="336" t="n">
        <v>1.5</v>
      </c>
      <c r="I239" s="336" t="n">
        <v>1.5</v>
      </c>
      <c r="J239" s="337"/>
    </row>
    <row r="240" customFormat="false" ht="16.5" hidden="false" customHeight="false" outlineLevel="0" collapsed="false">
      <c r="A240" s="263"/>
      <c r="B240" s="263"/>
      <c r="C240" s="212"/>
      <c r="D240" s="212"/>
      <c r="E240" s="212"/>
      <c r="F240" s="212"/>
      <c r="G240" s="212"/>
      <c r="H240" s="212"/>
      <c r="I240" s="212"/>
      <c r="J240" s="210"/>
    </row>
    <row r="241" customFormat="false" ht="18.2" hidden="false" customHeight="true" outlineLevel="0" collapsed="false">
      <c r="A241" s="211" t="s">
        <v>482</v>
      </c>
      <c r="B241" s="211"/>
      <c r="C241" s="211"/>
      <c r="D241" s="211"/>
      <c r="E241" s="211"/>
      <c r="F241" s="211"/>
      <c r="G241" s="211"/>
      <c r="H241" s="211"/>
      <c r="I241" s="211"/>
      <c r="J241" s="210"/>
    </row>
    <row r="242" customFormat="false" ht="84.2" hidden="false" customHeight="true" outlineLevel="0" collapsed="false">
      <c r="A242" s="259" t="s">
        <v>702</v>
      </c>
      <c r="B242" s="259"/>
      <c r="C242" s="259"/>
      <c r="D242" s="259"/>
      <c r="E242" s="259"/>
      <c r="F242" s="259"/>
      <c r="G242" s="259"/>
      <c r="H242" s="259"/>
      <c r="I242" s="259"/>
      <c r="J242" s="259"/>
    </row>
    <row r="243" customFormat="false" ht="18.2" hidden="false" customHeight="true" outlineLevel="0" collapsed="false">
      <c r="A243" s="246" t="s">
        <v>484</v>
      </c>
      <c r="B243" s="246"/>
      <c r="C243" s="210" t="s">
        <v>485</v>
      </c>
      <c r="D243" s="210"/>
      <c r="E243" s="210"/>
      <c r="F243" s="210"/>
      <c r="G243" s="210"/>
      <c r="H243" s="210"/>
      <c r="I243" s="210"/>
      <c r="J243" s="210"/>
    </row>
    <row r="244" customFormat="false" ht="16.5" hidden="false" customHeight="false" outlineLevel="0" collapsed="false">
      <c r="A244" s="210"/>
      <c r="B244" s="210"/>
      <c r="C244" s="210"/>
      <c r="D244" s="210"/>
      <c r="E244" s="210"/>
      <c r="F244" s="210"/>
      <c r="G244" s="210"/>
      <c r="H244" s="210"/>
      <c r="I244" s="210"/>
      <c r="J244" s="210"/>
    </row>
    <row r="245" customFormat="false" ht="16.5" hidden="false" customHeight="false" outlineLevel="0" collapsed="false">
      <c r="A245" s="210" t="s">
        <v>496</v>
      </c>
      <c r="B245" s="210"/>
      <c r="C245" s="210" t="s">
        <v>497</v>
      </c>
      <c r="D245" s="210"/>
      <c r="E245" s="210"/>
      <c r="F245" s="210"/>
      <c r="G245" s="210"/>
      <c r="H245" s="210"/>
      <c r="I245" s="210"/>
      <c r="J245" s="210"/>
    </row>
    <row r="246" customFormat="false" ht="16.5" hidden="false" customHeight="false" outlineLevel="0" collapsed="false">
      <c r="A246" s="210"/>
      <c r="B246" s="210"/>
      <c r="C246" s="210"/>
      <c r="D246" s="210"/>
      <c r="E246" s="210"/>
      <c r="F246" s="210"/>
      <c r="G246" s="210"/>
      <c r="H246" s="210"/>
      <c r="I246" s="210"/>
      <c r="J246" s="210"/>
    </row>
    <row r="247" customFormat="false" ht="16.5" hidden="false" customHeight="false" outlineLevel="0" collapsed="false">
      <c r="A247" s="0"/>
      <c r="B247" s="0"/>
      <c r="C247" s="0"/>
      <c r="D247" s="0"/>
      <c r="E247" s="0"/>
      <c r="F247" s="0"/>
      <c r="G247" s="0"/>
      <c r="H247" s="0"/>
      <c r="I247" s="0"/>
      <c r="J247" s="0"/>
    </row>
    <row r="248" customFormat="false" ht="16.5" hidden="false" customHeight="false" outlineLevel="0" collapsed="false">
      <c r="A248" s="0"/>
      <c r="B248" s="0"/>
      <c r="C248" s="0"/>
      <c r="D248" s="0"/>
      <c r="E248" s="0"/>
      <c r="F248" s="0"/>
      <c r="G248" s="0"/>
      <c r="H248" s="0"/>
      <c r="I248" s="0"/>
      <c r="J248" s="0"/>
    </row>
    <row r="249" customFormat="false" ht="18.4" hidden="false" customHeight="true" outlineLevel="0" collapsed="false">
      <c r="A249" s="317" t="s">
        <v>441</v>
      </c>
      <c r="B249" s="317"/>
      <c r="C249" s="213" t="s">
        <v>703</v>
      </c>
      <c r="D249" s="213"/>
      <c r="E249" s="213"/>
      <c r="F249" s="213"/>
      <c r="G249" s="213"/>
      <c r="H249" s="213"/>
      <c r="I249" s="213"/>
      <c r="J249" s="210"/>
    </row>
    <row r="250" customFormat="false" ht="18.4" hidden="false" customHeight="true" outlineLevel="0" collapsed="false">
      <c r="A250" s="317" t="s">
        <v>443</v>
      </c>
      <c r="B250" s="317"/>
      <c r="C250" s="214" t="s">
        <v>704</v>
      </c>
      <c r="D250" s="214"/>
      <c r="E250" s="214"/>
      <c r="F250" s="214"/>
      <c r="G250" s="214"/>
      <c r="H250" s="214"/>
      <c r="I250" s="214"/>
      <c r="J250" s="210"/>
    </row>
    <row r="251" customFormat="false" ht="16.5" hidden="false" customHeight="false" outlineLevel="0" collapsed="false">
      <c r="A251" s="0"/>
      <c r="B251" s="0"/>
      <c r="C251" s="215"/>
      <c r="D251" s="215"/>
      <c r="E251" s="215"/>
      <c r="F251" s="215"/>
      <c r="G251" s="215"/>
      <c r="H251" s="215"/>
      <c r="I251" s="215"/>
      <c r="J251" s="210"/>
    </row>
    <row r="252" customFormat="false" ht="18.4" hidden="false" customHeight="true" outlineLevel="0" collapsed="false">
      <c r="A252" s="128" t="s">
        <v>445</v>
      </c>
      <c r="B252" s="128"/>
      <c r="C252" s="128" t="s">
        <v>499</v>
      </c>
      <c r="D252" s="128"/>
      <c r="E252" s="128"/>
      <c r="F252" s="128"/>
      <c r="G252" s="128"/>
      <c r="H252" s="128"/>
      <c r="I252" s="128"/>
      <c r="J252" s="210"/>
    </row>
    <row r="253" customFormat="false" ht="18.2" hidden="false" customHeight="true" outlineLevel="0" collapsed="false">
      <c r="A253" s="128"/>
      <c r="B253" s="128"/>
      <c r="C253" s="217"/>
      <c r="D253" s="217"/>
      <c r="E253" s="217"/>
      <c r="F253" s="217"/>
      <c r="G253" s="217"/>
      <c r="H253" s="217"/>
      <c r="I253" s="212"/>
      <c r="J253" s="210"/>
    </row>
    <row r="254" customFormat="false" ht="18.4" hidden="false" customHeight="true" outlineLevel="0" collapsed="false">
      <c r="A254" s="294" t="s">
        <v>448</v>
      </c>
      <c r="B254" s="294"/>
      <c r="C254" s="219" t="s">
        <v>449</v>
      </c>
      <c r="D254" s="219"/>
      <c r="E254" s="219"/>
      <c r="F254" s="219"/>
      <c r="G254" s="219"/>
      <c r="H254" s="219"/>
      <c r="I254" s="219"/>
      <c r="J254" s="219"/>
    </row>
    <row r="255" customFormat="false" ht="16.5" hidden="false" customHeight="false" outlineLevel="0" collapsed="false">
      <c r="A255" s="294"/>
      <c r="B255" s="294"/>
      <c r="C255" s="218" t="s">
        <v>450</v>
      </c>
      <c r="D255" s="218"/>
      <c r="E255" s="318"/>
      <c r="F255" s="319"/>
      <c r="G255" s="325" t="s">
        <v>450</v>
      </c>
      <c r="H255" s="325"/>
      <c r="I255" s="320"/>
      <c r="J255" s="320"/>
    </row>
    <row r="256" customFormat="false" ht="33" hidden="false" customHeight="false" outlineLevel="0" collapsed="false">
      <c r="A256" s="294"/>
      <c r="B256" s="294"/>
      <c r="C256" s="219" t="s">
        <v>451</v>
      </c>
      <c r="D256" s="219" t="s">
        <v>452</v>
      </c>
      <c r="E256" s="219"/>
      <c r="F256" s="219"/>
      <c r="G256" s="219" t="s">
        <v>451</v>
      </c>
      <c r="H256" s="326" t="s">
        <v>452</v>
      </c>
      <c r="I256" s="219"/>
      <c r="J256" s="219"/>
    </row>
    <row r="257" customFormat="false" ht="18.2" hidden="false" customHeight="true" outlineLevel="0" collapsed="false">
      <c r="A257" s="223" t="s">
        <v>705</v>
      </c>
      <c r="B257" s="223"/>
      <c r="C257" s="304" t="n">
        <v>44</v>
      </c>
      <c r="D257" s="304" t="n">
        <v>44</v>
      </c>
      <c r="E257" s="327"/>
      <c r="F257" s="327"/>
      <c r="G257" s="327" t="n">
        <v>30</v>
      </c>
      <c r="H257" s="327" t="n">
        <v>30</v>
      </c>
      <c r="I257" s="243"/>
      <c r="J257" s="321"/>
    </row>
    <row r="258" customFormat="false" ht="18.4" hidden="false" customHeight="true" outlineLevel="0" collapsed="false">
      <c r="A258" s="227" t="s">
        <v>530</v>
      </c>
      <c r="B258" s="227"/>
      <c r="C258" s="307" t="n">
        <v>130</v>
      </c>
      <c r="D258" s="307" t="n">
        <v>130</v>
      </c>
      <c r="E258" s="327"/>
      <c r="F258" s="327"/>
      <c r="G258" s="327" t="n">
        <v>97.5</v>
      </c>
      <c r="H258" s="327" t="n">
        <v>97.5</v>
      </c>
      <c r="I258" s="243"/>
      <c r="J258" s="321"/>
    </row>
    <row r="259" customFormat="false" ht="18.4" hidden="false" customHeight="true" outlineLevel="0" collapsed="false">
      <c r="A259" s="227" t="s">
        <v>455</v>
      </c>
      <c r="B259" s="227"/>
      <c r="C259" s="307" t="n">
        <v>1</v>
      </c>
      <c r="D259" s="307" t="n">
        <v>1</v>
      </c>
      <c r="E259" s="327"/>
      <c r="F259" s="327"/>
      <c r="G259" s="327" t="n">
        <v>1</v>
      </c>
      <c r="H259" s="327" t="n">
        <v>1</v>
      </c>
      <c r="I259" s="243"/>
      <c r="J259" s="321"/>
    </row>
    <row r="260" customFormat="false" ht="18.4" hidden="false" customHeight="true" outlineLevel="0" collapsed="false">
      <c r="A260" s="227" t="s">
        <v>615</v>
      </c>
      <c r="B260" s="227"/>
      <c r="C260" s="307" t="n">
        <v>6</v>
      </c>
      <c r="D260" s="307" t="n">
        <v>6</v>
      </c>
      <c r="E260" s="327"/>
      <c r="F260" s="327"/>
      <c r="G260" s="327" t="n">
        <v>4.5</v>
      </c>
      <c r="H260" s="327" t="n">
        <v>4.5</v>
      </c>
      <c r="I260" s="243"/>
      <c r="J260" s="321"/>
    </row>
    <row r="261" customFormat="false" ht="18.4" hidden="false" customHeight="true" outlineLevel="0" collapsed="false">
      <c r="A261" s="227" t="s">
        <v>454</v>
      </c>
      <c r="B261" s="227"/>
      <c r="C261" s="307" t="n">
        <v>45</v>
      </c>
      <c r="D261" s="307" t="n">
        <v>45</v>
      </c>
      <c r="E261" s="327"/>
      <c r="F261" s="327"/>
      <c r="G261" s="327" t="n">
        <v>33</v>
      </c>
      <c r="H261" s="327" t="n">
        <v>33</v>
      </c>
      <c r="I261" s="243"/>
      <c r="J261" s="321"/>
    </row>
    <row r="262" customFormat="false" ht="18.4" hidden="false" customHeight="true" outlineLevel="0" collapsed="false">
      <c r="A262" s="227" t="s">
        <v>31</v>
      </c>
      <c r="B262" s="227"/>
      <c r="C262" s="307" t="n">
        <v>5</v>
      </c>
      <c r="D262" s="307" t="n">
        <v>5</v>
      </c>
      <c r="E262" s="327"/>
      <c r="F262" s="327"/>
      <c r="G262" s="327" t="n">
        <v>5</v>
      </c>
      <c r="H262" s="327" t="n">
        <v>5</v>
      </c>
      <c r="I262" s="243"/>
      <c r="J262" s="321"/>
    </row>
    <row r="263" customFormat="false" ht="18.2" hidden="false" customHeight="true" outlineLevel="0" collapsed="false">
      <c r="A263" s="234" t="s">
        <v>458</v>
      </c>
      <c r="B263" s="234"/>
      <c r="C263" s="243"/>
      <c r="D263" s="309" t="s">
        <v>101</v>
      </c>
      <c r="E263" s="328"/>
      <c r="F263" s="283"/>
      <c r="G263" s="283"/>
      <c r="H263" s="307" t="s">
        <v>333</v>
      </c>
      <c r="I263" s="243"/>
      <c r="J263" s="321"/>
    </row>
    <row r="264" customFormat="false" ht="18.2" hidden="false" customHeight="true" outlineLevel="0" collapsed="false">
      <c r="A264" s="211"/>
      <c r="B264" s="211"/>
      <c r="C264" s="212"/>
      <c r="D264" s="212"/>
      <c r="E264" s="212"/>
      <c r="F264" s="212"/>
      <c r="G264" s="212"/>
      <c r="H264" s="212"/>
      <c r="I264" s="212"/>
      <c r="J264" s="210"/>
    </row>
    <row r="265" customFormat="false" ht="18.2" hidden="false" customHeight="true" outlineLevel="0" collapsed="false">
      <c r="A265" s="211" t="s">
        <v>459</v>
      </c>
      <c r="B265" s="211"/>
      <c r="C265" s="211"/>
      <c r="D265" s="211"/>
      <c r="E265" s="211"/>
      <c r="F265" s="211"/>
      <c r="G265" s="211"/>
      <c r="H265" s="211"/>
      <c r="I265" s="211"/>
      <c r="J265" s="210"/>
    </row>
    <row r="266" customFormat="false" ht="34.9" hidden="false" customHeight="true" outlineLevel="0" collapsed="false">
      <c r="A266" s="273" t="s">
        <v>460</v>
      </c>
      <c r="B266" s="273"/>
      <c r="C266" s="273"/>
      <c r="D266" s="273"/>
      <c r="E266" s="274" t="s">
        <v>461</v>
      </c>
      <c r="F266" s="274"/>
      <c r="G266" s="275" t="s">
        <v>462</v>
      </c>
      <c r="H266" s="275"/>
      <c r="I266" s="275"/>
      <c r="J266" s="323" t="s">
        <v>640</v>
      </c>
    </row>
    <row r="267" customFormat="false" ht="66" hidden="false" customHeight="false" outlineLevel="0" collapsed="false">
      <c r="A267" s="329" t="s">
        <v>464</v>
      </c>
      <c r="B267" s="330" t="s">
        <v>465</v>
      </c>
      <c r="C267" s="330" t="s">
        <v>466</v>
      </c>
      <c r="D267" s="330" t="s">
        <v>467</v>
      </c>
      <c r="E267" s="331" t="s">
        <v>468</v>
      </c>
      <c r="F267" s="331" t="s">
        <v>469</v>
      </c>
      <c r="G267" s="331" t="s">
        <v>470</v>
      </c>
      <c r="H267" s="331" t="s">
        <v>471</v>
      </c>
      <c r="I267" s="332" t="s">
        <v>472</v>
      </c>
      <c r="J267" s="323"/>
    </row>
    <row r="268" customFormat="false" ht="16.5" hidden="false" customHeight="false" outlineLevel="0" collapsed="false">
      <c r="A268" s="333" t="s">
        <v>666</v>
      </c>
      <c r="B268" s="334" t="s">
        <v>661</v>
      </c>
      <c r="C268" s="334" t="s">
        <v>667</v>
      </c>
      <c r="D268" s="334" t="s">
        <v>668</v>
      </c>
      <c r="E268" s="334" t="s">
        <v>669</v>
      </c>
      <c r="F268" s="334" t="s">
        <v>513</v>
      </c>
      <c r="G268" s="334" t="s">
        <v>479</v>
      </c>
      <c r="H268" s="334" t="s">
        <v>479</v>
      </c>
      <c r="I268" s="335" t="s">
        <v>475</v>
      </c>
      <c r="J268" s="323" t="n">
        <v>100</v>
      </c>
    </row>
    <row r="269" customFormat="false" ht="16.5" hidden="false" customHeight="false" outlineLevel="0" collapsed="false">
      <c r="A269" s="218" t="n">
        <v>3.07</v>
      </c>
      <c r="B269" s="218" t="n">
        <v>3.37</v>
      </c>
      <c r="C269" s="218" t="n">
        <v>11.02</v>
      </c>
      <c r="D269" s="218" t="n">
        <v>102</v>
      </c>
      <c r="E269" s="218" t="n">
        <f aca="false">E268*E271</f>
        <v>98.85</v>
      </c>
      <c r="F269" s="218" t="n">
        <f aca="false">F268*F271</f>
        <v>1.05</v>
      </c>
      <c r="G269" s="218" t="n">
        <f aca="false">G268*G271</f>
        <v>0.15</v>
      </c>
      <c r="H269" s="218" t="n">
        <f aca="false">H268*H271</f>
        <v>0.15</v>
      </c>
      <c r="I269" s="218" t="n">
        <f aca="false">I268*I271</f>
        <v>0.45</v>
      </c>
      <c r="J269" s="323" t="n">
        <v>150</v>
      </c>
    </row>
    <row r="270" customFormat="false" ht="16.5" hidden="false" customHeight="false" outlineLevel="0" collapsed="false">
      <c r="A270" s="218" t="n">
        <v>4.1</v>
      </c>
      <c r="B270" s="218" t="n">
        <v>4.5</v>
      </c>
      <c r="C270" s="218" t="n">
        <v>14.7</v>
      </c>
      <c r="D270" s="218" t="n">
        <v>115</v>
      </c>
      <c r="E270" s="218" t="n">
        <v>131.78</v>
      </c>
      <c r="F270" s="218" t="n">
        <v>1.48</v>
      </c>
      <c r="G270" s="218" t="n">
        <v>0.17</v>
      </c>
      <c r="H270" s="218" t="n">
        <v>0.16</v>
      </c>
      <c r="I270" s="218" t="n">
        <v>0.6</v>
      </c>
      <c r="J270" s="323" t="n">
        <v>200</v>
      </c>
    </row>
    <row r="271" customFormat="false" ht="16.5" hidden="false" customHeight="false" outlineLevel="0" collapsed="false">
      <c r="A271" s="336" t="n">
        <v>1.5</v>
      </c>
      <c r="B271" s="336" t="n">
        <v>1.5</v>
      </c>
      <c r="C271" s="336" t="n">
        <v>1.5</v>
      </c>
      <c r="D271" s="336" t="n">
        <v>1.5</v>
      </c>
      <c r="E271" s="336" t="n">
        <v>1.5</v>
      </c>
      <c r="F271" s="336" t="n">
        <v>1.5</v>
      </c>
      <c r="G271" s="336" t="n">
        <v>1.5</v>
      </c>
      <c r="H271" s="336" t="n">
        <v>1.5</v>
      </c>
      <c r="I271" s="336" t="n">
        <v>1.5</v>
      </c>
      <c r="J271" s="337"/>
    </row>
    <row r="272" customFormat="false" ht="16.5" hidden="false" customHeight="false" outlineLevel="0" collapsed="false">
      <c r="A272" s="263"/>
      <c r="B272" s="263"/>
      <c r="C272" s="212"/>
      <c r="D272" s="212"/>
      <c r="E272" s="212"/>
      <c r="F272" s="212"/>
      <c r="G272" s="212"/>
      <c r="H272" s="212"/>
      <c r="I272" s="212"/>
      <c r="J272" s="210"/>
    </row>
    <row r="273" customFormat="false" ht="18.2" hidden="false" customHeight="true" outlineLevel="0" collapsed="false">
      <c r="A273" s="211" t="s">
        <v>482</v>
      </c>
      <c r="B273" s="211"/>
      <c r="C273" s="211"/>
      <c r="D273" s="211"/>
      <c r="E273" s="211"/>
      <c r="F273" s="211"/>
      <c r="G273" s="211"/>
      <c r="H273" s="211"/>
      <c r="I273" s="211"/>
      <c r="J273" s="210"/>
    </row>
    <row r="274" customFormat="false" ht="84.2" hidden="false" customHeight="true" outlineLevel="0" collapsed="false">
      <c r="A274" s="259" t="s">
        <v>706</v>
      </c>
      <c r="B274" s="259"/>
      <c r="C274" s="259"/>
      <c r="D274" s="259"/>
      <c r="E274" s="259"/>
      <c r="F274" s="259"/>
      <c r="G274" s="259"/>
      <c r="H274" s="259"/>
      <c r="I274" s="259"/>
      <c r="J274" s="259"/>
    </row>
    <row r="275" customFormat="false" ht="18.2" hidden="false" customHeight="true" outlineLevel="0" collapsed="false">
      <c r="A275" s="246" t="s">
        <v>484</v>
      </c>
      <c r="B275" s="246"/>
      <c r="C275" s="210" t="s">
        <v>485</v>
      </c>
      <c r="D275" s="210"/>
      <c r="E275" s="210"/>
      <c r="F275" s="210"/>
      <c r="G275" s="210"/>
      <c r="H275" s="210"/>
      <c r="I275" s="210"/>
      <c r="J275" s="210"/>
    </row>
    <row r="276" customFormat="false" ht="16.5" hidden="false" customHeight="false" outlineLevel="0" collapsed="false">
      <c r="A276" s="210"/>
      <c r="B276" s="210"/>
      <c r="C276" s="210"/>
      <c r="D276" s="210"/>
      <c r="E276" s="210"/>
      <c r="F276" s="210"/>
      <c r="G276" s="210"/>
      <c r="H276" s="210"/>
      <c r="I276" s="210"/>
      <c r="J276" s="210"/>
    </row>
    <row r="277" customFormat="false" ht="16.5" hidden="false" customHeight="false" outlineLevel="0" collapsed="false">
      <c r="A277" s="210" t="s">
        <v>496</v>
      </c>
      <c r="B277" s="210"/>
      <c r="C277" s="210" t="s">
        <v>497</v>
      </c>
      <c r="D277" s="210"/>
      <c r="E277" s="210"/>
      <c r="F277" s="210"/>
      <c r="G277" s="210"/>
      <c r="H277" s="210"/>
      <c r="I277" s="210"/>
      <c r="J277" s="210"/>
    </row>
    <row r="278" customFormat="false" ht="16.5" hidden="false" customHeight="false" outlineLevel="0" collapsed="false">
      <c r="A278" s="0"/>
      <c r="B278" s="0"/>
      <c r="C278" s="0"/>
      <c r="D278" s="0"/>
      <c r="E278" s="0"/>
      <c r="F278" s="0"/>
      <c r="G278" s="0"/>
      <c r="H278" s="0"/>
      <c r="I278" s="0"/>
      <c r="J278" s="0"/>
    </row>
    <row r="279" customFormat="false" ht="16.5" hidden="false" customHeight="false" outlineLevel="0" collapsed="false">
      <c r="A279" s="0"/>
      <c r="B279" s="0"/>
      <c r="C279" s="0"/>
      <c r="D279" s="0"/>
      <c r="E279" s="0"/>
      <c r="F279" s="0"/>
      <c r="G279" s="0"/>
      <c r="H279" s="0"/>
      <c r="I279" s="0"/>
      <c r="J279" s="0"/>
    </row>
    <row r="280" customFormat="false" ht="16.5" hidden="false" customHeight="false" outlineLevel="0" collapsed="false">
      <c r="A280" s="0"/>
      <c r="B280" s="0"/>
      <c r="C280" s="0"/>
      <c r="D280" s="0"/>
      <c r="E280" s="0"/>
      <c r="F280" s="0"/>
      <c r="G280" s="0"/>
      <c r="H280" s="0"/>
      <c r="I280" s="0"/>
      <c r="J280" s="0"/>
    </row>
    <row r="281" customFormat="false" ht="16.5" hidden="false" customHeight="false" outlineLevel="0" collapsed="false">
      <c r="A281" s="0"/>
      <c r="B281" s="0"/>
      <c r="C281" s="0"/>
      <c r="D281" s="0"/>
      <c r="E281" s="0"/>
      <c r="F281" s="0"/>
      <c r="G281" s="0"/>
      <c r="H281" s="0"/>
      <c r="I281" s="0"/>
      <c r="J281" s="0"/>
    </row>
    <row r="282" customFormat="false" ht="16.35" hidden="false" customHeight="true" outlineLevel="0" collapsed="false">
      <c r="A282" s="317" t="s">
        <v>441</v>
      </c>
      <c r="B282" s="317"/>
      <c r="C282" s="213" t="s">
        <v>707</v>
      </c>
      <c r="D282" s="213"/>
      <c r="E282" s="213"/>
      <c r="F282" s="213"/>
      <c r="G282" s="213"/>
      <c r="H282" s="213"/>
      <c r="I282" s="213"/>
      <c r="J282" s="210"/>
    </row>
    <row r="283" customFormat="false" ht="16.35" hidden="false" customHeight="true" outlineLevel="0" collapsed="false">
      <c r="A283" s="317" t="s">
        <v>443</v>
      </c>
      <c r="B283" s="317"/>
      <c r="C283" s="214" t="s">
        <v>708</v>
      </c>
      <c r="D283" s="214"/>
      <c r="E283" s="214"/>
      <c r="F283" s="214"/>
      <c r="G283" s="214"/>
      <c r="H283" s="214"/>
      <c r="I283" s="214"/>
      <c r="J283" s="210"/>
    </row>
    <row r="284" customFormat="false" ht="32.85" hidden="false" customHeight="true" outlineLevel="0" collapsed="false">
      <c r="A284" s="128" t="s">
        <v>445</v>
      </c>
      <c r="B284" s="128"/>
      <c r="C284" s="128" t="s">
        <v>656</v>
      </c>
      <c r="D284" s="128"/>
      <c r="E284" s="128"/>
      <c r="F284" s="128"/>
      <c r="G284" s="128"/>
      <c r="H284" s="128"/>
      <c r="I284" s="128"/>
      <c r="J284" s="210"/>
    </row>
    <row r="285" customFormat="false" ht="16.15" hidden="false" customHeight="true" outlineLevel="0" collapsed="false">
      <c r="A285" s="128"/>
      <c r="B285" s="128"/>
      <c r="C285" s="217"/>
      <c r="D285" s="217"/>
      <c r="E285" s="217"/>
      <c r="F285" s="217"/>
      <c r="G285" s="217"/>
      <c r="H285" s="217"/>
      <c r="I285" s="212"/>
      <c r="J285" s="210"/>
    </row>
    <row r="286" customFormat="false" ht="16.35" hidden="false" customHeight="true" outlineLevel="0" collapsed="false">
      <c r="A286" s="294" t="s">
        <v>448</v>
      </c>
      <c r="B286" s="294"/>
      <c r="C286" s="219" t="s">
        <v>449</v>
      </c>
      <c r="D286" s="219"/>
      <c r="E286" s="219"/>
      <c r="F286" s="219"/>
      <c r="G286" s="219"/>
      <c r="H286" s="219"/>
      <c r="I286" s="219"/>
      <c r="J286" s="219"/>
    </row>
    <row r="287" customFormat="false" ht="16.5" hidden="false" customHeight="false" outlineLevel="0" collapsed="false">
      <c r="A287" s="294"/>
      <c r="B287" s="294"/>
      <c r="C287" s="218" t="s">
        <v>450</v>
      </c>
      <c r="D287" s="218"/>
      <c r="E287" s="318"/>
      <c r="F287" s="319"/>
      <c r="G287" s="218" t="s">
        <v>450</v>
      </c>
      <c r="H287" s="218"/>
      <c r="I287" s="318"/>
      <c r="J287" s="320"/>
    </row>
    <row r="288" customFormat="false" ht="33" hidden="false" customHeight="false" outlineLevel="0" collapsed="false">
      <c r="A288" s="294"/>
      <c r="B288" s="294"/>
      <c r="C288" s="219" t="s">
        <v>451</v>
      </c>
      <c r="D288" s="219" t="s">
        <v>452</v>
      </c>
      <c r="E288" s="219"/>
      <c r="F288" s="219"/>
      <c r="G288" s="219" t="s">
        <v>451</v>
      </c>
      <c r="H288" s="219" t="s">
        <v>452</v>
      </c>
      <c r="I288" s="219"/>
      <c r="J288" s="219"/>
    </row>
    <row r="289" customFormat="false" ht="16.35" hidden="false" customHeight="true" outlineLevel="0" collapsed="false">
      <c r="A289" s="223" t="s">
        <v>501</v>
      </c>
      <c r="B289" s="223"/>
      <c r="C289" s="304" t="n">
        <v>31</v>
      </c>
      <c r="D289" s="304" t="n">
        <v>31</v>
      </c>
      <c r="E289" s="320" t="n">
        <v>23.2</v>
      </c>
      <c r="F289" s="320"/>
      <c r="G289" s="320" t="n">
        <v>23.2</v>
      </c>
      <c r="H289" s="320" t="n">
        <v>23.2</v>
      </c>
      <c r="I289" s="243"/>
      <c r="J289" s="321"/>
    </row>
    <row r="290" customFormat="false" ht="16.35" hidden="false" customHeight="true" outlineLevel="0" collapsed="false">
      <c r="A290" s="227" t="s">
        <v>454</v>
      </c>
      <c r="B290" s="227"/>
      <c r="C290" s="307" t="n">
        <v>65</v>
      </c>
      <c r="D290" s="307" t="n">
        <v>65</v>
      </c>
      <c r="E290" s="320" t="n">
        <v>48</v>
      </c>
      <c r="F290" s="320"/>
      <c r="G290" s="320" t="n">
        <v>48</v>
      </c>
      <c r="H290" s="320" t="n">
        <v>48</v>
      </c>
      <c r="I290" s="243"/>
      <c r="J290" s="321"/>
    </row>
    <row r="291" customFormat="false" ht="16.35" hidden="false" customHeight="true" outlineLevel="0" collapsed="false">
      <c r="A291" s="227" t="s">
        <v>615</v>
      </c>
      <c r="B291" s="227"/>
      <c r="C291" s="307" t="n">
        <v>6</v>
      </c>
      <c r="D291" s="307" t="n">
        <v>6</v>
      </c>
      <c r="E291" s="320" t="n">
        <v>4.5</v>
      </c>
      <c r="F291" s="320"/>
      <c r="G291" s="320" t="n">
        <v>4.5</v>
      </c>
      <c r="H291" s="320" t="n">
        <v>4.5</v>
      </c>
      <c r="I291" s="243"/>
      <c r="J291" s="321"/>
    </row>
    <row r="292" customFormat="false" ht="16.35" hidden="false" customHeight="true" outlineLevel="0" collapsed="false">
      <c r="A292" s="227" t="s">
        <v>31</v>
      </c>
      <c r="B292" s="227"/>
      <c r="C292" s="307" t="n">
        <v>5</v>
      </c>
      <c r="D292" s="307" t="n">
        <v>5</v>
      </c>
      <c r="E292" s="320" t="n">
        <v>5</v>
      </c>
      <c r="F292" s="320"/>
      <c r="G292" s="320" t="n">
        <v>5</v>
      </c>
      <c r="H292" s="320" t="n">
        <v>5</v>
      </c>
      <c r="I292" s="243"/>
      <c r="J292" s="321"/>
    </row>
    <row r="293" customFormat="false" ht="16.35" hidden="false" customHeight="true" outlineLevel="0" collapsed="false">
      <c r="A293" s="227" t="s">
        <v>29</v>
      </c>
      <c r="B293" s="227"/>
      <c r="C293" s="307" t="n">
        <v>130</v>
      </c>
      <c r="D293" s="307" t="n">
        <v>130</v>
      </c>
      <c r="E293" s="320" t="n">
        <v>97.5</v>
      </c>
      <c r="F293" s="320"/>
      <c r="G293" s="320" t="n">
        <v>97.5</v>
      </c>
      <c r="H293" s="320" t="n">
        <v>97.5</v>
      </c>
      <c r="I293" s="243"/>
      <c r="J293" s="321"/>
    </row>
    <row r="294" customFormat="false" ht="16.35" hidden="false" customHeight="true" outlineLevel="0" collapsed="false">
      <c r="A294" s="229" t="s">
        <v>639</v>
      </c>
      <c r="B294" s="229"/>
      <c r="C294" s="307" t="n">
        <v>1</v>
      </c>
      <c r="D294" s="307" t="n">
        <v>1</v>
      </c>
      <c r="E294" s="320" t="n">
        <v>1</v>
      </c>
      <c r="F294" s="320"/>
      <c r="G294" s="320" t="n">
        <v>1</v>
      </c>
      <c r="H294" s="320" t="n">
        <v>1</v>
      </c>
      <c r="I294" s="243"/>
      <c r="J294" s="321"/>
    </row>
    <row r="295" customFormat="false" ht="16.5" hidden="false" customHeight="false" outlineLevel="0" collapsed="false">
      <c r="A295" s="229" t="s">
        <v>615</v>
      </c>
      <c r="B295" s="229"/>
      <c r="C295" s="307"/>
      <c r="D295" s="307"/>
      <c r="E295" s="320" t="n">
        <v>5</v>
      </c>
      <c r="F295" s="320"/>
      <c r="G295" s="320" t="n">
        <v>5</v>
      </c>
      <c r="H295" s="320"/>
      <c r="I295" s="243"/>
      <c r="J295" s="321"/>
    </row>
    <row r="296" customFormat="false" ht="16.15" hidden="false" customHeight="true" outlineLevel="0" collapsed="false">
      <c r="A296" s="234" t="s">
        <v>458</v>
      </c>
      <c r="B296" s="234"/>
      <c r="C296" s="243"/>
      <c r="D296" s="309" t="s">
        <v>101</v>
      </c>
      <c r="E296" s="320"/>
      <c r="F296" s="320"/>
      <c r="G296" s="320" t="s">
        <v>325</v>
      </c>
      <c r="H296" s="322" t="s">
        <v>333</v>
      </c>
      <c r="I296" s="243"/>
      <c r="J296" s="321"/>
    </row>
    <row r="297" customFormat="false" ht="16.15" hidden="false" customHeight="true" outlineLevel="0" collapsed="false">
      <c r="A297" s="211"/>
      <c r="B297" s="211"/>
      <c r="C297" s="212"/>
      <c r="D297" s="212"/>
      <c r="E297" s="212"/>
      <c r="F297" s="212"/>
      <c r="G297" s="212"/>
      <c r="H297" s="212"/>
      <c r="I297" s="212"/>
      <c r="J297" s="210"/>
    </row>
    <row r="298" customFormat="false" ht="16.15" hidden="false" customHeight="true" outlineLevel="0" collapsed="false">
      <c r="A298" s="211" t="s">
        <v>459</v>
      </c>
      <c r="B298" s="211"/>
      <c r="C298" s="211"/>
      <c r="D298" s="211"/>
      <c r="E298" s="211"/>
      <c r="F298" s="211"/>
      <c r="G298" s="211"/>
      <c r="H298" s="211"/>
      <c r="I298" s="211"/>
      <c r="J298" s="210"/>
    </row>
    <row r="299" customFormat="false" ht="65.85" hidden="false" customHeight="true" outlineLevel="0" collapsed="false">
      <c r="A299" s="284" t="s">
        <v>460</v>
      </c>
      <c r="B299" s="284"/>
      <c r="C299" s="284"/>
      <c r="D299" s="284"/>
      <c r="E299" s="237" t="s">
        <v>461</v>
      </c>
      <c r="F299" s="237"/>
      <c r="G299" s="237" t="s">
        <v>462</v>
      </c>
      <c r="H299" s="237"/>
      <c r="I299" s="237"/>
      <c r="J299" s="323" t="s">
        <v>616</v>
      </c>
    </row>
    <row r="300" customFormat="false" ht="66" hidden="false" customHeight="false" outlineLevel="0" collapsed="false">
      <c r="A300" s="237" t="s">
        <v>464</v>
      </c>
      <c r="B300" s="237" t="s">
        <v>465</v>
      </c>
      <c r="C300" s="237" t="s">
        <v>466</v>
      </c>
      <c r="D300" s="237" t="s">
        <v>467</v>
      </c>
      <c r="E300" s="284" t="s">
        <v>468</v>
      </c>
      <c r="F300" s="284" t="s">
        <v>469</v>
      </c>
      <c r="G300" s="284" t="s">
        <v>470</v>
      </c>
      <c r="H300" s="284" t="s">
        <v>471</v>
      </c>
      <c r="I300" s="284" t="s">
        <v>472</v>
      </c>
      <c r="J300" s="323"/>
    </row>
    <row r="301" customFormat="false" ht="16.5" hidden="false" customHeight="false" outlineLevel="0" collapsed="false">
      <c r="A301" s="218" t="s">
        <v>657</v>
      </c>
      <c r="B301" s="218" t="s">
        <v>658</v>
      </c>
      <c r="C301" s="218" t="s">
        <v>659</v>
      </c>
      <c r="D301" s="218" t="s">
        <v>660</v>
      </c>
      <c r="E301" s="218" t="s">
        <v>661</v>
      </c>
      <c r="F301" s="218" t="s">
        <v>480</v>
      </c>
      <c r="G301" s="218" t="n">
        <v>0.015</v>
      </c>
      <c r="H301" s="218" t="n">
        <v>0.01</v>
      </c>
      <c r="I301" s="218" t="s">
        <v>512</v>
      </c>
      <c r="J301" s="321" t="n">
        <v>100</v>
      </c>
    </row>
    <row r="302" customFormat="false" ht="16.5" hidden="false" customHeight="false" outlineLevel="0" collapsed="false">
      <c r="A302" s="218" t="n">
        <v>4.5</v>
      </c>
      <c r="B302" s="218" t="n">
        <v>5</v>
      </c>
      <c r="C302" s="218" t="n">
        <v>38.1</v>
      </c>
      <c r="D302" s="218" t="n">
        <v>180</v>
      </c>
      <c r="E302" s="218" t="n">
        <v>5.86</v>
      </c>
      <c r="F302" s="218" t="n">
        <v>0.32</v>
      </c>
      <c r="G302" s="324" t="n">
        <v>0.025</v>
      </c>
      <c r="H302" s="218" t="n">
        <v>0.015</v>
      </c>
      <c r="I302" s="218" t="n">
        <v>0</v>
      </c>
      <c r="J302" s="321" t="n">
        <v>150</v>
      </c>
    </row>
    <row r="303" customFormat="false" ht="16.5" hidden="false" customHeight="false" outlineLevel="0" collapsed="false">
      <c r="A303" s="218" t="n">
        <v>6</v>
      </c>
      <c r="B303" s="218" t="n">
        <v>6.66</v>
      </c>
      <c r="C303" s="218" t="n">
        <v>50.8</v>
      </c>
      <c r="D303" s="218" t="n">
        <v>240</v>
      </c>
      <c r="E303" s="218" t="n">
        <v>7.82</v>
      </c>
      <c r="F303" s="218" t="n">
        <v>0.43</v>
      </c>
      <c r="G303" s="218" t="n">
        <v>0.03</v>
      </c>
      <c r="H303" s="218" t="n">
        <v>0.02</v>
      </c>
      <c r="I303" s="270" t="n">
        <v>0</v>
      </c>
      <c r="J303" s="321" t="n">
        <v>200</v>
      </c>
    </row>
    <row r="304" customFormat="false" ht="16.15" hidden="false" customHeight="true" outlineLevel="0" collapsed="false">
      <c r="A304" s="211" t="s">
        <v>482</v>
      </c>
      <c r="B304" s="211"/>
      <c r="C304" s="211"/>
      <c r="D304" s="211"/>
      <c r="E304" s="211"/>
      <c r="F304" s="211"/>
      <c r="G304" s="211"/>
      <c r="H304" s="211"/>
      <c r="I304" s="211"/>
      <c r="J304" s="210"/>
    </row>
    <row r="305" customFormat="false" ht="85.35" hidden="false" customHeight="true" outlineLevel="0" collapsed="false">
      <c r="A305" s="259" t="s">
        <v>709</v>
      </c>
      <c r="B305" s="259"/>
      <c r="C305" s="259"/>
      <c r="D305" s="259"/>
      <c r="E305" s="259"/>
      <c r="F305" s="259"/>
      <c r="G305" s="259"/>
      <c r="H305" s="259"/>
      <c r="I305" s="259"/>
      <c r="J305" s="259"/>
    </row>
    <row r="306" customFormat="false" ht="16.15" hidden="false" customHeight="true" outlineLevel="0" collapsed="false">
      <c r="A306" s="246" t="s">
        <v>484</v>
      </c>
      <c r="B306" s="246"/>
      <c r="C306" s="210" t="s">
        <v>485</v>
      </c>
      <c r="D306" s="210"/>
      <c r="E306" s="210"/>
      <c r="F306" s="210"/>
      <c r="G306" s="210"/>
      <c r="H306" s="210"/>
      <c r="I306" s="210"/>
      <c r="J306" s="210"/>
    </row>
    <row r="307" customFormat="false" ht="16.5" hidden="false" customHeight="false" outlineLevel="0" collapsed="false">
      <c r="A307" s="210"/>
      <c r="B307" s="210"/>
      <c r="C307" s="210"/>
      <c r="D307" s="210"/>
      <c r="E307" s="210"/>
      <c r="F307" s="210"/>
      <c r="G307" s="210"/>
      <c r="H307" s="210"/>
      <c r="I307" s="210"/>
      <c r="J307" s="210"/>
    </row>
    <row r="308" customFormat="false" ht="16.5" hidden="false" customHeight="false" outlineLevel="0" collapsed="false">
      <c r="A308" s="210" t="s">
        <v>496</v>
      </c>
      <c r="B308" s="210"/>
      <c r="C308" s="210" t="s">
        <v>497</v>
      </c>
      <c r="D308" s="210"/>
      <c r="E308" s="210"/>
      <c r="F308" s="210"/>
      <c r="G308" s="210"/>
      <c r="H308" s="210"/>
      <c r="I308" s="210"/>
      <c r="J308" s="210"/>
    </row>
    <row r="309" customFormat="false" ht="16.5" hidden="false" customHeight="false" outlineLevel="0" collapsed="false">
      <c r="A309" s="0"/>
      <c r="B309" s="0"/>
      <c r="C309" s="0"/>
      <c r="D309" s="0"/>
      <c r="E309" s="0"/>
      <c r="F309" s="0"/>
      <c r="G309" s="0"/>
      <c r="H309" s="0"/>
      <c r="I309" s="0"/>
      <c r="J309" s="0"/>
    </row>
    <row r="310" customFormat="false" ht="16.5" hidden="false" customHeight="false" outlineLevel="0" collapsed="false">
      <c r="A310" s="0"/>
      <c r="B310" s="0"/>
      <c r="C310" s="0"/>
      <c r="D310" s="0"/>
      <c r="E310" s="0"/>
      <c r="F310" s="0"/>
      <c r="G310" s="0"/>
      <c r="H310" s="0"/>
      <c r="I310" s="0"/>
      <c r="J310" s="0"/>
    </row>
    <row r="311" customFormat="false" ht="16.5" hidden="false" customHeight="false" outlineLevel="0" collapsed="false">
      <c r="A311" s="0"/>
      <c r="B311" s="0"/>
      <c r="C311" s="0"/>
      <c r="D311" s="0"/>
      <c r="E311" s="0"/>
      <c r="F311" s="0"/>
      <c r="G311" s="0"/>
      <c r="H311" s="0"/>
      <c r="I311" s="0"/>
      <c r="J311" s="0"/>
    </row>
    <row r="312" customFormat="false" ht="16.35" hidden="false" customHeight="true" outlineLevel="0" collapsed="false">
      <c r="A312" s="317" t="s">
        <v>441</v>
      </c>
      <c r="B312" s="317"/>
      <c r="C312" s="213" t="s">
        <v>654</v>
      </c>
      <c r="D312" s="213"/>
      <c r="E312" s="213"/>
      <c r="F312" s="213"/>
      <c r="G312" s="213"/>
      <c r="H312" s="213"/>
      <c r="I312" s="213"/>
      <c r="J312" s="210"/>
    </row>
    <row r="313" customFormat="false" ht="16.35" hidden="false" customHeight="true" outlineLevel="0" collapsed="false">
      <c r="A313" s="317" t="s">
        <v>443</v>
      </c>
      <c r="B313" s="317"/>
      <c r="C313" s="214" t="s">
        <v>655</v>
      </c>
      <c r="D313" s="214"/>
      <c r="E313" s="214"/>
      <c r="F313" s="214"/>
      <c r="G313" s="214"/>
      <c r="H313" s="214"/>
      <c r="I313" s="214"/>
      <c r="J313" s="210"/>
    </row>
    <row r="314" customFormat="false" ht="32.85" hidden="false" customHeight="true" outlineLevel="0" collapsed="false">
      <c r="A314" s="128" t="s">
        <v>445</v>
      </c>
      <c r="B314" s="128"/>
      <c r="C314" s="128" t="s">
        <v>656</v>
      </c>
      <c r="D314" s="128"/>
      <c r="E314" s="128"/>
      <c r="F314" s="128"/>
      <c r="G314" s="128"/>
      <c r="H314" s="128"/>
      <c r="I314" s="128"/>
      <c r="J314" s="210"/>
    </row>
    <row r="315" customFormat="false" ht="16.15" hidden="false" customHeight="true" outlineLevel="0" collapsed="false">
      <c r="A315" s="128"/>
      <c r="B315" s="128"/>
      <c r="C315" s="217"/>
      <c r="D315" s="217"/>
      <c r="E315" s="217"/>
      <c r="F315" s="217"/>
      <c r="G315" s="217"/>
      <c r="H315" s="217"/>
      <c r="I315" s="212"/>
      <c r="J315" s="210"/>
    </row>
    <row r="316" customFormat="false" ht="16.35" hidden="false" customHeight="true" outlineLevel="0" collapsed="false">
      <c r="A316" s="294" t="s">
        <v>448</v>
      </c>
      <c r="B316" s="294"/>
      <c r="C316" s="219" t="s">
        <v>449</v>
      </c>
      <c r="D316" s="219"/>
      <c r="E316" s="219"/>
      <c r="F316" s="219"/>
      <c r="G316" s="219"/>
      <c r="H316" s="219"/>
      <c r="I316" s="219"/>
      <c r="J316" s="219"/>
    </row>
    <row r="317" customFormat="false" ht="16.5" hidden="false" customHeight="false" outlineLevel="0" collapsed="false">
      <c r="A317" s="294"/>
      <c r="B317" s="294"/>
      <c r="C317" s="218" t="s">
        <v>450</v>
      </c>
      <c r="D317" s="218"/>
      <c r="E317" s="318"/>
      <c r="F317" s="319"/>
      <c r="G317" s="218" t="s">
        <v>450</v>
      </c>
      <c r="H317" s="218"/>
      <c r="I317" s="318"/>
      <c r="J317" s="320"/>
    </row>
    <row r="318" customFormat="false" ht="33" hidden="false" customHeight="false" outlineLevel="0" collapsed="false">
      <c r="A318" s="294"/>
      <c r="B318" s="294"/>
      <c r="C318" s="219" t="s">
        <v>451</v>
      </c>
      <c r="D318" s="219" t="s">
        <v>452</v>
      </c>
      <c r="E318" s="219"/>
      <c r="F318" s="219"/>
      <c r="G318" s="219" t="s">
        <v>451</v>
      </c>
      <c r="H318" s="219" t="s">
        <v>452</v>
      </c>
      <c r="I318" s="219"/>
      <c r="J318" s="219"/>
    </row>
    <row r="319" customFormat="false" ht="16.35" hidden="false" customHeight="true" outlineLevel="0" collapsed="false">
      <c r="A319" s="223" t="s">
        <v>710</v>
      </c>
      <c r="B319" s="223"/>
      <c r="C319" s="304" t="n">
        <v>44</v>
      </c>
      <c r="D319" s="304" t="n">
        <v>44</v>
      </c>
      <c r="E319" s="320" t="n">
        <v>30</v>
      </c>
      <c r="F319" s="320"/>
      <c r="G319" s="320" t="n">
        <v>30</v>
      </c>
      <c r="H319" s="320" t="n">
        <v>23.2</v>
      </c>
      <c r="I319" s="243"/>
      <c r="J319" s="321"/>
    </row>
    <row r="320" customFormat="false" ht="16.35" hidden="false" customHeight="true" outlineLevel="0" collapsed="false">
      <c r="A320" s="227" t="s">
        <v>454</v>
      </c>
      <c r="B320" s="227"/>
      <c r="C320" s="307" t="n">
        <v>35</v>
      </c>
      <c r="D320" s="307" t="n">
        <v>35</v>
      </c>
      <c r="E320" s="320" t="n">
        <v>48</v>
      </c>
      <c r="F320" s="320"/>
      <c r="G320" s="320" t="n">
        <v>48</v>
      </c>
      <c r="H320" s="320" t="n">
        <v>48</v>
      </c>
      <c r="I320" s="243"/>
      <c r="J320" s="321"/>
    </row>
    <row r="321" customFormat="false" ht="16.35" hidden="false" customHeight="true" outlineLevel="0" collapsed="false">
      <c r="A321" s="227" t="s">
        <v>615</v>
      </c>
      <c r="B321" s="227"/>
      <c r="C321" s="307" t="n">
        <v>6</v>
      </c>
      <c r="D321" s="307" t="n">
        <v>6</v>
      </c>
      <c r="E321" s="320" t="n">
        <v>4.5</v>
      </c>
      <c r="F321" s="320"/>
      <c r="G321" s="320" t="n">
        <v>4.5</v>
      </c>
      <c r="H321" s="320" t="n">
        <v>4.5</v>
      </c>
      <c r="I321" s="243"/>
      <c r="J321" s="321"/>
    </row>
    <row r="322" customFormat="false" ht="16.35" hidden="false" customHeight="true" outlineLevel="0" collapsed="false">
      <c r="A322" s="227" t="s">
        <v>31</v>
      </c>
      <c r="B322" s="227"/>
      <c r="C322" s="307" t="n">
        <v>5</v>
      </c>
      <c r="D322" s="307" t="n">
        <v>5</v>
      </c>
      <c r="E322" s="320" t="n">
        <v>5</v>
      </c>
      <c r="F322" s="320"/>
      <c r="G322" s="320" t="n">
        <v>5</v>
      </c>
      <c r="H322" s="320" t="n">
        <v>5</v>
      </c>
      <c r="I322" s="243"/>
      <c r="J322" s="321"/>
    </row>
    <row r="323" customFormat="false" ht="16.35" hidden="false" customHeight="true" outlineLevel="0" collapsed="false">
      <c r="A323" s="227" t="s">
        <v>29</v>
      </c>
      <c r="B323" s="227"/>
      <c r="C323" s="307" t="n">
        <v>130</v>
      </c>
      <c r="D323" s="307" t="n">
        <v>130</v>
      </c>
      <c r="E323" s="320" t="n">
        <v>97.5</v>
      </c>
      <c r="F323" s="320"/>
      <c r="G323" s="320" t="n">
        <v>97.5</v>
      </c>
      <c r="H323" s="320" t="n">
        <v>97.5</v>
      </c>
      <c r="I323" s="243"/>
      <c r="J323" s="321"/>
    </row>
    <row r="324" customFormat="false" ht="16.35" hidden="false" customHeight="true" outlineLevel="0" collapsed="false">
      <c r="A324" s="229" t="s">
        <v>639</v>
      </c>
      <c r="B324" s="229"/>
      <c r="C324" s="307" t="n">
        <v>1</v>
      </c>
      <c r="D324" s="307" t="n">
        <v>1</v>
      </c>
      <c r="E324" s="320" t="n">
        <v>1</v>
      </c>
      <c r="F324" s="320"/>
      <c r="G324" s="320" t="n">
        <v>1</v>
      </c>
      <c r="H324" s="320" t="n">
        <v>1</v>
      </c>
      <c r="I324" s="243"/>
      <c r="J324" s="321"/>
    </row>
    <row r="325" customFormat="false" ht="16.15" hidden="false" customHeight="true" outlineLevel="0" collapsed="false">
      <c r="A325" s="211"/>
      <c r="B325" s="211"/>
      <c r="C325" s="212"/>
      <c r="D325" s="212" t="s">
        <v>101</v>
      </c>
      <c r="E325" s="212"/>
      <c r="F325" s="212"/>
      <c r="G325" s="212" t="s">
        <v>333</v>
      </c>
      <c r="H325" s="212"/>
      <c r="I325" s="212"/>
      <c r="J325" s="210"/>
    </row>
    <row r="326" customFormat="false" ht="16.15" hidden="false" customHeight="true" outlineLevel="0" collapsed="false">
      <c r="A326" s="211" t="s">
        <v>459</v>
      </c>
      <c r="B326" s="211"/>
      <c r="C326" s="211"/>
      <c r="D326" s="211"/>
      <c r="E326" s="211"/>
      <c r="F326" s="211"/>
      <c r="G326" s="211"/>
      <c r="H326" s="211"/>
      <c r="I326" s="211"/>
      <c r="J326" s="210"/>
    </row>
    <row r="327" customFormat="false" ht="65.85" hidden="false" customHeight="true" outlineLevel="0" collapsed="false">
      <c r="A327" s="284" t="s">
        <v>460</v>
      </c>
      <c r="B327" s="284"/>
      <c r="C327" s="284"/>
      <c r="D327" s="284"/>
      <c r="E327" s="237" t="s">
        <v>461</v>
      </c>
      <c r="F327" s="237"/>
      <c r="G327" s="237" t="s">
        <v>462</v>
      </c>
      <c r="H327" s="237"/>
      <c r="I327" s="237"/>
      <c r="J327" s="323" t="s">
        <v>616</v>
      </c>
    </row>
    <row r="328" customFormat="false" ht="66" hidden="false" customHeight="false" outlineLevel="0" collapsed="false">
      <c r="A328" s="237" t="s">
        <v>464</v>
      </c>
      <c r="B328" s="237" t="s">
        <v>465</v>
      </c>
      <c r="C328" s="237" t="s">
        <v>466</v>
      </c>
      <c r="D328" s="237" t="s">
        <v>467</v>
      </c>
      <c r="E328" s="284" t="s">
        <v>468</v>
      </c>
      <c r="F328" s="284" t="s">
        <v>469</v>
      </c>
      <c r="G328" s="284" t="s">
        <v>470</v>
      </c>
      <c r="H328" s="284" t="s">
        <v>471</v>
      </c>
      <c r="I328" s="284" t="s">
        <v>472</v>
      </c>
      <c r="J328" s="323"/>
    </row>
    <row r="329" customFormat="false" ht="16.5" hidden="false" customHeight="false" outlineLevel="0" collapsed="false">
      <c r="A329" s="218" t="s">
        <v>657</v>
      </c>
      <c r="B329" s="218" t="s">
        <v>658</v>
      </c>
      <c r="C329" s="218" t="s">
        <v>659</v>
      </c>
      <c r="D329" s="218" t="s">
        <v>660</v>
      </c>
      <c r="E329" s="218" t="s">
        <v>661</v>
      </c>
      <c r="F329" s="218" t="s">
        <v>480</v>
      </c>
      <c r="G329" s="218" t="n">
        <v>0.015</v>
      </c>
      <c r="H329" s="218" t="n">
        <v>0.01</v>
      </c>
      <c r="I329" s="218" t="s">
        <v>512</v>
      </c>
      <c r="J329" s="321" t="n">
        <v>100</v>
      </c>
    </row>
    <row r="330" customFormat="false" ht="16.5" hidden="false" customHeight="false" outlineLevel="0" collapsed="false">
      <c r="A330" s="218" t="n">
        <v>4.5</v>
      </c>
      <c r="B330" s="218" t="n">
        <v>5</v>
      </c>
      <c r="C330" s="218" t="n">
        <v>38.1</v>
      </c>
      <c r="D330" s="218" t="n">
        <v>180</v>
      </c>
      <c r="E330" s="218" t="n">
        <v>5.86</v>
      </c>
      <c r="F330" s="218" t="n">
        <v>0.32</v>
      </c>
      <c r="G330" s="324" t="n">
        <v>0.025</v>
      </c>
      <c r="H330" s="218" t="n">
        <v>0.015</v>
      </c>
      <c r="I330" s="218" t="n">
        <v>0</v>
      </c>
      <c r="J330" s="321" t="n">
        <v>150</v>
      </c>
    </row>
    <row r="331" customFormat="false" ht="16.5" hidden="false" customHeight="false" outlineLevel="0" collapsed="false">
      <c r="A331" s="218" t="n">
        <v>6</v>
      </c>
      <c r="B331" s="218" t="n">
        <v>6.66</v>
      </c>
      <c r="C331" s="218" t="n">
        <v>50.8</v>
      </c>
      <c r="D331" s="218" t="n">
        <v>240</v>
      </c>
      <c r="E331" s="218" t="n">
        <v>7.82</v>
      </c>
      <c r="F331" s="218" t="n">
        <v>0.43</v>
      </c>
      <c r="G331" s="218" t="n">
        <v>0.03</v>
      </c>
      <c r="H331" s="218" t="n">
        <v>0.02</v>
      </c>
      <c r="I331" s="270" t="n">
        <v>0</v>
      </c>
      <c r="J331" s="321" t="n">
        <v>200</v>
      </c>
    </row>
    <row r="332" customFormat="false" ht="16.15" hidden="false" customHeight="true" outlineLevel="0" collapsed="false">
      <c r="A332" s="211" t="s">
        <v>482</v>
      </c>
      <c r="B332" s="211"/>
      <c r="C332" s="211"/>
      <c r="D332" s="211"/>
      <c r="E332" s="211"/>
      <c r="F332" s="211"/>
      <c r="G332" s="211"/>
      <c r="H332" s="211"/>
      <c r="I332" s="211"/>
      <c r="J332" s="210"/>
    </row>
    <row r="333" customFormat="false" ht="90.4" hidden="false" customHeight="true" outlineLevel="0" collapsed="false">
      <c r="A333" s="259" t="s">
        <v>711</v>
      </c>
      <c r="B333" s="259"/>
      <c r="C333" s="259"/>
      <c r="D333" s="259"/>
      <c r="E333" s="259"/>
      <c r="F333" s="259"/>
      <c r="G333" s="259"/>
      <c r="H333" s="259"/>
      <c r="I333" s="259"/>
      <c r="J333" s="259"/>
    </row>
    <row r="334" customFormat="false" ht="16.15" hidden="false" customHeight="true" outlineLevel="0" collapsed="false">
      <c r="A334" s="246" t="s">
        <v>484</v>
      </c>
      <c r="B334" s="246"/>
      <c r="C334" s="210" t="s">
        <v>485</v>
      </c>
      <c r="D334" s="210"/>
      <c r="E334" s="210"/>
      <c r="F334" s="210"/>
      <c r="G334" s="210"/>
      <c r="H334" s="210"/>
      <c r="I334" s="210"/>
      <c r="J334" s="210"/>
    </row>
    <row r="335" customFormat="false" ht="16.5" hidden="false" customHeight="false" outlineLevel="0" collapsed="false">
      <c r="A335" s="210"/>
      <c r="B335" s="210"/>
      <c r="C335" s="210"/>
      <c r="D335" s="210"/>
      <c r="E335" s="210"/>
      <c r="F335" s="210"/>
      <c r="G335" s="210"/>
      <c r="H335" s="210"/>
      <c r="I335" s="210"/>
      <c r="J335" s="210"/>
    </row>
    <row r="336" customFormat="false" ht="16.5" hidden="false" customHeight="false" outlineLevel="0" collapsed="false">
      <c r="A336" s="210" t="s">
        <v>496</v>
      </c>
      <c r="B336" s="210"/>
      <c r="C336" s="210" t="s">
        <v>497</v>
      </c>
      <c r="D336" s="210"/>
      <c r="E336" s="210"/>
      <c r="F336" s="210"/>
      <c r="G336" s="210"/>
      <c r="H336" s="210"/>
      <c r="I336" s="210"/>
      <c r="J336" s="210"/>
    </row>
    <row r="337" customFormat="false" ht="16.5" hidden="false" customHeight="false" outlineLevel="0" collapsed="false">
      <c r="A337" s="0"/>
      <c r="B337" s="0"/>
      <c r="C337" s="0"/>
      <c r="D337" s="0"/>
      <c r="E337" s="0"/>
      <c r="F337" s="0"/>
      <c r="G337" s="0"/>
      <c r="H337" s="0"/>
      <c r="I337" s="0"/>
      <c r="J337" s="0"/>
    </row>
    <row r="338" customFormat="false" ht="16.5" hidden="false" customHeight="false" outlineLevel="0" collapsed="false">
      <c r="A338" s="0"/>
      <c r="B338" s="0"/>
      <c r="C338" s="0"/>
      <c r="D338" s="0"/>
      <c r="E338" s="0"/>
      <c r="F338" s="0"/>
      <c r="G338" s="0"/>
      <c r="H338" s="0"/>
      <c r="I338" s="0"/>
      <c r="J338" s="0"/>
    </row>
    <row r="339" customFormat="false" ht="16.5" hidden="false" customHeight="false" outlineLevel="0" collapsed="false">
      <c r="A339" s="0"/>
      <c r="B339" s="0"/>
      <c r="C339" s="0"/>
      <c r="D339" s="0"/>
      <c r="E339" s="0"/>
      <c r="F339" s="0"/>
      <c r="G339" s="0"/>
      <c r="H339" s="0"/>
      <c r="I339" s="0"/>
      <c r="J339" s="0"/>
    </row>
    <row r="340" customFormat="false" ht="16.5" hidden="false" customHeight="false" outlineLevel="0" collapsed="false">
      <c r="A340" s="0"/>
      <c r="B340" s="0"/>
      <c r="C340" s="0"/>
      <c r="D340" s="0"/>
      <c r="E340" s="0"/>
      <c r="F340" s="0"/>
      <c r="G340" s="0"/>
      <c r="H340" s="0"/>
      <c r="I340" s="0"/>
      <c r="J340" s="0"/>
    </row>
    <row r="341" customFormat="false" ht="16.7" hidden="false" customHeight="true" outlineLevel="0" collapsed="false">
      <c r="A341" s="317" t="s">
        <v>441</v>
      </c>
      <c r="B341" s="317"/>
      <c r="C341" s="213" t="s">
        <v>699</v>
      </c>
      <c r="D341" s="213"/>
      <c r="E341" s="213"/>
      <c r="F341" s="213"/>
      <c r="G341" s="213"/>
      <c r="H341" s="213"/>
      <c r="I341" s="213"/>
      <c r="J341" s="210"/>
    </row>
    <row r="342" customFormat="false" ht="16.7" hidden="false" customHeight="true" outlineLevel="0" collapsed="false">
      <c r="A342" s="317" t="s">
        <v>443</v>
      </c>
      <c r="B342" s="317"/>
      <c r="C342" s="214" t="s">
        <v>712</v>
      </c>
      <c r="D342" s="214"/>
      <c r="E342" s="214"/>
      <c r="F342" s="214"/>
      <c r="G342" s="214"/>
      <c r="H342" s="214"/>
      <c r="I342" s="214"/>
      <c r="J342" s="210"/>
    </row>
    <row r="343" customFormat="false" ht="16.5" hidden="false" customHeight="false" outlineLevel="0" collapsed="false">
      <c r="A343" s="0"/>
      <c r="B343" s="0"/>
      <c r="C343" s="215"/>
      <c r="D343" s="215"/>
      <c r="E343" s="215"/>
      <c r="F343" s="215"/>
      <c r="G343" s="215"/>
      <c r="H343" s="215"/>
      <c r="I343" s="215"/>
      <c r="J343" s="210"/>
    </row>
    <row r="344" customFormat="false" ht="31.7" hidden="false" customHeight="true" outlineLevel="0" collapsed="false">
      <c r="A344" s="128" t="s">
        <v>445</v>
      </c>
      <c r="B344" s="128"/>
      <c r="C344" s="128" t="s">
        <v>499</v>
      </c>
      <c r="D344" s="128"/>
      <c r="E344" s="128"/>
      <c r="F344" s="128"/>
      <c r="G344" s="128"/>
      <c r="H344" s="128"/>
      <c r="I344" s="128"/>
      <c r="J344" s="210"/>
    </row>
    <row r="345" customFormat="false" ht="16.15" hidden="false" customHeight="true" outlineLevel="0" collapsed="false">
      <c r="A345" s="128"/>
      <c r="B345" s="128"/>
      <c r="C345" s="217"/>
      <c r="D345" s="217"/>
      <c r="E345" s="217"/>
      <c r="F345" s="217"/>
      <c r="G345" s="217"/>
      <c r="H345" s="217"/>
      <c r="I345" s="212"/>
      <c r="J345" s="210"/>
    </row>
    <row r="346" customFormat="false" ht="16.7" hidden="false" customHeight="true" outlineLevel="0" collapsed="false">
      <c r="A346" s="294" t="s">
        <v>448</v>
      </c>
      <c r="B346" s="294"/>
      <c r="C346" s="219" t="s">
        <v>449</v>
      </c>
      <c r="D346" s="219"/>
      <c r="E346" s="219"/>
      <c r="F346" s="219"/>
      <c r="G346" s="219"/>
      <c r="H346" s="219"/>
      <c r="I346" s="219"/>
      <c r="J346" s="219"/>
    </row>
    <row r="347" customFormat="false" ht="16.5" hidden="false" customHeight="false" outlineLevel="0" collapsed="false">
      <c r="A347" s="294"/>
      <c r="B347" s="294"/>
      <c r="C347" s="218" t="s">
        <v>450</v>
      </c>
      <c r="D347" s="218"/>
      <c r="E347" s="318"/>
      <c r="F347" s="319"/>
      <c r="G347" s="325" t="s">
        <v>450</v>
      </c>
      <c r="H347" s="325"/>
      <c r="I347" s="320"/>
      <c r="J347" s="320"/>
    </row>
    <row r="348" customFormat="false" ht="33" hidden="false" customHeight="false" outlineLevel="0" collapsed="false">
      <c r="A348" s="294"/>
      <c r="B348" s="294"/>
      <c r="C348" s="219" t="s">
        <v>451</v>
      </c>
      <c r="D348" s="219" t="s">
        <v>452</v>
      </c>
      <c r="E348" s="219"/>
      <c r="F348" s="219"/>
      <c r="G348" s="219" t="s">
        <v>451</v>
      </c>
      <c r="H348" s="326" t="s">
        <v>452</v>
      </c>
      <c r="I348" s="219"/>
      <c r="J348" s="219"/>
    </row>
    <row r="349" customFormat="false" ht="16.15" hidden="false" customHeight="true" outlineLevel="0" collapsed="false">
      <c r="A349" s="223" t="s">
        <v>713</v>
      </c>
      <c r="B349" s="223"/>
      <c r="C349" s="304" t="n">
        <v>50</v>
      </c>
      <c r="D349" s="304" t="n">
        <v>50</v>
      </c>
      <c r="E349" s="327"/>
      <c r="F349" s="327"/>
      <c r="G349" s="327" t="n">
        <v>30</v>
      </c>
      <c r="H349" s="327" t="n">
        <v>30</v>
      </c>
      <c r="I349" s="327" t="n">
        <v>30</v>
      </c>
      <c r="J349" s="321"/>
    </row>
    <row r="350" customFormat="false" ht="16.7" hidden="false" customHeight="true" outlineLevel="0" collapsed="false">
      <c r="A350" s="227" t="s">
        <v>530</v>
      </c>
      <c r="B350" s="227"/>
      <c r="C350" s="307" t="n">
        <v>130</v>
      </c>
      <c r="D350" s="307" t="n">
        <v>130</v>
      </c>
      <c r="E350" s="327"/>
      <c r="F350" s="327"/>
      <c r="G350" s="327" t="n">
        <v>97.5</v>
      </c>
      <c r="H350" s="327" t="n">
        <v>97.5</v>
      </c>
      <c r="I350" s="327" t="n">
        <v>97.5</v>
      </c>
      <c r="J350" s="321"/>
    </row>
    <row r="351" customFormat="false" ht="16.7" hidden="false" customHeight="true" outlineLevel="0" collapsed="false">
      <c r="A351" s="227" t="s">
        <v>455</v>
      </c>
      <c r="B351" s="227"/>
      <c r="C351" s="307" t="n">
        <v>1</v>
      </c>
      <c r="D351" s="307" t="n">
        <v>1</v>
      </c>
      <c r="E351" s="327"/>
      <c r="F351" s="327"/>
      <c r="G351" s="327" t="n">
        <v>1</v>
      </c>
      <c r="H351" s="327" t="n">
        <v>1</v>
      </c>
      <c r="I351" s="327" t="n">
        <v>1</v>
      </c>
      <c r="J351" s="321"/>
    </row>
    <row r="352" customFormat="false" ht="16.7" hidden="false" customHeight="true" outlineLevel="0" collapsed="false">
      <c r="A352" s="227" t="s">
        <v>615</v>
      </c>
      <c r="B352" s="227"/>
      <c r="C352" s="307" t="n">
        <v>6</v>
      </c>
      <c r="D352" s="307" t="n">
        <v>6</v>
      </c>
      <c r="E352" s="327"/>
      <c r="F352" s="327"/>
      <c r="G352" s="327" t="n">
        <v>4.5</v>
      </c>
      <c r="H352" s="327" t="n">
        <v>4.5</v>
      </c>
      <c r="I352" s="327" t="n">
        <v>4.5</v>
      </c>
      <c r="J352" s="321"/>
    </row>
    <row r="353" customFormat="false" ht="16.7" hidden="false" customHeight="true" outlineLevel="0" collapsed="false">
      <c r="A353" s="227" t="s">
        <v>454</v>
      </c>
      <c r="B353" s="227"/>
      <c r="C353" s="307" t="n">
        <v>30</v>
      </c>
      <c r="D353" s="307" t="n">
        <v>30</v>
      </c>
      <c r="E353" s="327"/>
      <c r="F353" s="327"/>
      <c r="G353" s="327" t="n">
        <v>33</v>
      </c>
      <c r="H353" s="327" t="n">
        <v>33</v>
      </c>
      <c r="I353" s="327" t="n">
        <v>33</v>
      </c>
      <c r="J353" s="321"/>
    </row>
    <row r="354" customFormat="false" ht="16.7" hidden="false" customHeight="true" outlineLevel="0" collapsed="false">
      <c r="A354" s="227" t="s">
        <v>31</v>
      </c>
      <c r="B354" s="227"/>
      <c r="C354" s="307" t="n">
        <v>5</v>
      </c>
      <c r="D354" s="307" t="n">
        <v>5</v>
      </c>
      <c r="E354" s="327"/>
      <c r="F354" s="327"/>
      <c r="G354" s="327" t="n">
        <v>5</v>
      </c>
      <c r="H354" s="327" t="n">
        <v>5</v>
      </c>
      <c r="I354" s="327" t="n">
        <v>5</v>
      </c>
      <c r="J354" s="321"/>
    </row>
    <row r="355" customFormat="false" ht="16.15" hidden="false" customHeight="true" outlineLevel="0" collapsed="false">
      <c r="A355" s="234" t="s">
        <v>458</v>
      </c>
      <c r="B355" s="234"/>
      <c r="C355" s="243"/>
      <c r="D355" s="309" t="s">
        <v>101</v>
      </c>
      <c r="E355" s="328"/>
      <c r="F355" s="283"/>
      <c r="G355" s="283"/>
      <c r="H355" s="307" t="s">
        <v>333</v>
      </c>
      <c r="I355" s="243"/>
      <c r="J355" s="321"/>
    </row>
    <row r="356" customFormat="false" ht="16.15" hidden="false" customHeight="true" outlineLevel="0" collapsed="false">
      <c r="A356" s="211"/>
      <c r="B356" s="211"/>
      <c r="C356" s="212"/>
      <c r="D356" s="212"/>
      <c r="E356" s="212"/>
      <c r="F356" s="212"/>
      <c r="G356" s="212"/>
      <c r="H356" s="212"/>
      <c r="I356" s="212"/>
      <c r="J356" s="210"/>
    </row>
    <row r="357" customFormat="false" ht="16.15" hidden="false" customHeight="true" outlineLevel="0" collapsed="false">
      <c r="A357" s="211" t="s">
        <v>459</v>
      </c>
      <c r="B357" s="211"/>
      <c r="C357" s="211"/>
      <c r="D357" s="211"/>
      <c r="E357" s="211"/>
      <c r="F357" s="211"/>
      <c r="G357" s="211"/>
      <c r="H357" s="211"/>
      <c r="I357" s="211"/>
      <c r="J357" s="210"/>
    </row>
    <row r="358" customFormat="false" ht="76.7" hidden="false" customHeight="true" outlineLevel="0" collapsed="false">
      <c r="A358" s="273" t="s">
        <v>460</v>
      </c>
      <c r="B358" s="273"/>
      <c r="C358" s="273"/>
      <c r="D358" s="273"/>
      <c r="E358" s="274" t="s">
        <v>461</v>
      </c>
      <c r="F358" s="274"/>
      <c r="G358" s="275" t="s">
        <v>462</v>
      </c>
      <c r="H358" s="275"/>
      <c r="I358" s="275"/>
      <c r="J358" s="323" t="s">
        <v>640</v>
      </c>
    </row>
    <row r="359" customFormat="false" ht="66" hidden="false" customHeight="false" outlineLevel="0" collapsed="false">
      <c r="A359" s="329" t="s">
        <v>464</v>
      </c>
      <c r="B359" s="330" t="s">
        <v>465</v>
      </c>
      <c r="C359" s="330" t="s">
        <v>466</v>
      </c>
      <c r="D359" s="330" t="s">
        <v>467</v>
      </c>
      <c r="E359" s="331" t="s">
        <v>468</v>
      </c>
      <c r="F359" s="331" t="s">
        <v>469</v>
      </c>
      <c r="G359" s="331" t="s">
        <v>470</v>
      </c>
      <c r="H359" s="331" t="s">
        <v>471</v>
      </c>
      <c r="I359" s="332" t="s">
        <v>472</v>
      </c>
      <c r="J359" s="323"/>
    </row>
    <row r="360" customFormat="false" ht="16.5" hidden="false" customHeight="false" outlineLevel="0" collapsed="false">
      <c r="A360" s="333" t="s">
        <v>666</v>
      </c>
      <c r="B360" s="334" t="s">
        <v>661</v>
      </c>
      <c r="C360" s="334" t="s">
        <v>667</v>
      </c>
      <c r="D360" s="334" t="s">
        <v>668</v>
      </c>
      <c r="E360" s="334" t="s">
        <v>669</v>
      </c>
      <c r="F360" s="334" t="s">
        <v>513</v>
      </c>
      <c r="G360" s="334" t="s">
        <v>479</v>
      </c>
      <c r="H360" s="334" t="s">
        <v>479</v>
      </c>
      <c r="I360" s="335" t="s">
        <v>475</v>
      </c>
      <c r="J360" s="323" t="n">
        <v>100</v>
      </c>
    </row>
    <row r="361" customFormat="false" ht="16.5" hidden="false" customHeight="false" outlineLevel="0" collapsed="false">
      <c r="A361" s="218" t="n">
        <v>3.07</v>
      </c>
      <c r="B361" s="218" t="n">
        <v>3.37</v>
      </c>
      <c r="C361" s="218" t="n">
        <v>11.02</v>
      </c>
      <c r="D361" s="218" t="n">
        <v>102</v>
      </c>
      <c r="E361" s="218" t="n">
        <f aca="false">E360*E363</f>
        <v>98.85</v>
      </c>
      <c r="F361" s="218" t="n">
        <f aca="false">F360*F363</f>
        <v>1.05</v>
      </c>
      <c r="G361" s="218" t="n">
        <f aca="false">G360*G363</f>
        <v>0.15</v>
      </c>
      <c r="H361" s="218" t="n">
        <f aca="false">H360*H363</f>
        <v>0.15</v>
      </c>
      <c r="I361" s="218" t="n">
        <f aca="false">I360*I363</f>
        <v>0.45</v>
      </c>
      <c r="J361" s="323" t="n">
        <v>150</v>
      </c>
    </row>
    <row r="362" customFormat="false" ht="16.5" hidden="false" customHeight="false" outlineLevel="0" collapsed="false">
      <c r="A362" s="218" t="n">
        <v>4.1</v>
      </c>
      <c r="B362" s="218" t="n">
        <v>4.5</v>
      </c>
      <c r="C362" s="218" t="n">
        <v>14.7</v>
      </c>
      <c r="D362" s="218" t="n">
        <v>115</v>
      </c>
      <c r="E362" s="218" t="n">
        <v>131.78</v>
      </c>
      <c r="F362" s="218" t="n">
        <v>1.48</v>
      </c>
      <c r="G362" s="218" t="n">
        <v>0.17</v>
      </c>
      <c r="H362" s="218" t="n">
        <v>0.16</v>
      </c>
      <c r="I362" s="218" t="n">
        <v>0.6</v>
      </c>
      <c r="J362" s="323" t="n">
        <v>200</v>
      </c>
    </row>
    <row r="363" customFormat="false" ht="16.5" hidden="false" customHeight="false" outlineLevel="0" collapsed="false">
      <c r="A363" s="336" t="n">
        <v>1.5</v>
      </c>
      <c r="B363" s="336" t="n">
        <v>1.5</v>
      </c>
      <c r="C363" s="336" t="n">
        <v>1.5</v>
      </c>
      <c r="D363" s="336" t="n">
        <v>1.5</v>
      </c>
      <c r="E363" s="336" t="n">
        <v>1.5</v>
      </c>
      <c r="F363" s="336" t="n">
        <v>1.5</v>
      </c>
      <c r="G363" s="336" t="n">
        <v>1.5</v>
      </c>
      <c r="H363" s="336" t="n">
        <v>1.5</v>
      </c>
      <c r="I363" s="336" t="n">
        <v>1.5</v>
      </c>
      <c r="J363" s="337"/>
    </row>
    <row r="364" customFormat="false" ht="16.5" hidden="false" customHeight="false" outlineLevel="0" collapsed="false">
      <c r="A364" s="263"/>
      <c r="B364" s="263"/>
      <c r="C364" s="212"/>
      <c r="D364" s="212"/>
      <c r="E364" s="212"/>
      <c r="F364" s="212"/>
      <c r="G364" s="212"/>
      <c r="H364" s="212"/>
      <c r="I364" s="212"/>
      <c r="J364" s="210"/>
    </row>
    <row r="365" customFormat="false" ht="16.15" hidden="false" customHeight="true" outlineLevel="0" collapsed="false">
      <c r="A365" s="211" t="s">
        <v>482</v>
      </c>
      <c r="B365" s="211"/>
      <c r="C365" s="211"/>
      <c r="D365" s="211"/>
      <c r="E365" s="211"/>
      <c r="F365" s="211"/>
      <c r="G365" s="211"/>
      <c r="H365" s="211"/>
      <c r="I365" s="211"/>
      <c r="J365" s="210"/>
    </row>
    <row r="366" customFormat="false" ht="106.7" hidden="false" customHeight="true" outlineLevel="0" collapsed="false">
      <c r="A366" s="259" t="s">
        <v>702</v>
      </c>
      <c r="B366" s="259"/>
      <c r="C366" s="259"/>
      <c r="D366" s="259"/>
      <c r="E366" s="259"/>
      <c r="F366" s="259"/>
      <c r="G366" s="259"/>
      <c r="H366" s="259"/>
      <c r="I366" s="259"/>
      <c r="J366" s="259"/>
    </row>
    <row r="367" customFormat="false" ht="16.15" hidden="false" customHeight="true" outlineLevel="0" collapsed="false">
      <c r="A367" s="246" t="s">
        <v>484</v>
      </c>
      <c r="B367" s="246"/>
      <c r="C367" s="210" t="s">
        <v>485</v>
      </c>
      <c r="D367" s="210"/>
      <c r="E367" s="210"/>
      <c r="F367" s="210"/>
      <c r="G367" s="210"/>
      <c r="H367" s="210"/>
      <c r="I367" s="210"/>
      <c r="J367" s="210"/>
    </row>
    <row r="368" customFormat="false" ht="16.5" hidden="false" customHeight="false" outlineLevel="0" collapsed="false">
      <c r="A368" s="210"/>
      <c r="B368" s="210"/>
      <c r="C368" s="210"/>
      <c r="D368" s="210"/>
      <c r="E368" s="210"/>
      <c r="F368" s="210"/>
      <c r="G368" s="210"/>
      <c r="H368" s="210"/>
      <c r="I368" s="210"/>
      <c r="J368" s="210"/>
    </row>
    <row r="369" customFormat="false" ht="16.5" hidden="false" customHeight="false" outlineLevel="0" collapsed="false">
      <c r="A369" s="210" t="s">
        <v>496</v>
      </c>
      <c r="B369" s="210"/>
      <c r="C369" s="210" t="s">
        <v>497</v>
      </c>
      <c r="D369" s="210"/>
      <c r="E369" s="210"/>
      <c r="F369" s="210"/>
      <c r="G369" s="210"/>
      <c r="H369" s="210"/>
      <c r="I369" s="210"/>
      <c r="J369" s="210"/>
    </row>
    <row r="370" customFormat="false" ht="16.5" hidden="false" customHeight="false" outlineLevel="0" collapsed="false">
      <c r="A370" s="0"/>
      <c r="B370" s="0"/>
      <c r="C370" s="0"/>
      <c r="D370" s="0"/>
      <c r="E370" s="0"/>
      <c r="F370" s="0"/>
      <c r="G370" s="0"/>
      <c r="H370" s="0"/>
      <c r="I370" s="0"/>
      <c r="J370" s="0"/>
    </row>
    <row r="371" customFormat="false" ht="16.5" hidden="false" customHeight="false" outlineLevel="0" collapsed="false">
      <c r="A371" s="0"/>
      <c r="B371" s="0"/>
      <c r="C371" s="0"/>
      <c r="D371" s="0"/>
      <c r="E371" s="0"/>
      <c r="F371" s="0"/>
      <c r="G371" s="0"/>
      <c r="H371" s="0"/>
      <c r="I371" s="0"/>
      <c r="J371" s="0"/>
    </row>
    <row r="372" customFormat="false" ht="16.5" hidden="false" customHeight="false" outlineLevel="0" collapsed="false">
      <c r="A372" s="0"/>
      <c r="B372" s="0"/>
      <c r="C372" s="0"/>
      <c r="D372" s="0"/>
      <c r="E372" s="0"/>
      <c r="F372" s="0"/>
      <c r="G372" s="0"/>
      <c r="H372" s="0"/>
      <c r="I372" s="0"/>
      <c r="J372" s="0"/>
    </row>
    <row r="373" customFormat="false" ht="18.4" hidden="false" customHeight="true" outlineLevel="0" collapsed="false">
      <c r="A373" s="317" t="s">
        <v>441</v>
      </c>
      <c r="B373" s="317"/>
      <c r="C373" s="213" t="s">
        <v>714</v>
      </c>
      <c r="D373" s="213"/>
      <c r="E373" s="213"/>
      <c r="F373" s="213"/>
      <c r="G373" s="213"/>
      <c r="H373" s="213"/>
      <c r="I373" s="213"/>
      <c r="J373" s="210"/>
    </row>
    <row r="374" customFormat="false" ht="18.4" hidden="false" customHeight="true" outlineLevel="0" collapsed="false">
      <c r="A374" s="317" t="s">
        <v>443</v>
      </c>
      <c r="B374" s="317"/>
      <c r="C374" s="214" t="s">
        <v>715</v>
      </c>
      <c r="D374" s="214"/>
      <c r="E374" s="214"/>
      <c r="F374" s="214"/>
      <c r="G374" s="214"/>
      <c r="H374" s="214"/>
      <c r="I374" s="214"/>
      <c r="J374" s="210"/>
    </row>
    <row r="375" customFormat="false" ht="16.5" hidden="false" customHeight="false" outlineLevel="0" collapsed="false">
      <c r="A375" s="0"/>
      <c r="B375" s="0"/>
      <c r="C375" s="215"/>
      <c r="D375" s="215"/>
      <c r="E375" s="215"/>
      <c r="F375" s="215"/>
      <c r="G375" s="215"/>
      <c r="H375" s="215"/>
      <c r="I375" s="215"/>
      <c r="J375" s="210"/>
    </row>
    <row r="376" customFormat="false" ht="18.4" hidden="false" customHeight="true" outlineLevel="0" collapsed="false">
      <c r="A376" s="128" t="s">
        <v>445</v>
      </c>
      <c r="B376" s="128"/>
      <c r="C376" s="128" t="s">
        <v>499</v>
      </c>
      <c r="D376" s="128"/>
      <c r="E376" s="128"/>
      <c r="F376" s="128"/>
      <c r="G376" s="128"/>
      <c r="H376" s="128"/>
      <c r="I376" s="128"/>
      <c r="J376" s="210"/>
    </row>
    <row r="377" customFormat="false" ht="16.15" hidden="false" customHeight="true" outlineLevel="0" collapsed="false">
      <c r="A377" s="128"/>
      <c r="B377" s="128"/>
      <c r="C377" s="217"/>
      <c r="D377" s="217"/>
      <c r="E377" s="217"/>
      <c r="F377" s="217"/>
      <c r="G377" s="217"/>
      <c r="H377" s="217"/>
      <c r="I377" s="212"/>
      <c r="J377" s="210"/>
    </row>
    <row r="378" customFormat="false" ht="18.4" hidden="false" customHeight="true" outlineLevel="0" collapsed="false">
      <c r="A378" s="294" t="s">
        <v>448</v>
      </c>
      <c r="B378" s="294"/>
      <c r="C378" s="219" t="s">
        <v>449</v>
      </c>
      <c r="D378" s="219"/>
      <c r="E378" s="219"/>
      <c r="F378" s="219"/>
      <c r="G378" s="219"/>
      <c r="H378" s="219"/>
      <c r="I378" s="219"/>
      <c r="J378" s="219"/>
    </row>
    <row r="379" customFormat="false" ht="16.5" hidden="false" customHeight="false" outlineLevel="0" collapsed="false">
      <c r="A379" s="294"/>
      <c r="B379" s="294"/>
      <c r="C379" s="218" t="s">
        <v>450</v>
      </c>
      <c r="D379" s="218"/>
      <c r="E379" s="318"/>
      <c r="F379" s="319"/>
      <c r="G379" s="325" t="s">
        <v>450</v>
      </c>
      <c r="H379" s="325"/>
      <c r="I379" s="320"/>
      <c r="J379" s="320"/>
    </row>
    <row r="380" customFormat="false" ht="33" hidden="false" customHeight="false" outlineLevel="0" collapsed="false">
      <c r="A380" s="294"/>
      <c r="B380" s="294"/>
      <c r="C380" s="219" t="s">
        <v>451</v>
      </c>
      <c r="D380" s="219" t="s">
        <v>452</v>
      </c>
      <c r="E380" s="219"/>
      <c r="F380" s="219"/>
      <c r="G380" s="219" t="s">
        <v>451</v>
      </c>
      <c r="H380" s="326" t="s">
        <v>452</v>
      </c>
      <c r="I380" s="219"/>
      <c r="J380" s="219"/>
    </row>
    <row r="381" customFormat="false" ht="18.4" hidden="false" customHeight="true" outlineLevel="0" collapsed="false">
      <c r="A381" s="223" t="s">
        <v>665</v>
      </c>
      <c r="B381" s="223"/>
      <c r="C381" s="304" t="n">
        <v>40</v>
      </c>
      <c r="D381" s="304" t="n">
        <v>40</v>
      </c>
      <c r="E381" s="327"/>
      <c r="F381" s="327"/>
      <c r="G381" s="327" t="n">
        <v>30</v>
      </c>
      <c r="H381" s="327" t="n">
        <v>37.4</v>
      </c>
      <c r="I381" s="243"/>
      <c r="J381" s="321"/>
    </row>
    <row r="382" customFormat="false" ht="18.4" hidden="false" customHeight="true" outlineLevel="0" collapsed="false">
      <c r="A382" s="227" t="s">
        <v>530</v>
      </c>
      <c r="B382" s="227"/>
      <c r="C382" s="307" t="n">
        <v>130</v>
      </c>
      <c r="D382" s="307" t="n">
        <v>130</v>
      </c>
      <c r="E382" s="327"/>
      <c r="F382" s="327"/>
      <c r="G382" s="327" t="n">
        <v>97.5</v>
      </c>
      <c r="H382" s="327" t="n">
        <v>97.5</v>
      </c>
      <c r="I382" s="243"/>
      <c r="J382" s="321"/>
    </row>
    <row r="383" customFormat="false" ht="18.4" hidden="false" customHeight="true" outlineLevel="0" collapsed="false">
      <c r="A383" s="227" t="s">
        <v>455</v>
      </c>
      <c r="B383" s="227"/>
      <c r="C383" s="307" t="n">
        <v>1</v>
      </c>
      <c r="D383" s="307" t="n">
        <v>0.6</v>
      </c>
      <c r="E383" s="327"/>
      <c r="F383" s="327"/>
      <c r="G383" s="327" t="n">
        <v>0.8</v>
      </c>
      <c r="H383" s="327" t="n">
        <v>0.8</v>
      </c>
      <c r="I383" s="243"/>
      <c r="J383" s="321"/>
    </row>
    <row r="384" customFormat="false" ht="18.4" hidden="false" customHeight="true" outlineLevel="0" collapsed="false">
      <c r="A384" s="227" t="s">
        <v>615</v>
      </c>
      <c r="B384" s="227"/>
      <c r="C384" s="307" t="n">
        <v>6</v>
      </c>
      <c r="D384" s="307" t="n">
        <v>3</v>
      </c>
      <c r="E384" s="327"/>
      <c r="F384" s="327"/>
      <c r="G384" s="327" t="n">
        <v>4.5</v>
      </c>
      <c r="H384" s="327" t="n">
        <v>4</v>
      </c>
      <c r="I384" s="243"/>
      <c r="J384" s="321"/>
    </row>
    <row r="385" customFormat="false" ht="18.4" hidden="false" customHeight="true" outlineLevel="0" collapsed="false">
      <c r="A385" s="227" t="s">
        <v>454</v>
      </c>
      <c r="B385" s="227"/>
      <c r="C385" s="307" t="n">
        <v>30</v>
      </c>
      <c r="D385" s="307" t="n">
        <v>30</v>
      </c>
      <c r="E385" s="327"/>
      <c r="F385" s="327"/>
      <c r="G385" s="327" t="n">
        <v>22.5</v>
      </c>
      <c r="H385" s="327" t="n">
        <v>22.5</v>
      </c>
      <c r="I385" s="243"/>
      <c r="J385" s="321"/>
    </row>
    <row r="386" customFormat="false" ht="18.4" hidden="false" customHeight="true" outlineLevel="0" collapsed="false">
      <c r="A386" s="227" t="s">
        <v>31</v>
      </c>
      <c r="B386" s="227"/>
      <c r="C386" s="307" t="n">
        <v>5</v>
      </c>
      <c r="D386" s="307" t="n">
        <v>5</v>
      </c>
      <c r="E386" s="327"/>
      <c r="F386" s="327"/>
      <c r="G386" s="327" t="n">
        <v>5</v>
      </c>
      <c r="H386" s="327" t="n">
        <v>5</v>
      </c>
      <c r="I386" s="243"/>
      <c r="J386" s="321"/>
    </row>
    <row r="387" customFormat="false" ht="16.15" hidden="false" customHeight="true" outlineLevel="0" collapsed="false">
      <c r="A387" s="234" t="s">
        <v>458</v>
      </c>
      <c r="B387" s="234"/>
      <c r="C387" s="243"/>
      <c r="D387" s="309" t="s">
        <v>101</v>
      </c>
      <c r="E387" s="328"/>
      <c r="F387" s="283"/>
      <c r="G387" s="283"/>
      <c r="H387" s="307" t="s">
        <v>333</v>
      </c>
      <c r="I387" s="243"/>
      <c r="J387" s="321"/>
    </row>
    <row r="388" customFormat="false" ht="16.15" hidden="false" customHeight="true" outlineLevel="0" collapsed="false">
      <c r="A388" s="211"/>
      <c r="B388" s="211"/>
      <c r="C388" s="212"/>
      <c r="D388" s="212"/>
      <c r="E388" s="212"/>
      <c r="F388" s="212"/>
      <c r="G388" s="212"/>
      <c r="H388" s="212"/>
      <c r="I388" s="212"/>
      <c r="J388" s="210"/>
    </row>
    <row r="389" customFormat="false" ht="16.15" hidden="false" customHeight="true" outlineLevel="0" collapsed="false">
      <c r="A389" s="211" t="s">
        <v>459</v>
      </c>
      <c r="B389" s="211"/>
      <c r="C389" s="211"/>
      <c r="D389" s="211"/>
      <c r="E389" s="211"/>
      <c r="F389" s="211"/>
      <c r="G389" s="211"/>
      <c r="H389" s="211"/>
      <c r="I389" s="211"/>
      <c r="J389" s="210"/>
    </row>
    <row r="390" customFormat="false" ht="34.9" hidden="false" customHeight="true" outlineLevel="0" collapsed="false">
      <c r="A390" s="273" t="s">
        <v>460</v>
      </c>
      <c r="B390" s="273"/>
      <c r="C390" s="273"/>
      <c r="D390" s="273"/>
      <c r="E390" s="274" t="s">
        <v>461</v>
      </c>
      <c r="F390" s="274"/>
      <c r="G390" s="275" t="s">
        <v>462</v>
      </c>
      <c r="H390" s="275"/>
      <c r="I390" s="275"/>
      <c r="J390" s="323" t="s">
        <v>640</v>
      </c>
    </row>
    <row r="391" customFormat="false" ht="66" hidden="false" customHeight="false" outlineLevel="0" collapsed="false">
      <c r="A391" s="329" t="s">
        <v>464</v>
      </c>
      <c r="B391" s="330" t="s">
        <v>465</v>
      </c>
      <c r="C391" s="330" t="s">
        <v>466</v>
      </c>
      <c r="D391" s="330" t="s">
        <v>467</v>
      </c>
      <c r="E391" s="331" t="s">
        <v>468</v>
      </c>
      <c r="F391" s="331" t="s">
        <v>469</v>
      </c>
      <c r="G391" s="331" t="s">
        <v>470</v>
      </c>
      <c r="H391" s="331" t="s">
        <v>471</v>
      </c>
      <c r="I391" s="332" t="s">
        <v>472</v>
      </c>
      <c r="J391" s="323"/>
    </row>
    <row r="392" customFormat="false" ht="16.5" hidden="false" customHeight="false" outlineLevel="0" collapsed="false">
      <c r="A392" s="333" t="s">
        <v>666</v>
      </c>
      <c r="B392" s="334" t="s">
        <v>661</v>
      </c>
      <c r="C392" s="334" t="s">
        <v>667</v>
      </c>
      <c r="D392" s="334" t="s">
        <v>668</v>
      </c>
      <c r="E392" s="334" t="s">
        <v>669</v>
      </c>
      <c r="F392" s="334" t="s">
        <v>513</v>
      </c>
      <c r="G392" s="334" t="s">
        <v>479</v>
      </c>
      <c r="H392" s="334" t="s">
        <v>479</v>
      </c>
      <c r="I392" s="335" t="s">
        <v>475</v>
      </c>
      <c r="J392" s="323" t="n">
        <v>100</v>
      </c>
    </row>
    <row r="393" customFormat="false" ht="16.5" hidden="false" customHeight="false" outlineLevel="0" collapsed="false">
      <c r="A393" s="218" t="n">
        <v>3.07</v>
      </c>
      <c r="B393" s="218" t="n">
        <v>3.37</v>
      </c>
      <c r="C393" s="218" t="n">
        <v>11.02</v>
      </c>
      <c r="D393" s="218" t="n">
        <v>102</v>
      </c>
      <c r="E393" s="218" t="n">
        <f aca="false">E392*E395</f>
        <v>98.85</v>
      </c>
      <c r="F393" s="218" t="n">
        <f aca="false">F392*F395</f>
        <v>1.05</v>
      </c>
      <c r="G393" s="218" t="n">
        <f aca="false">G392*G395</f>
        <v>0.15</v>
      </c>
      <c r="H393" s="218" t="n">
        <f aca="false">H392*H395</f>
        <v>0.15</v>
      </c>
      <c r="I393" s="218" t="n">
        <f aca="false">I392*I395</f>
        <v>0.45</v>
      </c>
      <c r="J393" s="323" t="n">
        <v>150</v>
      </c>
    </row>
    <row r="394" customFormat="false" ht="16.5" hidden="false" customHeight="false" outlineLevel="0" collapsed="false">
      <c r="A394" s="218" t="n">
        <v>4.1</v>
      </c>
      <c r="B394" s="218" t="n">
        <v>4.5</v>
      </c>
      <c r="C394" s="218" t="n">
        <v>14.7</v>
      </c>
      <c r="D394" s="218" t="n">
        <v>115</v>
      </c>
      <c r="E394" s="218" t="n">
        <v>131.78</v>
      </c>
      <c r="F394" s="218" t="n">
        <v>1.48</v>
      </c>
      <c r="G394" s="218" t="n">
        <v>0.17</v>
      </c>
      <c r="H394" s="218" t="n">
        <v>0.16</v>
      </c>
      <c r="I394" s="218" t="n">
        <v>0.6</v>
      </c>
      <c r="J394" s="323" t="n">
        <v>200</v>
      </c>
    </row>
    <row r="395" customFormat="false" ht="16.5" hidden="false" customHeight="false" outlineLevel="0" collapsed="false">
      <c r="A395" s="336" t="n">
        <v>1.5</v>
      </c>
      <c r="B395" s="336" t="n">
        <v>1.5</v>
      </c>
      <c r="C395" s="336" t="n">
        <v>1.5</v>
      </c>
      <c r="D395" s="336" t="n">
        <v>1.5</v>
      </c>
      <c r="E395" s="336" t="n">
        <v>1.5</v>
      </c>
      <c r="F395" s="336" t="n">
        <v>1.5</v>
      </c>
      <c r="G395" s="336" t="n">
        <v>1.5</v>
      </c>
      <c r="H395" s="336" t="n">
        <v>1.5</v>
      </c>
      <c r="I395" s="336" t="n">
        <v>1.5</v>
      </c>
      <c r="J395" s="337"/>
    </row>
    <row r="396" customFormat="false" ht="16.5" hidden="false" customHeight="false" outlineLevel="0" collapsed="false">
      <c r="A396" s="263"/>
      <c r="B396" s="263"/>
      <c r="C396" s="212"/>
      <c r="D396" s="212"/>
      <c r="E396" s="212"/>
      <c r="F396" s="212"/>
      <c r="G396" s="212"/>
      <c r="H396" s="212"/>
      <c r="I396" s="212"/>
      <c r="J396" s="210"/>
    </row>
    <row r="397" customFormat="false" ht="16.15" hidden="false" customHeight="true" outlineLevel="0" collapsed="false">
      <c r="A397" s="211" t="s">
        <v>482</v>
      </c>
      <c r="B397" s="211"/>
      <c r="C397" s="211"/>
      <c r="D397" s="211"/>
      <c r="E397" s="211"/>
      <c r="F397" s="211"/>
      <c r="G397" s="211"/>
      <c r="H397" s="211"/>
      <c r="I397" s="211"/>
      <c r="J397" s="210"/>
    </row>
    <row r="398" customFormat="false" ht="125.25" hidden="false" customHeight="true" outlineLevel="0" collapsed="false">
      <c r="A398" s="259" t="s">
        <v>670</v>
      </c>
      <c r="B398" s="259"/>
      <c r="C398" s="259"/>
      <c r="D398" s="259"/>
      <c r="E398" s="259"/>
      <c r="F398" s="259"/>
      <c r="G398" s="259"/>
      <c r="H398" s="259"/>
      <c r="I398" s="259"/>
      <c r="J398" s="259"/>
    </row>
    <row r="399" customFormat="false" ht="16.15" hidden="false" customHeight="true" outlineLevel="0" collapsed="false">
      <c r="A399" s="246" t="s">
        <v>484</v>
      </c>
      <c r="B399" s="246"/>
      <c r="C399" s="210" t="s">
        <v>485</v>
      </c>
      <c r="D399" s="210"/>
      <c r="E399" s="210"/>
      <c r="F399" s="210"/>
      <c r="G399" s="210"/>
      <c r="H399" s="210"/>
      <c r="I399" s="210"/>
      <c r="J399" s="210"/>
    </row>
    <row r="400" customFormat="false" ht="16.5" hidden="false" customHeight="false" outlineLevel="0" collapsed="false">
      <c r="A400" s="210"/>
      <c r="B400" s="210"/>
      <c r="C400" s="210"/>
      <c r="D400" s="210"/>
      <c r="E400" s="210"/>
      <c r="F400" s="210"/>
      <c r="G400" s="210"/>
      <c r="H400" s="210"/>
      <c r="I400" s="210"/>
      <c r="J400" s="210"/>
    </row>
    <row r="401" customFormat="false" ht="16.5" hidden="false" customHeight="false" outlineLevel="0" collapsed="false">
      <c r="A401" s="210" t="s">
        <v>496</v>
      </c>
      <c r="B401" s="210"/>
      <c r="C401" s="210" t="s">
        <v>497</v>
      </c>
      <c r="D401" s="210"/>
      <c r="E401" s="210"/>
      <c r="F401" s="210"/>
      <c r="G401" s="210"/>
      <c r="H401" s="210"/>
      <c r="I401" s="210"/>
      <c r="J401" s="210"/>
    </row>
  </sheetData>
  <mergeCells count="408">
    <mergeCell ref="A1:B1"/>
    <mergeCell ref="A2:B2"/>
    <mergeCell ref="C2:I2"/>
    <mergeCell ref="A3:B3"/>
    <mergeCell ref="C3:I3"/>
    <mergeCell ref="A4:B4"/>
    <mergeCell ref="C4:I4"/>
    <mergeCell ref="A5:B5"/>
    <mergeCell ref="A6:B8"/>
    <mergeCell ref="C6:N6"/>
    <mergeCell ref="C7:D7"/>
    <mergeCell ref="E7:H7"/>
    <mergeCell ref="I7:J7"/>
    <mergeCell ref="K7:N7"/>
    <mergeCell ref="E8:F8"/>
    <mergeCell ref="G8:H8"/>
    <mergeCell ref="K8:L8"/>
    <mergeCell ref="M8:N8"/>
    <mergeCell ref="A9:B9"/>
    <mergeCell ref="E9:F9"/>
    <mergeCell ref="G9:H9"/>
    <mergeCell ref="K9:L9"/>
    <mergeCell ref="M9:N9"/>
    <mergeCell ref="A10:B10"/>
    <mergeCell ref="E10:F10"/>
    <mergeCell ref="G10:H10"/>
    <mergeCell ref="K10:L10"/>
    <mergeCell ref="M10:N10"/>
    <mergeCell ref="A11:B11"/>
    <mergeCell ref="E11:F11"/>
    <mergeCell ref="G11:H11"/>
    <mergeCell ref="K11:L11"/>
    <mergeCell ref="M11:N11"/>
    <mergeCell ref="A12:B12"/>
    <mergeCell ref="E12:F12"/>
    <mergeCell ref="G12:H12"/>
    <mergeCell ref="K12:L12"/>
    <mergeCell ref="A13:B13"/>
    <mergeCell ref="E13:F13"/>
    <mergeCell ref="G13:H13"/>
    <mergeCell ref="K13:L13"/>
    <mergeCell ref="A14:B14"/>
    <mergeCell ref="E14:F14"/>
    <mergeCell ref="G14:H14"/>
    <mergeCell ref="K14:L14"/>
    <mergeCell ref="M14:N14"/>
    <mergeCell ref="A15:B15"/>
    <mergeCell ref="E15:F15"/>
    <mergeCell ref="G15:H15"/>
    <mergeCell ref="K15:L15"/>
    <mergeCell ref="M15:N15"/>
    <mergeCell ref="A16:B16"/>
    <mergeCell ref="A17:I17"/>
    <mergeCell ref="A18:E18"/>
    <mergeCell ref="F18:I18"/>
    <mergeCell ref="J18:M18"/>
    <mergeCell ref="N18:N19"/>
    <mergeCell ref="D19:E19"/>
    <mergeCell ref="F19:G19"/>
    <mergeCell ref="H19:I19"/>
    <mergeCell ref="K19:L19"/>
    <mergeCell ref="D20:E20"/>
    <mergeCell ref="F20:G20"/>
    <mergeCell ref="H20:I20"/>
    <mergeCell ref="K20:L20"/>
    <mergeCell ref="D21:E21"/>
    <mergeCell ref="F21:G21"/>
    <mergeCell ref="H21:I21"/>
    <mergeCell ref="K21:L21"/>
    <mergeCell ref="A23:I23"/>
    <mergeCell ref="A24:N24"/>
    <mergeCell ref="A25:B25"/>
    <mergeCell ref="A37:B37"/>
    <mergeCell ref="C37:I37"/>
    <mergeCell ref="A38:B38"/>
    <mergeCell ref="C38:I38"/>
    <mergeCell ref="A39:B39"/>
    <mergeCell ref="C39:I39"/>
    <mergeCell ref="A40:B40"/>
    <mergeCell ref="A41:B43"/>
    <mergeCell ref="C41:J41"/>
    <mergeCell ref="C42:D42"/>
    <mergeCell ref="G42:H42"/>
    <mergeCell ref="A44:B44"/>
    <mergeCell ref="A45:B45"/>
    <mergeCell ref="A46:B46"/>
    <mergeCell ref="A47:B47"/>
    <mergeCell ref="A48:B48"/>
    <mergeCell ref="A49:B49"/>
    <mergeCell ref="A50:B50"/>
    <mergeCell ref="A51:B51"/>
    <mergeCell ref="A52:I52"/>
    <mergeCell ref="A53:D53"/>
    <mergeCell ref="E53:F53"/>
    <mergeCell ref="G53:I53"/>
    <mergeCell ref="J53:J54"/>
    <mergeCell ref="A58:I58"/>
    <mergeCell ref="A59:J59"/>
    <mergeCell ref="A60:B60"/>
    <mergeCell ref="A64:B64"/>
    <mergeCell ref="C64:I64"/>
    <mergeCell ref="A65:B65"/>
    <mergeCell ref="C65:I65"/>
    <mergeCell ref="C66:I66"/>
    <mergeCell ref="A67:B67"/>
    <mergeCell ref="C67:I67"/>
    <mergeCell ref="A68:B68"/>
    <mergeCell ref="A69:B71"/>
    <mergeCell ref="C69:J69"/>
    <mergeCell ref="C70:D70"/>
    <mergeCell ref="G70:H70"/>
    <mergeCell ref="A72:B72"/>
    <mergeCell ref="A73:B73"/>
    <mergeCell ref="A74:B74"/>
    <mergeCell ref="A75:B75"/>
    <mergeCell ref="A76:B76"/>
    <mergeCell ref="A77:B77"/>
    <mergeCell ref="A78:B78"/>
    <mergeCell ref="A79:B79"/>
    <mergeCell ref="A80:I80"/>
    <mergeCell ref="A81:D81"/>
    <mergeCell ref="E81:F81"/>
    <mergeCell ref="G81:I81"/>
    <mergeCell ref="J81:J82"/>
    <mergeCell ref="A88:I88"/>
    <mergeCell ref="A89:J89"/>
    <mergeCell ref="A90:B90"/>
    <mergeCell ref="A95:B95"/>
    <mergeCell ref="A96:B96"/>
    <mergeCell ref="C96:I96"/>
    <mergeCell ref="A97:B97"/>
    <mergeCell ref="C97:I97"/>
    <mergeCell ref="A98:B98"/>
    <mergeCell ref="C98:I98"/>
    <mergeCell ref="A99:B99"/>
    <mergeCell ref="A100:B102"/>
    <mergeCell ref="C100:J100"/>
    <mergeCell ref="C101:D101"/>
    <mergeCell ref="E101:F101"/>
    <mergeCell ref="G101:H101"/>
    <mergeCell ref="I101:J101"/>
    <mergeCell ref="A103:B103"/>
    <mergeCell ref="A104:B104"/>
    <mergeCell ref="A105:B105"/>
    <mergeCell ref="A106:B106"/>
    <mergeCell ref="A107:B107"/>
    <mergeCell ref="A108:B108"/>
    <mergeCell ref="A109:B109"/>
    <mergeCell ref="A110:B110"/>
    <mergeCell ref="A111:B111"/>
    <mergeCell ref="A112:I112"/>
    <mergeCell ref="A113:D113"/>
    <mergeCell ref="E113:F113"/>
    <mergeCell ref="G113:I113"/>
    <mergeCell ref="J113:J114"/>
    <mergeCell ref="A119:I119"/>
    <mergeCell ref="A120:J120"/>
    <mergeCell ref="A121:B121"/>
    <mergeCell ref="A125:B125"/>
    <mergeCell ref="C125:I125"/>
    <mergeCell ref="A126:B126"/>
    <mergeCell ref="C126:I126"/>
    <mergeCell ref="A127:B127"/>
    <mergeCell ref="C127:I127"/>
    <mergeCell ref="A128:B128"/>
    <mergeCell ref="A129:B131"/>
    <mergeCell ref="C129:J129"/>
    <mergeCell ref="C130:D130"/>
    <mergeCell ref="G130:H130"/>
    <mergeCell ref="A132:B132"/>
    <mergeCell ref="A133:B133"/>
    <mergeCell ref="A134:B134"/>
    <mergeCell ref="A135:B135"/>
    <mergeCell ref="A136:B136"/>
    <mergeCell ref="A137:B137"/>
    <mergeCell ref="A138:B138"/>
    <mergeCell ref="A139:B139"/>
    <mergeCell ref="A140:I140"/>
    <mergeCell ref="A141:D141"/>
    <mergeCell ref="E141:F141"/>
    <mergeCell ref="G141:I141"/>
    <mergeCell ref="J141:J142"/>
    <mergeCell ref="A147:I147"/>
    <mergeCell ref="A148:J148"/>
    <mergeCell ref="A149:B149"/>
    <mergeCell ref="A155:B155"/>
    <mergeCell ref="C155:I155"/>
    <mergeCell ref="A156:B156"/>
    <mergeCell ref="C156:I156"/>
    <mergeCell ref="A157:B157"/>
    <mergeCell ref="C157:I157"/>
    <mergeCell ref="A158:B158"/>
    <mergeCell ref="A159:B161"/>
    <mergeCell ref="C159:J159"/>
    <mergeCell ref="C160:D160"/>
    <mergeCell ref="E160:F160"/>
    <mergeCell ref="G160:H160"/>
    <mergeCell ref="I160:J160"/>
    <mergeCell ref="A162:B162"/>
    <mergeCell ref="A163:B163"/>
    <mergeCell ref="A164:B164"/>
    <mergeCell ref="A165:B165"/>
    <mergeCell ref="A166:B166"/>
    <mergeCell ref="A167:B167"/>
    <mergeCell ref="A168:B168"/>
    <mergeCell ref="A169:B169"/>
    <mergeCell ref="A170:B170"/>
    <mergeCell ref="A171:I171"/>
    <mergeCell ref="A172:D172"/>
    <mergeCell ref="E172:F172"/>
    <mergeCell ref="G172:I172"/>
    <mergeCell ref="J172:J173"/>
    <mergeCell ref="A178:I178"/>
    <mergeCell ref="A179:J179"/>
    <mergeCell ref="A180:B180"/>
    <mergeCell ref="A185:B185"/>
    <mergeCell ref="C185:I185"/>
    <mergeCell ref="A186:B186"/>
    <mergeCell ref="C186:I186"/>
    <mergeCell ref="C187:I187"/>
    <mergeCell ref="A188:B188"/>
    <mergeCell ref="C188:I188"/>
    <mergeCell ref="A189:B189"/>
    <mergeCell ref="A190:B192"/>
    <mergeCell ref="C190:J190"/>
    <mergeCell ref="C191:D191"/>
    <mergeCell ref="G191:H191"/>
    <mergeCell ref="A193:B193"/>
    <mergeCell ref="A194:B194"/>
    <mergeCell ref="A195:B195"/>
    <mergeCell ref="A196:B196"/>
    <mergeCell ref="A197:B197"/>
    <mergeCell ref="A198:B198"/>
    <mergeCell ref="A199:B199"/>
    <mergeCell ref="A200:B200"/>
    <mergeCell ref="A201:I201"/>
    <mergeCell ref="A202:D202"/>
    <mergeCell ref="E202:F202"/>
    <mergeCell ref="G202:I202"/>
    <mergeCell ref="J202:J203"/>
    <mergeCell ref="A208:I208"/>
    <mergeCell ref="A209:J209"/>
    <mergeCell ref="A210:B210"/>
    <mergeCell ref="A217:B217"/>
    <mergeCell ref="C217:I217"/>
    <mergeCell ref="A218:B218"/>
    <mergeCell ref="C218:I218"/>
    <mergeCell ref="C219:I219"/>
    <mergeCell ref="A220:B220"/>
    <mergeCell ref="C220:I220"/>
    <mergeCell ref="A221:B221"/>
    <mergeCell ref="A222:B224"/>
    <mergeCell ref="C222:J222"/>
    <mergeCell ref="C223:D223"/>
    <mergeCell ref="G223:H223"/>
    <mergeCell ref="A225:B225"/>
    <mergeCell ref="A226:B226"/>
    <mergeCell ref="A227:B227"/>
    <mergeCell ref="A228:B228"/>
    <mergeCell ref="A229:B229"/>
    <mergeCell ref="A230:B230"/>
    <mergeCell ref="A231:B231"/>
    <mergeCell ref="A232:B232"/>
    <mergeCell ref="A233:I233"/>
    <mergeCell ref="A234:D234"/>
    <mergeCell ref="E234:F234"/>
    <mergeCell ref="G234:I234"/>
    <mergeCell ref="J234:J235"/>
    <mergeCell ref="A241:I241"/>
    <mergeCell ref="A242:J242"/>
    <mergeCell ref="A243:B243"/>
    <mergeCell ref="A249:B249"/>
    <mergeCell ref="C249:I249"/>
    <mergeCell ref="A250:B250"/>
    <mergeCell ref="C250:I250"/>
    <mergeCell ref="C251:I251"/>
    <mergeCell ref="A252:B252"/>
    <mergeCell ref="C252:I252"/>
    <mergeCell ref="A253:B253"/>
    <mergeCell ref="A254:B256"/>
    <mergeCell ref="C254:J254"/>
    <mergeCell ref="C255:D255"/>
    <mergeCell ref="G255:H255"/>
    <mergeCell ref="A257:B257"/>
    <mergeCell ref="A258:B258"/>
    <mergeCell ref="A259:B259"/>
    <mergeCell ref="A260:B260"/>
    <mergeCell ref="A261:B261"/>
    <mergeCell ref="A262:B262"/>
    <mergeCell ref="A263:B263"/>
    <mergeCell ref="A264:B264"/>
    <mergeCell ref="A265:I265"/>
    <mergeCell ref="A266:D266"/>
    <mergeCell ref="E266:F266"/>
    <mergeCell ref="G266:I266"/>
    <mergeCell ref="J266:J267"/>
    <mergeCell ref="A273:I273"/>
    <mergeCell ref="A274:J274"/>
    <mergeCell ref="A275:B275"/>
    <mergeCell ref="A282:B282"/>
    <mergeCell ref="C282:I282"/>
    <mergeCell ref="A283:B283"/>
    <mergeCell ref="C283:I283"/>
    <mergeCell ref="A284:B284"/>
    <mergeCell ref="C284:I284"/>
    <mergeCell ref="A285:B285"/>
    <mergeCell ref="A286:B288"/>
    <mergeCell ref="C286:J286"/>
    <mergeCell ref="C287:D287"/>
    <mergeCell ref="G287:H287"/>
    <mergeCell ref="A289:B289"/>
    <mergeCell ref="A290:B290"/>
    <mergeCell ref="A291:B291"/>
    <mergeCell ref="A292:B292"/>
    <mergeCell ref="A293:B293"/>
    <mergeCell ref="A294:B294"/>
    <mergeCell ref="A296:B296"/>
    <mergeCell ref="A297:B297"/>
    <mergeCell ref="A298:I298"/>
    <mergeCell ref="A299:D299"/>
    <mergeCell ref="E299:F299"/>
    <mergeCell ref="G299:I299"/>
    <mergeCell ref="J299:J300"/>
    <mergeCell ref="A304:I304"/>
    <mergeCell ref="A305:J305"/>
    <mergeCell ref="A306:B306"/>
    <mergeCell ref="A312:B312"/>
    <mergeCell ref="C312:I312"/>
    <mergeCell ref="A313:B313"/>
    <mergeCell ref="C313:I313"/>
    <mergeCell ref="A314:B314"/>
    <mergeCell ref="C314:I314"/>
    <mergeCell ref="A315:B315"/>
    <mergeCell ref="A316:B318"/>
    <mergeCell ref="C316:J316"/>
    <mergeCell ref="C317:D317"/>
    <mergeCell ref="G317:H317"/>
    <mergeCell ref="A319:B319"/>
    <mergeCell ref="A320:B320"/>
    <mergeCell ref="A321:B321"/>
    <mergeCell ref="A322:B322"/>
    <mergeCell ref="A323:B323"/>
    <mergeCell ref="A324:B324"/>
    <mergeCell ref="A325:B325"/>
    <mergeCell ref="A326:I326"/>
    <mergeCell ref="A327:D327"/>
    <mergeCell ref="E327:F327"/>
    <mergeCell ref="G327:I327"/>
    <mergeCell ref="J327:J328"/>
    <mergeCell ref="A332:I332"/>
    <mergeCell ref="A333:J333"/>
    <mergeCell ref="A334:B334"/>
    <mergeCell ref="A341:B341"/>
    <mergeCell ref="C341:I341"/>
    <mergeCell ref="A342:B342"/>
    <mergeCell ref="C342:I342"/>
    <mergeCell ref="C343:I343"/>
    <mergeCell ref="A344:B344"/>
    <mergeCell ref="C344:I344"/>
    <mergeCell ref="A345:B345"/>
    <mergeCell ref="A346:B348"/>
    <mergeCell ref="C346:J346"/>
    <mergeCell ref="C347:D347"/>
    <mergeCell ref="G347:H347"/>
    <mergeCell ref="A349:B349"/>
    <mergeCell ref="A350:B350"/>
    <mergeCell ref="A351:B351"/>
    <mergeCell ref="A352:B352"/>
    <mergeCell ref="A353:B353"/>
    <mergeCell ref="A354:B354"/>
    <mergeCell ref="A355:B355"/>
    <mergeCell ref="A356:B356"/>
    <mergeCell ref="A357:I357"/>
    <mergeCell ref="A358:D358"/>
    <mergeCell ref="E358:F358"/>
    <mergeCell ref="G358:I358"/>
    <mergeCell ref="J358:J359"/>
    <mergeCell ref="A365:I365"/>
    <mergeCell ref="A366:J366"/>
    <mergeCell ref="A367:B367"/>
    <mergeCell ref="A373:B373"/>
    <mergeCell ref="C373:I373"/>
    <mergeCell ref="A374:B374"/>
    <mergeCell ref="C374:I374"/>
    <mergeCell ref="C375:I375"/>
    <mergeCell ref="A376:B376"/>
    <mergeCell ref="C376:I376"/>
    <mergeCell ref="A377:B377"/>
    <mergeCell ref="A378:B380"/>
    <mergeCell ref="C378:J378"/>
    <mergeCell ref="C379:D379"/>
    <mergeCell ref="G379:H379"/>
    <mergeCell ref="A381:B381"/>
    <mergeCell ref="A382:B382"/>
    <mergeCell ref="A383:B383"/>
    <mergeCell ref="A384:B384"/>
    <mergeCell ref="A385:B385"/>
    <mergeCell ref="A386:B386"/>
    <mergeCell ref="A387:B387"/>
    <mergeCell ref="A388:B388"/>
    <mergeCell ref="A389:I389"/>
    <mergeCell ref="A390:D390"/>
    <mergeCell ref="E390:F390"/>
    <mergeCell ref="G390:I390"/>
    <mergeCell ref="J390:J391"/>
    <mergeCell ref="A397:I397"/>
    <mergeCell ref="A398:J398"/>
    <mergeCell ref="A399:B399"/>
  </mergeCell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&amp;C&amp;A</oddHeader>
    <oddFooter>&amp;CСтраница &amp;P</oddFooter>
  </headerFooter>
  <drawing r:id="rId1"/>
</worksheet>
</file>

<file path=xl/worksheets/sheet8.xml><?xml version="1.0" encoding="utf-8"?>
<worksheet xmlns="http://schemas.openxmlformats.org/spreadsheetml/2006/main" xmlns:r="http://schemas.openxmlformats.org/officeDocument/2006/relationships">
  <sheetPr filterMode="false">
    <pageSetUpPr fitToPage="false"/>
  </sheetPr>
  <dimension ref="A1:IW269"/>
  <sheetViews>
    <sheetView windowProtection="false" showFormulas="false" showGridLines="true" showRowColHeaders="true" showZeros="true" rightToLeft="false" tabSelected="false" showOutlineSymbols="true" defaultGridColor="true" view="normal" topLeftCell="A190" colorId="64" zoomScale="85" zoomScaleNormal="85" zoomScalePageLayoutView="100" workbookViewId="0">
      <selection pane="topLeft" activeCell="O226" activeCellId="0" sqref="O226"/>
    </sheetView>
  </sheetViews>
  <sheetFormatPr defaultRowHeight="16.5"/>
  <cols>
    <col collapsed="false" hidden="false" max="1" min="1" style="2" width="6.0765306122449"/>
    <col collapsed="false" hidden="false" max="2" min="2" style="2" width="20.5204081632653"/>
    <col collapsed="false" hidden="false" max="3" min="3" style="2" width="10.2602040816327"/>
    <col collapsed="false" hidden="false" max="4" min="4" style="2" width="7.1530612244898"/>
    <col collapsed="false" hidden="false" max="6" min="5" style="2" width="6.88265306122449"/>
    <col collapsed="false" hidden="false" max="7" min="7" style="2" width="6.0765306122449"/>
    <col collapsed="false" hidden="false" max="8" min="8" style="2" width="6.75"/>
    <col collapsed="false" hidden="false" max="257" min="9" style="2" width="6.0765306122449"/>
    <col collapsed="false" hidden="false" max="1025" min="258" style="0" width="8.50510204081633"/>
  </cols>
  <sheetData>
    <row r="1" customFormat="false" ht="18.2" hidden="false" customHeight="true" outlineLevel="0" collapsed="false">
      <c r="A1" s="211"/>
      <c r="B1" s="211"/>
      <c r="C1" s="212"/>
      <c r="D1" s="212"/>
      <c r="E1" s="212"/>
      <c r="F1" s="212"/>
      <c r="G1" s="212"/>
      <c r="H1" s="212"/>
      <c r="I1" s="212"/>
      <c r="J1" s="212"/>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8.4" hidden="false" customHeight="true" outlineLevel="0" collapsed="false">
      <c r="A2" s="293" t="s">
        <v>441</v>
      </c>
      <c r="B2" s="293"/>
      <c r="C2" s="346" t="s">
        <v>716</v>
      </c>
      <c r="D2" s="346"/>
      <c r="E2" s="346"/>
      <c r="F2" s="346"/>
      <c r="G2" s="346"/>
      <c r="H2" s="346"/>
      <c r="I2" s="346"/>
      <c r="J2" s="212"/>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8.4" hidden="false" customHeight="true" outlineLevel="0" collapsed="false">
      <c r="A3" s="293" t="s">
        <v>443</v>
      </c>
      <c r="B3" s="293"/>
      <c r="C3" s="347" t="s">
        <v>717</v>
      </c>
      <c r="D3" s="347"/>
      <c r="E3" s="347"/>
      <c r="F3" s="347"/>
      <c r="G3" s="347"/>
      <c r="H3" s="347"/>
      <c r="I3" s="347"/>
      <c r="J3" s="212"/>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8.4" hidden="false" customHeight="true" outlineLevel="0" collapsed="false">
      <c r="A4" s="130" t="s">
        <v>445</v>
      </c>
      <c r="B4" s="130"/>
      <c r="C4" s="128" t="s">
        <v>499</v>
      </c>
      <c r="D4" s="128"/>
      <c r="E4" s="128"/>
      <c r="F4" s="128"/>
      <c r="G4" s="128"/>
      <c r="H4" s="128"/>
      <c r="I4" s="128"/>
      <c r="J4" s="212"/>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18.2" hidden="false" customHeight="true" outlineLevel="0" collapsed="false">
      <c r="A5" s="128"/>
      <c r="B5" s="128"/>
      <c r="C5" s="217"/>
      <c r="D5" s="217"/>
      <c r="E5" s="217"/>
      <c r="F5" s="217"/>
      <c r="G5" s="217"/>
      <c r="H5" s="217"/>
      <c r="I5" s="212"/>
      <c r="J5" s="212"/>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8.4" hidden="false" customHeight="true" outlineLevel="0" collapsed="false">
      <c r="A6" s="294" t="s">
        <v>448</v>
      </c>
      <c r="B6" s="294"/>
      <c r="C6" s="248" t="s">
        <v>449</v>
      </c>
      <c r="D6" s="248"/>
      <c r="E6" s="248"/>
      <c r="F6" s="248"/>
      <c r="G6" s="248"/>
      <c r="H6" s="248"/>
      <c r="I6" s="220"/>
      <c r="J6" s="22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6.5" hidden="false" customHeight="false" outlineLevel="0" collapsed="false">
      <c r="A7" s="294"/>
      <c r="B7" s="294"/>
      <c r="C7" s="218" t="s">
        <v>450</v>
      </c>
      <c r="D7" s="218"/>
      <c r="E7" s="218" t="s">
        <v>450</v>
      </c>
      <c r="F7" s="218"/>
      <c r="G7" s="218" t="s">
        <v>450</v>
      </c>
      <c r="H7" s="218"/>
      <c r="I7" s="220"/>
      <c r="J7" s="22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33" hidden="false" customHeight="false" outlineLevel="0" collapsed="false">
      <c r="A8" s="294"/>
      <c r="B8" s="294"/>
      <c r="C8" s="219" t="s">
        <v>451</v>
      </c>
      <c r="D8" s="219" t="s">
        <v>452</v>
      </c>
      <c r="E8" s="219" t="s">
        <v>451</v>
      </c>
      <c r="F8" s="219" t="s">
        <v>452</v>
      </c>
      <c r="G8" s="219" t="s">
        <v>451</v>
      </c>
      <c r="H8" s="219" t="s">
        <v>452</v>
      </c>
      <c r="I8" s="220"/>
      <c r="J8" s="22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8.4" hidden="false" customHeight="true" outlineLevel="0" collapsed="false">
      <c r="A9" s="348" t="s">
        <v>718</v>
      </c>
      <c r="B9" s="348"/>
      <c r="C9" s="281" t="n">
        <v>21</v>
      </c>
      <c r="D9" s="281" t="n">
        <v>21</v>
      </c>
      <c r="E9" s="225" t="n">
        <v>19.3</v>
      </c>
      <c r="F9" s="225" t="n">
        <v>19.3</v>
      </c>
      <c r="G9" s="250" t="n">
        <v>16.2</v>
      </c>
      <c r="H9" s="250" t="n">
        <v>16.2</v>
      </c>
      <c r="I9" s="349"/>
      <c r="J9" s="349"/>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8.4" hidden="false" customHeight="true" outlineLevel="0" collapsed="false">
      <c r="A10" s="348" t="s">
        <v>705</v>
      </c>
      <c r="B10" s="348"/>
      <c r="C10" s="281" t="n">
        <v>39</v>
      </c>
      <c r="D10" s="281" t="n">
        <v>39</v>
      </c>
      <c r="E10" s="350" t="n">
        <v>36</v>
      </c>
      <c r="F10" s="350" t="n">
        <v>36</v>
      </c>
      <c r="G10" s="281" t="n">
        <v>30</v>
      </c>
      <c r="H10" s="281" t="n">
        <v>30</v>
      </c>
      <c r="I10" s="349"/>
      <c r="J10" s="349"/>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8.4" hidden="false" customHeight="true" outlineLevel="0" collapsed="false">
      <c r="A11" s="348" t="s">
        <v>615</v>
      </c>
      <c r="B11" s="348"/>
      <c r="C11" s="250" t="n">
        <v>7.8</v>
      </c>
      <c r="D11" s="250" t="n">
        <v>7.8</v>
      </c>
      <c r="E11" s="225" t="n">
        <v>7.2</v>
      </c>
      <c r="F11" s="225" t="n">
        <v>7.2</v>
      </c>
      <c r="G11" s="281" t="n">
        <v>6</v>
      </c>
      <c r="H11" s="281" t="n">
        <v>6</v>
      </c>
      <c r="I11" s="349"/>
      <c r="J11" s="349"/>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8.4" hidden="false" customHeight="true" outlineLevel="0" collapsed="false">
      <c r="A12" s="348" t="s">
        <v>719</v>
      </c>
      <c r="B12" s="348"/>
      <c r="C12" s="250" t="n">
        <v>5.2</v>
      </c>
      <c r="D12" s="250" t="n">
        <v>5.2</v>
      </c>
      <c r="E12" s="225" t="n">
        <v>4.8</v>
      </c>
      <c r="F12" s="225" t="n">
        <v>4.8</v>
      </c>
      <c r="G12" s="250" t="n">
        <v>4</v>
      </c>
      <c r="H12" s="250" t="n">
        <v>4</v>
      </c>
      <c r="I12" s="351"/>
      <c r="J12" s="349"/>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8.4" hidden="false" customHeight="true" outlineLevel="0" collapsed="false">
      <c r="A13" s="348" t="s">
        <v>504</v>
      </c>
      <c r="B13" s="348"/>
      <c r="C13" s="250" t="n">
        <v>2.6</v>
      </c>
      <c r="D13" s="250" t="n">
        <v>2.6</v>
      </c>
      <c r="E13" s="225" t="n">
        <v>2.4</v>
      </c>
      <c r="F13" s="225" t="n">
        <v>2.4</v>
      </c>
      <c r="G13" s="250" t="n">
        <v>2</v>
      </c>
      <c r="H13" s="250" t="n">
        <v>2</v>
      </c>
      <c r="I13" s="349"/>
      <c r="J13" s="349"/>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8.4" hidden="false" customHeight="true" outlineLevel="0" collapsed="false">
      <c r="A14" s="348" t="s">
        <v>436</v>
      </c>
      <c r="B14" s="348"/>
      <c r="C14" s="250" t="n">
        <v>2.6</v>
      </c>
      <c r="D14" s="250" t="n">
        <v>2.6</v>
      </c>
      <c r="E14" s="225" t="n">
        <v>2.4</v>
      </c>
      <c r="F14" s="225" t="n">
        <v>2.4</v>
      </c>
      <c r="G14" s="250" t="n">
        <v>2</v>
      </c>
      <c r="H14" s="250" t="n">
        <v>2</v>
      </c>
      <c r="I14" s="352" t="n">
        <v>50</v>
      </c>
      <c r="J14" s="352" t="n">
        <v>60</v>
      </c>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8.4" hidden="false" customHeight="true" outlineLevel="0" collapsed="false">
      <c r="A15" s="348" t="s">
        <v>427</v>
      </c>
      <c r="B15" s="348"/>
      <c r="C15" s="353" t="n">
        <v>0.09</v>
      </c>
      <c r="D15" s="353" t="n">
        <v>0.09</v>
      </c>
      <c r="E15" s="354" t="n">
        <v>0.08</v>
      </c>
      <c r="F15" s="354" t="n">
        <v>0.08</v>
      </c>
      <c r="G15" s="270" t="n">
        <v>0.06</v>
      </c>
      <c r="H15" s="270" t="n">
        <v>0.06</v>
      </c>
      <c r="I15" s="352"/>
      <c r="J15" s="352"/>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8.4" hidden="false" customHeight="true" outlineLevel="0" collapsed="false">
      <c r="A16" s="348" t="s">
        <v>720</v>
      </c>
      <c r="B16" s="348"/>
      <c r="C16" s="296" t="n">
        <v>2.6</v>
      </c>
      <c r="D16" s="296" t="n">
        <v>2.6</v>
      </c>
      <c r="E16" s="225" t="n">
        <v>2.4</v>
      </c>
      <c r="F16" s="225" t="n">
        <v>2.4</v>
      </c>
      <c r="G16" s="281" t="n">
        <v>2</v>
      </c>
      <c r="H16" s="281" t="n">
        <v>2</v>
      </c>
      <c r="I16" s="352"/>
      <c r="J16" s="352"/>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s="359" customFormat="true" ht="18.4" hidden="false" customHeight="true" outlineLevel="0" collapsed="false">
      <c r="A17" s="355" t="s">
        <v>196</v>
      </c>
      <c r="B17" s="355"/>
      <c r="C17" s="356" t="n">
        <v>130</v>
      </c>
      <c r="D17" s="356" t="n">
        <v>130</v>
      </c>
      <c r="E17" s="357" t="n">
        <v>120</v>
      </c>
      <c r="F17" s="357" t="n">
        <v>120</v>
      </c>
      <c r="G17" s="269" t="n">
        <v>100</v>
      </c>
      <c r="H17" s="269" t="n">
        <v>100</v>
      </c>
      <c r="I17" s="358"/>
      <c r="J17" s="358"/>
    </row>
    <row r="18" customFormat="false" ht="30.95" hidden="false" customHeight="true" outlineLevel="0" collapsed="false">
      <c r="A18" s="360" t="s">
        <v>721</v>
      </c>
      <c r="B18" s="360"/>
      <c r="C18" s="361" t="n">
        <v>40</v>
      </c>
      <c r="D18" s="361" t="n">
        <v>40</v>
      </c>
      <c r="E18" s="361" t="n">
        <v>40</v>
      </c>
      <c r="F18" s="361" t="n">
        <v>40</v>
      </c>
      <c r="G18" s="361" t="n">
        <v>40</v>
      </c>
      <c r="H18" s="361" t="n">
        <v>40</v>
      </c>
      <c r="I18" s="352"/>
      <c r="J18" s="352"/>
      <c r="K18" s="0"/>
    </row>
    <row r="19" customFormat="false" ht="18.2" hidden="false" customHeight="true" outlineLevel="0" collapsed="false">
      <c r="A19" s="362" t="s">
        <v>722</v>
      </c>
      <c r="B19" s="362"/>
      <c r="C19" s="296" t="n">
        <v>12</v>
      </c>
      <c r="D19" s="296" t="n">
        <v>12</v>
      </c>
      <c r="E19" s="296" t="n">
        <v>12</v>
      </c>
      <c r="F19" s="296" t="n">
        <v>12</v>
      </c>
      <c r="G19" s="296" t="n">
        <v>12</v>
      </c>
      <c r="H19" s="296" t="n">
        <v>12</v>
      </c>
      <c r="I19" s="352"/>
      <c r="J19" s="352"/>
      <c r="K19" s="0"/>
    </row>
    <row r="20" customFormat="false" ht="18.2" hidden="false" customHeight="true" outlineLevel="0" collapsed="false">
      <c r="A20" s="362" t="s">
        <v>560</v>
      </c>
      <c r="B20" s="362"/>
      <c r="C20" s="296" t="n">
        <v>1.1</v>
      </c>
      <c r="D20" s="296" t="n">
        <v>1.1</v>
      </c>
      <c r="E20" s="296" t="n">
        <v>1.1</v>
      </c>
      <c r="F20" s="296" t="n">
        <v>1.1</v>
      </c>
      <c r="G20" s="296" t="n">
        <v>1.1</v>
      </c>
      <c r="H20" s="296" t="n">
        <v>1.1</v>
      </c>
      <c r="I20" s="352"/>
      <c r="J20" s="352"/>
      <c r="K20" s="0"/>
    </row>
    <row r="21" customFormat="false" ht="18.2" hidden="false" customHeight="true" outlineLevel="0" collapsed="false">
      <c r="A21" s="362" t="s">
        <v>723</v>
      </c>
      <c r="B21" s="362"/>
      <c r="C21" s="296" t="n">
        <v>1.1</v>
      </c>
      <c r="D21" s="296" t="n">
        <v>1.1</v>
      </c>
      <c r="E21" s="296" t="n">
        <v>1.1</v>
      </c>
      <c r="F21" s="296" t="n">
        <v>1.1</v>
      </c>
      <c r="G21" s="296" t="n">
        <v>1.1</v>
      </c>
      <c r="H21" s="296" t="n">
        <v>1.1</v>
      </c>
      <c r="I21" s="352"/>
      <c r="J21" s="352"/>
      <c r="K21" s="0"/>
    </row>
    <row r="22" customFormat="false" ht="18.2" hidden="false" customHeight="true" outlineLevel="0" collapsed="false">
      <c r="A22" s="362" t="s">
        <v>615</v>
      </c>
      <c r="B22" s="362"/>
      <c r="C22" s="296" t="n">
        <v>1.1</v>
      </c>
      <c r="D22" s="296" t="n">
        <v>1.1</v>
      </c>
      <c r="E22" s="296" t="n">
        <v>1.1</v>
      </c>
      <c r="F22" s="296" t="n">
        <v>1.1</v>
      </c>
      <c r="G22" s="296" t="n">
        <v>1.1</v>
      </c>
      <c r="H22" s="296" t="n">
        <v>1.1</v>
      </c>
      <c r="I22" s="352"/>
      <c r="J22" s="352"/>
      <c r="K22" s="0"/>
    </row>
    <row r="23" customFormat="false" ht="18.2" hidden="false" customHeight="true" outlineLevel="0" collapsed="false">
      <c r="A23" s="362" t="s">
        <v>724</v>
      </c>
      <c r="B23" s="362"/>
      <c r="C23" s="296" t="n">
        <v>12</v>
      </c>
      <c r="D23" s="296" t="n">
        <v>12</v>
      </c>
      <c r="E23" s="296" t="n">
        <v>12</v>
      </c>
      <c r="F23" s="296" t="n">
        <v>12</v>
      </c>
      <c r="G23" s="296" t="n">
        <v>12</v>
      </c>
      <c r="H23" s="296" t="n">
        <v>12</v>
      </c>
      <c r="I23" s="352"/>
      <c r="J23" s="352"/>
      <c r="K23" s="0"/>
    </row>
    <row r="24" customFormat="false" ht="16.5" hidden="false" customHeight="false" outlineLevel="0" collapsed="false">
      <c r="A24" s="348"/>
      <c r="B24" s="363"/>
      <c r="C24" s="364"/>
      <c r="D24" s="364"/>
      <c r="E24" s="350"/>
      <c r="F24" s="350"/>
      <c r="G24" s="281"/>
      <c r="H24" s="281"/>
      <c r="I24" s="352"/>
      <c r="J24" s="352"/>
      <c r="K24" s="0"/>
    </row>
    <row r="25" customFormat="false" ht="18.2" hidden="false" customHeight="true" outlineLevel="0" collapsed="false">
      <c r="A25" s="365" t="s">
        <v>458</v>
      </c>
      <c r="B25" s="365"/>
      <c r="C25" s="366" t="s">
        <v>194</v>
      </c>
      <c r="D25" s="366"/>
      <c r="E25" s="367" t="s">
        <v>17</v>
      </c>
      <c r="F25" s="367"/>
      <c r="G25" s="366" t="s">
        <v>725</v>
      </c>
      <c r="H25" s="366"/>
      <c r="I25" s="212"/>
      <c r="J25" s="212"/>
      <c r="K25" s="0"/>
    </row>
    <row r="26" customFormat="false" ht="18.2" hidden="false" customHeight="true" outlineLevel="0" collapsed="false">
      <c r="A26" s="211"/>
      <c r="B26" s="211"/>
      <c r="C26" s="212"/>
      <c r="D26" s="212"/>
      <c r="E26" s="212"/>
      <c r="F26" s="212"/>
      <c r="G26" s="212"/>
      <c r="H26" s="212"/>
      <c r="I26" s="212"/>
      <c r="J26" s="212"/>
      <c r="K26" s="0"/>
    </row>
    <row r="27" customFormat="false" ht="18.2" hidden="false" customHeight="true" outlineLevel="0" collapsed="false">
      <c r="A27" s="368" t="s">
        <v>459</v>
      </c>
      <c r="B27" s="368"/>
      <c r="C27" s="368"/>
      <c r="D27" s="368"/>
      <c r="E27" s="368"/>
      <c r="F27" s="368"/>
      <c r="G27" s="368"/>
      <c r="H27" s="368"/>
      <c r="I27" s="368"/>
      <c r="J27" s="212"/>
      <c r="K27" s="0"/>
    </row>
    <row r="28" customFormat="false" ht="34.9" hidden="false" customHeight="true" outlineLevel="0" collapsed="false">
      <c r="A28" s="284" t="s">
        <v>460</v>
      </c>
      <c r="B28" s="284"/>
      <c r="C28" s="284"/>
      <c r="D28" s="284"/>
      <c r="E28" s="237" t="s">
        <v>461</v>
      </c>
      <c r="F28" s="237"/>
      <c r="G28" s="237" t="s">
        <v>462</v>
      </c>
      <c r="H28" s="237"/>
      <c r="I28" s="237"/>
      <c r="J28" s="219" t="s">
        <v>640</v>
      </c>
      <c r="K28" s="0"/>
    </row>
    <row r="29" customFormat="false" ht="82.5" hidden="false" customHeight="false" outlineLevel="0" collapsed="false">
      <c r="A29" s="284" t="s">
        <v>464</v>
      </c>
      <c r="B29" s="284" t="s">
        <v>465</v>
      </c>
      <c r="C29" s="237" t="s">
        <v>466</v>
      </c>
      <c r="D29" s="237" t="s">
        <v>467</v>
      </c>
      <c r="E29" s="284" t="s">
        <v>468</v>
      </c>
      <c r="F29" s="284" t="s">
        <v>469</v>
      </c>
      <c r="G29" s="284" t="s">
        <v>470</v>
      </c>
      <c r="H29" s="284" t="s">
        <v>471</v>
      </c>
      <c r="I29" s="284" t="s">
        <v>472</v>
      </c>
      <c r="J29" s="219"/>
      <c r="K29" s="0"/>
    </row>
    <row r="30" customFormat="false" ht="16.5" hidden="false" customHeight="false" outlineLevel="0" collapsed="false">
      <c r="A30" s="218" t="n">
        <v>14.5</v>
      </c>
      <c r="B30" s="218" t="n">
        <v>9.9</v>
      </c>
      <c r="C30" s="218" t="n">
        <v>18.8</v>
      </c>
      <c r="D30" s="218" t="n">
        <v>224</v>
      </c>
      <c r="E30" s="218" t="n">
        <v>115.9</v>
      </c>
      <c r="F30" s="218" t="n">
        <v>0.58</v>
      </c>
      <c r="G30" s="218" t="n">
        <v>0.03</v>
      </c>
      <c r="H30" s="218" t="n">
        <v>0.19</v>
      </c>
      <c r="I30" s="218" t="n">
        <v>0.15</v>
      </c>
      <c r="J30" s="218" t="n">
        <v>100</v>
      </c>
      <c r="K30" s="0"/>
    </row>
    <row r="31" customFormat="false" ht="16.5" hidden="false" customHeight="false" outlineLevel="0" collapsed="false">
      <c r="A31" s="218"/>
      <c r="B31" s="218"/>
      <c r="C31" s="218"/>
      <c r="D31" s="218"/>
      <c r="E31" s="218"/>
      <c r="F31" s="218"/>
      <c r="G31" s="218"/>
      <c r="H31" s="218"/>
      <c r="I31" s="218"/>
      <c r="J31" s="243"/>
      <c r="K31" s="0"/>
    </row>
    <row r="32" customFormat="false" ht="16.5" hidden="false" customHeight="false" outlineLevel="0" collapsed="false">
      <c r="A32" s="218"/>
      <c r="B32" s="218"/>
      <c r="C32" s="218"/>
      <c r="D32" s="218"/>
      <c r="E32" s="218"/>
      <c r="F32" s="218"/>
      <c r="G32" s="218"/>
      <c r="H32" s="218"/>
      <c r="I32" s="218"/>
      <c r="J32" s="243"/>
      <c r="K32" s="0"/>
    </row>
    <row r="33" customFormat="false" ht="16.5" hidden="false" customHeight="false" outlineLevel="0" collapsed="false">
      <c r="A33" s="263" t="n">
        <v>1.2</v>
      </c>
      <c r="B33" s="263" t="n">
        <v>1.2</v>
      </c>
      <c r="C33" s="263" t="n">
        <v>1.2</v>
      </c>
      <c r="D33" s="263" t="n">
        <v>1.2</v>
      </c>
      <c r="E33" s="263" t="n">
        <v>1.2</v>
      </c>
      <c r="F33" s="263" t="n">
        <v>1.2</v>
      </c>
      <c r="G33" s="263" t="n">
        <v>1.2</v>
      </c>
      <c r="H33" s="263" t="n">
        <v>1.2</v>
      </c>
      <c r="I33" s="263" t="n">
        <v>1.2</v>
      </c>
      <c r="J33" s="212"/>
      <c r="K33" s="0"/>
    </row>
    <row r="34" customFormat="false" ht="16.5" hidden="false" customHeight="false" outlineLevel="0" collapsed="false">
      <c r="A34" s="263" t="n">
        <v>1.4</v>
      </c>
      <c r="B34" s="263" t="n">
        <v>1.4</v>
      </c>
      <c r="C34" s="263" t="n">
        <v>1.4</v>
      </c>
      <c r="D34" s="263" t="n">
        <v>1.4</v>
      </c>
      <c r="E34" s="263" t="n">
        <v>1.4</v>
      </c>
      <c r="F34" s="263" t="n">
        <v>1.4</v>
      </c>
      <c r="G34" s="263" t="n">
        <v>1.4</v>
      </c>
      <c r="H34" s="263" t="n">
        <v>1.4</v>
      </c>
      <c r="I34" s="263" t="n">
        <v>1.4</v>
      </c>
      <c r="J34" s="212"/>
      <c r="K34" s="0"/>
    </row>
    <row r="35" customFormat="false" ht="18.2" hidden="false" customHeight="true" outlineLevel="0" collapsed="false">
      <c r="A35" s="369" t="s">
        <v>482</v>
      </c>
      <c r="B35" s="369"/>
      <c r="C35" s="369"/>
      <c r="D35" s="369"/>
      <c r="E35" s="369"/>
      <c r="F35" s="369"/>
      <c r="G35" s="369"/>
      <c r="H35" s="369"/>
      <c r="I35" s="369"/>
      <c r="J35" s="212"/>
      <c r="K35" s="0"/>
    </row>
    <row r="36" customFormat="false" ht="123.6" hidden="false" customHeight="true" outlineLevel="0" collapsed="false">
      <c r="A36" s="245" t="s">
        <v>726</v>
      </c>
      <c r="B36" s="245"/>
      <c r="C36" s="245"/>
      <c r="D36" s="245"/>
      <c r="E36" s="245"/>
      <c r="F36" s="245"/>
      <c r="G36" s="245"/>
      <c r="H36" s="245"/>
      <c r="I36" s="245"/>
      <c r="J36" s="245"/>
      <c r="K36" s="0"/>
    </row>
    <row r="37" customFormat="false" ht="18.2" hidden="false" customHeight="true" outlineLevel="0" collapsed="false">
      <c r="A37" s="369"/>
      <c r="B37" s="369"/>
      <c r="C37" s="369"/>
      <c r="D37" s="369"/>
      <c r="E37" s="369"/>
      <c r="F37" s="369"/>
      <c r="G37" s="369"/>
      <c r="H37" s="369"/>
      <c r="I37" s="369"/>
      <c r="J37" s="369"/>
      <c r="K37" s="0"/>
    </row>
    <row r="38" customFormat="false" ht="34.9" hidden="false" customHeight="true" outlineLevel="0" collapsed="false">
      <c r="A38" s="314" t="s">
        <v>727</v>
      </c>
      <c r="B38" s="210"/>
      <c r="C38" s="259" t="s">
        <v>728</v>
      </c>
      <c r="D38" s="259"/>
      <c r="E38" s="259"/>
      <c r="F38" s="259"/>
      <c r="G38" s="259"/>
      <c r="H38" s="259"/>
      <c r="I38" s="259"/>
      <c r="J38" s="259"/>
      <c r="K38" s="0"/>
    </row>
    <row r="39" customFormat="false" ht="16.5" hidden="false" customHeight="false" outlineLevel="0" collapsed="false">
      <c r="A39" s="216" t="s">
        <v>645</v>
      </c>
      <c r="B39" s="216"/>
      <c r="C39" s="210" t="s">
        <v>729</v>
      </c>
      <c r="D39" s="210"/>
      <c r="E39" s="210"/>
      <c r="F39" s="210"/>
      <c r="G39" s="210"/>
      <c r="H39" s="210"/>
      <c r="I39" s="210"/>
      <c r="J39" s="210"/>
      <c r="K39" s="0"/>
    </row>
    <row r="40" customFormat="false" ht="16.5" hidden="false" customHeight="false" outlineLevel="0" collapsed="false">
      <c r="A40" s="212" t="s">
        <v>647</v>
      </c>
      <c r="B40" s="212"/>
      <c r="C40" s="212" t="s">
        <v>730</v>
      </c>
      <c r="D40" s="212"/>
      <c r="E40" s="212"/>
      <c r="F40" s="212"/>
      <c r="G40" s="212"/>
      <c r="H40" s="212"/>
      <c r="I40" s="212"/>
      <c r="J40" s="212"/>
      <c r="K40" s="0"/>
    </row>
    <row r="41" customFormat="false" ht="18.4" hidden="false" customHeight="true" outlineLevel="0" collapsed="false">
      <c r="A41" s="315" t="s">
        <v>650</v>
      </c>
      <c r="B41" s="212"/>
      <c r="C41" s="259" t="s">
        <v>731</v>
      </c>
      <c r="D41" s="259"/>
      <c r="E41" s="259"/>
      <c r="F41" s="259"/>
      <c r="G41" s="259"/>
      <c r="H41" s="259"/>
      <c r="I41" s="259"/>
      <c r="J41" s="259"/>
      <c r="K41" s="0"/>
    </row>
    <row r="42" customFormat="false" ht="18.4" hidden="false" customHeight="true" outlineLevel="0" collapsed="false">
      <c r="A42" s="316" t="s">
        <v>492</v>
      </c>
      <c r="B42" s="212"/>
      <c r="C42" s="128" t="s">
        <v>732</v>
      </c>
      <c r="D42" s="128"/>
      <c r="E42" s="128"/>
      <c r="F42" s="128"/>
      <c r="G42" s="128"/>
      <c r="H42" s="128"/>
      <c r="I42" s="128"/>
      <c r="J42" s="128"/>
      <c r="K42" s="0"/>
    </row>
    <row r="43" customFormat="false" ht="16.5" hidden="false" customHeight="false" outlineLevel="0" collapsed="false">
      <c r="A43" s="0"/>
      <c r="B43" s="0"/>
      <c r="C43" s="0"/>
      <c r="D43" s="0"/>
      <c r="E43" s="0"/>
      <c r="F43" s="0"/>
      <c r="G43" s="0"/>
      <c r="H43" s="0"/>
      <c r="I43" s="0"/>
      <c r="J43" s="0"/>
      <c r="K43" s="0"/>
    </row>
    <row r="44" customFormat="false" ht="16.5" hidden="false" customHeight="false" outlineLevel="0" collapsed="false">
      <c r="A44" s="2" t="s">
        <v>653</v>
      </c>
      <c r="B44" s="0"/>
      <c r="C44" s="2" t="s">
        <v>497</v>
      </c>
      <c r="D44" s="0"/>
      <c r="E44" s="0"/>
      <c r="F44" s="0"/>
      <c r="G44" s="0"/>
      <c r="H44" s="0"/>
      <c r="I44" s="0"/>
      <c r="J44" s="0"/>
      <c r="K44" s="0"/>
    </row>
    <row r="45" customFormat="false" ht="18.2" hidden="false" customHeight="true" outlineLevel="0" collapsed="false">
      <c r="A45" s="211"/>
      <c r="B45" s="211"/>
      <c r="C45" s="212"/>
      <c r="D45" s="212"/>
      <c r="E45" s="212"/>
      <c r="F45" s="212"/>
      <c r="G45" s="212"/>
      <c r="H45" s="212"/>
      <c r="I45" s="212"/>
      <c r="J45" s="212"/>
      <c r="K45" s="0"/>
    </row>
    <row r="46" customFormat="false" ht="18.4" hidden="false" customHeight="true" outlineLevel="0" collapsed="false">
      <c r="A46" s="293" t="s">
        <v>441</v>
      </c>
      <c r="B46" s="293"/>
      <c r="C46" s="346" t="s">
        <v>733</v>
      </c>
      <c r="D46" s="346"/>
      <c r="E46" s="346"/>
      <c r="F46" s="346"/>
      <c r="G46" s="346"/>
      <c r="H46" s="346"/>
      <c r="I46" s="346"/>
      <c r="J46" s="212"/>
      <c r="K46" s="0"/>
    </row>
    <row r="47" customFormat="false" ht="18.4" hidden="false" customHeight="true" outlineLevel="0" collapsed="false">
      <c r="A47" s="293" t="s">
        <v>443</v>
      </c>
      <c r="B47" s="293"/>
      <c r="C47" s="347" t="s">
        <v>734</v>
      </c>
      <c r="D47" s="347"/>
      <c r="E47" s="347"/>
      <c r="F47" s="347"/>
      <c r="G47" s="347"/>
      <c r="H47" s="347"/>
      <c r="I47" s="347"/>
      <c r="J47" s="212"/>
      <c r="K47" s="0"/>
    </row>
    <row r="48" customFormat="false" ht="18.4" hidden="false" customHeight="true" outlineLevel="0" collapsed="false">
      <c r="A48" s="130" t="s">
        <v>445</v>
      </c>
      <c r="B48" s="130"/>
      <c r="C48" s="128" t="s">
        <v>656</v>
      </c>
      <c r="D48" s="128"/>
      <c r="E48" s="128"/>
      <c r="F48" s="128"/>
      <c r="G48" s="128"/>
      <c r="H48" s="128"/>
      <c r="I48" s="128"/>
      <c r="J48" s="212"/>
      <c r="K48" s="0"/>
    </row>
    <row r="49" customFormat="false" ht="18.2" hidden="false" customHeight="true" outlineLevel="0" collapsed="false">
      <c r="A49" s="128"/>
      <c r="B49" s="128"/>
      <c r="C49" s="217"/>
      <c r="D49" s="217"/>
      <c r="E49" s="217"/>
      <c r="F49" s="217"/>
      <c r="G49" s="217"/>
      <c r="H49" s="217"/>
      <c r="I49" s="212"/>
      <c r="J49" s="212"/>
      <c r="K49" s="0"/>
    </row>
    <row r="50" customFormat="false" ht="18.4" hidden="false" customHeight="true" outlineLevel="0" collapsed="false">
      <c r="A50" s="294" t="s">
        <v>448</v>
      </c>
      <c r="B50" s="294"/>
      <c r="C50" s="248" t="s">
        <v>449</v>
      </c>
      <c r="D50" s="248"/>
      <c r="E50" s="248"/>
      <c r="F50" s="248"/>
      <c r="G50" s="248"/>
      <c r="H50" s="248"/>
      <c r="I50" s="220"/>
      <c r="J50" s="220"/>
      <c r="K50" s="0"/>
    </row>
    <row r="51" customFormat="false" ht="16.5" hidden="false" customHeight="false" outlineLevel="0" collapsed="false">
      <c r="A51" s="294"/>
      <c r="B51" s="294"/>
      <c r="C51" s="218" t="s">
        <v>450</v>
      </c>
      <c r="D51" s="218"/>
      <c r="E51" s="218" t="s">
        <v>450</v>
      </c>
      <c r="F51" s="218"/>
      <c r="G51" s="218" t="s">
        <v>450</v>
      </c>
      <c r="H51" s="218"/>
      <c r="I51" s="220"/>
      <c r="J51" s="220"/>
      <c r="K51" s="0"/>
    </row>
    <row r="52" customFormat="false" ht="33" hidden="false" customHeight="false" outlineLevel="0" collapsed="false">
      <c r="A52" s="294"/>
      <c r="B52" s="294"/>
      <c r="C52" s="219" t="s">
        <v>451</v>
      </c>
      <c r="D52" s="219" t="s">
        <v>452</v>
      </c>
      <c r="E52" s="219" t="s">
        <v>451</v>
      </c>
      <c r="F52" s="219" t="s">
        <v>452</v>
      </c>
      <c r="G52" s="219" t="s">
        <v>451</v>
      </c>
      <c r="H52" s="219" t="s">
        <v>452</v>
      </c>
      <c r="I52" s="220"/>
      <c r="J52" s="220"/>
      <c r="K52" s="0"/>
    </row>
    <row r="53" customFormat="false" ht="18.4" hidden="false" customHeight="true" outlineLevel="0" collapsed="false">
      <c r="A53" s="348" t="s">
        <v>735</v>
      </c>
      <c r="B53" s="348"/>
      <c r="C53" s="250" t="n">
        <v>37.5</v>
      </c>
      <c r="D53" s="250" t="n">
        <v>37.5</v>
      </c>
      <c r="E53" s="225" t="n">
        <v>32</v>
      </c>
      <c r="F53" s="225" t="n">
        <v>32</v>
      </c>
      <c r="G53" s="250"/>
      <c r="H53" s="250"/>
      <c r="I53" s="349"/>
      <c r="J53" s="349"/>
      <c r="K53" s="0"/>
    </row>
    <row r="54" customFormat="false" ht="18.4" hidden="false" customHeight="true" outlineLevel="0" collapsed="false">
      <c r="A54" s="348" t="s">
        <v>718</v>
      </c>
      <c r="B54" s="348"/>
      <c r="C54" s="250" t="n">
        <v>51</v>
      </c>
      <c r="D54" s="250" t="n">
        <v>51</v>
      </c>
      <c r="E54" s="225" t="n">
        <v>44</v>
      </c>
      <c r="F54" s="225" t="n">
        <v>44</v>
      </c>
      <c r="G54" s="250"/>
      <c r="H54" s="250"/>
      <c r="I54" s="349"/>
      <c r="J54" s="349"/>
      <c r="K54" s="0"/>
    </row>
    <row r="55" customFormat="false" ht="18.4" hidden="false" customHeight="true" outlineLevel="0" collapsed="false">
      <c r="A55" s="348" t="s">
        <v>615</v>
      </c>
      <c r="B55" s="348"/>
      <c r="C55" s="250" t="n">
        <v>5</v>
      </c>
      <c r="D55" s="250" t="n">
        <v>5</v>
      </c>
      <c r="E55" s="225" t="n">
        <v>4.3</v>
      </c>
      <c r="F55" s="225" t="n">
        <v>4.3</v>
      </c>
      <c r="G55" s="250"/>
      <c r="H55" s="250"/>
      <c r="I55" s="349"/>
      <c r="J55" s="349"/>
      <c r="K55" s="0"/>
    </row>
    <row r="56" customFormat="false" ht="18.4" hidden="false" customHeight="true" outlineLevel="0" collapsed="false">
      <c r="A56" s="348" t="s">
        <v>736</v>
      </c>
      <c r="B56" s="348"/>
      <c r="C56" s="250" t="n">
        <v>3</v>
      </c>
      <c r="D56" s="250" t="n">
        <v>3</v>
      </c>
      <c r="E56" s="225" t="n">
        <v>2.4</v>
      </c>
      <c r="F56" s="225" t="n">
        <v>2.4</v>
      </c>
      <c r="G56" s="250"/>
      <c r="H56" s="250"/>
      <c r="I56" s="349"/>
      <c r="J56" s="349"/>
      <c r="K56" s="0"/>
    </row>
    <row r="57" customFormat="false" ht="18.4" hidden="false" customHeight="true" outlineLevel="0" collapsed="false">
      <c r="A57" s="348" t="s">
        <v>58</v>
      </c>
      <c r="B57" s="348"/>
      <c r="C57" s="250" t="n">
        <v>3</v>
      </c>
      <c r="D57" s="250" t="n">
        <v>3</v>
      </c>
      <c r="E57" s="225" t="n">
        <v>2.4</v>
      </c>
      <c r="F57" s="225" t="n">
        <v>2.4</v>
      </c>
      <c r="G57" s="250"/>
      <c r="H57" s="250"/>
      <c r="I57" s="352" t="n">
        <v>50</v>
      </c>
      <c r="J57" s="352" t="n">
        <v>60</v>
      </c>
      <c r="K57" s="0"/>
    </row>
    <row r="58" customFormat="false" ht="18.4" hidden="false" customHeight="true" outlineLevel="0" collapsed="false">
      <c r="A58" s="348" t="s">
        <v>724</v>
      </c>
      <c r="B58" s="348"/>
      <c r="C58" s="296" t="n">
        <v>83</v>
      </c>
      <c r="D58" s="296" t="n">
        <v>83</v>
      </c>
      <c r="E58" s="225" t="n">
        <v>69</v>
      </c>
      <c r="F58" s="225" t="n">
        <v>69</v>
      </c>
      <c r="G58" s="250"/>
      <c r="H58" s="250"/>
      <c r="I58" s="352"/>
      <c r="J58" s="352"/>
      <c r="K58" s="0"/>
    </row>
    <row r="59" customFormat="false" ht="18.4" hidden="false" customHeight="true" outlineLevel="0" collapsed="false">
      <c r="A59" s="348" t="s">
        <v>427</v>
      </c>
      <c r="B59" s="348"/>
      <c r="C59" s="296" t="n">
        <v>1</v>
      </c>
      <c r="D59" s="296" t="n">
        <v>1</v>
      </c>
      <c r="E59" s="225" t="n">
        <v>0.8</v>
      </c>
      <c r="F59" s="225" t="n">
        <v>0.8</v>
      </c>
      <c r="G59" s="250"/>
      <c r="H59" s="250"/>
      <c r="I59" s="352"/>
      <c r="J59" s="352"/>
      <c r="K59" s="0"/>
    </row>
    <row r="60" customFormat="false" ht="18.4" hidden="false" customHeight="true" outlineLevel="0" collapsed="false">
      <c r="A60" s="348" t="s">
        <v>436</v>
      </c>
      <c r="B60" s="348"/>
      <c r="C60" s="296" t="n">
        <v>3</v>
      </c>
      <c r="D60" s="296" t="n">
        <v>3</v>
      </c>
      <c r="E60" s="225" t="n">
        <v>2.4</v>
      </c>
      <c r="F60" s="225" t="n">
        <v>2.4</v>
      </c>
      <c r="G60" s="250"/>
      <c r="H60" s="250"/>
      <c r="I60" s="352"/>
      <c r="J60" s="352"/>
      <c r="K60" s="0"/>
    </row>
    <row r="61" customFormat="false" ht="18.4" hidden="false" customHeight="true" outlineLevel="0" collapsed="false">
      <c r="A61" s="370" t="s">
        <v>737</v>
      </c>
      <c r="B61" s="370"/>
      <c r="C61" s="296" t="n">
        <v>30</v>
      </c>
      <c r="D61" s="296" t="n">
        <v>30</v>
      </c>
      <c r="E61" s="225" t="n">
        <v>30</v>
      </c>
      <c r="F61" s="225" t="n">
        <v>30</v>
      </c>
      <c r="G61" s="250"/>
      <c r="H61" s="250"/>
      <c r="I61" s="352"/>
      <c r="J61" s="352"/>
      <c r="K61" s="0"/>
    </row>
    <row r="62" customFormat="false" ht="18.2" hidden="false" customHeight="true" outlineLevel="0" collapsed="false">
      <c r="A62" s="365" t="s">
        <v>458</v>
      </c>
      <c r="B62" s="365"/>
      <c r="C62" s="366" t="s">
        <v>738</v>
      </c>
      <c r="D62" s="366"/>
      <c r="E62" s="367" t="s">
        <v>225</v>
      </c>
      <c r="F62" s="367"/>
      <c r="G62" s="366"/>
      <c r="H62" s="366"/>
      <c r="I62" s="212"/>
      <c r="J62" s="212"/>
      <c r="K62" s="0"/>
    </row>
    <row r="63" customFormat="false" ht="18.2" hidden="false" customHeight="true" outlineLevel="0" collapsed="false">
      <c r="A63" s="211"/>
      <c r="B63" s="211"/>
      <c r="C63" s="212"/>
      <c r="D63" s="212"/>
      <c r="E63" s="212"/>
      <c r="F63" s="212"/>
      <c r="G63" s="212"/>
      <c r="H63" s="212"/>
      <c r="I63" s="212"/>
      <c r="J63" s="212"/>
      <c r="K63" s="0"/>
    </row>
    <row r="64" customFormat="false" ht="18.2" hidden="false" customHeight="true" outlineLevel="0" collapsed="false">
      <c r="A64" s="368" t="s">
        <v>459</v>
      </c>
      <c r="B64" s="368"/>
      <c r="C64" s="368"/>
      <c r="D64" s="368"/>
      <c r="E64" s="368"/>
      <c r="F64" s="368"/>
      <c r="G64" s="368"/>
      <c r="H64" s="368"/>
      <c r="I64" s="368"/>
      <c r="J64" s="212"/>
      <c r="K64" s="0"/>
    </row>
    <row r="65" customFormat="false" ht="34.9" hidden="false" customHeight="true" outlineLevel="0" collapsed="false">
      <c r="A65" s="284" t="s">
        <v>460</v>
      </c>
      <c r="B65" s="284"/>
      <c r="C65" s="284"/>
      <c r="D65" s="284"/>
      <c r="E65" s="237" t="s">
        <v>461</v>
      </c>
      <c r="F65" s="237"/>
      <c r="G65" s="237" t="s">
        <v>462</v>
      </c>
      <c r="H65" s="237"/>
      <c r="I65" s="237"/>
      <c r="J65" s="219" t="s">
        <v>640</v>
      </c>
      <c r="K65" s="0"/>
    </row>
    <row r="66" customFormat="false" ht="82.5" hidden="false" customHeight="false" outlineLevel="0" collapsed="false">
      <c r="A66" s="284" t="s">
        <v>464</v>
      </c>
      <c r="B66" s="284" t="s">
        <v>465</v>
      </c>
      <c r="C66" s="237" t="s">
        <v>466</v>
      </c>
      <c r="D66" s="237" t="s">
        <v>467</v>
      </c>
      <c r="E66" s="284" t="s">
        <v>468</v>
      </c>
      <c r="F66" s="284" t="s">
        <v>469</v>
      </c>
      <c r="G66" s="284" t="s">
        <v>470</v>
      </c>
      <c r="H66" s="284" t="s">
        <v>471</v>
      </c>
      <c r="I66" s="284" t="s">
        <v>472</v>
      </c>
      <c r="J66" s="219"/>
      <c r="K66" s="0"/>
    </row>
    <row r="67" customFormat="false" ht="16.5" hidden="false" customHeight="false" outlineLevel="0" collapsed="false">
      <c r="A67" s="218" t="n">
        <v>8.1</v>
      </c>
      <c r="B67" s="218" t="n">
        <v>6.5</v>
      </c>
      <c r="C67" s="218" t="n">
        <v>24.5</v>
      </c>
      <c r="D67" s="218" t="n">
        <v>190</v>
      </c>
      <c r="E67" s="218" t="n">
        <v>51.09</v>
      </c>
      <c r="F67" s="218" t="n">
        <v>0.66</v>
      </c>
      <c r="G67" s="218" t="n">
        <v>0.05</v>
      </c>
      <c r="H67" s="218" t="n">
        <v>0.09</v>
      </c>
      <c r="I67" s="218" t="n">
        <v>0.06</v>
      </c>
      <c r="J67" s="218" t="n">
        <v>130</v>
      </c>
      <c r="K67" s="0"/>
    </row>
    <row r="68" customFormat="false" ht="18.2" hidden="false" customHeight="true" outlineLevel="0" collapsed="false">
      <c r="A68" s="369" t="s">
        <v>482</v>
      </c>
      <c r="B68" s="369"/>
      <c r="C68" s="369"/>
      <c r="D68" s="369"/>
      <c r="E68" s="369"/>
      <c r="F68" s="369"/>
      <c r="G68" s="369"/>
      <c r="H68" s="369"/>
      <c r="I68" s="369"/>
      <c r="J68" s="212"/>
      <c r="K68" s="0"/>
    </row>
    <row r="69" customFormat="false" ht="77.1" hidden="false" customHeight="true" outlineLevel="0" collapsed="false">
      <c r="A69" s="245" t="s">
        <v>739</v>
      </c>
      <c r="B69" s="245"/>
      <c r="C69" s="245"/>
      <c r="D69" s="245"/>
      <c r="E69" s="245"/>
      <c r="F69" s="245"/>
      <c r="G69" s="245"/>
      <c r="H69" s="245"/>
      <c r="I69" s="245"/>
      <c r="J69" s="245"/>
      <c r="K69" s="0"/>
    </row>
    <row r="70" customFormat="false" ht="18.2" hidden="false" customHeight="true" outlineLevel="0" collapsed="false">
      <c r="A70" s="369" t="s">
        <v>740</v>
      </c>
      <c r="B70" s="369"/>
      <c r="C70" s="369"/>
      <c r="D70" s="369"/>
      <c r="E70" s="369"/>
      <c r="F70" s="369"/>
      <c r="G70" s="369"/>
      <c r="H70" s="369"/>
      <c r="I70" s="369"/>
      <c r="J70" s="369"/>
      <c r="K70" s="0"/>
    </row>
    <row r="71" customFormat="false" ht="34.9" hidden="false" customHeight="true" outlineLevel="0" collapsed="false">
      <c r="A71" s="314" t="s">
        <v>727</v>
      </c>
      <c r="B71" s="210"/>
      <c r="C71" s="259" t="s">
        <v>728</v>
      </c>
      <c r="D71" s="259"/>
      <c r="E71" s="259"/>
      <c r="F71" s="259"/>
      <c r="G71" s="259"/>
      <c r="H71" s="259"/>
      <c r="I71" s="259"/>
      <c r="J71" s="259"/>
      <c r="K71" s="0"/>
    </row>
    <row r="72" customFormat="false" ht="16.5" hidden="false" customHeight="false" outlineLevel="0" collapsed="false">
      <c r="A72" s="216" t="s">
        <v>645</v>
      </c>
      <c r="B72" s="216"/>
      <c r="C72" s="210" t="s">
        <v>729</v>
      </c>
      <c r="D72" s="210"/>
      <c r="E72" s="210"/>
      <c r="F72" s="210"/>
      <c r="G72" s="210"/>
      <c r="H72" s="210"/>
      <c r="I72" s="210"/>
      <c r="J72" s="210"/>
      <c r="K72" s="0"/>
    </row>
    <row r="73" customFormat="false" ht="16.5" hidden="false" customHeight="false" outlineLevel="0" collapsed="false">
      <c r="A73" s="212" t="s">
        <v>647</v>
      </c>
      <c r="B73" s="212"/>
      <c r="C73" s="212" t="s">
        <v>730</v>
      </c>
      <c r="D73" s="212"/>
      <c r="E73" s="212"/>
      <c r="F73" s="212"/>
      <c r="G73" s="212"/>
      <c r="H73" s="212"/>
      <c r="I73" s="212"/>
      <c r="J73" s="212"/>
      <c r="K73" s="0"/>
    </row>
    <row r="74" customFormat="false" ht="18.4" hidden="false" customHeight="true" outlineLevel="0" collapsed="false">
      <c r="A74" s="315" t="s">
        <v>650</v>
      </c>
      <c r="B74" s="212"/>
      <c r="C74" s="259" t="s">
        <v>741</v>
      </c>
      <c r="D74" s="259"/>
      <c r="E74" s="259"/>
      <c r="F74" s="259"/>
      <c r="G74" s="259"/>
      <c r="H74" s="259"/>
      <c r="I74" s="259"/>
      <c r="J74" s="259"/>
      <c r="K74" s="0"/>
    </row>
    <row r="75" customFormat="false" ht="18.4" hidden="false" customHeight="true" outlineLevel="0" collapsed="false">
      <c r="A75" s="316" t="s">
        <v>492</v>
      </c>
      <c r="B75" s="212"/>
      <c r="C75" s="128" t="s">
        <v>732</v>
      </c>
      <c r="D75" s="128"/>
      <c r="E75" s="128"/>
      <c r="F75" s="128"/>
      <c r="G75" s="128"/>
      <c r="H75" s="128"/>
      <c r="I75" s="128"/>
      <c r="J75" s="128"/>
      <c r="K75" s="0"/>
    </row>
    <row r="76" customFormat="false" ht="16.5" hidden="false" customHeight="false" outlineLevel="0" collapsed="false">
      <c r="A76" s="212"/>
      <c r="B76" s="212"/>
      <c r="C76" s="212"/>
      <c r="D76" s="212"/>
      <c r="E76" s="212"/>
      <c r="F76" s="212"/>
      <c r="G76" s="212"/>
      <c r="H76" s="212"/>
      <c r="I76" s="212"/>
      <c r="J76" s="212"/>
      <c r="K76" s="0"/>
    </row>
    <row r="77" customFormat="false" ht="16.5" hidden="false" customHeight="false" outlineLevel="0" collapsed="false">
      <c r="A77" s="2" t="s">
        <v>742</v>
      </c>
      <c r="B77" s="0"/>
      <c r="C77" s="2" t="s">
        <v>497</v>
      </c>
      <c r="D77" s="0"/>
      <c r="E77" s="0"/>
      <c r="F77" s="0"/>
      <c r="G77" s="0"/>
      <c r="H77" s="0"/>
      <c r="I77" s="0"/>
      <c r="J77" s="0"/>
      <c r="K77" s="0"/>
    </row>
    <row r="78" customFormat="false" ht="16.5" hidden="false" customHeight="false" outlineLevel="0" collapsed="false">
      <c r="A78" s="0"/>
      <c r="B78" s="0"/>
      <c r="C78" s="0"/>
      <c r="D78" s="0"/>
      <c r="E78" s="0"/>
      <c r="F78" s="0"/>
      <c r="G78" s="0"/>
      <c r="H78" s="0"/>
      <c r="I78" s="0"/>
      <c r="J78" s="0"/>
      <c r="K78" s="0"/>
    </row>
    <row r="79" customFormat="false" ht="18.2" hidden="false" customHeight="true" outlineLevel="0" collapsed="false">
      <c r="A79" s="211"/>
      <c r="B79" s="211"/>
      <c r="C79" s="212"/>
      <c r="D79" s="212"/>
      <c r="E79" s="212"/>
      <c r="F79" s="212"/>
      <c r="G79" s="212"/>
      <c r="H79" s="212"/>
      <c r="I79" s="212"/>
      <c r="J79" s="212"/>
      <c r="K79" s="212"/>
    </row>
    <row r="80" customFormat="false" ht="18.4" hidden="false" customHeight="true" outlineLevel="0" collapsed="false">
      <c r="A80" s="293" t="s">
        <v>441</v>
      </c>
      <c r="B80" s="293"/>
      <c r="C80" s="346" t="s">
        <v>743</v>
      </c>
      <c r="D80" s="346"/>
      <c r="E80" s="346"/>
      <c r="F80" s="346"/>
      <c r="G80" s="346"/>
      <c r="H80" s="346"/>
      <c r="I80" s="346"/>
      <c r="J80" s="212"/>
      <c r="K80" s="212"/>
    </row>
    <row r="81" customFormat="false" ht="18.4" hidden="false" customHeight="true" outlineLevel="0" collapsed="false">
      <c r="A81" s="293" t="s">
        <v>443</v>
      </c>
      <c r="B81" s="293"/>
      <c r="C81" s="347" t="s">
        <v>744</v>
      </c>
      <c r="D81" s="347"/>
      <c r="E81" s="347"/>
      <c r="F81" s="347"/>
      <c r="G81" s="347"/>
      <c r="H81" s="347"/>
      <c r="I81" s="347"/>
      <c r="J81" s="212"/>
      <c r="K81" s="212"/>
    </row>
    <row r="82" customFormat="false" ht="18.4" hidden="false" customHeight="true" outlineLevel="0" collapsed="false">
      <c r="A82" s="130" t="s">
        <v>445</v>
      </c>
      <c r="B82" s="130"/>
      <c r="C82" s="128" t="s">
        <v>623</v>
      </c>
      <c r="D82" s="128"/>
      <c r="E82" s="128"/>
      <c r="F82" s="128"/>
      <c r="G82" s="128"/>
      <c r="H82" s="128"/>
      <c r="I82" s="128"/>
      <c r="J82" s="212"/>
      <c r="K82" s="212"/>
    </row>
    <row r="83" customFormat="false" ht="18.2" hidden="false" customHeight="true" outlineLevel="0" collapsed="false">
      <c r="A83" s="128"/>
      <c r="B83" s="128"/>
      <c r="C83" s="216" t="s">
        <v>624</v>
      </c>
      <c r="D83" s="217"/>
      <c r="E83" s="217"/>
      <c r="F83" s="217"/>
      <c r="G83" s="217"/>
      <c r="H83" s="217"/>
      <c r="I83" s="212"/>
      <c r="J83" s="212"/>
      <c r="K83" s="212"/>
    </row>
    <row r="84" customFormat="false" ht="18.4" hidden="false" customHeight="true" outlineLevel="0" collapsed="false">
      <c r="A84" s="294" t="s">
        <v>448</v>
      </c>
      <c r="B84" s="294"/>
      <c r="C84" s="248" t="s">
        <v>449</v>
      </c>
      <c r="D84" s="248"/>
      <c r="E84" s="248"/>
      <c r="F84" s="248"/>
      <c r="G84" s="248"/>
      <c r="H84" s="248"/>
      <c r="I84" s="220"/>
      <c r="J84" s="220"/>
      <c r="K84" s="220"/>
    </row>
    <row r="85" customFormat="false" ht="16.5" hidden="false" customHeight="false" outlineLevel="0" collapsed="false">
      <c r="A85" s="294"/>
      <c r="B85" s="294"/>
      <c r="C85" s="218" t="s">
        <v>450</v>
      </c>
      <c r="D85" s="218"/>
      <c r="E85" s="218" t="s">
        <v>450</v>
      </c>
      <c r="F85" s="218"/>
      <c r="G85" s="218" t="s">
        <v>450</v>
      </c>
      <c r="H85" s="218"/>
      <c r="I85" s="220"/>
      <c r="J85" s="220"/>
      <c r="K85" s="220"/>
    </row>
    <row r="86" customFormat="false" ht="33" hidden="false" customHeight="false" outlineLevel="0" collapsed="false">
      <c r="A86" s="294"/>
      <c r="B86" s="294"/>
      <c r="C86" s="219" t="s">
        <v>451</v>
      </c>
      <c r="D86" s="219" t="s">
        <v>452</v>
      </c>
      <c r="E86" s="219" t="s">
        <v>451</v>
      </c>
      <c r="F86" s="219" t="s">
        <v>452</v>
      </c>
      <c r="G86" s="219" t="s">
        <v>451</v>
      </c>
      <c r="H86" s="219" t="s">
        <v>452</v>
      </c>
      <c r="I86" s="220"/>
      <c r="J86" s="220"/>
      <c r="K86" s="220"/>
    </row>
    <row r="87" customFormat="false" ht="18.4" hidden="false" customHeight="true" outlineLevel="0" collapsed="false">
      <c r="A87" s="348" t="s">
        <v>718</v>
      </c>
      <c r="B87" s="348"/>
      <c r="C87" s="281" t="n">
        <v>122</v>
      </c>
      <c r="D87" s="281" t="n">
        <v>122</v>
      </c>
      <c r="E87" s="225" t="n">
        <v>112.6</v>
      </c>
      <c r="F87" s="225" t="n">
        <v>112.6</v>
      </c>
      <c r="G87" s="250"/>
      <c r="H87" s="250"/>
      <c r="I87" s="349"/>
      <c r="J87" s="349"/>
      <c r="K87" s="352" t="n">
        <v>70</v>
      </c>
    </row>
    <row r="88" customFormat="false" ht="18.2" hidden="false" customHeight="true" outlineLevel="0" collapsed="false">
      <c r="A88" s="348" t="s">
        <v>409</v>
      </c>
      <c r="B88" s="348"/>
      <c r="C88" s="250" t="n">
        <v>7.8</v>
      </c>
      <c r="D88" s="250" t="n">
        <v>7.8</v>
      </c>
      <c r="E88" s="225" t="n">
        <v>7.2</v>
      </c>
      <c r="F88" s="225" t="n">
        <v>7.2</v>
      </c>
      <c r="G88" s="250"/>
      <c r="H88" s="250"/>
      <c r="I88" s="349"/>
      <c r="J88" s="349"/>
      <c r="K88" s="352"/>
    </row>
    <row r="89" customFormat="false" ht="18.4" hidden="false" customHeight="true" outlineLevel="0" collapsed="false">
      <c r="A89" s="348" t="s">
        <v>615</v>
      </c>
      <c r="B89" s="348"/>
      <c r="C89" s="250" t="n">
        <v>10.4</v>
      </c>
      <c r="D89" s="250" t="n">
        <v>10.4</v>
      </c>
      <c r="E89" s="225" t="n">
        <v>9.6</v>
      </c>
      <c r="F89" s="225" t="n">
        <v>9.6</v>
      </c>
      <c r="G89" s="250"/>
      <c r="H89" s="250"/>
      <c r="I89" s="349"/>
      <c r="J89" s="349"/>
      <c r="K89" s="352"/>
    </row>
    <row r="90" customFormat="false" ht="18.4" hidden="false" customHeight="true" outlineLevel="0" collapsed="false">
      <c r="A90" s="348" t="s">
        <v>719</v>
      </c>
      <c r="B90" s="348"/>
      <c r="C90" s="324" t="n">
        <v>0.036</v>
      </c>
      <c r="D90" s="324" t="n">
        <v>0.036</v>
      </c>
      <c r="E90" s="371" t="n">
        <v>0.032</v>
      </c>
      <c r="F90" s="371" t="n">
        <v>0.032</v>
      </c>
      <c r="G90" s="250"/>
      <c r="H90" s="250"/>
      <c r="I90" s="352" t="n">
        <v>50</v>
      </c>
      <c r="J90" s="352" t="n">
        <v>60</v>
      </c>
      <c r="K90" s="352" t="n">
        <v>70</v>
      </c>
    </row>
    <row r="91" customFormat="false" ht="18.4" hidden="false" customHeight="true" outlineLevel="0" collapsed="false">
      <c r="A91" s="348" t="s">
        <v>31</v>
      </c>
      <c r="B91" s="348"/>
      <c r="C91" s="296" t="n">
        <v>5.2</v>
      </c>
      <c r="D91" s="296" t="n">
        <v>5.2</v>
      </c>
      <c r="E91" s="225" t="n">
        <v>4.8</v>
      </c>
      <c r="F91" s="225" t="n">
        <v>4.8</v>
      </c>
      <c r="G91" s="250"/>
      <c r="H91" s="250"/>
      <c r="I91" s="352"/>
      <c r="J91" s="352"/>
      <c r="K91" s="352"/>
    </row>
    <row r="92" customFormat="false" ht="18.4" hidden="false" customHeight="true" outlineLevel="0" collapsed="false">
      <c r="A92" s="348" t="s">
        <v>736</v>
      </c>
      <c r="B92" s="348"/>
      <c r="C92" s="296" t="n">
        <v>5.2</v>
      </c>
      <c r="D92" s="296" t="n">
        <v>5.2</v>
      </c>
      <c r="E92" s="225" t="n">
        <v>4.8</v>
      </c>
      <c r="F92" s="225" t="n">
        <v>4.8</v>
      </c>
      <c r="G92" s="250"/>
      <c r="H92" s="250"/>
      <c r="I92" s="352"/>
      <c r="J92" s="352"/>
      <c r="K92" s="352"/>
    </row>
    <row r="93" customFormat="false" ht="18.4" hidden="false" customHeight="true" outlineLevel="0" collapsed="false">
      <c r="A93" s="372" t="s">
        <v>436</v>
      </c>
      <c r="B93" s="372"/>
      <c r="C93" s="296" t="n">
        <v>5.2</v>
      </c>
      <c r="D93" s="296" t="n">
        <v>5.2</v>
      </c>
      <c r="E93" s="225" t="n">
        <v>4.8</v>
      </c>
      <c r="F93" s="225" t="n">
        <v>4.8</v>
      </c>
      <c r="G93" s="250"/>
      <c r="H93" s="250"/>
      <c r="I93" s="352"/>
      <c r="J93" s="352"/>
      <c r="K93" s="352"/>
    </row>
    <row r="94" customFormat="false" ht="18.4" hidden="false" customHeight="true" outlineLevel="0" collapsed="false">
      <c r="A94" s="348" t="s">
        <v>427</v>
      </c>
      <c r="B94" s="348"/>
      <c r="C94" s="364" t="n">
        <v>1</v>
      </c>
      <c r="D94" s="364" t="n">
        <v>1</v>
      </c>
      <c r="E94" s="225" t="n">
        <v>0.9</v>
      </c>
      <c r="F94" s="225" t="n">
        <v>0.9</v>
      </c>
      <c r="G94" s="250"/>
      <c r="H94" s="250"/>
      <c r="I94" s="352"/>
      <c r="J94" s="352"/>
      <c r="K94" s="352"/>
    </row>
    <row r="95" customFormat="false" ht="18.4" hidden="false" customHeight="true" outlineLevel="0" collapsed="false">
      <c r="A95" s="365" t="s">
        <v>458</v>
      </c>
      <c r="B95" s="365"/>
      <c r="C95" s="366" t="n">
        <v>130</v>
      </c>
      <c r="D95" s="366"/>
      <c r="E95" s="367" t="n">
        <v>120</v>
      </c>
      <c r="F95" s="367"/>
      <c r="G95" s="366"/>
      <c r="H95" s="366"/>
      <c r="I95" s="212"/>
      <c r="J95" s="212"/>
      <c r="K95" s="212"/>
    </row>
    <row r="96" customFormat="false" ht="18.2" hidden="false" customHeight="true" outlineLevel="0" collapsed="false">
      <c r="A96" s="211"/>
      <c r="B96" s="211"/>
      <c r="C96" s="212"/>
      <c r="D96" s="212"/>
      <c r="E96" s="212"/>
      <c r="F96" s="212"/>
      <c r="G96" s="212"/>
      <c r="H96" s="212"/>
      <c r="I96" s="212"/>
      <c r="J96" s="212"/>
      <c r="K96" s="212"/>
    </row>
    <row r="97" customFormat="false" ht="18.2" hidden="false" customHeight="true" outlineLevel="0" collapsed="false">
      <c r="A97" s="368" t="s">
        <v>459</v>
      </c>
      <c r="B97" s="368"/>
      <c r="C97" s="368"/>
      <c r="D97" s="368"/>
      <c r="E97" s="368"/>
      <c r="F97" s="368"/>
      <c r="G97" s="368"/>
      <c r="H97" s="368"/>
      <c r="I97" s="368"/>
      <c r="J97" s="212"/>
      <c r="K97" s="212"/>
    </row>
    <row r="98" customFormat="false" ht="34.9" hidden="false" customHeight="true" outlineLevel="0" collapsed="false">
      <c r="A98" s="284" t="s">
        <v>460</v>
      </c>
      <c r="B98" s="284"/>
      <c r="C98" s="284"/>
      <c r="D98" s="284"/>
      <c r="E98" s="237" t="s">
        <v>461</v>
      </c>
      <c r="F98" s="237"/>
      <c r="G98" s="237" t="s">
        <v>462</v>
      </c>
      <c r="H98" s="237"/>
      <c r="I98" s="237"/>
      <c r="J98" s="219" t="s">
        <v>640</v>
      </c>
      <c r="K98" s="239"/>
    </row>
    <row r="99" customFormat="false" ht="82.5" hidden="false" customHeight="false" outlineLevel="0" collapsed="false">
      <c r="A99" s="284" t="s">
        <v>464</v>
      </c>
      <c r="B99" s="284" t="s">
        <v>465</v>
      </c>
      <c r="C99" s="237" t="s">
        <v>466</v>
      </c>
      <c r="D99" s="237" t="s">
        <v>467</v>
      </c>
      <c r="E99" s="284" t="s">
        <v>468</v>
      </c>
      <c r="F99" s="284" t="s">
        <v>469</v>
      </c>
      <c r="G99" s="284" t="s">
        <v>470</v>
      </c>
      <c r="H99" s="284" t="s">
        <v>471</v>
      </c>
      <c r="I99" s="284" t="s">
        <v>472</v>
      </c>
      <c r="J99" s="219"/>
      <c r="K99" s="212"/>
    </row>
    <row r="100" customFormat="false" ht="16.5" hidden="false" customHeight="false" outlineLevel="0" collapsed="false">
      <c r="A100" s="218" t="n">
        <v>16.2</v>
      </c>
      <c r="B100" s="218" t="n">
        <v>3.8</v>
      </c>
      <c r="C100" s="218" t="n">
        <v>17.1</v>
      </c>
      <c r="D100" s="218" t="n">
        <v>221</v>
      </c>
      <c r="E100" s="218" t="n">
        <v>136.88</v>
      </c>
      <c r="F100" s="218" t="n">
        <v>0.51</v>
      </c>
      <c r="G100" s="218" t="n">
        <v>0.04</v>
      </c>
      <c r="H100" s="218" t="n">
        <v>0.22</v>
      </c>
      <c r="I100" s="218" t="n">
        <v>0.22</v>
      </c>
      <c r="J100" s="218" t="n">
        <v>120</v>
      </c>
      <c r="K100" s="212"/>
    </row>
    <row r="101" customFormat="false" ht="16.5" hidden="false" customHeight="false" outlineLevel="0" collapsed="false">
      <c r="A101" s="218"/>
      <c r="B101" s="218"/>
      <c r="C101" s="218"/>
      <c r="D101" s="218"/>
      <c r="E101" s="218"/>
      <c r="F101" s="218"/>
      <c r="G101" s="218"/>
      <c r="H101" s="218"/>
      <c r="I101" s="218"/>
      <c r="J101" s="243"/>
      <c r="K101" s="212"/>
    </row>
    <row r="102" customFormat="false" ht="18.2" hidden="false" customHeight="true" outlineLevel="0" collapsed="false">
      <c r="A102" s="369" t="s">
        <v>482</v>
      </c>
      <c r="B102" s="369"/>
      <c r="C102" s="369"/>
      <c r="D102" s="369"/>
      <c r="E102" s="369"/>
      <c r="F102" s="369"/>
      <c r="G102" s="369"/>
      <c r="H102" s="369"/>
      <c r="I102" s="369"/>
      <c r="J102" s="212"/>
      <c r="K102" s="212"/>
    </row>
    <row r="103" customFormat="false" ht="106.7" hidden="false" customHeight="true" outlineLevel="0" collapsed="false">
      <c r="A103" s="245" t="s">
        <v>745</v>
      </c>
      <c r="B103" s="245"/>
      <c r="C103" s="245"/>
      <c r="D103" s="245"/>
      <c r="E103" s="245"/>
      <c r="F103" s="245"/>
      <c r="G103" s="245"/>
      <c r="H103" s="245"/>
      <c r="I103" s="245"/>
      <c r="J103" s="245"/>
      <c r="K103" s="212"/>
    </row>
    <row r="104" customFormat="false" ht="18.2" hidden="false" customHeight="true" outlineLevel="0" collapsed="false">
      <c r="A104" s="369" t="s">
        <v>740</v>
      </c>
      <c r="B104" s="369"/>
      <c r="C104" s="369"/>
      <c r="D104" s="369"/>
      <c r="E104" s="369"/>
      <c r="F104" s="369"/>
      <c r="G104" s="369"/>
      <c r="H104" s="369"/>
      <c r="I104" s="369"/>
      <c r="J104" s="369"/>
      <c r="K104" s="210"/>
    </row>
    <row r="105" customFormat="false" ht="34.9" hidden="false" customHeight="true" outlineLevel="0" collapsed="false">
      <c r="A105" s="314" t="s">
        <v>727</v>
      </c>
      <c r="B105" s="210"/>
      <c r="C105" s="259" t="s">
        <v>746</v>
      </c>
      <c r="D105" s="259"/>
      <c r="E105" s="259"/>
      <c r="F105" s="259"/>
      <c r="G105" s="259"/>
      <c r="H105" s="259"/>
      <c r="I105" s="259"/>
      <c r="J105" s="259"/>
      <c r="K105" s="210"/>
    </row>
    <row r="106" customFormat="false" ht="16.5" hidden="false" customHeight="false" outlineLevel="0" collapsed="false">
      <c r="A106" s="216" t="s">
        <v>645</v>
      </c>
      <c r="B106" s="216"/>
      <c r="C106" s="210" t="s">
        <v>747</v>
      </c>
      <c r="D106" s="210"/>
      <c r="E106" s="210"/>
      <c r="F106" s="210"/>
      <c r="G106" s="210"/>
      <c r="H106" s="210"/>
      <c r="I106" s="210"/>
      <c r="J106" s="210"/>
      <c r="K106" s="210"/>
    </row>
    <row r="107" customFormat="false" ht="16.5" hidden="false" customHeight="false" outlineLevel="0" collapsed="false">
      <c r="A107" s="212" t="s">
        <v>647</v>
      </c>
      <c r="B107" s="212"/>
      <c r="C107" s="212" t="s">
        <v>730</v>
      </c>
      <c r="D107" s="212"/>
      <c r="E107" s="212"/>
      <c r="F107" s="212"/>
      <c r="G107" s="212"/>
      <c r="H107" s="212"/>
      <c r="I107" s="212"/>
      <c r="J107" s="212"/>
      <c r="K107" s="212"/>
    </row>
    <row r="108" customFormat="false" ht="18.4" hidden="false" customHeight="true" outlineLevel="0" collapsed="false">
      <c r="A108" s="315" t="s">
        <v>650</v>
      </c>
      <c r="B108" s="212"/>
      <c r="C108" s="259" t="s">
        <v>731</v>
      </c>
      <c r="D108" s="259"/>
      <c r="E108" s="259"/>
      <c r="F108" s="259"/>
      <c r="G108" s="259"/>
      <c r="H108" s="259"/>
      <c r="I108" s="259"/>
      <c r="J108" s="259"/>
      <c r="K108" s="212"/>
    </row>
    <row r="109" customFormat="false" ht="18.4" hidden="false" customHeight="true" outlineLevel="0" collapsed="false">
      <c r="A109" s="316" t="s">
        <v>492</v>
      </c>
      <c r="B109" s="212"/>
      <c r="C109" s="128" t="s">
        <v>732</v>
      </c>
      <c r="D109" s="128"/>
      <c r="E109" s="128"/>
      <c r="F109" s="128"/>
      <c r="G109" s="128"/>
      <c r="H109" s="128"/>
      <c r="I109" s="128"/>
      <c r="J109" s="128"/>
      <c r="K109" s="212"/>
    </row>
    <row r="110" customFormat="false" ht="16.5" hidden="false" customHeight="false" outlineLevel="0" collapsed="false">
      <c r="A110" s="212"/>
      <c r="B110" s="212"/>
      <c r="C110" s="212"/>
      <c r="D110" s="212"/>
      <c r="E110" s="212"/>
      <c r="F110" s="212"/>
      <c r="G110" s="212"/>
      <c r="H110" s="212"/>
      <c r="I110" s="212"/>
      <c r="J110" s="212"/>
      <c r="K110" s="212"/>
    </row>
    <row r="111" customFormat="false" ht="16.5" hidden="false" customHeight="false" outlineLevel="0" collapsed="false">
      <c r="A111" s="212"/>
      <c r="B111" s="212"/>
      <c r="C111" s="212"/>
      <c r="D111" s="212"/>
      <c r="E111" s="212"/>
      <c r="F111" s="212"/>
      <c r="G111" s="212"/>
      <c r="H111" s="212"/>
      <c r="I111" s="212"/>
      <c r="J111" s="212"/>
      <c r="K111" s="212"/>
    </row>
    <row r="112" customFormat="false" ht="16.5" hidden="false" customHeight="false" outlineLevel="0" collapsed="false">
      <c r="A112" s="212" t="s">
        <v>653</v>
      </c>
      <c r="B112" s="212"/>
      <c r="C112" s="212" t="s">
        <v>497</v>
      </c>
      <c r="D112" s="212"/>
      <c r="E112" s="212"/>
      <c r="F112" s="212"/>
      <c r="G112" s="212"/>
      <c r="H112" s="212"/>
      <c r="I112" s="212"/>
      <c r="J112" s="212"/>
      <c r="K112" s="212"/>
    </row>
    <row r="113" customFormat="false" ht="16.5" hidden="false" customHeight="false" outlineLevel="0" collapsed="false">
      <c r="A113" s="212"/>
      <c r="B113" s="212"/>
      <c r="C113" s="212"/>
      <c r="D113" s="212"/>
      <c r="E113" s="212"/>
      <c r="F113" s="212"/>
      <c r="G113" s="212"/>
      <c r="H113" s="212"/>
      <c r="I113" s="212"/>
      <c r="J113" s="212"/>
      <c r="K113" s="212"/>
    </row>
    <row r="114" customFormat="false" ht="16.5" hidden="false" customHeight="false" outlineLevel="0" collapsed="false">
      <c r="A114" s="212"/>
      <c r="B114" s="212"/>
      <c r="C114" s="212"/>
      <c r="D114" s="212"/>
      <c r="E114" s="212"/>
      <c r="F114" s="212"/>
      <c r="G114" s="212"/>
      <c r="H114" s="212"/>
      <c r="I114" s="212"/>
      <c r="J114" s="212"/>
      <c r="K114" s="212"/>
    </row>
    <row r="115" customFormat="false" ht="16.5" hidden="false" customHeight="false" outlineLevel="0" collapsed="false">
      <c r="A115" s="212"/>
      <c r="B115" s="212"/>
      <c r="C115" s="212"/>
      <c r="D115" s="212"/>
      <c r="E115" s="212"/>
      <c r="F115" s="212"/>
      <c r="G115" s="212"/>
      <c r="H115" s="212"/>
      <c r="I115" s="212"/>
      <c r="J115" s="212"/>
      <c r="K115" s="212"/>
    </row>
    <row r="116" customFormat="false" ht="16.5" hidden="false" customHeight="false" outlineLevel="0" collapsed="false">
      <c r="A116" s="212"/>
      <c r="B116" s="212"/>
      <c r="C116" s="212"/>
      <c r="D116" s="212"/>
      <c r="E116" s="212"/>
      <c r="F116" s="212"/>
      <c r="G116" s="212"/>
      <c r="H116" s="212"/>
      <c r="I116" s="212"/>
      <c r="J116" s="212"/>
      <c r="K116" s="212"/>
    </row>
    <row r="117" customFormat="false" ht="16.5" hidden="false" customHeight="false" outlineLevel="0" collapsed="false">
      <c r="A117" s="212"/>
      <c r="B117" s="212"/>
      <c r="C117" s="212"/>
      <c r="D117" s="212"/>
      <c r="E117" s="212"/>
      <c r="F117" s="212"/>
      <c r="G117" s="212"/>
      <c r="H117" s="212"/>
      <c r="I117" s="212"/>
      <c r="J117" s="212"/>
      <c r="K117" s="212"/>
    </row>
    <row r="118" customFormat="false" ht="18.4" hidden="false" customHeight="true" outlineLevel="0" collapsed="false">
      <c r="A118" s="293" t="s">
        <v>441</v>
      </c>
      <c r="B118" s="293"/>
      <c r="C118" s="346" t="s">
        <v>748</v>
      </c>
      <c r="D118" s="346"/>
      <c r="E118" s="346"/>
      <c r="F118" s="346"/>
      <c r="G118" s="346"/>
      <c r="H118" s="346"/>
      <c r="I118" s="346"/>
      <c r="J118" s="212"/>
      <c r="K118" s="212"/>
    </row>
    <row r="119" customFormat="false" ht="18.4" hidden="false" customHeight="true" outlineLevel="0" collapsed="false">
      <c r="A119" s="293" t="s">
        <v>443</v>
      </c>
      <c r="B119" s="293"/>
      <c r="C119" s="347" t="s">
        <v>224</v>
      </c>
      <c r="D119" s="347"/>
      <c r="E119" s="347"/>
      <c r="F119" s="347"/>
      <c r="G119" s="347"/>
      <c r="H119" s="347"/>
      <c r="I119" s="347"/>
      <c r="J119" s="212"/>
      <c r="K119" s="212"/>
    </row>
    <row r="120" customFormat="false" ht="18.4" hidden="false" customHeight="true" outlineLevel="0" collapsed="false">
      <c r="A120" s="130" t="s">
        <v>445</v>
      </c>
      <c r="B120" s="130"/>
      <c r="C120" s="128" t="s">
        <v>499</v>
      </c>
      <c r="D120" s="128"/>
      <c r="E120" s="128"/>
      <c r="F120" s="128"/>
      <c r="G120" s="128"/>
      <c r="H120" s="128"/>
      <c r="I120" s="128"/>
      <c r="J120" s="212"/>
      <c r="K120" s="212"/>
    </row>
    <row r="121" customFormat="false" ht="18.2" hidden="false" customHeight="true" outlineLevel="0" collapsed="false">
      <c r="A121" s="128"/>
      <c r="B121" s="128"/>
      <c r="C121" s="217"/>
      <c r="D121" s="217"/>
      <c r="E121" s="217"/>
      <c r="F121" s="217"/>
      <c r="G121" s="217"/>
      <c r="H121" s="217"/>
      <c r="I121" s="212"/>
      <c r="J121" s="212"/>
      <c r="K121" s="212"/>
    </row>
    <row r="122" customFormat="false" ht="18.4" hidden="false" customHeight="true" outlineLevel="0" collapsed="false">
      <c r="A122" s="294" t="s">
        <v>448</v>
      </c>
      <c r="B122" s="294"/>
      <c r="C122" s="248" t="s">
        <v>449</v>
      </c>
      <c r="D122" s="248"/>
      <c r="E122" s="248"/>
      <c r="F122" s="248"/>
      <c r="G122" s="248"/>
      <c r="H122" s="248"/>
      <c r="I122" s="220"/>
      <c r="J122" s="220"/>
      <c r="K122" s="220"/>
    </row>
    <row r="123" customFormat="false" ht="16.5" hidden="false" customHeight="false" outlineLevel="0" collapsed="false">
      <c r="A123" s="294"/>
      <c r="B123" s="294"/>
      <c r="C123" s="218" t="s">
        <v>450</v>
      </c>
      <c r="D123" s="218"/>
      <c r="E123" s="218" t="s">
        <v>450</v>
      </c>
      <c r="F123" s="218"/>
      <c r="G123" s="218" t="s">
        <v>450</v>
      </c>
      <c r="H123" s="218"/>
      <c r="I123" s="220"/>
      <c r="J123" s="220"/>
      <c r="K123" s="220"/>
    </row>
    <row r="124" customFormat="false" ht="33" hidden="false" customHeight="false" outlineLevel="0" collapsed="false">
      <c r="A124" s="294"/>
      <c r="B124" s="294"/>
      <c r="C124" s="219" t="s">
        <v>451</v>
      </c>
      <c r="D124" s="219" t="s">
        <v>452</v>
      </c>
      <c r="E124" s="219" t="s">
        <v>451</v>
      </c>
      <c r="F124" s="219" t="s">
        <v>452</v>
      </c>
      <c r="G124" s="219" t="s">
        <v>451</v>
      </c>
      <c r="H124" s="219" t="s">
        <v>452</v>
      </c>
      <c r="I124" s="220"/>
      <c r="J124" s="220"/>
      <c r="K124" s="220"/>
    </row>
    <row r="125" customFormat="false" ht="18.4" hidden="false" customHeight="true" outlineLevel="0" collapsed="false">
      <c r="A125" s="348" t="s">
        <v>718</v>
      </c>
      <c r="B125" s="348"/>
      <c r="C125" s="250" t="n">
        <v>38</v>
      </c>
      <c r="D125" s="250" t="n">
        <v>37.5</v>
      </c>
      <c r="E125" s="225" t="n">
        <v>99</v>
      </c>
      <c r="F125" s="225" t="n">
        <v>97.5</v>
      </c>
      <c r="G125" s="250"/>
      <c r="H125" s="250"/>
      <c r="I125" s="349"/>
      <c r="J125" s="349"/>
      <c r="K125" s="352" t="n">
        <v>70</v>
      </c>
    </row>
    <row r="126" customFormat="false" ht="18.4" hidden="false" customHeight="true" outlineLevel="0" collapsed="false">
      <c r="A126" s="348" t="s">
        <v>409</v>
      </c>
      <c r="B126" s="348"/>
      <c r="C126" s="250" t="n">
        <v>4</v>
      </c>
      <c r="D126" s="250" t="n">
        <v>4</v>
      </c>
      <c r="E126" s="225" t="n">
        <v>10</v>
      </c>
      <c r="F126" s="225" t="n">
        <v>10</v>
      </c>
      <c r="G126" s="250"/>
      <c r="H126" s="250"/>
      <c r="I126" s="349"/>
      <c r="J126" s="349"/>
      <c r="K126" s="352"/>
    </row>
    <row r="127" customFormat="false" ht="18.4" hidden="false" customHeight="true" outlineLevel="0" collapsed="false">
      <c r="A127" s="348" t="s">
        <v>615</v>
      </c>
      <c r="B127" s="348"/>
      <c r="C127" s="250" t="n">
        <v>4</v>
      </c>
      <c r="D127" s="250" t="n">
        <v>4</v>
      </c>
      <c r="E127" s="225" t="n">
        <v>10</v>
      </c>
      <c r="F127" s="225" t="n">
        <v>10</v>
      </c>
      <c r="G127" s="250"/>
      <c r="H127" s="250"/>
      <c r="I127" s="349"/>
      <c r="J127" s="349"/>
      <c r="K127" s="352"/>
    </row>
    <row r="128" customFormat="false" ht="18.4" hidden="false" customHeight="true" outlineLevel="0" collapsed="false">
      <c r="A128" s="348" t="s">
        <v>719</v>
      </c>
      <c r="B128" s="348"/>
      <c r="C128" s="250" t="n">
        <v>2.5</v>
      </c>
      <c r="D128" s="250" t="n">
        <v>2.5</v>
      </c>
      <c r="E128" s="225" t="s">
        <v>749</v>
      </c>
      <c r="F128" s="225" t="n">
        <v>0.06</v>
      </c>
      <c r="G128" s="250"/>
      <c r="H128" s="250"/>
      <c r="I128" s="349"/>
      <c r="J128" s="349"/>
      <c r="K128" s="352"/>
    </row>
    <row r="129" customFormat="false" ht="18.4" hidden="false" customHeight="true" outlineLevel="0" collapsed="false">
      <c r="A129" s="348" t="s">
        <v>723</v>
      </c>
      <c r="B129" s="348"/>
      <c r="C129" s="250" t="n">
        <v>2</v>
      </c>
      <c r="D129" s="250" t="n">
        <v>2</v>
      </c>
      <c r="E129" s="225" t="n">
        <v>4</v>
      </c>
      <c r="F129" s="225" t="n">
        <v>4</v>
      </c>
      <c r="G129" s="250"/>
      <c r="H129" s="250"/>
      <c r="I129" s="349"/>
      <c r="J129" s="349"/>
      <c r="K129" s="352"/>
    </row>
    <row r="130" customFormat="false" ht="18.4" hidden="false" customHeight="true" outlineLevel="0" collapsed="false">
      <c r="A130" s="348" t="s">
        <v>736</v>
      </c>
      <c r="B130" s="348"/>
      <c r="C130" s="250" t="n">
        <v>2</v>
      </c>
      <c r="D130" s="250" t="n">
        <v>2</v>
      </c>
      <c r="E130" s="225" t="n">
        <v>4</v>
      </c>
      <c r="F130" s="225" t="n">
        <v>4</v>
      </c>
      <c r="G130" s="250"/>
      <c r="H130" s="250"/>
      <c r="I130" s="352" t="n">
        <v>50</v>
      </c>
      <c r="J130" s="352" t="n">
        <v>60</v>
      </c>
      <c r="K130" s="352" t="n">
        <v>70</v>
      </c>
    </row>
    <row r="131" customFormat="false" ht="18.4" hidden="false" customHeight="true" outlineLevel="0" collapsed="false">
      <c r="A131" s="348" t="s">
        <v>436</v>
      </c>
      <c r="B131" s="348"/>
      <c r="C131" s="250" t="n">
        <v>2</v>
      </c>
      <c r="D131" s="250" t="n">
        <v>2</v>
      </c>
      <c r="E131" s="225" t="n">
        <v>4</v>
      </c>
      <c r="F131" s="225" t="n">
        <v>4</v>
      </c>
      <c r="G131" s="250"/>
      <c r="H131" s="250"/>
      <c r="I131" s="352"/>
      <c r="J131" s="352"/>
      <c r="K131" s="352"/>
    </row>
    <row r="132" customFormat="false" ht="18.4" hidden="false" customHeight="true" outlineLevel="0" collapsed="false">
      <c r="A132" s="370" t="s">
        <v>750</v>
      </c>
      <c r="B132" s="370"/>
      <c r="C132" s="296" t="n">
        <v>5.1</v>
      </c>
      <c r="D132" s="296" t="n">
        <v>5</v>
      </c>
      <c r="E132" s="225" t="n">
        <v>13</v>
      </c>
      <c r="F132" s="225" t="n">
        <v>13</v>
      </c>
      <c r="G132" s="250"/>
      <c r="H132" s="250"/>
      <c r="I132" s="352" t="n">
        <v>50</v>
      </c>
      <c r="J132" s="352" t="n">
        <v>60</v>
      </c>
      <c r="K132" s="352" t="n">
        <v>70</v>
      </c>
    </row>
    <row r="133" customFormat="false" ht="18.4" hidden="false" customHeight="true" outlineLevel="0" collapsed="false">
      <c r="A133" s="370" t="s">
        <v>737</v>
      </c>
      <c r="B133" s="370"/>
      <c r="C133" s="296" t="n">
        <v>20</v>
      </c>
      <c r="D133" s="296" t="n">
        <v>20</v>
      </c>
      <c r="E133" s="225" t="n">
        <v>30</v>
      </c>
      <c r="F133" s="225" t="n">
        <v>30</v>
      </c>
      <c r="G133" s="250"/>
      <c r="H133" s="250"/>
      <c r="I133" s="352"/>
      <c r="J133" s="352"/>
      <c r="K133" s="352"/>
    </row>
    <row r="134" customFormat="false" ht="18.4" hidden="false" customHeight="true" outlineLevel="0" collapsed="false">
      <c r="A134" s="365" t="s">
        <v>458</v>
      </c>
      <c r="B134" s="365"/>
      <c r="C134" s="366" t="s">
        <v>751</v>
      </c>
      <c r="D134" s="366"/>
      <c r="E134" s="367" t="s">
        <v>225</v>
      </c>
      <c r="F134" s="367"/>
      <c r="G134" s="366"/>
      <c r="H134" s="366"/>
      <c r="I134" s="212"/>
      <c r="J134" s="212"/>
      <c r="K134" s="212"/>
    </row>
    <row r="135" customFormat="false" ht="18.2" hidden="false" customHeight="true" outlineLevel="0" collapsed="false">
      <c r="A135" s="211"/>
      <c r="B135" s="211"/>
      <c r="C135" s="212"/>
      <c r="D135" s="212"/>
      <c r="E135" s="212"/>
      <c r="F135" s="212"/>
      <c r="G135" s="212"/>
      <c r="H135" s="212"/>
      <c r="I135" s="212"/>
      <c r="J135" s="212"/>
      <c r="K135" s="212"/>
    </row>
    <row r="136" customFormat="false" ht="18.2" hidden="false" customHeight="true" outlineLevel="0" collapsed="false">
      <c r="A136" s="211" t="s">
        <v>459</v>
      </c>
      <c r="B136" s="211"/>
      <c r="C136" s="211"/>
      <c r="D136" s="211"/>
      <c r="E136" s="211"/>
      <c r="F136" s="211"/>
      <c r="G136" s="211"/>
      <c r="H136" s="211"/>
      <c r="I136" s="211"/>
      <c r="J136" s="212"/>
      <c r="K136" s="212"/>
    </row>
    <row r="137" customFormat="false" ht="34.9" hidden="false" customHeight="true" outlineLevel="0" collapsed="false">
      <c r="A137" s="284" t="s">
        <v>460</v>
      </c>
      <c r="B137" s="284"/>
      <c r="C137" s="284"/>
      <c r="D137" s="284"/>
      <c r="E137" s="237" t="s">
        <v>461</v>
      </c>
      <c r="F137" s="237"/>
      <c r="G137" s="237" t="s">
        <v>462</v>
      </c>
      <c r="H137" s="237"/>
      <c r="I137" s="237"/>
      <c r="J137" s="219" t="s">
        <v>640</v>
      </c>
      <c r="K137" s="239"/>
    </row>
    <row r="138" customFormat="false" ht="82.5" hidden="false" customHeight="false" outlineLevel="0" collapsed="false">
      <c r="A138" s="284" t="s">
        <v>464</v>
      </c>
      <c r="B138" s="284" t="s">
        <v>465</v>
      </c>
      <c r="C138" s="237" t="s">
        <v>466</v>
      </c>
      <c r="D138" s="237" t="s">
        <v>467</v>
      </c>
      <c r="E138" s="284" t="s">
        <v>468</v>
      </c>
      <c r="F138" s="284" t="s">
        <v>469</v>
      </c>
      <c r="G138" s="284" t="s">
        <v>470</v>
      </c>
      <c r="H138" s="284" t="s">
        <v>471</v>
      </c>
      <c r="I138" s="284" t="s">
        <v>472</v>
      </c>
      <c r="J138" s="219"/>
      <c r="K138" s="212"/>
    </row>
    <row r="139" customFormat="false" ht="16.5" hidden="false" customHeight="false" outlineLevel="0" collapsed="false">
      <c r="A139" s="218" t="n">
        <v>16.9</v>
      </c>
      <c r="B139" s="218" t="n">
        <v>9.6</v>
      </c>
      <c r="C139" s="218" t="n">
        <v>13.2</v>
      </c>
      <c r="D139" s="218" t="n">
        <v>209</v>
      </c>
      <c r="E139" s="218" t="n">
        <v>140.67</v>
      </c>
      <c r="F139" s="218" t="n">
        <v>0.5</v>
      </c>
      <c r="G139" s="218" t="n">
        <v>0.04</v>
      </c>
      <c r="H139" s="218" t="n">
        <v>0.23</v>
      </c>
      <c r="I139" s="218" t="n">
        <v>0.23</v>
      </c>
      <c r="J139" s="218" t="n">
        <v>100</v>
      </c>
      <c r="K139" s="212"/>
    </row>
    <row r="140" customFormat="false" ht="18.2" hidden="false" customHeight="true" outlineLevel="0" collapsed="false">
      <c r="A140" s="369" t="s">
        <v>482</v>
      </c>
      <c r="B140" s="369"/>
      <c r="C140" s="369"/>
      <c r="D140" s="369"/>
      <c r="E140" s="369"/>
      <c r="F140" s="369"/>
      <c r="G140" s="369"/>
      <c r="H140" s="369"/>
      <c r="I140" s="369"/>
      <c r="J140" s="212"/>
      <c r="K140" s="212"/>
    </row>
    <row r="141" customFormat="false" ht="133.15" hidden="false" customHeight="true" outlineLevel="0" collapsed="false">
      <c r="A141" s="245" t="s">
        <v>752</v>
      </c>
      <c r="B141" s="245"/>
      <c r="C141" s="245"/>
      <c r="D141" s="245"/>
      <c r="E141" s="245"/>
      <c r="F141" s="245"/>
      <c r="G141" s="245"/>
      <c r="H141" s="245"/>
      <c r="I141" s="245"/>
      <c r="J141" s="245"/>
      <c r="K141" s="212"/>
    </row>
    <row r="142" customFormat="false" ht="18.2" hidden="false" customHeight="true" outlineLevel="0" collapsed="false">
      <c r="A142" s="369" t="s">
        <v>740</v>
      </c>
      <c r="B142" s="369"/>
      <c r="C142" s="369"/>
      <c r="D142" s="369"/>
      <c r="E142" s="369"/>
      <c r="F142" s="369"/>
      <c r="G142" s="369"/>
      <c r="H142" s="369"/>
      <c r="I142" s="369"/>
      <c r="J142" s="369"/>
      <c r="K142" s="210"/>
    </row>
    <row r="143" customFormat="false" ht="34.9" hidden="false" customHeight="true" outlineLevel="0" collapsed="false">
      <c r="A143" s="314" t="s">
        <v>727</v>
      </c>
      <c r="B143" s="210"/>
      <c r="C143" s="259" t="s">
        <v>746</v>
      </c>
      <c r="D143" s="259"/>
      <c r="E143" s="259"/>
      <c r="F143" s="259"/>
      <c r="G143" s="259"/>
      <c r="H143" s="259"/>
      <c r="I143" s="259"/>
      <c r="J143" s="259"/>
      <c r="K143" s="210"/>
    </row>
    <row r="144" customFormat="false" ht="16.5" hidden="false" customHeight="false" outlineLevel="0" collapsed="false">
      <c r="A144" s="216" t="s">
        <v>645</v>
      </c>
      <c r="B144" s="216"/>
      <c r="C144" s="210" t="s">
        <v>729</v>
      </c>
      <c r="D144" s="210"/>
      <c r="E144" s="210"/>
      <c r="F144" s="210"/>
      <c r="G144" s="210"/>
      <c r="H144" s="210"/>
      <c r="I144" s="210"/>
      <c r="J144" s="210"/>
      <c r="K144" s="210"/>
    </row>
    <row r="145" customFormat="false" ht="16.5" hidden="false" customHeight="false" outlineLevel="0" collapsed="false">
      <c r="A145" s="212" t="s">
        <v>647</v>
      </c>
      <c r="B145" s="212"/>
      <c r="C145" s="212" t="s">
        <v>730</v>
      </c>
      <c r="D145" s="212"/>
      <c r="E145" s="212"/>
      <c r="F145" s="212"/>
      <c r="G145" s="212"/>
      <c r="H145" s="212"/>
      <c r="I145" s="212"/>
      <c r="J145" s="212"/>
      <c r="K145" s="212"/>
    </row>
    <row r="146" customFormat="false" ht="18.4" hidden="false" customHeight="true" outlineLevel="0" collapsed="false">
      <c r="A146" s="315" t="s">
        <v>650</v>
      </c>
      <c r="B146" s="212"/>
      <c r="C146" s="259" t="s">
        <v>731</v>
      </c>
      <c r="D146" s="259"/>
      <c r="E146" s="259"/>
      <c r="F146" s="259"/>
      <c r="G146" s="259"/>
      <c r="H146" s="259"/>
      <c r="I146" s="259"/>
      <c r="J146" s="259"/>
      <c r="K146" s="212"/>
    </row>
    <row r="147" customFormat="false" ht="18.4" hidden="false" customHeight="true" outlineLevel="0" collapsed="false">
      <c r="A147" s="316" t="s">
        <v>492</v>
      </c>
      <c r="B147" s="212"/>
      <c r="C147" s="128" t="s">
        <v>732</v>
      </c>
      <c r="D147" s="128"/>
      <c r="E147" s="128"/>
      <c r="F147" s="128"/>
      <c r="G147" s="128"/>
      <c r="H147" s="128"/>
      <c r="I147" s="128"/>
      <c r="J147" s="128"/>
      <c r="K147" s="212"/>
    </row>
    <row r="148" customFormat="false" ht="16.5" hidden="false" customHeight="false" outlineLevel="0" collapsed="false">
      <c r="A148" s="212"/>
      <c r="B148" s="212"/>
      <c r="C148" s="212"/>
      <c r="D148" s="212"/>
      <c r="E148" s="212"/>
      <c r="F148" s="212"/>
      <c r="G148" s="212"/>
      <c r="H148" s="212"/>
      <c r="I148" s="212"/>
      <c r="J148" s="212"/>
      <c r="K148" s="212"/>
    </row>
    <row r="149" customFormat="false" ht="16.5" hidden="false" customHeight="false" outlineLevel="0" collapsed="false">
      <c r="A149" s="212" t="s">
        <v>653</v>
      </c>
      <c r="B149" s="212"/>
      <c r="C149" s="212" t="s">
        <v>497</v>
      </c>
      <c r="D149" s="212"/>
      <c r="E149" s="212"/>
      <c r="F149" s="212"/>
      <c r="G149" s="212"/>
      <c r="H149" s="212"/>
      <c r="I149" s="212"/>
      <c r="J149" s="212"/>
      <c r="K149" s="212"/>
    </row>
    <row r="150" customFormat="false" ht="16.5" hidden="false" customHeight="false" outlineLevel="0" collapsed="false">
      <c r="A150" s="0"/>
      <c r="B150" s="0"/>
      <c r="C150" s="0"/>
      <c r="D150" s="0"/>
      <c r="E150" s="0"/>
      <c r="F150" s="0"/>
      <c r="G150" s="0"/>
      <c r="H150" s="0"/>
      <c r="I150" s="0"/>
      <c r="J150" s="0"/>
    </row>
    <row r="151" customFormat="false" ht="16.5" hidden="false" customHeight="false" outlineLevel="0" collapsed="false">
      <c r="A151" s="0"/>
      <c r="B151" s="0"/>
      <c r="C151" s="0"/>
      <c r="D151" s="0"/>
      <c r="E151" s="0"/>
      <c r="F151" s="0"/>
      <c r="G151" s="0"/>
      <c r="H151" s="0"/>
      <c r="I151" s="0"/>
      <c r="J151" s="0"/>
    </row>
    <row r="152" customFormat="false" ht="18.4" hidden="false" customHeight="true" outlineLevel="0" collapsed="false">
      <c r="A152" s="293" t="s">
        <v>441</v>
      </c>
      <c r="B152" s="293"/>
      <c r="C152" s="346" t="s">
        <v>753</v>
      </c>
      <c r="D152" s="346"/>
      <c r="E152" s="346"/>
      <c r="F152" s="346"/>
      <c r="G152" s="346"/>
      <c r="H152" s="346"/>
      <c r="I152" s="346"/>
      <c r="J152" s="212"/>
    </row>
    <row r="153" customFormat="false" ht="18.4" hidden="false" customHeight="true" outlineLevel="0" collapsed="false">
      <c r="A153" s="293" t="s">
        <v>443</v>
      </c>
      <c r="B153" s="293"/>
      <c r="C153" s="347" t="s">
        <v>145</v>
      </c>
      <c r="D153" s="347"/>
      <c r="E153" s="347"/>
      <c r="F153" s="347"/>
      <c r="G153" s="347"/>
      <c r="H153" s="347"/>
      <c r="I153" s="347"/>
      <c r="J153" s="212"/>
    </row>
    <row r="154" customFormat="false" ht="18.4" hidden="false" customHeight="true" outlineLevel="0" collapsed="false">
      <c r="A154" s="130" t="s">
        <v>445</v>
      </c>
      <c r="B154" s="130"/>
      <c r="C154" s="128" t="s">
        <v>499</v>
      </c>
      <c r="D154" s="128"/>
      <c r="E154" s="128"/>
      <c r="F154" s="128"/>
      <c r="G154" s="128"/>
      <c r="H154" s="128"/>
      <c r="I154" s="128"/>
      <c r="J154" s="212"/>
    </row>
    <row r="155" customFormat="false" ht="18.2" hidden="false" customHeight="true" outlineLevel="0" collapsed="false">
      <c r="A155" s="128"/>
      <c r="B155" s="128"/>
      <c r="C155" s="217"/>
      <c r="D155" s="217"/>
      <c r="E155" s="217"/>
      <c r="F155" s="217"/>
      <c r="G155" s="217"/>
      <c r="H155" s="217"/>
      <c r="I155" s="212"/>
      <c r="J155" s="212"/>
    </row>
    <row r="156" customFormat="false" ht="18.4" hidden="false" customHeight="true" outlineLevel="0" collapsed="false">
      <c r="A156" s="294" t="s">
        <v>448</v>
      </c>
      <c r="B156" s="294"/>
      <c r="C156" s="248" t="s">
        <v>449</v>
      </c>
      <c r="D156" s="248"/>
      <c r="E156" s="248"/>
      <c r="F156" s="248"/>
      <c r="G156" s="248"/>
      <c r="H156" s="248"/>
      <c r="I156" s="220"/>
      <c r="J156" s="220"/>
    </row>
    <row r="157" customFormat="false" ht="16.5" hidden="false" customHeight="false" outlineLevel="0" collapsed="false">
      <c r="A157" s="294"/>
      <c r="B157" s="294"/>
      <c r="C157" s="218" t="s">
        <v>450</v>
      </c>
      <c r="D157" s="218"/>
      <c r="E157" s="218" t="s">
        <v>450</v>
      </c>
      <c r="F157" s="218"/>
      <c r="G157" s="218" t="s">
        <v>450</v>
      </c>
      <c r="H157" s="218"/>
      <c r="I157" s="220"/>
      <c r="J157" s="220"/>
    </row>
    <row r="158" customFormat="false" ht="33" hidden="false" customHeight="false" outlineLevel="0" collapsed="false">
      <c r="A158" s="294"/>
      <c r="B158" s="294"/>
      <c r="C158" s="219" t="s">
        <v>451</v>
      </c>
      <c r="D158" s="219" t="s">
        <v>452</v>
      </c>
      <c r="E158" s="219" t="s">
        <v>451</v>
      </c>
      <c r="F158" s="219" t="s">
        <v>452</v>
      </c>
      <c r="G158" s="219" t="s">
        <v>451</v>
      </c>
      <c r="H158" s="219" t="s">
        <v>452</v>
      </c>
      <c r="I158" s="220"/>
      <c r="J158" s="220"/>
    </row>
    <row r="159" customFormat="false" ht="18.4" hidden="false" customHeight="true" outlineLevel="0" collapsed="false">
      <c r="A159" s="348" t="s">
        <v>718</v>
      </c>
      <c r="B159" s="348"/>
      <c r="C159" s="250" t="n">
        <v>86</v>
      </c>
      <c r="D159" s="250" t="n">
        <v>86</v>
      </c>
      <c r="E159" s="225"/>
      <c r="F159" s="225"/>
      <c r="G159" s="250"/>
      <c r="H159" s="250"/>
      <c r="I159" s="349"/>
      <c r="J159" s="349"/>
    </row>
    <row r="160" customFormat="false" ht="18.4" hidden="false" customHeight="true" outlineLevel="0" collapsed="false">
      <c r="A160" s="348" t="s">
        <v>720</v>
      </c>
      <c r="B160" s="348"/>
      <c r="C160" s="250" t="n">
        <v>11</v>
      </c>
      <c r="D160" s="250" t="n">
        <v>11</v>
      </c>
      <c r="E160" s="225"/>
      <c r="F160" s="225"/>
      <c r="G160" s="250"/>
      <c r="H160" s="250"/>
      <c r="I160" s="349"/>
      <c r="J160" s="349"/>
    </row>
    <row r="161" customFormat="false" ht="18.4" hidden="false" customHeight="true" outlineLevel="0" collapsed="false">
      <c r="A161" s="348" t="s">
        <v>615</v>
      </c>
      <c r="B161" s="348"/>
      <c r="C161" s="250" t="n">
        <v>8</v>
      </c>
      <c r="D161" s="250" t="n">
        <v>8</v>
      </c>
      <c r="E161" s="225"/>
      <c r="F161" s="225"/>
      <c r="G161" s="250"/>
      <c r="H161" s="250"/>
      <c r="I161" s="349"/>
      <c r="J161" s="349"/>
    </row>
    <row r="162" customFormat="false" ht="18.4" hidden="false" customHeight="true" outlineLevel="0" collapsed="false">
      <c r="A162" s="348" t="s">
        <v>719</v>
      </c>
      <c r="B162" s="348"/>
      <c r="C162" s="281" t="n">
        <v>6</v>
      </c>
      <c r="D162" s="281" t="n">
        <v>6</v>
      </c>
      <c r="E162" s="225"/>
      <c r="F162" s="354"/>
      <c r="G162" s="250"/>
      <c r="H162" s="250"/>
      <c r="I162" s="349"/>
      <c r="J162" s="349"/>
    </row>
    <row r="163" customFormat="false" ht="18.4" hidden="false" customHeight="true" outlineLevel="0" collapsed="false">
      <c r="A163" s="348" t="s">
        <v>560</v>
      </c>
      <c r="B163" s="348"/>
      <c r="C163" s="250" t="n">
        <v>8.7</v>
      </c>
      <c r="D163" s="250" t="n">
        <v>8.7</v>
      </c>
      <c r="E163" s="225"/>
      <c r="F163" s="225"/>
      <c r="G163" s="250"/>
      <c r="H163" s="250"/>
      <c r="I163" s="349"/>
      <c r="J163" s="349"/>
    </row>
    <row r="164" customFormat="false" ht="18.4" hidden="false" customHeight="true" outlineLevel="0" collapsed="false">
      <c r="A164" s="348" t="s">
        <v>722</v>
      </c>
      <c r="B164" s="348"/>
      <c r="C164" s="250" t="n">
        <v>17</v>
      </c>
      <c r="D164" s="250" t="n">
        <v>17</v>
      </c>
      <c r="E164" s="225"/>
      <c r="F164" s="225"/>
      <c r="G164" s="250"/>
      <c r="H164" s="250"/>
      <c r="I164" s="352" t="n">
        <v>50</v>
      </c>
      <c r="J164" s="352" t="n">
        <v>60</v>
      </c>
    </row>
    <row r="165" customFormat="false" ht="18.4" hidden="false" customHeight="true" outlineLevel="0" collapsed="false">
      <c r="A165" s="373" t="s">
        <v>235</v>
      </c>
      <c r="B165" s="373"/>
      <c r="C165" s="366" t="n">
        <v>133.2</v>
      </c>
      <c r="D165" s="366" t="n">
        <v>133.2</v>
      </c>
      <c r="E165" s="367"/>
      <c r="F165" s="367"/>
      <c r="G165" s="250"/>
      <c r="H165" s="250"/>
      <c r="I165" s="352"/>
      <c r="J165" s="352"/>
    </row>
    <row r="166" customFormat="false" ht="18.4" hidden="false" customHeight="true" outlineLevel="0" collapsed="false">
      <c r="A166" s="370" t="s">
        <v>723</v>
      </c>
      <c r="B166" s="370"/>
      <c r="C166" s="296" t="n">
        <v>1.2</v>
      </c>
      <c r="D166" s="296" t="n">
        <v>1.2</v>
      </c>
      <c r="E166" s="225"/>
      <c r="F166" s="225"/>
      <c r="G166" s="250"/>
      <c r="H166" s="250"/>
      <c r="I166" s="352" t="n">
        <v>50</v>
      </c>
      <c r="J166" s="352" t="n">
        <v>60</v>
      </c>
    </row>
    <row r="167" customFormat="false" ht="18.4" hidden="false" customHeight="true" outlineLevel="0" collapsed="false">
      <c r="A167" s="360" t="s">
        <v>754</v>
      </c>
      <c r="B167" s="360"/>
      <c r="C167" s="361" t="n">
        <v>40</v>
      </c>
      <c r="D167" s="361" t="n">
        <v>40</v>
      </c>
      <c r="E167" s="367"/>
      <c r="F167" s="367"/>
      <c r="G167" s="250"/>
      <c r="H167" s="250"/>
      <c r="I167" s="352"/>
      <c r="J167" s="352"/>
    </row>
    <row r="168" customFormat="false" ht="18.2" hidden="false" customHeight="true" outlineLevel="0" collapsed="false">
      <c r="A168" s="362" t="s">
        <v>722</v>
      </c>
      <c r="B168" s="362"/>
      <c r="C168" s="296" t="n">
        <v>12</v>
      </c>
      <c r="D168" s="296" t="n">
        <v>12</v>
      </c>
      <c r="E168" s="225"/>
      <c r="F168" s="225"/>
      <c r="G168" s="250"/>
      <c r="H168" s="250"/>
      <c r="I168" s="352"/>
      <c r="J168" s="352"/>
    </row>
    <row r="169" customFormat="false" ht="18.2" hidden="false" customHeight="true" outlineLevel="0" collapsed="false">
      <c r="A169" s="362" t="s">
        <v>560</v>
      </c>
      <c r="B169" s="362"/>
      <c r="C169" s="296" t="n">
        <v>1.1</v>
      </c>
      <c r="D169" s="296" t="n">
        <v>1.1</v>
      </c>
      <c r="E169" s="225"/>
      <c r="F169" s="225"/>
      <c r="G169" s="250"/>
      <c r="H169" s="250"/>
      <c r="I169" s="352"/>
      <c r="J169" s="352"/>
    </row>
    <row r="170" customFormat="false" ht="18.2" hidden="false" customHeight="true" outlineLevel="0" collapsed="false">
      <c r="A170" s="362" t="s">
        <v>723</v>
      </c>
      <c r="B170" s="362"/>
      <c r="C170" s="296" t="n">
        <v>1.1</v>
      </c>
      <c r="D170" s="296" t="n">
        <v>1.1</v>
      </c>
      <c r="E170" s="225"/>
      <c r="F170" s="225"/>
      <c r="G170" s="250"/>
      <c r="H170" s="250"/>
      <c r="I170" s="352"/>
      <c r="J170" s="352"/>
    </row>
    <row r="171" customFormat="false" ht="18.2" hidden="false" customHeight="true" outlineLevel="0" collapsed="false">
      <c r="A171" s="362" t="s">
        <v>615</v>
      </c>
      <c r="B171" s="362"/>
      <c r="C171" s="296" t="n">
        <v>1.1</v>
      </c>
      <c r="D171" s="296" t="n">
        <v>1.1</v>
      </c>
      <c r="E171" s="225"/>
      <c r="F171" s="225"/>
      <c r="G171" s="250"/>
      <c r="H171" s="250"/>
      <c r="I171" s="352"/>
      <c r="J171" s="352"/>
    </row>
    <row r="172" customFormat="false" ht="18.2" hidden="false" customHeight="true" outlineLevel="0" collapsed="false">
      <c r="A172" s="362" t="s">
        <v>724</v>
      </c>
      <c r="B172" s="362"/>
      <c r="C172" s="296" t="n">
        <v>12</v>
      </c>
      <c r="D172" s="296" t="n">
        <v>12</v>
      </c>
      <c r="E172" s="225"/>
      <c r="F172" s="225"/>
      <c r="G172" s="250"/>
      <c r="H172" s="250"/>
      <c r="I172" s="352"/>
      <c r="J172" s="352"/>
    </row>
    <row r="173" customFormat="false" ht="18.2" hidden="false" customHeight="true" outlineLevel="0" collapsed="false">
      <c r="A173" s="365" t="s">
        <v>458</v>
      </c>
      <c r="B173" s="365"/>
      <c r="C173" s="366" t="s">
        <v>17</v>
      </c>
      <c r="D173" s="366"/>
      <c r="E173" s="367"/>
      <c r="F173" s="367"/>
      <c r="G173" s="366"/>
      <c r="H173" s="366"/>
      <c r="I173" s="212"/>
      <c r="J173" s="212"/>
    </row>
    <row r="174" customFormat="false" ht="18.2" hidden="false" customHeight="true" outlineLevel="0" collapsed="false">
      <c r="A174" s="211"/>
      <c r="B174" s="211"/>
      <c r="C174" s="212"/>
      <c r="D174" s="212"/>
      <c r="E174" s="212"/>
      <c r="F174" s="212"/>
      <c r="G174" s="212"/>
      <c r="H174" s="212"/>
      <c r="I174" s="212"/>
      <c r="J174" s="212"/>
    </row>
    <row r="175" customFormat="false" ht="18.2" hidden="false" customHeight="true" outlineLevel="0" collapsed="false">
      <c r="A175" s="211" t="s">
        <v>459</v>
      </c>
      <c r="B175" s="211"/>
      <c r="C175" s="211"/>
      <c r="D175" s="211"/>
      <c r="E175" s="211"/>
      <c r="F175" s="211"/>
      <c r="G175" s="211"/>
      <c r="H175" s="211"/>
      <c r="I175" s="211"/>
      <c r="J175" s="212"/>
    </row>
    <row r="176" customFormat="false" ht="34.9" hidden="false" customHeight="true" outlineLevel="0" collapsed="false">
      <c r="A176" s="284" t="s">
        <v>460</v>
      </c>
      <c r="B176" s="284"/>
      <c r="C176" s="284"/>
      <c r="D176" s="284"/>
      <c r="E176" s="237" t="s">
        <v>461</v>
      </c>
      <c r="F176" s="237"/>
      <c r="G176" s="237" t="s">
        <v>462</v>
      </c>
      <c r="H176" s="237"/>
      <c r="I176" s="237"/>
      <c r="J176" s="219" t="s">
        <v>640</v>
      </c>
    </row>
    <row r="177" customFormat="false" ht="82.5" hidden="false" customHeight="false" outlineLevel="0" collapsed="false">
      <c r="A177" s="284" t="s">
        <v>464</v>
      </c>
      <c r="B177" s="284" t="s">
        <v>465</v>
      </c>
      <c r="C177" s="237" t="s">
        <v>466</v>
      </c>
      <c r="D177" s="237" t="s">
        <v>467</v>
      </c>
      <c r="E177" s="284" t="s">
        <v>468</v>
      </c>
      <c r="F177" s="284" t="s">
        <v>469</v>
      </c>
      <c r="G177" s="284" t="s">
        <v>470</v>
      </c>
      <c r="H177" s="284" t="s">
        <v>471</v>
      </c>
      <c r="I177" s="284" t="s">
        <v>472</v>
      </c>
      <c r="J177" s="219"/>
    </row>
    <row r="178" customFormat="false" ht="16.5" hidden="false" customHeight="false" outlineLevel="0" collapsed="false">
      <c r="A178" s="218" t="n">
        <v>16.9</v>
      </c>
      <c r="B178" s="218" t="n">
        <v>9.6</v>
      </c>
      <c r="C178" s="218" t="n">
        <v>13.2</v>
      </c>
      <c r="D178" s="218" t="n">
        <v>209</v>
      </c>
      <c r="E178" s="218" t="n">
        <v>140.67</v>
      </c>
      <c r="F178" s="218" t="n">
        <v>0.5</v>
      </c>
      <c r="G178" s="218" t="n">
        <v>0.04</v>
      </c>
      <c r="H178" s="218" t="n">
        <v>0.23</v>
      </c>
      <c r="I178" s="218" t="n">
        <v>0.23</v>
      </c>
      <c r="J178" s="218" t="n">
        <v>100</v>
      </c>
    </row>
    <row r="179" customFormat="false" ht="18.2" hidden="false" customHeight="true" outlineLevel="0" collapsed="false">
      <c r="A179" s="369" t="s">
        <v>482</v>
      </c>
      <c r="B179" s="369"/>
      <c r="C179" s="369"/>
      <c r="D179" s="369"/>
      <c r="E179" s="369"/>
      <c r="F179" s="369"/>
      <c r="G179" s="369"/>
      <c r="H179" s="369"/>
      <c r="I179" s="369"/>
      <c r="J179" s="212"/>
    </row>
    <row r="180" customFormat="false" ht="89.45" hidden="false" customHeight="true" outlineLevel="0" collapsed="false">
      <c r="A180" s="245" t="s">
        <v>755</v>
      </c>
      <c r="B180" s="245"/>
      <c r="C180" s="245"/>
      <c r="D180" s="245"/>
      <c r="E180" s="245"/>
      <c r="F180" s="245"/>
      <c r="G180" s="245"/>
      <c r="H180" s="245"/>
      <c r="I180" s="245"/>
      <c r="J180" s="245"/>
    </row>
    <row r="181" customFormat="false" ht="18.2" hidden="false" customHeight="true" outlineLevel="0" collapsed="false">
      <c r="A181" s="369" t="s">
        <v>740</v>
      </c>
      <c r="B181" s="369"/>
      <c r="C181" s="369"/>
      <c r="D181" s="369"/>
      <c r="E181" s="369"/>
      <c r="F181" s="369"/>
      <c r="G181" s="369"/>
      <c r="H181" s="369"/>
      <c r="I181" s="369"/>
      <c r="J181" s="369"/>
    </row>
    <row r="182" customFormat="false" ht="18.4" hidden="false" customHeight="true" outlineLevel="0" collapsed="false">
      <c r="A182" s="314" t="s">
        <v>643</v>
      </c>
      <c r="B182" s="210"/>
      <c r="C182" s="259" t="s">
        <v>756</v>
      </c>
      <c r="D182" s="259"/>
      <c r="E182" s="259"/>
      <c r="F182" s="259"/>
      <c r="G182" s="259"/>
      <c r="H182" s="259"/>
      <c r="I182" s="259"/>
      <c r="J182" s="259"/>
    </row>
    <row r="183" customFormat="false" ht="16.5" hidden="false" customHeight="false" outlineLevel="0" collapsed="false">
      <c r="A183" s="216" t="s">
        <v>645</v>
      </c>
      <c r="B183" s="216"/>
      <c r="C183" s="210" t="s">
        <v>729</v>
      </c>
      <c r="D183" s="210"/>
      <c r="E183" s="210"/>
      <c r="F183" s="210"/>
      <c r="G183" s="210"/>
      <c r="H183" s="210"/>
      <c r="I183" s="210"/>
      <c r="J183" s="210"/>
    </row>
    <row r="184" customFormat="false" ht="16.5" hidden="false" customHeight="false" outlineLevel="0" collapsed="false">
      <c r="A184" s="212" t="s">
        <v>647</v>
      </c>
      <c r="B184" s="212"/>
      <c r="C184" s="212" t="s">
        <v>757</v>
      </c>
      <c r="D184" s="212"/>
      <c r="E184" s="212"/>
      <c r="F184" s="212"/>
      <c r="G184" s="212"/>
      <c r="H184" s="212"/>
      <c r="I184" s="212"/>
      <c r="J184" s="212"/>
    </row>
    <row r="185" customFormat="false" ht="18.4" hidden="false" customHeight="true" outlineLevel="0" collapsed="false">
      <c r="A185" s="315" t="s">
        <v>650</v>
      </c>
      <c r="B185" s="212"/>
      <c r="C185" s="128" t="s">
        <v>758</v>
      </c>
      <c r="D185" s="128"/>
      <c r="E185" s="128"/>
      <c r="F185" s="128"/>
      <c r="G185" s="128"/>
      <c r="H185" s="128"/>
      <c r="I185" s="128"/>
      <c r="J185" s="128"/>
    </row>
    <row r="186" customFormat="false" ht="18.4" hidden="false" customHeight="true" outlineLevel="0" collapsed="false">
      <c r="A186" s="316" t="s">
        <v>492</v>
      </c>
      <c r="B186" s="212"/>
      <c r="C186" s="128" t="s">
        <v>758</v>
      </c>
      <c r="D186" s="128"/>
      <c r="E186" s="128"/>
      <c r="F186" s="128"/>
      <c r="G186" s="128"/>
      <c r="H186" s="128"/>
      <c r="I186" s="128"/>
      <c r="J186" s="128"/>
    </row>
    <row r="187" customFormat="false" ht="16.5" hidden="false" customHeight="false" outlineLevel="0" collapsed="false">
      <c r="A187" s="212"/>
      <c r="B187" s="212"/>
      <c r="C187" s="212"/>
      <c r="D187" s="212"/>
      <c r="E187" s="212"/>
      <c r="F187" s="212"/>
      <c r="G187" s="212"/>
      <c r="H187" s="212"/>
      <c r="I187" s="212"/>
      <c r="J187" s="212"/>
    </row>
    <row r="188" customFormat="false" ht="16.5" hidden="false" customHeight="false" outlineLevel="0" collapsed="false">
      <c r="A188" s="212" t="s">
        <v>653</v>
      </c>
      <c r="B188" s="212"/>
      <c r="C188" s="212" t="s">
        <v>497</v>
      </c>
      <c r="D188" s="212"/>
      <c r="E188" s="212"/>
      <c r="F188" s="212"/>
      <c r="G188" s="212"/>
      <c r="H188" s="212"/>
      <c r="I188" s="212"/>
      <c r="J188" s="212"/>
    </row>
    <row r="189" customFormat="false" ht="16.5" hidden="false" customHeight="false" outlineLevel="0" collapsed="false">
      <c r="A189" s="0"/>
      <c r="B189" s="0"/>
      <c r="C189" s="0"/>
      <c r="D189" s="0"/>
      <c r="E189" s="0"/>
      <c r="F189" s="0"/>
      <c r="G189" s="0"/>
      <c r="H189" s="0"/>
      <c r="I189" s="0"/>
      <c r="J189" s="0"/>
    </row>
    <row r="190" customFormat="false" ht="16.5" hidden="false" customHeight="false" outlineLevel="0" collapsed="false">
      <c r="A190" s="0"/>
      <c r="B190" s="0"/>
      <c r="C190" s="0"/>
      <c r="D190" s="0"/>
      <c r="E190" s="0"/>
      <c r="F190" s="0"/>
      <c r="G190" s="0"/>
      <c r="H190" s="0"/>
      <c r="I190" s="0"/>
      <c r="J190" s="0"/>
    </row>
    <row r="191" customFormat="false" ht="18.4" hidden="false" customHeight="true" outlineLevel="0" collapsed="false">
      <c r="A191" s="293" t="s">
        <v>441</v>
      </c>
      <c r="B191" s="293"/>
      <c r="C191" s="346" t="s">
        <v>759</v>
      </c>
      <c r="D191" s="346"/>
      <c r="E191" s="346"/>
      <c r="F191" s="346"/>
      <c r="G191" s="346"/>
      <c r="H191" s="346"/>
      <c r="I191" s="346"/>
      <c r="J191" s="212"/>
    </row>
    <row r="192" customFormat="false" ht="18.4" hidden="false" customHeight="true" outlineLevel="0" collapsed="false">
      <c r="A192" s="293" t="s">
        <v>443</v>
      </c>
      <c r="B192" s="293"/>
      <c r="C192" s="347" t="s">
        <v>760</v>
      </c>
      <c r="D192" s="347"/>
      <c r="E192" s="347"/>
      <c r="F192" s="347"/>
      <c r="G192" s="347"/>
      <c r="H192" s="347"/>
      <c r="I192" s="347"/>
      <c r="J192" s="212"/>
    </row>
    <row r="193" customFormat="false" ht="18.4" hidden="false" customHeight="true" outlineLevel="0" collapsed="false">
      <c r="A193" s="130" t="s">
        <v>445</v>
      </c>
      <c r="B193" s="130"/>
      <c r="C193" s="128" t="s">
        <v>568</v>
      </c>
      <c r="D193" s="128"/>
      <c r="E193" s="128"/>
      <c r="F193" s="128"/>
      <c r="G193" s="128"/>
      <c r="H193" s="128"/>
      <c r="I193" s="128"/>
      <c r="J193" s="212"/>
    </row>
    <row r="194" customFormat="false" ht="18.2" hidden="false" customHeight="true" outlineLevel="0" collapsed="false">
      <c r="A194" s="128"/>
      <c r="B194" s="128"/>
      <c r="C194" s="217"/>
      <c r="D194" s="217"/>
      <c r="E194" s="217"/>
      <c r="F194" s="217"/>
      <c r="G194" s="217"/>
      <c r="H194" s="217"/>
      <c r="I194" s="212"/>
      <c r="J194" s="212"/>
    </row>
    <row r="195" customFormat="false" ht="18.4" hidden="false" customHeight="true" outlineLevel="0" collapsed="false">
      <c r="A195" s="294" t="s">
        <v>448</v>
      </c>
      <c r="B195" s="294"/>
      <c r="C195" s="248" t="s">
        <v>449</v>
      </c>
      <c r="D195" s="248"/>
      <c r="E195" s="248"/>
      <c r="F195" s="248"/>
      <c r="G195" s="248"/>
      <c r="H195" s="248"/>
      <c r="I195" s="220"/>
      <c r="J195" s="220"/>
    </row>
    <row r="196" customFormat="false" ht="16.5" hidden="false" customHeight="false" outlineLevel="0" collapsed="false">
      <c r="A196" s="294"/>
      <c r="B196" s="294"/>
      <c r="C196" s="218" t="s">
        <v>450</v>
      </c>
      <c r="D196" s="218"/>
      <c r="E196" s="218" t="s">
        <v>450</v>
      </c>
      <c r="F196" s="218"/>
      <c r="G196" s="218" t="s">
        <v>450</v>
      </c>
      <c r="H196" s="218"/>
      <c r="I196" s="220"/>
      <c r="J196" s="220"/>
    </row>
    <row r="197" customFormat="false" ht="33" hidden="false" customHeight="false" outlineLevel="0" collapsed="false">
      <c r="A197" s="294"/>
      <c r="B197" s="294"/>
      <c r="C197" s="219" t="s">
        <v>451</v>
      </c>
      <c r="D197" s="219" t="s">
        <v>452</v>
      </c>
      <c r="E197" s="219" t="s">
        <v>451</v>
      </c>
      <c r="F197" s="219" t="s">
        <v>452</v>
      </c>
      <c r="G197" s="219" t="s">
        <v>451</v>
      </c>
      <c r="H197" s="219" t="s">
        <v>452</v>
      </c>
      <c r="I197" s="220"/>
      <c r="J197" s="220"/>
    </row>
    <row r="198" customFormat="false" ht="18.4" hidden="false" customHeight="true" outlineLevel="0" collapsed="false">
      <c r="A198" s="348" t="s">
        <v>718</v>
      </c>
      <c r="B198" s="348"/>
      <c r="C198" s="250" t="n">
        <v>48</v>
      </c>
      <c r="D198" s="250" t="n">
        <v>48</v>
      </c>
      <c r="E198" s="225"/>
      <c r="F198" s="225"/>
      <c r="G198" s="250"/>
      <c r="H198" s="250"/>
      <c r="I198" s="349"/>
      <c r="J198" s="349"/>
    </row>
    <row r="199" customFormat="false" ht="18.4" hidden="false" customHeight="true" outlineLevel="0" collapsed="false">
      <c r="A199" s="348" t="s">
        <v>761</v>
      </c>
      <c r="B199" s="348"/>
      <c r="C199" s="250" t="n">
        <v>55</v>
      </c>
      <c r="D199" s="250" t="n">
        <v>55</v>
      </c>
      <c r="E199" s="225"/>
      <c r="F199" s="225"/>
      <c r="G199" s="250"/>
      <c r="H199" s="250"/>
      <c r="I199" s="349"/>
      <c r="J199" s="349"/>
    </row>
    <row r="200" customFormat="false" ht="18.4" hidden="false" customHeight="true" outlineLevel="0" collapsed="false">
      <c r="A200" s="348" t="s">
        <v>719</v>
      </c>
      <c r="B200" s="348"/>
      <c r="C200" s="250" t="s">
        <v>762</v>
      </c>
      <c r="D200" s="250" t="n">
        <v>0.6</v>
      </c>
      <c r="E200" s="225"/>
      <c r="F200" s="225"/>
      <c r="G200" s="250"/>
      <c r="H200" s="250"/>
      <c r="I200" s="349"/>
      <c r="J200" s="349"/>
    </row>
    <row r="201" customFormat="false" ht="18.4" hidden="false" customHeight="true" outlineLevel="0" collapsed="false">
      <c r="A201" s="348" t="s">
        <v>615</v>
      </c>
      <c r="B201" s="348"/>
      <c r="C201" s="250" t="n">
        <v>14</v>
      </c>
      <c r="D201" s="324" t="n">
        <v>14</v>
      </c>
      <c r="E201" s="225"/>
      <c r="F201" s="354"/>
      <c r="G201" s="250"/>
      <c r="H201" s="250"/>
      <c r="I201" s="349"/>
      <c r="J201" s="349"/>
    </row>
    <row r="202" customFormat="false" ht="18.4" hidden="false" customHeight="true" outlineLevel="0" collapsed="false">
      <c r="A202" s="348" t="s">
        <v>436</v>
      </c>
      <c r="B202" s="348"/>
      <c r="C202" s="250" t="n">
        <v>4</v>
      </c>
      <c r="D202" s="250" t="n">
        <v>4</v>
      </c>
      <c r="E202" s="225"/>
      <c r="F202" s="225"/>
      <c r="G202" s="250"/>
      <c r="H202" s="250"/>
      <c r="I202" s="349"/>
      <c r="J202" s="349"/>
    </row>
    <row r="203" customFormat="false" ht="18.4" hidden="false" customHeight="true" outlineLevel="0" collapsed="false">
      <c r="A203" s="348" t="s">
        <v>723</v>
      </c>
      <c r="B203" s="348"/>
      <c r="C203" s="250" t="n">
        <v>4</v>
      </c>
      <c r="D203" s="250" t="n">
        <v>4</v>
      </c>
      <c r="E203" s="225"/>
      <c r="F203" s="225"/>
      <c r="G203" s="250"/>
      <c r="H203" s="250"/>
      <c r="I203" s="352" t="n">
        <v>50</v>
      </c>
      <c r="J203" s="352" t="n">
        <v>60</v>
      </c>
    </row>
    <row r="204" customFormat="false" ht="16.5" hidden="false" customHeight="false" outlineLevel="0" collapsed="false">
      <c r="A204" s="372" t="s">
        <v>409</v>
      </c>
      <c r="B204" s="363"/>
      <c r="C204" s="250" t="n">
        <v>10</v>
      </c>
      <c r="D204" s="250" t="n">
        <v>10</v>
      </c>
      <c r="E204" s="225"/>
      <c r="F204" s="225"/>
      <c r="G204" s="250"/>
      <c r="H204" s="250"/>
      <c r="I204" s="352"/>
      <c r="J204" s="352"/>
    </row>
    <row r="205" customFormat="false" ht="18.4" hidden="false" customHeight="true" outlineLevel="0" collapsed="false">
      <c r="A205" s="355" t="s">
        <v>754</v>
      </c>
      <c r="B205" s="355"/>
      <c r="C205" s="269" t="n">
        <v>30</v>
      </c>
      <c r="D205" s="269" t="n">
        <v>30</v>
      </c>
      <c r="E205" s="357"/>
      <c r="F205" s="357"/>
      <c r="G205" s="269"/>
      <c r="H205" s="269"/>
      <c r="I205" s="352"/>
      <c r="J205" s="352"/>
    </row>
    <row r="206" customFormat="false" ht="18.4" hidden="false" customHeight="true" outlineLevel="0" collapsed="false">
      <c r="A206" s="348" t="s">
        <v>722</v>
      </c>
      <c r="B206" s="348"/>
      <c r="C206" s="250" t="n">
        <v>12</v>
      </c>
      <c r="D206" s="250" t="n">
        <v>12</v>
      </c>
      <c r="E206" s="357"/>
      <c r="F206" s="357"/>
      <c r="G206" s="269"/>
      <c r="H206" s="269"/>
      <c r="I206" s="352"/>
      <c r="J206" s="352"/>
    </row>
    <row r="207" customFormat="false" ht="18.4" hidden="false" customHeight="true" outlineLevel="0" collapsed="false">
      <c r="A207" s="348" t="s">
        <v>560</v>
      </c>
      <c r="B207" s="348"/>
      <c r="C207" s="250" t="n">
        <v>1.1</v>
      </c>
      <c r="D207" s="250" t="n">
        <v>1.1</v>
      </c>
      <c r="E207" s="357"/>
      <c r="F207" s="357"/>
      <c r="G207" s="269"/>
      <c r="H207" s="269"/>
      <c r="I207" s="352"/>
      <c r="J207" s="352"/>
    </row>
    <row r="208" customFormat="false" ht="18.4" hidden="false" customHeight="true" outlineLevel="0" collapsed="false">
      <c r="A208" s="370" t="s">
        <v>723</v>
      </c>
      <c r="B208" s="370"/>
      <c r="C208" s="296" t="n">
        <v>1.1</v>
      </c>
      <c r="D208" s="296" t="n">
        <v>1.1</v>
      </c>
      <c r="E208" s="225"/>
      <c r="F208" s="225"/>
      <c r="G208" s="250"/>
      <c r="H208" s="250"/>
      <c r="I208" s="352" t="n">
        <v>50</v>
      </c>
      <c r="J208" s="352" t="n">
        <v>60</v>
      </c>
    </row>
    <row r="209" customFormat="false" ht="18.4" hidden="false" customHeight="true" outlineLevel="0" collapsed="false">
      <c r="A209" s="370" t="s">
        <v>615</v>
      </c>
      <c r="B209" s="370"/>
      <c r="C209" s="296" t="n">
        <v>1.1</v>
      </c>
      <c r="D209" s="296" t="n">
        <v>1.1</v>
      </c>
      <c r="E209" s="225"/>
      <c r="F209" s="225"/>
      <c r="G209" s="250"/>
      <c r="H209" s="250"/>
      <c r="I209" s="352"/>
      <c r="J209" s="352"/>
    </row>
    <row r="210" customFormat="false" ht="18.2" hidden="false" customHeight="true" outlineLevel="0" collapsed="false">
      <c r="A210" s="362" t="s">
        <v>724</v>
      </c>
      <c r="B210" s="362"/>
      <c r="C210" s="296" t="n">
        <v>12</v>
      </c>
      <c r="D210" s="296" t="n">
        <v>12</v>
      </c>
      <c r="E210" s="225"/>
      <c r="F210" s="225"/>
      <c r="G210" s="250"/>
      <c r="H210" s="250"/>
      <c r="I210" s="352"/>
      <c r="J210" s="352"/>
    </row>
    <row r="211" customFormat="false" ht="18.2" hidden="false" customHeight="true" outlineLevel="0" collapsed="false">
      <c r="A211" s="365" t="s">
        <v>458</v>
      </c>
      <c r="B211" s="365"/>
      <c r="C211" s="366" t="s">
        <v>225</v>
      </c>
      <c r="D211" s="366"/>
      <c r="E211" s="367"/>
      <c r="F211" s="367"/>
      <c r="G211" s="366"/>
      <c r="H211" s="366"/>
      <c r="I211" s="212"/>
      <c r="J211" s="212"/>
    </row>
    <row r="212" customFormat="false" ht="18.2" hidden="false" customHeight="true" outlineLevel="0" collapsed="false">
      <c r="A212" s="211"/>
      <c r="B212" s="211"/>
      <c r="C212" s="212"/>
      <c r="D212" s="212"/>
      <c r="E212" s="212"/>
      <c r="F212" s="212"/>
      <c r="G212" s="212"/>
      <c r="H212" s="212"/>
      <c r="I212" s="212"/>
      <c r="J212" s="212"/>
    </row>
    <row r="213" customFormat="false" ht="18.2" hidden="false" customHeight="true" outlineLevel="0" collapsed="false">
      <c r="A213" s="211" t="s">
        <v>459</v>
      </c>
      <c r="B213" s="211"/>
      <c r="C213" s="211"/>
      <c r="D213" s="211"/>
      <c r="E213" s="211"/>
      <c r="F213" s="211"/>
      <c r="G213" s="211"/>
      <c r="H213" s="211"/>
      <c r="I213" s="211"/>
      <c r="J213" s="212"/>
    </row>
    <row r="214" customFormat="false" ht="34.9" hidden="false" customHeight="true" outlineLevel="0" collapsed="false">
      <c r="A214" s="284" t="s">
        <v>460</v>
      </c>
      <c r="B214" s="284"/>
      <c r="C214" s="284"/>
      <c r="D214" s="284"/>
      <c r="E214" s="237" t="s">
        <v>461</v>
      </c>
      <c r="F214" s="237"/>
      <c r="G214" s="237" t="s">
        <v>462</v>
      </c>
      <c r="H214" s="237"/>
      <c r="I214" s="237"/>
      <c r="J214" s="219" t="s">
        <v>640</v>
      </c>
    </row>
    <row r="215" customFormat="false" ht="82.5" hidden="false" customHeight="false" outlineLevel="0" collapsed="false">
      <c r="A215" s="284" t="s">
        <v>464</v>
      </c>
      <c r="B215" s="284" t="s">
        <v>465</v>
      </c>
      <c r="C215" s="237" t="s">
        <v>466</v>
      </c>
      <c r="D215" s="237" t="s">
        <v>467</v>
      </c>
      <c r="E215" s="284" t="s">
        <v>468</v>
      </c>
      <c r="F215" s="284" t="s">
        <v>469</v>
      </c>
      <c r="G215" s="284" t="s">
        <v>470</v>
      </c>
      <c r="H215" s="284" t="s">
        <v>471</v>
      </c>
      <c r="I215" s="284" t="s">
        <v>472</v>
      </c>
      <c r="J215" s="219"/>
    </row>
    <row r="216" customFormat="false" ht="16.5" hidden="false" customHeight="false" outlineLevel="0" collapsed="false">
      <c r="A216" s="218" t="n">
        <v>7.02</v>
      </c>
      <c r="B216" s="218" t="n">
        <v>11.44</v>
      </c>
      <c r="C216" s="218" t="n">
        <v>26.39</v>
      </c>
      <c r="D216" s="218" t="n">
        <v>216.45</v>
      </c>
      <c r="E216" s="218" t="n">
        <v>140.67</v>
      </c>
      <c r="F216" s="218" t="n">
        <v>0.5</v>
      </c>
      <c r="G216" s="218" t="n">
        <v>0.04</v>
      </c>
      <c r="H216" s="218" t="n">
        <v>0.23</v>
      </c>
      <c r="I216" s="218" t="n">
        <v>0.23</v>
      </c>
      <c r="J216" s="218" t="n">
        <v>130</v>
      </c>
    </row>
    <row r="217" customFormat="false" ht="18.2" hidden="false" customHeight="true" outlineLevel="0" collapsed="false">
      <c r="A217" s="369" t="s">
        <v>482</v>
      </c>
      <c r="B217" s="369"/>
      <c r="C217" s="369"/>
      <c r="D217" s="369"/>
      <c r="E217" s="369"/>
      <c r="F217" s="369"/>
      <c r="G217" s="369"/>
      <c r="H217" s="369"/>
      <c r="I217" s="369"/>
      <c r="J217" s="212"/>
    </row>
    <row r="218" customFormat="false" ht="81.2" hidden="false" customHeight="true" outlineLevel="0" collapsed="false">
      <c r="A218" s="245" t="s">
        <v>763</v>
      </c>
      <c r="B218" s="245"/>
      <c r="C218" s="245"/>
      <c r="D218" s="245"/>
      <c r="E218" s="245"/>
      <c r="F218" s="245"/>
      <c r="G218" s="245"/>
      <c r="H218" s="245"/>
      <c r="I218" s="245"/>
      <c r="J218" s="245"/>
    </row>
    <row r="219" customFormat="false" ht="18.2" hidden="false" customHeight="true" outlineLevel="0" collapsed="false">
      <c r="A219" s="369" t="s">
        <v>740</v>
      </c>
      <c r="B219" s="369"/>
      <c r="C219" s="369"/>
      <c r="D219" s="369"/>
      <c r="E219" s="369"/>
      <c r="F219" s="369"/>
      <c r="G219" s="369"/>
      <c r="H219" s="369"/>
      <c r="I219" s="369"/>
      <c r="J219" s="369"/>
    </row>
    <row r="220" customFormat="false" ht="34.9" hidden="false" customHeight="true" outlineLevel="0" collapsed="false">
      <c r="A220" s="314" t="s">
        <v>643</v>
      </c>
      <c r="B220" s="210"/>
      <c r="C220" s="259" t="s">
        <v>764</v>
      </c>
      <c r="D220" s="259"/>
      <c r="E220" s="259"/>
      <c r="F220" s="259"/>
      <c r="G220" s="259"/>
      <c r="H220" s="259"/>
      <c r="I220" s="259"/>
      <c r="J220" s="259"/>
    </row>
    <row r="221" customFormat="false" ht="16.5" hidden="false" customHeight="false" outlineLevel="0" collapsed="false">
      <c r="A221" s="216" t="s">
        <v>645</v>
      </c>
      <c r="B221" s="216"/>
      <c r="C221" s="210" t="s">
        <v>765</v>
      </c>
      <c r="D221" s="210"/>
      <c r="E221" s="210"/>
      <c r="F221" s="210"/>
      <c r="G221" s="210"/>
      <c r="H221" s="210"/>
      <c r="I221" s="210"/>
      <c r="J221" s="210"/>
    </row>
    <row r="222" customFormat="false" ht="16.5" hidden="false" customHeight="false" outlineLevel="0" collapsed="false">
      <c r="A222" s="212" t="s">
        <v>647</v>
      </c>
      <c r="B222" s="212"/>
      <c r="C222" s="212" t="s">
        <v>766</v>
      </c>
      <c r="D222" s="212"/>
      <c r="E222" s="212"/>
      <c r="F222" s="212"/>
      <c r="G222" s="212"/>
      <c r="H222" s="212"/>
      <c r="I222" s="212"/>
      <c r="J222" s="212"/>
    </row>
    <row r="223" customFormat="false" ht="18.4" hidden="false" customHeight="true" outlineLevel="0" collapsed="false">
      <c r="A223" s="315" t="s">
        <v>650</v>
      </c>
      <c r="B223" s="212"/>
      <c r="C223" s="259" t="s">
        <v>767</v>
      </c>
      <c r="D223" s="259"/>
      <c r="E223" s="259"/>
      <c r="F223" s="259"/>
      <c r="G223" s="259"/>
      <c r="H223" s="259"/>
      <c r="I223" s="259"/>
      <c r="J223" s="259"/>
    </row>
    <row r="224" customFormat="false" ht="18.4" hidden="false" customHeight="true" outlineLevel="0" collapsed="false">
      <c r="A224" s="316" t="s">
        <v>492</v>
      </c>
      <c r="B224" s="212"/>
      <c r="C224" s="128" t="s">
        <v>768</v>
      </c>
      <c r="D224" s="128"/>
      <c r="E224" s="128"/>
      <c r="F224" s="128"/>
      <c r="G224" s="128"/>
      <c r="H224" s="128"/>
      <c r="I224" s="128"/>
      <c r="J224" s="128"/>
    </row>
    <row r="225" customFormat="false" ht="16.5" hidden="false" customHeight="false" outlineLevel="0" collapsed="false">
      <c r="A225" s="212"/>
      <c r="B225" s="212"/>
      <c r="C225" s="212"/>
      <c r="D225" s="212"/>
      <c r="E225" s="212"/>
      <c r="F225" s="212"/>
      <c r="G225" s="212"/>
      <c r="H225" s="212"/>
      <c r="I225" s="212"/>
      <c r="J225" s="212"/>
    </row>
    <row r="226" customFormat="false" ht="16.5" hidden="false" customHeight="false" outlineLevel="0" collapsed="false">
      <c r="A226" s="212" t="s">
        <v>653</v>
      </c>
      <c r="B226" s="212"/>
      <c r="C226" s="212" t="s">
        <v>497</v>
      </c>
      <c r="D226" s="212"/>
      <c r="E226" s="212"/>
      <c r="F226" s="212"/>
      <c r="G226" s="212"/>
      <c r="H226" s="212"/>
      <c r="I226" s="212"/>
      <c r="J226" s="212"/>
    </row>
    <row r="227" customFormat="false" ht="16.5" hidden="false" customHeight="false" outlineLevel="0" collapsed="false">
      <c r="A227" s="0"/>
      <c r="B227" s="0"/>
      <c r="C227" s="0"/>
      <c r="D227" s="0"/>
      <c r="E227" s="0"/>
      <c r="F227" s="0"/>
      <c r="G227" s="0"/>
      <c r="H227" s="0"/>
      <c r="I227" s="0"/>
      <c r="J227" s="0"/>
    </row>
    <row r="228" customFormat="false" ht="16.5" hidden="false" customHeight="false" outlineLevel="0" collapsed="false">
      <c r="A228" s="0"/>
      <c r="B228" s="0"/>
      <c r="C228" s="0"/>
      <c r="D228" s="0"/>
      <c r="E228" s="0"/>
      <c r="F228" s="0"/>
      <c r="G228" s="0"/>
      <c r="H228" s="0"/>
      <c r="I228" s="0"/>
      <c r="J228" s="0"/>
    </row>
    <row r="229" customFormat="false" ht="16.5" hidden="false" customHeight="false" outlineLevel="0" collapsed="false">
      <c r="A229" s="0"/>
      <c r="B229" s="0"/>
      <c r="C229" s="0"/>
      <c r="D229" s="0"/>
      <c r="E229" s="0"/>
      <c r="F229" s="0"/>
      <c r="G229" s="0"/>
      <c r="H229" s="0"/>
      <c r="I229" s="0"/>
      <c r="J229" s="0"/>
    </row>
    <row r="230" customFormat="false" ht="16.5" hidden="false" customHeight="false" outlineLevel="0" collapsed="false">
      <c r="A230" s="0"/>
      <c r="B230" s="0"/>
      <c r="C230" s="0"/>
      <c r="D230" s="0"/>
      <c r="E230" s="0"/>
      <c r="F230" s="0"/>
      <c r="G230" s="0"/>
      <c r="H230" s="0"/>
      <c r="I230" s="0"/>
      <c r="J230" s="0"/>
    </row>
    <row r="231" customFormat="false" ht="16.5" hidden="false" customHeight="false" outlineLevel="0" collapsed="false">
      <c r="A231" s="0"/>
      <c r="B231" s="0"/>
      <c r="C231" s="0"/>
      <c r="D231" s="0"/>
      <c r="E231" s="0"/>
      <c r="F231" s="0"/>
      <c r="G231" s="0"/>
      <c r="H231" s="0"/>
      <c r="I231" s="0"/>
      <c r="J231" s="0"/>
    </row>
    <row r="232" customFormat="false" ht="16.7" hidden="false" customHeight="true" outlineLevel="0" collapsed="false">
      <c r="A232" s="293" t="s">
        <v>441</v>
      </c>
      <c r="B232" s="293"/>
      <c r="C232" s="346" t="s">
        <v>769</v>
      </c>
      <c r="D232" s="346"/>
      <c r="E232" s="346"/>
      <c r="F232" s="346"/>
      <c r="G232" s="346"/>
      <c r="H232" s="346"/>
      <c r="I232" s="346"/>
      <c r="J232" s="212"/>
    </row>
    <row r="233" customFormat="false" ht="16.7" hidden="false" customHeight="true" outlineLevel="0" collapsed="false">
      <c r="A233" s="293" t="s">
        <v>443</v>
      </c>
      <c r="B233" s="293"/>
      <c r="C233" s="374" t="s">
        <v>280</v>
      </c>
      <c r="D233" s="347"/>
      <c r="E233" s="347"/>
      <c r="F233" s="347"/>
      <c r="G233" s="347"/>
      <c r="H233" s="347"/>
      <c r="I233" s="347"/>
      <c r="J233" s="212"/>
    </row>
    <row r="234" customFormat="false" ht="16.7" hidden="false" customHeight="true" outlineLevel="0" collapsed="false">
      <c r="A234" s="130" t="s">
        <v>445</v>
      </c>
      <c r="B234" s="130"/>
      <c r="C234" s="128" t="s">
        <v>568</v>
      </c>
      <c r="D234" s="128"/>
      <c r="E234" s="128"/>
      <c r="F234" s="128"/>
      <c r="G234" s="128"/>
      <c r="H234" s="128"/>
      <c r="I234" s="128"/>
      <c r="J234" s="212"/>
    </row>
    <row r="235" customFormat="false" ht="16.15" hidden="false" customHeight="true" outlineLevel="0" collapsed="false">
      <c r="A235" s="128"/>
      <c r="B235" s="128"/>
      <c r="C235" s="217"/>
      <c r="D235" s="217"/>
      <c r="E235" s="217"/>
      <c r="F235" s="217"/>
      <c r="G235" s="217"/>
      <c r="H235" s="217"/>
      <c r="I235" s="212"/>
      <c r="J235" s="212"/>
    </row>
    <row r="236" customFormat="false" ht="16.7" hidden="false" customHeight="true" outlineLevel="0" collapsed="false">
      <c r="A236" s="294" t="s">
        <v>448</v>
      </c>
      <c r="B236" s="294"/>
      <c r="C236" s="248" t="s">
        <v>449</v>
      </c>
      <c r="D236" s="248"/>
      <c r="E236" s="248"/>
      <c r="F236" s="248"/>
      <c r="G236" s="248"/>
      <c r="H236" s="248"/>
      <c r="I236" s="220"/>
      <c r="J236" s="220"/>
    </row>
    <row r="237" customFormat="false" ht="16.5" hidden="false" customHeight="false" outlineLevel="0" collapsed="false">
      <c r="A237" s="294"/>
      <c r="B237" s="294"/>
      <c r="C237" s="218" t="s">
        <v>450</v>
      </c>
      <c r="D237" s="218"/>
      <c r="E237" s="218" t="s">
        <v>450</v>
      </c>
      <c r="F237" s="218"/>
      <c r="G237" s="218" t="s">
        <v>450</v>
      </c>
      <c r="H237" s="218"/>
      <c r="I237" s="220"/>
      <c r="J237" s="220"/>
    </row>
    <row r="238" customFormat="false" ht="33" hidden="false" customHeight="false" outlineLevel="0" collapsed="false">
      <c r="A238" s="294"/>
      <c r="B238" s="294"/>
      <c r="C238" s="219" t="s">
        <v>451</v>
      </c>
      <c r="D238" s="219" t="s">
        <v>452</v>
      </c>
      <c r="E238" s="219" t="s">
        <v>451</v>
      </c>
      <c r="F238" s="219" t="s">
        <v>452</v>
      </c>
      <c r="G238" s="219" t="s">
        <v>451</v>
      </c>
      <c r="H238" s="219" t="s">
        <v>452</v>
      </c>
      <c r="I238" s="220"/>
      <c r="J238" s="220"/>
    </row>
    <row r="239" customFormat="false" ht="16.5" hidden="false" customHeight="false" outlineLevel="0" collapsed="false">
      <c r="A239" s="375" t="s">
        <v>19</v>
      </c>
      <c r="B239" s="348"/>
      <c r="C239" s="25" t="n">
        <v>6.12</v>
      </c>
      <c r="D239" s="25" t="n">
        <v>6.12</v>
      </c>
      <c r="E239" s="225"/>
      <c r="F239" s="225"/>
      <c r="G239" s="250"/>
      <c r="H239" s="250"/>
      <c r="I239" s="349"/>
      <c r="J239" s="349"/>
    </row>
    <row r="240" customFormat="false" ht="16.5" hidden="false" customHeight="false" outlineLevel="0" collapsed="false">
      <c r="A240" s="375" t="s">
        <v>30</v>
      </c>
      <c r="B240" s="348"/>
      <c r="C240" s="25" t="n">
        <v>2.16</v>
      </c>
      <c r="D240" s="25" t="n">
        <v>2.16</v>
      </c>
      <c r="E240" s="225"/>
      <c r="F240" s="225"/>
      <c r="G240" s="250"/>
      <c r="H240" s="250"/>
      <c r="I240" s="349"/>
      <c r="J240" s="349"/>
    </row>
    <row r="241" customFormat="false" ht="16.5" hidden="false" customHeight="false" outlineLevel="0" collapsed="false">
      <c r="A241" s="375" t="s">
        <v>21</v>
      </c>
      <c r="B241" s="348"/>
      <c r="C241" s="23" t="n">
        <v>0.48</v>
      </c>
      <c r="D241" s="23" t="n">
        <v>0.48</v>
      </c>
      <c r="E241" s="225"/>
      <c r="F241" s="225"/>
      <c r="G241" s="250"/>
      <c r="H241" s="250"/>
      <c r="I241" s="349"/>
      <c r="J241" s="349"/>
    </row>
    <row r="242" customFormat="false" ht="16.5" hidden="false" customHeight="false" outlineLevel="0" collapsed="false">
      <c r="A242" s="375" t="s">
        <v>22</v>
      </c>
      <c r="B242" s="348"/>
      <c r="C242" s="102" t="n">
        <v>20</v>
      </c>
      <c r="D242" s="102" t="n">
        <v>0.8</v>
      </c>
      <c r="E242" s="225"/>
      <c r="F242" s="354"/>
      <c r="G242" s="250"/>
      <c r="H242" s="250"/>
      <c r="I242" s="349"/>
      <c r="J242" s="349"/>
    </row>
    <row r="243" customFormat="false" ht="16.5" hidden="false" customHeight="false" outlineLevel="0" collapsed="false">
      <c r="A243" s="375" t="s">
        <v>281</v>
      </c>
      <c r="B243" s="348"/>
      <c r="C243" s="26" t="n">
        <v>0.012</v>
      </c>
      <c r="D243" s="26" t="n">
        <v>0.012</v>
      </c>
      <c r="E243" s="225"/>
      <c r="F243" s="225"/>
      <c r="G243" s="250"/>
      <c r="H243" s="250"/>
      <c r="I243" s="349"/>
      <c r="J243" s="349"/>
    </row>
    <row r="244" customFormat="false" ht="16.5" hidden="false" customHeight="false" outlineLevel="0" collapsed="false">
      <c r="A244" s="375" t="s">
        <v>29</v>
      </c>
      <c r="B244" s="348"/>
      <c r="C244" s="25" t="n">
        <v>2.4</v>
      </c>
      <c r="D244" s="25" t="n">
        <v>2.4</v>
      </c>
      <c r="E244" s="225"/>
      <c r="F244" s="225"/>
      <c r="G244" s="250"/>
      <c r="H244" s="250"/>
      <c r="I244" s="352" t="n">
        <v>50</v>
      </c>
      <c r="J244" s="352" t="n">
        <v>60</v>
      </c>
    </row>
    <row r="245" customFormat="false" ht="16.5" hidden="false" customHeight="false" outlineLevel="0" collapsed="false">
      <c r="A245" s="375" t="s">
        <v>58</v>
      </c>
      <c r="B245" s="363"/>
      <c r="C245" s="23" t="n">
        <v>0.72</v>
      </c>
      <c r="D245" s="23" t="n">
        <v>0.72</v>
      </c>
      <c r="E245" s="225"/>
      <c r="F245" s="225"/>
      <c r="G245" s="250"/>
      <c r="H245" s="250"/>
      <c r="I245" s="352"/>
      <c r="J245" s="352"/>
    </row>
    <row r="246" customFormat="false" ht="16.5" hidden="false" customHeight="false" outlineLevel="0" collapsed="false">
      <c r="A246" s="376" t="s">
        <v>282</v>
      </c>
      <c r="B246" s="355"/>
      <c r="C246" s="31" t="n">
        <v>12</v>
      </c>
      <c r="D246" s="31" t="n">
        <v>12</v>
      </c>
      <c r="E246" s="357"/>
      <c r="F246" s="357"/>
      <c r="G246" s="269"/>
      <c r="H246" s="269"/>
      <c r="I246" s="352"/>
      <c r="J246" s="352"/>
    </row>
    <row r="247" customFormat="false" ht="16.5" hidden="false" customHeight="false" outlineLevel="0" collapsed="false">
      <c r="A247" s="376" t="s">
        <v>28</v>
      </c>
      <c r="B247" s="348"/>
      <c r="C247" s="29" t="n">
        <v>4</v>
      </c>
      <c r="D247" s="29" t="n">
        <v>4</v>
      </c>
      <c r="E247" s="357"/>
      <c r="F247" s="357"/>
      <c r="G247" s="269"/>
      <c r="H247" s="269"/>
      <c r="I247" s="352"/>
      <c r="J247" s="352"/>
    </row>
    <row r="248" customFormat="false" ht="16.5" hidden="false" customHeight="false" outlineLevel="0" collapsed="false">
      <c r="A248" s="375" t="s">
        <v>29</v>
      </c>
      <c r="B248" s="348"/>
      <c r="C248" s="26" t="n">
        <v>1.2</v>
      </c>
      <c r="D248" s="26" t="n">
        <v>1.2</v>
      </c>
      <c r="E248" s="357"/>
      <c r="F248" s="357"/>
      <c r="G248" s="269"/>
      <c r="H248" s="269"/>
      <c r="I248" s="352"/>
      <c r="J248" s="352"/>
    </row>
    <row r="249" customFormat="false" ht="16.5" hidden="false" customHeight="false" outlineLevel="0" collapsed="false">
      <c r="A249" s="375" t="s">
        <v>30</v>
      </c>
      <c r="B249" s="370"/>
      <c r="C249" s="23" t="n">
        <v>0.11</v>
      </c>
      <c r="D249" s="23" t="n">
        <v>0.11</v>
      </c>
      <c r="E249" s="225"/>
      <c r="F249" s="225"/>
      <c r="G249" s="250"/>
      <c r="H249" s="250"/>
      <c r="I249" s="352" t="n">
        <v>50</v>
      </c>
      <c r="J249" s="352" t="n">
        <v>60</v>
      </c>
    </row>
    <row r="250" customFormat="false" ht="16.5" hidden="false" customHeight="false" outlineLevel="0" collapsed="false">
      <c r="A250" s="375" t="s">
        <v>31</v>
      </c>
      <c r="B250" s="370"/>
      <c r="C250" s="23" t="n">
        <v>0.11</v>
      </c>
      <c r="D250" s="23" t="n">
        <v>0.11</v>
      </c>
      <c r="E250" s="225"/>
      <c r="F250" s="225"/>
      <c r="G250" s="250"/>
      <c r="H250" s="250"/>
      <c r="I250" s="352"/>
      <c r="J250" s="352"/>
    </row>
    <row r="251" customFormat="false" ht="16.5" hidden="false" customHeight="false" outlineLevel="0" collapsed="false">
      <c r="A251" s="375" t="s">
        <v>21</v>
      </c>
      <c r="B251" s="362"/>
      <c r="C251" s="23" t="n">
        <v>0.11</v>
      </c>
      <c r="D251" s="23" t="n">
        <v>0.11</v>
      </c>
      <c r="E251" s="225"/>
      <c r="F251" s="225"/>
      <c r="G251" s="250"/>
      <c r="H251" s="250"/>
      <c r="I251" s="352"/>
      <c r="J251" s="352"/>
    </row>
    <row r="252" customFormat="false" ht="16.5" hidden="false" customHeight="false" outlineLevel="0" collapsed="false">
      <c r="A252" s="375" t="s">
        <v>32</v>
      </c>
      <c r="B252" s="362"/>
      <c r="C252" s="23" t="n">
        <v>1.2</v>
      </c>
      <c r="D252" s="23" t="n">
        <v>1.2</v>
      </c>
      <c r="E252" s="225"/>
      <c r="F252" s="225"/>
      <c r="G252" s="250"/>
      <c r="H252" s="250"/>
      <c r="I252" s="352"/>
      <c r="J252" s="352"/>
    </row>
    <row r="253" customFormat="false" ht="16.15" hidden="false" customHeight="true" outlineLevel="0" collapsed="false">
      <c r="A253" s="362"/>
      <c r="B253" s="362"/>
      <c r="C253" s="296"/>
      <c r="D253" s="296"/>
      <c r="E253" s="225"/>
      <c r="F253" s="225"/>
      <c r="G253" s="250"/>
      <c r="H253" s="250"/>
      <c r="I253" s="352"/>
      <c r="J253" s="352"/>
    </row>
    <row r="254" customFormat="false" ht="16.15" hidden="false" customHeight="true" outlineLevel="0" collapsed="false">
      <c r="A254" s="365" t="s">
        <v>458</v>
      </c>
      <c r="B254" s="365"/>
      <c r="C254" s="366" t="s">
        <v>17</v>
      </c>
      <c r="D254" s="366"/>
      <c r="E254" s="367"/>
      <c r="F254" s="367"/>
      <c r="G254" s="366"/>
      <c r="H254" s="366"/>
      <c r="I254" s="212"/>
      <c r="J254" s="212"/>
    </row>
    <row r="255" customFormat="false" ht="16.15" hidden="false" customHeight="true" outlineLevel="0" collapsed="false">
      <c r="A255" s="211"/>
      <c r="B255" s="211"/>
      <c r="C255" s="212"/>
      <c r="D255" s="212"/>
      <c r="E255" s="212"/>
      <c r="F255" s="212"/>
      <c r="G255" s="212"/>
      <c r="H255" s="212"/>
      <c r="I255" s="212"/>
      <c r="J255" s="212"/>
    </row>
    <row r="256" customFormat="false" ht="16.15" hidden="false" customHeight="true" outlineLevel="0" collapsed="false">
      <c r="A256" s="211" t="s">
        <v>459</v>
      </c>
      <c r="B256" s="211"/>
      <c r="C256" s="211"/>
      <c r="D256" s="211"/>
      <c r="E256" s="211"/>
      <c r="F256" s="211"/>
      <c r="G256" s="211"/>
      <c r="H256" s="211"/>
      <c r="I256" s="211"/>
      <c r="J256" s="212"/>
    </row>
    <row r="257" customFormat="false" ht="31.7" hidden="false" customHeight="true" outlineLevel="0" collapsed="false">
      <c r="A257" s="284" t="s">
        <v>460</v>
      </c>
      <c r="B257" s="284"/>
      <c r="C257" s="284"/>
      <c r="D257" s="284"/>
      <c r="E257" s="237" t="s">
        <v>461</v>
      </c>
      <c r="F257" s="237"/>
      <c r="G257" s="237" t="s">
        <v>462</v>
      </c>
      <c r="H257" s="237"/>
      <c r="I257" s="237"/>
      <c r="J257" s="219" t="s">
        <v>640</v>
      </c>
    </row>
    <row r="258" customFormat="false" ht="82.5" hidden="false" customHeight="false" outlineLevel="0" collapsed="false">
      <c r="A258" s="284" t="s">
        <v>464</v>
      </c>
      <c r="B258" s="284" t="s">
        <v>465</v>
      </c>
      <c r="C258" s="237" t="s">
        <v>466</v>
      </c>
      <c r="D258" s="237" t="s">
        <v>467</v>
      </c>
      <c r="E258" s="284" t="s">
        <v>468</v>
      </c>
      <c r="F258" s="284" t="s">
        <v>469</v>
      </c>
      <c r="G258" s="284" t="s">
        <v>470</v>
      </c>
      <c r="H258" s="284" t="s">
        <v>471</v>
      </c>
      <c r="I258" s="284" t="s">
        <v>472</v>
      </c>
      <c r="J258" s="219"/>
    </row>
    <row r="259" customFormat="false" ht="16.5" hidden="false" customHeight="false" outlineLevel="0" collapsed="false">
      <c r="A259" s="218" t="n">
        <v>7.02</v>
      </c>
      <c r="B259" s="218" t="n">
        <v>11.44</v>
      </c>
      <c r="C259" s="218" t="n">
        <v>26.39</v>
      </c>
      <c r="D259" s="218" t="n">
        <v>216.45</v>
      </c>
      <c r="E259" s="218" t="n">
        <v>140.67</v>
      </c>
      <c r="F259" s="218" t="n">
        <v>0.5</v>
      </c>
      <c r="G259" s="218" t="n">
        <v>0.04</v>
      </c>
      <c r="H259" s="218" t="n">
        <v>0.23</v>
      </c>
      <c r="I259" s="218" t="n">
        <v>0.23</v>
      </c>
      <c r="J259" s="218" t="n">
        <v>130</v>
      </c>
    </row>
    <row r="260" customFormat="false" ht="16.15" hidden="false" customHeight="true" outlineLevel="0" collapsed="false">
      <c r="A260" s="369" t="s">
        <v>482</v>
      </c>
      <c r="B260" s="369"/>
      <c r="C260" s="369"/>
      <c r="D260" s="369"/>
      <c r="E260" s="369"/>
      <c r="F260" s="369"/>
      <c r="G260" s="369"/>
      <c r="H260" s="369"/>
      <c r="I260" s="369"/>
      <c r="J260" s="212"/>
    </row>
    <row r="261" customFormat="false" ht="56.45" hidden="false" customHeight="true" outlineLevel="0" collapsed="false">
      <c r="A261" s="245" t="s">
        <v>770</v>
      </c>
      <c r="B261" s="245"/>
      <c r="C261" s="245"/>
      <c r="D261" s="245"/>
      <c r="E261" s="245"/>
      <c r="F261" s="245"/>
      <c r="G261" s="245"/>
      <c r="H261" s="245"/>
      <c r="I261" s="245"/>
      <c r="J261" s="245"/>
    </row>
    <row r="262" customFormat="false" ht="16.15" hidden="false" customHeight="true" outlineLevel="0" collapsed="false">
      <c r="A262" s="369" t="s">
        <v>740</v>
      </c>
      <c r="B262" s="369"/>
      <c r="C262" s="369"/>
      <c r="D262" s="369"/>
      <c r="E262" s="369"/>
      <c r="F262" s="369"/>
      <c r="G262" s="369"/>
      <c r="H262" s="369"/>
      <c r="I262" s="369"/>
      <c r="J262" s="369"/>
    </row>
    <row r="263" customFormat="false" ht="16.15" hidden="false" customHeight="true" outlineLevel="0" collapsed="false">
      <c r="A263" s="314" t="s">
        <v>643</v>
      </c>
      <c r="B263" s="210"/>
      <c r="C263" s="259" t="s">
        <v>771</v>
      </c>
      <c r="D263" s="259"/>
      <c r="E263" s="259"/>
      <c r="F263" s="259"/>
      <c r="G263" s="259"/>
      <c r="H263" s="259"/>
      <c r="I263" s="259"/>
      <c r="J263" s="259"/>
    </row>
    <row r="264" customFormat="false" ht="16.5" hidden="false" customHeight="false" outlineLevel="0" collapsed="false">
      <c r="A264" s="216" t="s">
        <v>645</v>
      </c>
      <c r="B264" s="216"/>
      <c r="C264" s="210" t="s">
        <v>772</v>
      </c>
      <c r="D264" s="210"/>
      <c r="E264" s="210"/>
      <c r="F264" s="210"/>
      <c r="G264" s="210"/>
      <c r="H264" s="210"/>
      <c r="I264" s="210"/>
      <c r="J264" s="210"/>
    </row>
    <row r="265" customFormat="false" ht="16.5" hidden="false" customHeight="false" outlineLevel="0" collapsed="false">
      <c r="A265" s="212" t="s">
        <v>647</v>
      </c>
      <c r="B265" s="212"/>
      <c r="C265" s="212" t="s">
        <v>773</v>
      </c>
      <c r="D265" s="212"/>
      <c r="E265" s="212"/>
      <c r="F265" s="212"/>
      <c r="G265" s="212"/>
      <c r="H265" s="212"/>
      <c r="I265" s="212"/>
      <c r="J265" s="212"/>
    </row>
    <row r="266" customFormat="false" ht="16.7" hidden="false" customHeight="true" outlineLevel="0" collapsed="false">
      <c r="A266" s="315" t="s">
        <v>650</v>
      </c>
      <c r="B266" s="212"/>
      <c r="C266" s="128" t="s">
        <v>774</v>
      </c>
      <c r="D266" s="128"/>
      <c r="E266" s="128"/>
      <c r="F266" s="128"/>
      <c r="G266" s="128"/>
      <c r="H266" s="128"/>
      <c r="I266" s="128"/>
      <c r="J266" s="128"/>
    </row>
    <row r="267" customFormat="false" ht="16.15" hidden="false" customHeight="true" outlineLevel="0" collapsed="false">
      <c r="A267" s="316" t="s">
        <v>492</v>
      </c>
      <c r="B267" s="212"/>
      <c r="C267" s="128" t="s">
        <v>775</v>
      </c>
      <c r="D267" s="128"/>
      <c r="E267" s="128"/>
      <c r="F267" s="128"/>
      <c r="G267" s="128"/>
      <c r="H267" s="128"/>
      <c r="I267" s="128"/>
      <c r="J267" s="128"/>
    </row>
    <row r="268" customFormat="false" ht="16.5" hidden="false" customHeight="false" outlineLevel="0" collapsed="false">
      <c r="A268" s="212"/>
      <c r="B268" s="212"/>
      <c r="C268" s="212"/>
      <c r="D268" s="212"/>
      <c r="E268" s="212"/>
      <c r="F268" s="212"/>
      <c r="G268" s="212"/>
      <c r="H268" s="212"/>
      <c r="I268" s="212"/>
      <c r="J268" s="212"/>
    </row>
    <row r="269" customFormat="false" ht="16.5" hidden="false" customHeight="false" outlineLevel="0" collapsed="false">
      <c r="A269" s="212" t="s">
        <v>653</v>
      </c>
      <c r="B269" s="212"/>
      <c r="C269" s="212" t="s">
        <v>497</v>
      </c>
      <c r="D269" s="212"/>
      <c r="E269" s="212"/>
      <c r="F269" s="212"/>
      <c r="G269" s="212"/>
      <c r="H269" s="212"/>
      <c r="I269" s="212"/>
      <c r="J269" s="212"/>
    </row>
  </sheetData>
  <mergeCells count="266">
    <mergeCell ref="A1:B1"/>
    <mergeCell ref="A2:B2"/>
    <mergeCell ref="C2:I2"/>
    <mergeCell ref="A3:B3"/>
    <mergeCell ref="C3:I3"/>
    <mergeCell ref="A4:B4"/>
    <mergeCell ref="C4:I4"/>
    <mergeCell ref="A5:B5"/>
    <mergeCell ref="A6:B8"/>
    <mergeCell ref="C6:H6"/>
    <mergeCell ref="C7:D7"/>
    <mergeCell ref="E7:F7"/>
    <mergeCell ref="G7:H7"/>
    <mergeCell ref="A9:B9"/>
    <mergeCell ref="A10:B10"/>
    <mergeCell ref="A11:B11"/>
    <mergeCell ref="A12:B12"/>
    <mergeCell ref="A13:B13"/>
    <mergeCell ref="A14:B14"/>
    <mergeCell ref="A15:B15"/>
    <mergeCell ref="A16:B16"/>
    <mergeCell ref="A17:B17"/>
    <mergeCell ref="A18:B18"/>
    <mergeCell ref="A19:B19"/>
    <mergeCell ref="A20:B20"/>
    <mergeCell ref="A21:B21"/>
    <mergeCell ref="A22:B22"/>
    <mergeCell ref="A23:B23"/>
    <mergeCell ref="A25:B25"/>
    <mergeCell ref="C25:D25"/>
    <mergeCell ref="E25:F25"/>
    <mergeCell ref="G25:H25"/>
    <mergeCell ref="A26:B26"/>
    <mergeCell ref="A27:I27"/>
    <mergeCell ref="A28:D28"/>
    <mergeCell ref="E28:F28"/>
    <mergeCell ref="G28:I28"/>
    <mergeCell ref="J28:J29"/>
    <mergeCell ref="A35:I35"/>
    <mergeCell ref="A36:J36"/>
    <mergeCell ref="A37:J37"/>
    <mergeCell ref="C38:J38"/>
    <mergeCell ref="C41:J41"/>
    <mergeCell ref="C42:J42"/>
    <mergeCell ref="A45:B45"/>
    <mergeCell ref="A46:B46"/>
    <mergeCell ref="C46:I46"/>
    <mergeCell ref="A47:B47"/>
    <mergeCell ref="C47:I47"/>
    <mergeCell ref="A48:B48"/>
    <mergeCell ref="C48:I48"/>
    <mergeCell ref="A49:B49"/>
    <mergeCell ref="A50:B52"/>
    <mergeCell ref="C50:H50"/>
    <mergeCell ref="C51:D51"/>
    <mergeCell ref="E51:F51"/>
    <mergeCell ref="G51:H51"/>
    <mergeCell ref="A53:B53"/>
    <mergeCell ref="A54:B54"/>
    <mergeCell ref="A55:B55"/>
    <mergeCell ref="A56:B56"/>
    <mergeCell ref="A57:B57"/>
    <mergeCell ref="A58:B58"/>
    <mergeCell ref="A59:B59"/>
    <mergeCell ref="A60:B60"/>
    <mergeCell ref="A61:B61"/>
    <mergeCell ref="A62:B62"/>
    <mergeCell ref="C62:D62"/>
    <mergeCell ref="E62:F62"/>
    <mergeCell ref="G62:H62"/>
    <mergeCell ref="A63:B63"/>
    <mergeCell ref="A64:I64"/>
    <mergeCell ref="A65:D65"/>
    <mergeCell ref="E65:F65"/>
    <mergeCell ref="G65:I65"/>
    <mergeCell ref="J65:J66"/>
    <mergeCell ref="A68:I68"/>
    <mergeCell ref="A69:J69"/>
    <mergeCell ref="A70:J70"/>
    <mergeCell ref="C71:J71"/>
    <mergeCell ref="C74:J74"/>
    <mergeCell ref="C75:J75"/>
    <mergeCell ref="A79:B79"/>
    <mergeCell ref="A80:B80"/>
    <mergeCell ref="C80:I80"/>
    <mergeCell ref="A81:B81"/>
    <mergeCell ref="C81:I81"/>
    <mergeCell ref="A82:B82"/>
    <mergeCell ref="C82:I82"/>
    <mergeCell ref="A83:B83"/>
    <mergeCell ref="A84:B86"/>
    <mergeCell ref="C84:H84"/>
    <mergeCell ref="C85:D85"/>
    <mergeCell ref="E85:F85"/>
    <mergeCell ref="G85:H85"/>
    <mergeCell ref="A87:B87"/>
    <mergeCell ref="A88:B88"/>
    <mergeCell ref="A89:B89"/>
    <mergeCell ref="A90:B90"/>
    <mergeCell ref="A91:B91"/>
    <mergeCell ref="A92:B92"/>
    <mergeCell ref="A93:B93"/>
    <mergeCell ref="A94:B94"/>
    <mergeCell ref="A95:B95"/>
    <mergeCell ref="C95:D95"/>
    <mergeCell ref="E95:F95"/>
    <mergeCell ref="G95:H95"/>
    <mergeCell ref="A96:B96"/>
    <mergeCell ref="A97:I97"/>
    <mergeCell ref="A98:D98"/>
    <mergeCell ref="E98:F98"/>
    <mergeCell ref="G98:I98"/>
    <mergeCell ref="J98:J99"/>
    <mergeCell ref="A102:I102"/>
    <mergeCell ref="A103:J103"/>
    <mergeCell ref="A104:J104"/>
    <mergeCell ref="C105:J105"/>
    <mergeCell ref="C108:J108"/>
    <mergeCell ref="C109:J109"/>
    <mergeCell ref="A118:B118"/>
    <mergeCell ref="C118:I118"/>
    <mergeCell ref="A119:B119"/>
    <mergeCell ref="C119:I119"/>
    <mergeCell ref="A120:B120"/>
    <mergeCell ref="C120:I120"/>
    <mergeCell ref="A121:B121"/>
    <mergeCell ref="A122:B124"/>
    <mergeCell ref="C122:H122"/>
    <mergeCell ref="C123:D123"/>
    <mergeCell ref="E123:F123"/>
    <mergeCell ref="G123:H123"/>
    <mergeCell ref="A125:B125"/>
    <mergeCell ref="A126:B126"/>
    <mergeCell ref="A127:B127"/>
    <mergeCell ref="A128:B128"/>
    <mergeCell ref="A129:B129"/>
    <mergeCell ref="A130:B130"/>
    <mergeCell ref="A131:B131"/>
    <mergeCell ref="A132:B132"/>
    <mergeCell ref="A133:B133"/>
    <mergeCell ref="A134:B134"/>
    <mergeCell ref="C134:D134"/>
    <mergeCell ref="E134:F134"/>
    <mergeCell ref="G134:H134"/>
    <mergeCell ref="A135:B135"/>
    <mergeCell ref="A136:I136"/>
    <mergeCell ref="A137:D137"/>
    <mergeCell ref="E137:F137"/>
    <mergeCell ref="G137:I137"/>
    <mergeCell ref="J137:J138"/>
    <mergeCell ref="A140:I140"/>
    <mergeCell ref="A141:J141"/>
    <mergeCell ref="A142:J142"/>
    <mergeCell ref="C143:J143"/>
    <mergeCell ref="C146:J146"/>
    <mergeCell ref="C147:J147"/>
    <mergeCell ref="A152:B152"/>
    <mergeCell ref="C152:I152"/>
    <mergeCell ref="A153:B153"/>
    <mergeCell ref="C153:I153"/>
    <mergeCell ref="A154:B154"/>
    <mergeCell ref="C154:I154"/>
    <mergeCell ref="A155:B155"/>
    <mergeCell ref="A156:B158"/>
    <mergeCell ref="C156:H156"/>
    <mergeCell ref="C157:D157"/>
    <mergeCell ref="E157:F157"/>
    <mergeCell ref="G157:H157"/>
    <mergeCell ref="A159:B159"/>
    <mergeCell ref="A160:B160"/>
    <mergeCell ref="A161:B161"/>
    <mergeCell ref="A162:B162"/>
    <mergeCell ref="A163:B163"/>
    <mergeCell ref="A164:B164"/>
    <mergeCell ref="A165:B165"/>
    <mergeCell ref="A166:B166"/>
    <mergeCell ref="A167:B167"/>
    <mergeCell ref="A168:B168"/>
    <mergeCell ref="A169:B169"/>
    <mergeCell ref="A170:B170"/>
    <mergeCell ref="A171:B171"/>
    <mergeCell ref="A172:B172"/>
    <mergeCell ref="A173:B173"/>
    <mergeCell ref="C173:D173"/>
    <mergeCell ref="E173:F173"/>
    <mergeCell ref="G173:H173"/>
    <mergeCell ref="A174:B174"/>
    <mergeCell ref="A175:I175"/>
    <mergeCell ref="A176:D176"/>
    <mergeCell ref="E176:F176"/>
    <mergeCell ref="G176:I176"/>
    <mergeCell ref="J176:J177"/>
    <mergeCell ref="A179:I179"/>
    <mergeCell ref="A180:J180"/>
    <mergeCell ref="A181:J181"/>
    <mergeCell ref="C182:J182"/>
    <mergeCell ref="C185:J185"/>
    <mergeCell ref="C186:J186"/>
    <mergeCell ref="A191:B191"/>
    <mergeCell ref="C191:I191"/>
    <mergeCell ref="A192:B192"/>
    <mergeCell ref="C192:I192"/>
    <mergeCell ref="A193:B193"/>
    <mergeCell ref="C193:I193"/>
    <mergeCell ref="A194:B194"/>
    <mergeCell ref="A195:B197"/>
    <mergeCell ref="C195:H195"/>
    <mergeCell ref="C196:D196"/>
    <mergeCell ref="E196:F196"/>
    <mergeCell ref="G196:H196"/>
    <mergeCell ref="A198:B198"/>
    <mergeCell ref="A199:B199"/>
    <mergeCell ref="A200:B200"/>
    <mergeCell ref="A201:B201"/>
    <mergeCell ref="A202:B202"/>
    <mergeCell ref="A203:B203"/>
    <mergeCell ref="A205:B205"/>
    <mergeCell ref="A206:B206"/>
    <mergeCell ref="A207:B207"/>
    <mergeCell ref="A208:B208"/>
    <mergeCell ref="A209:B209"/>
    <mergeCell ref="A210:B210"/>
    <mergeCell ref="A211:B211"/>
    <mergeCell ref="C211:D211"/>
    <mergeCell ref="E211:F211"/>
    <mergeCell ref="G211:H211"/>
    <mergeCell ref="A212:B212"/>
    <mergeCell ref="A213:I213"/>
    <mergeCell ref="A214:D214"/>
    <mergeCell ref="E214:F214"/>
    <mergeCell ref="G214:I214"/>
    <mergeCell ref="J214:J215"/>
    <mergeCell ref="A217:I217"/>
    <mergeCell ref="A218:J218"/>
    <mergeCell ref="A219:J219"/>
    <mergeCell ref="C220:J220"/>
    <mergeCell ref="C223:J223"/>
    <mergeCell ref="C224:J224"/>
    <mergeCell ref="A232:B232"/>
    <mergeCell ref="C232:I232"/>
    <mergeCell ref="A233:B233"/>
    <mergeCell ref="A234:B234"/>
    <mergeCell ref="C234:I234"/>
    <mergeCell ref="A235:B235"/>
    <mergeCell ref="A236:B238"/>
    <mergeCell ref="C236:H236"/>
    <mergeCell ref="C237:D237"/>
    <mergeCell ref="E237:F237"/>
    <mergeCell ref="G237:H237"/>
    <mergeCell ref="A253:B253"/>
    <mergeCell ref="A254:B254"/>
    <mergeCell ref="C254:D254"/>
    <mergeCell ref="E254:F254"/>
    <mergeCell ref="G254:H254"/>
    <mergeCell ref="A255:B255"/>
    <mergeCell ref="A256:I256"/>
    <mergeCell ref="A257:D257"/>
    <mergeCell ref="E257:F257"/>
    <mergeCell ref="G257:I257"/>
    <mergeCell ref="J257:J258"/>
    <mergeCell ref="A260:I260"/>
    <mergeCell ref="A261:J261"/>
    <mergeCell ref="A262:J262"/>
    <mergeCell ref="C263:J263"/>
    <mergeCell ref="C266:J266"/>
    <mergeCell ref="C267:J267"/>
  </mergeCell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&amp;C&amp;A</oddHeader>
    <oddFooter>&amp;CСтраница &amp;P</oddFooter>
  </headerFooter>
  <drawing r:id="rId1"/>
</worksheet>
</file>

<file path=xl/worksheets/sheet9.xml><?xml version="1.0" encoding="utf-8"?>
<worksheet xmlns="http://schemas.openxmlformats.org/spreadsheetml/2006/main" xmlns:r="http://schemas.openxmlformats.org/officeDocument/2006/relationships">
  <sheetPr filterMode="false">
    <pageSetUpPr fitToPage="false"/>
  </sheetPr>
  <dimension ref="A1:IW267"/>
  <sheetViews>
    <sheetView windowProtection="false" showFormulas="false" showGridLines="true" showRowColHeaders="true" showZeros="true" rightToLeft="false" tabSelected="false" showOutlineSymbols="true" defaultGridColor="true" view="normal" topLeftCell="A256" colorId="64" zoomScale="85" zoomScaleNormal="85" zoomScalePageLayoutView="100" workbookViewId="0">
      <selection pane="topLeft" activeCell="O260" activeCellId="0" sqref="O260"/>
    </sheetView>
  </sheetViews>
  <sheetFormatPr defaultRowHeight="16.5"/>
  <cols>
    <col collapsed="false" hidden="false" max="1" min="1" style="2" width="6.0765306122449"/>
    <col collapsed="false" hidden="false" max="2" min="2" style="2" width="21.734693877551"/>
    <col collapsed="false" hidden="false" max="4" min="3" style="2" width="9.71938775510204"/>
    <col collapsed="false" hidden="false" max="5" min="5" style="2" width="6.0765306122449"/>
    <col collapsed="false" hidden="false" max="6" min="6" style="2" width="6.47959183673469"/>
    <col collapsed="false" hidden="false" max="8" min="7" style="2" width="6.0765306122449"/>
    <col collapsed="false" hidden="false" max="10" min="9" style="2" width="7.69387755102041"/>
    <col collapsed="false" hidden="false" max="257" min="11" style="2" width="6.0765306122449"/>
    <col collapsed="false" hidden="false" max="1025" min="258" style="0" width="8.50510204081633"/>
  </cols>
  <sheetData>
    <row r="1" customFormat="false" ht="18.2" hidden="false" customHeight="true" outlineLevel="0" collapsed="false">
      <c r="A1" s="211"/>
      <c r="B1" s="211"/>
      <c r="C1" s="212"/>
      <c r="D1" s="212"/>
      <c r="E1" s="212"/>
      <c r="F1" s="212"/>
      <c r="G1" s="212"/>
      <c r="H1" s="212"/>
      <c r="I1" s="212"/>
      <c r="J1" s="212"/>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6.5" hidden="false" customHeight="false" outlineLevel="0" collapsed="false">
      <c r="A2" s="212"/>
      <c r="B2" s="212"/>
      <c r="C2" s="212"/>
      <c r="D2" s="212"/>
      <c r="E2" s="212"/>
      <c r="F2" s="212"/>
      <c r="G2" s="212"/>
      <c r="H2" s="212"/>
      <c r="I2" s="212"/>
      <c r="J2" s="212"/>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8.2" hidden="false" customHeight="true" outlineLevel="0" collapsed="false">
      <c r="A3" s="214" t="s">
        <v>441</v>
      </c>
      <c r="B3" s="214"/>
      <c r="C3" s="213" t="s">
        <v>776</v>
      </c>
      <c r="D3" s="213"/>
      <c r="E3" s="213"/>
      <c r="F3" s="213"/>
      <c r="G3" s="213"/>
      <c r="H3" s="213"/>
      <c r="I3" s="213"/>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8.2" hidden="false" customHeight="true" outlineLevel="0" collapsed="false">
      <c r="A4" s="214" t="s">
        <v>443</v>
      </c>
      <c r="B4" s="214"/>
      <c r="C4" s="377" t="s">
        <v>777</v>
      </c>
      <c r="D4" s="378"/>
      <c r="E4" s="378"/>
      <c r="F4" s="378"/>
      <c r="G4" s="378"/>
      <c r="H4" s="378"/>
      <c r="I4" s="379"/>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18.4" hidden="false" customHeight="true" outlineLevel="0" collapsed="false">
      <c r="A5" s="265" t="s">
        <v>445</v>
      </c>
      <c r="B5" s="265"/>
      <c r="C5" s="128" t="s">
        <v>778</v>
      </c>
      <c r="D5" s="128"/>
      <c r="E5" s="128"/>
      <c r="F5" s="128"/>
      <c r="G5" s="128"/>
      <c r="H5" s="128"/>
      <c r="I5" s="128"/>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8.2" hidden="false" customHeight="true" outlineLevel="0" collapsed="false">
      <c r="A6" s="128"/>
      <c r="B6" s="128"/>
      <c r="C6" s="217"/>
      <c r="D6" s="217"/>
      <c r="E6" s="217"/>
      <c r="F6" s="217"/>
      <c r="G6" s="217"/>
      <c r="H6" s="217"/>
      <c r="I6" s="212"/>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8.4" hidden="false" customHeight="true" outlineLevel="0" collapsed="false">
      <c r="A7" s="380" t="s">
        <v>448</v>
      </c>
      <c r="B7" s="380"/>
      <c r="C7" s="381" t="s">
        <v>449</v>
      </c>
      <c r="D7" s="381"/>
      <c r="E7" s="381"/>
      <c r="F7" s="381"/>
      <c r="G7" s="381"/>
      <c r="H7" s="381"/>
      <c r="I7" s="267"/>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6.5" hidden="false" customHeight="false" outlineLevel="0" collapsed="false">
      <c r="A8" s="380"/>
      <c r="B8" s="380"/>
      <c r="C8" s="380" t="s">
        <v>450</v>
      </c>
      <c r="D8" s="380"/>
      <c r="E8" s="380" t="s">
        <v>450</v>
      </c>
      <c r="F8" s="380"/>
      <c r="G8" s="380"/>
      <c r="H8" s="380"/>
      <c r="I8" s="267"/>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6.5" hidden="false" customHeight="false" outlineLevel="0" collapsed="false">
      <c r="A9" s="380"/>
      <c r="B9" s="380"/>
      <c r="C9" s="218" t="s">
        <v>451</v>
      </c>
      <c r="D9" s="218" t="s">
        <v>452</v>
      </c>
      <c r="E9" s="218" t="s">
        <v>451</v>
      </c>
      <c r="F9" s="218"/>
      <c r="G9" s="218" t="s">
        <v>452</v>
      </c>
      <c r="H9" s="218"/>
      <c r="I9" s="22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8.2" hidden="false" customHeight="true" outlineLevel="0" collapsed="false">
      <c r="A10" s="249" t="s">
        <v>779</v>
      </c>
      <c r="B10" s="249"/>
      <c r="C10" s="228" t="n">
        <v>134</v>
      </c>
      <c r="D10" s="228" t="n">
        <v>100</v>
      </c>
      <c r="E10" s="228"/>
      <c r="F10" s="228"/>
      <c r="G10" s="382"/>
      <c r="H10" s="382"/>
      <c r="I10" s="383" t="n">
        <v>119.2</v>
      </c>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8.4" hidden="false" customHeight="true" outlineLevel="0" collapsed="false">
      <c r="A11" s="249" t="s">
        <v>780</v>
      </c>
      <c r="B11" s="249"/>
      <c r="C11" s="228" t="n">
        <v>142</v>
      </c>
      <c r="D11" s="228" t="n">
        <v>100</v>
      </c>
      <c r="E11" s="228"/>
      <c r="F11" s="228"/>
      <c r="G11" s="382"/>
      <c r="H11" s="382"/>
      <c r="I11" s="383"/>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8.4" hidden="false" customHeight="true" outlineLevel="0" collapsed="false">
      <c r="A12" s="249" t="s">
        <v>58</v>
      </c>
      <c r="B12" s="249"/>
      <c r="C12" s="228" t="n">
        <v>19</v>
      </c>
      <c r="D12" s="228" t="n">
        <v>19</v>
      </c>
      <c r="E12" s="228"/>
      <c r="F12" s="228"/>
      <c r="G12" s="382"/>
      <c r="H12" s="382"/>
      <c r="I12" s="383"/>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8.4" hidden="false" customHeight="true" outlineLevel="0" collapsed="false">
      <c r="A13" s="249" t="s">
        <v>455</v>
      </c>
      <c r="B13" s="249"/>
      <c r="C13" s="228" t="n">
        <v>1.7</v>
      </c>
      <c r="D13" s="228" t="n">
        <v>1.7</v>
      </c>
      <c r="E13" s="228"/>
      <c r="F13" s="228"/>
      <c r="G13" s="382"/>
      <c r="H13" s="382"/>
      <c r="I13" s="383"/>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8.4" hidden="false" customHeight="true" outlineLevel="0" collapsed="false">
      <c r="A14" s="249" t="s">
        <v>118</v>
      </c>
      <c r="B14" s="249"/>
      <c r="C14" s="228" t="n">
        <v>31.2</v>
      </c>
      <c r="D14" s="228" t="n">
        <v>31.2</v>
      </c>
      <c r="E14" s="228"/>
      <c r="F14" s="228"/>
      <c r="G14" s="382"/>
      <c r="H14" s="382"/>
      <c r="I14" s="383"/>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8.4" hidden="false" customHeight="true" outlineLevel="0" collapsed="false">
      <c r="A15" s="249" t="s">
        <v>25</v>
      </c>
      <c r="B15" s="249"/>
      <c r="C15" s="228" t="n">
        <v>6.5</v>
      </c>
      <c r="D15" s="228" t="n">
        <v>6.5</v>
      </c>
      <c r="E15" s="228"/>
      <c r="F15" s="228"/>
      <c r="G15" s="382"/>
      <c r="H15" s="382"/>
      <c r="I15" s="383"/>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8.4" hidden="false" customHeight="true" outlineLevel="0" collapsed="false">
      <c r="A16" s="249" t="s">
        <v>560</v>
      </c>
      <c r="B16" s="249"/>
      <c r="C16" s="228" t="n">
        <v>1.9</v>
      </c>
      <c r="D16" s="228" t="n">
        <v>1.9</v>
      </c>
      <c r="E16" s="228"/>
      <c r="F16" s="228"/>
      <c r="G16" s="382"/>
      <c r="H16" s="382"/>
      <c r="I16" s="383"/>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8.2" hidden="false" customHeight="true" outlineLevel="0" collapsed="false">
      <c r="A17" s="271" t="s">
        <v>458</v>
      </c>
      <c r="B17" s="271"/>
      <c r="C17" s="243"/>
      <c r="D17" s="283" t="n">
        <v>130</v>
      </c>
      <c r="E17" s="224"/>
      <c r="F17" s="224"/>
      <c r="G17" s="272"/>
      <c r="H17" s="272"/>
      <c r="I17" s="212"/>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8.2" hidden="false" customHeight="true" outlineLevel="0" collapsed="false">
      <c r="A18" s="211"/>
      <c r="B18" s="211"/>
      <c r="C18" s="212"/>
      <c r="D18" s="212"/>
      <c r="E18" s="212"/>
      <c r="F18" s="212"/>
      <c r="G18" s="212"/>
      <c r="H18" s="212"/>
      <c r="I18" s="212"/>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8.2" hidden="false" customHeight="true" outlineLevel="0" collapsed="false">
      <c r="A19" s="384" t="s">
        <v>459</v>
      </c>
      <c r="B19" s="384"/>
      <c r="C19" s="384"/>
      <c r="D19" s="384"/>
      <c r="E19" s="384"/>
      <c r="F19" s="384"/>
      <c r="G19" s="384"/>
      <c r="H19" s="384"/>
      <c r="I19" s="384"/>
      <c r="J19" s="384"/>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34.9" hidden="false" customHeight="true" outlineLevel="0" collapsed="false">
      <c r="A20" s="310" t="s">
        <v>460</v>
      </c>
      <c r="B20" s="310"/>
      <c r="C20" s="310"/>
      <c r="D20" s="310"/>
      <c r="E20" s="311" t="s">
        <v>461</v>
      </c>
      <c r="F20" s="311"/>
      <c r="G20" s="311" t="s">
        <v>462</v>
      </c>
      <c r="H20" s="311"/>
      <c r="I20" s="311"/>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49.5" hidden="false" customHeight="false" outlineLevel="0" collapsed="false">
      <c r="A21" s="310" t="s">
        <v>464</v>
      </c>
      <c r="B21" s="310" t="s">
        <v>465</v>
      </c>
      <c r="C21" s="311" t="s">
        <v>466</v>
      </c>
      <c r="D21" s="311" t="s">
        <v>467</v>
      </c>
      <c r="E21" s="310" t="s">
        <v>468</v>
      </c>
      <c r="F21" s="310" t="s">
        <v>469</v>
      </c>
      <c r="G21" s="310" t="s">
        <v>470</v>
      </c>
      <c r="H21" s="310" t="s">
        <v>471</v>
      </c>
      <c r="I21" s="310" t="s">
        <v>472</v>
      </c>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6.5" hidden="false" customHeight="false" outlineLevel="0" collapsed="false">
      <c r="A22" s="218" t="s">
        <v>537</v>
      </c>
      <c r="B22" s="218" t="s">
        <v>781</v>
      </c>
      <c r="C22" s="218" t="s">
        <v>782</v>
      </c>
      <c r="D22" s="218" t="s">
        <v>783</v>
      </c>
      <c r="E22" s="218" t="s">
        <v>784</v>
      </c>
      <c r="F22" s="218" t="s">
        <v>618</v>
      </c>
      <c r="G22" s="218" t="s">
        <v>512</v>
      </c>
      <c r="H22" s="218" t="s">
        <v>512</v>
      </c>
      <c r="I22" s="218" t="s">
        <v>785</v>
      </c>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6.5" hidden="false" customHeight="false" outlineLevel="0" collapsed="false">
      <c r="A23" s="218" t="n">
        <f aca="false">A22*1.5</f>
        <v>2.55</v>
      </c>
      <c r="B23" s="218" t="n">
        <f aca="false">B22*1.5</f>
        <v>2.7</v>
      </c>
      <c r="C23" s="218" t="n">
        <f aca="false">C22*1.5</f>
        <v>16.8</v>
      </c>
      <c r="D23" s="218" t="n">
        <f aca="false">D22*1.5</f>
        <v>87</v>
      </c>
      <c r="E23" s="218" t="n">
        <f aca="false">E22*1.5</f>
        <v>54</v>
      </c>
      <c r="F23" s="218" t="n">
        <f aca="false">F22*1.5</f>
        <v>1.8</v>
      </c>
      <c r="G23" s="218" t="n">
        <f aca="false">G22*1.5</f>
        <v>0</v>
      </c>
      <c r="H23" s="218" t="n">
        <f aca="false">H22*1.5</f>
        <v>0</v>
      </c>
      <c r="I23" s="218" t="n">
        <f aca="false">I22*1.5</f>
        <v>5.7</v>
      </c>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6.5" hidden="false" customHeight="false" outlineLevel="0" collapsed="false">
      <c r="A24" s="258" t="n">
        <f aca="false">A22*2</f>
        <v>3.4</v>
      </c>
      <c r="B24" s="258" t="n">
        <f aca="false">B22*2</f>
        <v>3.6</v>
      </c>
      <c r="C24" s="258" t="n">
        <f aca="false">C22*2</f>
        <v>22.4</v>
      </c>
      <c r="D24" s="258" t="n">
        <f aca="false">D22*2</f>
        <v>116</v>
      </c>
      <c r="E24" s="258" t="n">
        <f aca="false">E22*2</f>
        <v>72</v>
      </c>
      <c r="F24" s="258" t="n">
        <f aca="false">F22*2</f>
        <v>2.4</v>
      </c>
      <c r="G24" s="258" t="n">
        <f aca="false">G22*2</f>
        <v>0</v>
      </c>
      <c r="H24" s="258" t="n">
        <f aca="false">H22*2</f>
        <v>0</v>
      </c>
      <c r="I24" s="258" t="n">
        <f aca="false">I22*2</f>
        <v>7.6</v>
      </c>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8.2" hidden="false" customHeight="true" outlineLevel="0" collapsed="false">
      <c r="A25" s="211" t="s">
        <v>482</v>
      </c>
      <c r="B25" s="211"/>
      <c r="C25" s="211"/>
      <c r="D25" s="211"/>
      <c r="E25" s="211"/>
      <c r="F25" s="211"/>
      <c r="G25" s="211"/>
      <c r="H25" s="211"/>
      <c r="I25" s="211"/>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87.4" hidden="false" customHeight="true" outlineLevel="0" collapsed="false">
      <c r="A26" s="259" t="s">
        <v>786</v>
      </c>
      <c r="B26" s="259"/>
      <c r="C26" s="259"/>
      <c r="D26" s="259"/>
      <c r="E26" s="259"/>
      <c r="F26" s="259"/>
      <c r="G26" s="259"/>
      <c r="H26" s="259"/>
      <c r="I26" s="259"/>
      <c r="J26" s="259"/>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8.2" hidden="false" customHeight="true" outlineLevel="0" collapsed="false">
      <c r="A27" s="246" t="s">
        <v>484</v>
      </c>
      <c r="B27" s="246"/>
      <c r="C27" s="210" t="s">
        <v>620</v>
      </c>
      <c r="D27" s="210"/>
      <c r="E27" s="210"/>
      <c r="F27" s="210"/>
      <c r="G27" s="210"/>
      <c r="H27" s="210"/>
      <c r="I27" s="21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6.5" hidden="false" customHeight="false" outlineLevel="0" collapsed="false">
      <c r="A28" s="210"/>
      <c r="B28" s="210"/>
      <c r="C28" s="210"/>
      <c r="D28" s="210"/>
      <c r="E28" s="210"/>
      <c r="F28" s="210"/>
      <c r="G28" s="210"/>
      <c r="H28" s="210"/>
      <c r="I28" s="21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6.5" hidden="false" customHeight="false" outlineLevel="0" collapsed="false">
      <c r="A29" s="210" t="s">
        <v>496</v>
      </c>
      <c r="B29" s="210"/>
      <c r="C29" s="210" t="s">
        <v>497</v>
      </c>
      <c r="D29" s="210"/>
      <c r="E29" s="210"/>
      <c r="F29" s="210"/>
      <c r="G29" s="210"/>
      <c r="H29" s="210"/>
      <c r="I29" s="21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6.5" hidden="false" customHeight="false" outlineLevel="0" collapsed="false">
      <c r="A30" s="212" t="s">
        <v>687</v>
      </c>
      <c r="B30" s="210"/>
      <c r="C30" s="210"/>
      <c r="D30" s="210"/>
      <c r="E30" s="210"/>
      <c r="F30" s="210"/>
      <c r="G30" s="210"/>
      <c r="H30" s="210"/>
      <c r="I30" s="21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6.5" hidden="false" customHeight="false" outlineLevel="0" collapsed="false">
      <c r="A31" s="210"/>
      <c r="B31" s="210"/>
      <c r="C31" s="210"/>
      <c r="D31" s="210"/>
      <c r="E31" s="210"/>
      <c r="F31" s="210"/>
      <c r="G31" s="210"/>
      <c r="H31" s="210"/>
      <c r="I31" s="21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8.2" hidden="false" customHeight="true" outlineLevel="0" collapsed="false">
      <c r="A32" s="214" t="s">
        <v>441</v>
      </c>
      <c r="B32" s="214"/>
      <c r="C32" s="213" t="s">
        <v>787</v>
      </c>
      <c r="D32" s="213"/>
      <c r="E32" s="213"/>
      <c r="F32" s="213"/>
      <c r="G32" s="213"/>
      <c r="H32" s="213"/>
      <c r="I32" s="213"/>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8.2" hidden="false" customHeight="true" outlineLevel="0" collapsed="false">
      <c r="A33" s="214" t="s">
        <v>443</v>
      </c>
      <c r="B33" s="214"/>
      <c r="C33" s="377" t="s">
        <v>788</v>
      </c>
      <c r="D33" s="378"/>
      <c r="E33" s="378"/>
      <c r="F33" s="378"/>
      <c r="G33" s="378"/>
      <c r="H33" s="378"/>
      <c r="I33" s="379"/>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8.4" hidden="false" customHeight="true" outlineLevel="0" collapsed="false">
      <c r="A34" s="265" t="s">
        <v>445</v>
      </c>
      <c r="B34" s="265"/>
      <c r="C34" s="128" t="s">
        <v>778</v>
      </c>
      <c r="D34" s="128"/>
      <c r="E34" s="128"/>
      <c r="F34" s="128"/>
      <c r="G34" s="128"/>
      <c r="H34" s="128"/>
      <c r="I34" s="128"/>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8.2" hidden="false" customHeight="true" outlineLevel="0" collapsed="false">
      <c r="A35" s="128"/>
      <c r="B35" s="128"/>
      <c r="C35" s="217"/>
      <c r="D35" s="217"/>
      <c r="E35" s="217"/>
      <c r="F35" s="217"/>
      <c r="G35" s="217"/>
      <c r="H35" s="217"/>
      <c r="I35" s="212"/>
      <c r="J35" s="0"/>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8.4" hidden="false" customHeight="true" outlineLevel="0" collapsed="false">
      <c r="A36" s="380" t="s">
        <v>448</v>
      </c>
      <c r="B36" s="380"/>
      <c r="C36" s="381" t="s">
        <v>449</v>
      </c>
      <c r="D36" s="381"/>
      <c r="E36" s="381"/>
      <c r="F36" s="381"/>
      <c r="G36" s="381"/>
      <c r="H36" s="381"/>
      <c r="I36" s="267"/>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8.2" hidden="false" customHeight="true" outlineLevel="0" collapsed="false">
      <c r="A37" s="380"/>
      <c r="B37" s="380"/>
      <c r="C37" s="380" t="s">
        <v>450</v>
      </c>
      <c r="D37" s="380"/>
      <c r="E37" s="380" t="s">
        <v>450</v>
      </c>
      <c r="F37" s="380"/>
      <c r="G37" s="380"/>
      <c r="H37" s="380"/>
      <c r="I37" s="267"/>
      <c r="J37" s="0"/>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6.5" hidden="false" customHeight="false" outlineLevel="0" collapsed="false">
      <c r="A38" s="380"/>
      <c r="B38" s="380"/>
      <c r="C38" s="218" t="s">
        <v>451</v>
      </c>
      <c r="D38" s="218" t="s">
        <v>452</v>
      </c>
      <c r="E38" s="218" t="s">
        <v>451</v>
      </c>
      <c r="F38" s="218"/>
      <c r="G38" s="218" t="s">
        <v>452</v>
      </c>
      <c r="H38" s="218"/>
      <c r="I38" s="220"/>
      <c r="J38" s="0"/>
      <c r="K38" s="0"/>
      <c r="L38" s="0"/>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8.4" hidden="false" customHeight="true" outlineLevel="0" collapsed="false">
      <c r="A39" s="249" t="s">
        <v>789</v>
      </c>
      <c r="B39" s="249"/>
      <c r="C39" s="228" t="n">
        <v>133.3</v>
      </c>
      <c r="D39" s="228" t="n">
        <f aca="false">J39*1.5</f>
        <v>0</v>
      </c>
      <c r="E39" s="228"/>
      <c r="F39" s="228"/>
      <c r="G39" s="382"/>
      <c r="H39" s="382"/>
      <c r="I39" s="383" t="n">
        <v>119.2</v>
      </c>
      <c r="J39" s="0"/>
      <c r="K39" s="0"/>
      <c r="L39" s="0"/>
      <c r="M39" s="0"/>
      <c r="N39" s="0"/>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8.4" hidden="false" customHeight="true" outlineLevel="0" collapsed="false">
      <c r="A40" s="249" t="s">
        <v>789</v>
      </c>
      <c r="B40" s="249"/>
      <c r="C40" s="228" t="n">
        <v>142</v>
      </c>
      <c r="D40" s="228"/>
      <c r="E40" s="228"/>
      <c r="F40" s="228"/>
      <c r="G40" s="382"/>
      <c r="H40" s="382"/>
      <c r="I40" s="383"/>
      <c r="J40" s="0"/>
      <c r="K40" s="0"/>
      <c r="L40" s="0"/>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8.4" hidden="false" customHeight="true" outlineLevel="0" collapsed="false">
      <c r="A41" s="249" t="s">
        <v>31</v>
      </c>
      <c r="B41" s="249"/>
      <c r="C41" s="228" t="n">
        <v>4.5</v>
      </c>
      <c r="D41" s="228" t="n">
        <v>4.5</v>
      </c>
      <c r="E41" s="228"/>
      <c r="F41" s="228"/>
      <c r="G41" s="382"/>
      <c r="H41" s="382"/>
      <c r="I41" s="383"/>
      <c r="J41" s="0"/>
      <c r="K41" s="0"/>
      <c r="L41" s="0"/>
      <c r="M41" s="0"/>
      <c r="N41" s="0"/>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8.4" hidden="false" customHeight="true" outlineLevel="0" collapsed="false">
      <c r="A42" s="249" t="s">
        <v>455</v>
      </c>
      <c r="B42" s="249"/>
      <c r="C42" s="228" t="n">
        <v>1.3</v>
      </c>
      <c r="D42" s="228" t="n">
        <v>1.3</v>
      </c>
      <c r="E42" s="228"/>
      <c r="F42" s="228"/>
      <c r="G42" s="382"/>
      <c r="H42" s="382"/>
      <c r="I42" s="383"/>
      <c r="J42" s="0"/>
      <c r="K42" s="0"/>
      <c r="L42" s="0"/>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8.4" hidden="false" customHeight="true" outlineLevel="0" collapsed="false">
      <c r="A43" s="249" t="s">
        <v>560</v>
      </c>
      <c r="B43" s="249"/>
      <c r="C43" s="228" t="n">
        <v>4.5</v>
      </c>
      <c r="D43" s="228" t="n">
        <v>4.5</v>
      </c>
      <c r="E43" s="228"/>
      <c r="F43" s="228"/>
      <c r="G43" s="382"/>
      <c r="H43" s="382"/>
      <c r="I43" s="383"/>
      <c r="J43" s="0"/>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8.4" hidden="false" customHeight="true" outlineLevel="0" collapsed="false">
      <c r="A44" s="249" t="s">
        <v>25</v>
      </c>
      <c r="B44" s="249"/>
      <c r="C44" s="228" t="n">
        <v>14</v>
      </c>
      <c r="D44" s="228" t="n">
        <v>14</v>
      </c>
      <c r="E44" s="228"/>
      <c r="F44" s="228"/>
      <c r="G44" s="382"/>
      <c r="H44" s="382"/>
      <c r="I44" s="383"/>
      <c r="J44" s="0"/>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8.2" hidden="false" customHeight="true" outlineLevel="0" collapsed="false">
      <c r="A45" s="271" t="s">
        <v>458</v>
      </c>
      <c r="B45" s="271"/>
      <c r="C45" s="243"/>
      <c r="D45" s="283" t="n">
        <v>130</v>
      </c>
      <c r="E45" s="224"/>
      <c r="F45" s="224"/>
      <c r="G45" s="272"/>
      <c r="H45" s="272"/>
      <c r="I45" s="212"/>
      <c r="J45" s="0"/>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8.2" hidden="false" customHeight="true" outlineLevel="0" collapsed="false">
      <c r="A46" s="211"/>
      <c r="B46" s="211"/>
      <c r="C46" s="212"/>
      <c r="D46" s="212"/>
      <c r="E46" s="212"/>
      <c r="F46" s="212"/>
      <c r="G46" s="212"/>
      <c r="H46" s="212"/>
      <c r="I46" s="212"/>
      <c r="J46" s="0"/>
      <c r="K46" s="0"/>
      <c r="L46" s="0"/>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8.2" hidden="false" customHeight="true" outlineLevel="0" collapsed="false">
      <c r="A47" s="384" t="s">
        <v>459</v>
      </c>
      <c r="B47" s="384"/>
      <c r="C47" s="384"/>
      <c r="D47" s="384"/>
      <c r="E47" s="384"/>
      <c r="F47" s="384"/>
      <c r="G47" s="384"/>
      <c r="H47" s="384"/>
      <c r="I47" s="384"/>
      <c r="J47" s="384"/>
      <c r="K47" s="0"/>
      <c r="L47" s="0"/>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34.9" hidden="false" customHeight="true" outlineLevel="0" collapsed="false">
      <c r="A48" s="310" t="s">
        <v>460</v>
      </c>
      <c r="B48" s="310"/>
      <c r="C48" s="310"/>
      <c r="D48" s="310"/>
      <c r="E48" s="311" t="s">
        <v>461</v>
      </c>
      <c r="F48" s="311"/>
      <c r="G48" s="311" t="s">
        <v>462</v>
      </c>
      <c r="H48" s="311"/>
      <c r="I48" s="311"/>
      <c r="J48" s="0"/>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49.5" hidden="false" customHeight="false" outlineLevel="0" collapsed="false">
      <c r="A49" s="310" t="s">
        <v>464</v>
      </c>
      <c r="B49" s="310" t="s">
        <v>465</v>
      </c>
      <c r="C49" s="311" t="s">
        <v>466</v>
      </c>
      <c r="D49" s="311" t="s">
        <v>467</v>
      </c>
      <c r="E49" s="310" t="s">
        <v>468</v>
      </c>
      <c r="F49" s="310" t="s">
        <v>469</v>
      </c>
      <c r="G49" s="310" t="s">
        <v>470</v>
      </c>
      <c r="H49" s="310" t="s">
        <v>471</v>
      </c>
      <c r="I49" s="310" t="s">
        <v>472</v>
      </c>
      <c r="J49" s="0"/>
      <c r="K49" s="0"/>
      <c r="L49" s="0"/>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6.5" hidden="false" customHeight="false" outlineLevel="0" collapsed="false">
      <c r="A50" s="218" t="n">
        <v>3</v>
      </c>
      <c r="B50" s="218" t="n">
        <v>5.1</v>
      </c>
      <c r="C50" s="218" t="n">
        <v>18.5</v>
      </c>
      <c r="D50" s="218" t="n">
        <v>132.6</v>
      </c>
      <c r="E50" s="218" t="s">
        <v>784</v>
      </c>
      <c r="F50" s="218" t="s">
        <v>618</v>
      </c>
      <c r="G50" s="218" t="s">
        <v>512</v>
      </c>
      <c r="H50" s="218" t="s">
        <v>512</v>
      </c>
      <c r="I50" s="218" t="n">
        <v>5.6</v>
      </c>
      <c r="J50" s="0"/>
      <c r="K50" s="0"/>
      <c r="L50" s="0"/>
      <c r="M50" s="0"/>
      <c r="N50" s="0"/>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6.5" hidden="false" customHeight="false" outlineLevel="0" collapsed="false">
      <c r="A51" s="218" t="n">
        <f aca="false">A50*1.5</f>
        <v>4.5</v>
      </c>
      <c r="B51" s="218" t="n">
        <f aca="false">B50*1.5</f>
        <v>7.65</v>
      </c>
      <c r="C51" s="218" t="n">
        <f aca="false">C50*1.5</f>
        <v>27.75</v>
      </c>
      <c r="D51" s="218" t="n">
        <f aca="false">D50*1.5</f>
        <v>198.9</v>
      </c>
      <c r="E51" s="218" t="n">
        <f aca="false">E50*1.5</f>
        <v>54</v>
      </c>
      <c r="F51" s="218" t="n">
        <f aca="false">F50*1.5</f>
        <v>1.8</v>
      </c>
      <c r="G51" s="218" t="n">
        <f aca="false">G50*1.5</f>
        <v>0</v>
      </c>
      <c r="H51" s="218" t="n">
        <f aca="false">H50*1.5</f>
        <v>0</v>
      </c>
      <c r="I51" s="218" t="n">
        <f aca="false">I50*1.5</f>
        <v>8.4</v>
      </c>
      <c r="J51" s="0"/>
      <c r="K51" s="0"/>
      <c r="L51" s="0"/>
      <c r="M51" s="0"/>
      <c r="N51" s="0"/>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6.5" hidden="false" customHeight="false" outlineLevel="0" collapsed="false">
      <c r="A52" s="258" t="n">
        <f aca="false">A50*2</f>
        <v>6</v>
      </c>
      <c r="B52" s="258" t="n">
        <f aca="false">B50*2</f>
        <v>10.2</v>
      </c>
      <c r="C52" s="258" t="n">
        <f aca="false">C50*2</f>
        <v>37</v>
      </c>
      <c r="D52" s="258" t="n">
        <f aca="false">D50*2</f>
        <v>265.2</v>
      </c>
      <c r="E52" s="258" t="n">
        <f aca="false">E50*2</f>
        <v>72</v>
      </c>
      <c r="F52" s="258" t="n">
        <f aca="false">F50*2</f>
        <v>2.4</v>
      </c>
      <c r="G52" s="258" t="n">
        <f aca="false">G50*2</f>
        <v>0</v>
      </c>
      <c r="H52" s="258" t="n">
        <f aca="false">H50*2</f>
        <v>0</v>
      </c>
      <c r="I52" s="258" t="n">
        <f aca="false">I50*2</f>
        <v>11.2</v>
      </c>
      <c r="J52" s="0"/>
      <c r="K52" s="0"/>
      <c r="L52" s="0"/>
      <c r="M52" s="0"/>
      <c r="N52" s="0"/>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8.2" hidden="false" customHeight="true" outlineLevel="0" collapsed="false">
      <c r="A53" s="211" t="s">
        <v>482</v>
      </c>
      <c r="B53" s="211"/>
      <c r="C53" s="211"/>
      <c r="D53" s="211"/>
      <c r="E53" s="211"/>
      <c r="F53" s="211"/>
      <c r="G53" s="211"/>
      <c r="H53" s="211"/>
      <c r="I53" s="211"/>
      <c r="J53" s="0"/>
      <c r="K53" s="0"/>
      <c r="L53" s="0"/>
      <c r="M53" s="0"/>
      <c r="N53" s="0"/>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92.45" hidden="false" customHeight="true" outlineLevel="0" collapsed="false">
      <c r="A54" s="259" t="s">
        <v>790</v>
      </c>
      <c r="B54" s="259"/>
      <c r="C54" s="259"/>
      <c r="D54" s="259"/>
      <c r="E54" s="259"/>
      <c r="F54" s="259"/>
      <c r="G54" s="259"/>
      <c r="H54" s="259"/>
      <c r="I54" s="259"/>
      <c r="J54" s="259"/>
      <c r="K54" s="0"/>
      <c r="L54" s="0"/>
      <c r="M54" s="0"/>
      <c r="N54" s="0"/>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8.2" hidden="false" customHeight="true" outlineLevel="0" collapsed="false">
      <c r="A55" s="246" t="s">
        <v>484</v>
      </c>
      <c r="B55" s="246"/>
      <c r="C55" s="210" t="s">
        <v>620</v>
      </c>
      <c r="D55" s="210"/>
      <c r="E55" s="210"/>
      <c r="F55" s="210"/>
      <c r="G55" s="210"/>
      <c r="H55" s="210"/>
      <c r="I55" s="210"/>
      <c r="J55" s="0"/>
      <c r="K55" s="0"/>
      <c r="L55" s="0"/>
      <c r="M55" s="0"/>
      <c r="N55" s="0"/>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6.5" hidden="false" customHeight="false" outlineLevel="0" collapsed="false">
      <c r="A56" s="210"/>
      <c r="B56" s="210"/>
      <c r="C56" s="210"/>
      <c r="D56" s="210"/>
      <c r="E56" s="210"/>
      <c r="F56" s="210"/>
      <c r="G56" s="210"/>
      <c r="H56" s="210"/>
      <c r="I56" s="210"/>
      <c r="J56" s="0"/>
      <c r="K56" s="0"/>
      <c r="L56" s="0"/>
      <c r="M56" s="0"/>
      <c r="N56" s="0"/>
      <c r="O56" s="0"/>
      <c r="P56" s="0"/>
      <c r="Q56" s="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6.5" hidden="false" customHeight="false" outlineLevel="0" collapsed="false">
      <c r="A57" s="210" t="s">
        <v>496</v>
      </c>
      <c r="B57" s="210"/>
      <c r="C57" s="210" t="s">
        <v>497</v>
      </c>
      <c r="D57" s="210"/>
      <c r="E57" s="210"/>
      <c r="F57" s="210"/>
      <c r="G57" s="210"/>
      <c r="H57" s="210"/>
      <c r="I57" s="210"/>
      <c r="J57" s="0"/>
      <c r="K57" s="0"/>
      <c r="L57" s="0"/>
      <c r="M57" s="0"/>
      <c r="N57" s="0"/>
      <c r="O57" s="0"/>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6.5" hidden="false" customHeight="false" outlineLevel="0" collapsed="false">
      <c r="A58" s="212" t="s">
        <v>687</v>
      </c>
      <c r="B58" s="210"/>
      <c r="C58" s="210"/>
      <c r="D58" s="210"/>
      <c r="E58" s="210"/>
      <c r="F58" s="210"/>
      <c r="G58" s="210"/>
      <c r="H58" s="210"/>
      <c r="I58" s="210"/>
      <c r="J58" s="0"/>
      <c r="K58" s="0"/>
      <c r="L58" s="0"/>
      <c r="M58" s="0"/>
      <c r="N58" s="0"/>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6.5" hidden="false" customHeight="false" outlineLevel="0" collapsed="false">
      <c r="A59" s="212"/>
      <c r="B59" s="210"/>
      <c r="C59" s="210"/>
      <c r="D59" s="210"/>
      <c r="E59" s="210"/>
      <c r="F59" s="210"/>
      <c r="G59" s="210"/>
      <c r="H59" s="210"/>
      <c r="I59" s="210"/>
      <c r="J59" s="0"/>
      <c r="K59" s="0"/>
      <c r="L59" s="0"/>
      <c r="M59" s="0"/>
      <c r="N59" s="0"/>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6.5" hidden="false" customHeight="false" outlineLevel="0" collapsed="false">
      <c r="A60" s="212"/>
      <c r="B60" s="210"/>
      <c r="C60" s="210"/>
      <c r="D60" s="210"/>
      <c r="E60" s="210"/>
      <c r="F60" s="210"/>
      <c r="G60" s="210"/>
      <c r="H60" s="210"/>
      <c r="I60" s="210"/>
      <c r="J60" s="0"/>
      <c r="K60" s="0"/>
      <c r="L60" s="0"/>
      <c r="M60" s="0"/>
      <c r="N60" s="0"/>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6.5" hidden="false" customHeight="false" outlineLevel="0" collapsed="false">
      <c r="A61" s="212"/>
      <c r="B61" s="210"/>
      <c r="C61" s="210"/>
      <c r="D61" s="210"/>
      <c r="E61" s="210"/>
      <c r="F61" s="210"/>
      <c r="G61" s="210"/>
      <c r="H61" s="210"/>
      <c r="I61" s="210"/>
      <c r="J61" s="0"/>
      <c r="K61" s="0"/>
      <c r="L61" s="0"/>
      <c r="M61" s="0"/>
      <c r="N61" s="0"/>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6.5" hidden="false" customHeight="false" outlineLevel="0" collapsed="false">
      <c r="A62" s="214" t="s">
        <v>441</v>
      </c>
      <c r="B62" s="214"/>
      <c r="C62" s="213" t="s">
        <v>791</v>
      </c>
      <c r="D62" s="213"/>
      <c r="E62" s="213"/>
      <c r="F62" s="213"/>
      <c r="G62" s="213"/>
      <c r="H62" s="213"/>
      <c r="I62" s="213"/>
      <c r="J62" s="0"/>
      <c r="K62" s="0"/>
      <c r="L62" s="0"/>
      <c r="M62" s="0"/>
      <c r="N62" s="0"/>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8.2" hidden="false" customHeight="true" outlineLevel="0" collapsed="false">
      <c r="A63" s="214" t="s">
        <v>443</v>
      </c>
      <c r="B63" s="214"/>
      <c r="C63" s="377" t="s">
        <v>792</v>
      </c>
      <c r="D63" s="378"/>
      <c r="E63" s="377"/>
      <c r="F63" s="377"/>
      <c r="G63" s="377"/>
      <c r="H63" s="377"/>
      <c r="I63" s="385"/>
      <c r="J63" s="0"/>
      <c r="K63" s="0"/>
      <c r="L63" s="0"/>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34.9" hidden="false" customHeight="true" outlineLevel="0" collapsed="false">
      <c r="A64" s="265" t="s">
        <v>445</v>
      </c>
      <c r="B64" s="265"/>
      <c r="C64" s="128" t="s">
        <v>793</v>
      </c>
      <c r="D64" s="128"/>
      <c r="E64" s="128"/>
      <c r="F64" s="128"/>
      <c r="G64" s="128"/>
      <c r="H64" s="128"/>
      <c r="I64" s="128"/>
      <c r="J64" s="0"/>
      <c r="K64" s="0"/>
      <c r="L64" s="0"/>
      <c r="M64" s="0"/>
      <c r="N64" s="0"/>
      <c r="O64" s="0"/>
      <c r="P64" s="0"/>
      <c r="Q64" s="0"/>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8.2" hidden="false" customHeight="true" outlineLevel="0" collapsed="false">
      <c r="A65" s="128"/>
      <c r="B65" s="128"/>
      <c r="C65" s="217"/>
      <c r="D65" s="217"/>
      <c r="E65" s="217"/>
      <c r="F65" s="217"/>
      <c r="G65" s="217"/>
      <c r="H65" s="217"/>
      <c r="I65" s="212"/>
      <c r="J65" s="0"/>
      <c r="K65" s="0"/>
      <c r="L65" s="0"/>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8.4" hidden="false" customHeight="true" outlineLevel="0" collapsed="false">
      <c r="A66" s="380" t="s">
        <v>448</v>
      </c>
      <c r="B66" s="380"/>
      <c r="C66" s="381" t="s">
        <v>449</v>
      </c>
      <c r="D66" s="381"/>
      <c r="E66" s="381"/>
      <c r="F66" s="381"/>
      <c r="G66" s="381"/>
      <c r="H66" s="381"/>
      <c r="I66" s="267"/>
      <c r="J66" s="0"/>
      <c r="K66" s="0"/>
      <c r="L66" s="0"/>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6.5" hidden="false" customHeight="false" outlineLevel="0" collapsed="false">
      <c r="A67" s="380"/>
      <c r="B67" s="380"/>
      <c r="C67" s="380" t="s">
        <v>450</v>
      </c>
      <c r="D67" s="380"/>
      <c r="E67" s="380" t="s">
        <v>450</v>
      </c>
      <c r="F67" s="380"/>
      <c r="G67" s="380"/>
      <c r="H67" s="380"/>
      <c r="I67" s="267"/>
      <c r="J67" s="0"/>
      <c r="K67" s="0"/>
      <c r="L67" s="0"/>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6.5" hidden="false" customHeight="false" outlineLevel="0" collapsed="false">
      <c r="A68" s="380"/>
      <c r="B68" s="380"/>
      <c r="C68" s="218" t="s">
        <v>451</v>
      </c>
      <c r="D68" s="218" t="s">
        <v>452</v>
      </c>
      <c r="E68" s="218" t="s">
        <v>451</v>
      </c>
      <c r="F68" s="218"/>
      <c r="G68" s="218" t="s">
        <v>452</v>
      </c>
      <c r="H68" s="218"/>
      <c r="I68" s="220"/>
      <c r="J68" s="226"/>
      <c r="K68" s="0"/>
      <c r="L68" s="0"/>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8.2" hidden="false" customHeight="true" outlineLevel="0" collapsed="false">
      <c r="A69" s="271" t="s">
        <v>593</v>
      </c>
      <c r="B69" s="271"/>
      <c r="C69" s="228" t="n">
        <v>148.2</v>
      </c>
      <c r="D69" s="228" t="n">
        <v>111</v>
      </c>
      <c r="E69" s="228"/>
      <c r="F69" s="228"/>
      <c r="G69" s="228"/>
      <c r="H69" s="228"/>
      <c r="I69" s="212"/>
      <c r="J69" s="222" t="n">
        <v>118.2</v>
      </c>
      <c r="K69" s="0"/>
      <c r="L69" s="0"/>
      <c r="M69" s="0"/>
      <c r="N69" s="0"/>
      <c r="O69" s="0"/>
      <c r="P69" s="0"/>
      <c r="Q69" s="0"/>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6.5" hidden="false" customHeight="false" outlineLevel="0" collapsed="false">
      <c r="A70" s="271" t="s">
        <v>52</v>
      </c>
      <c r="B70" s="271"/>
      <c r="C70" s="228" t="n">
        <v>158.6</v>
      </c>
      <c r="D70" s="228" t="n">
        <v>111</v>
      </c>
      <c r="E70" s="228"/>
      <c r="F70" s="228"/>
      <c r="G70" s="228"/>
      <c r="H70" s="228"/>
      <c r="I70" s="212"/>
      <c r="J70" s="222"/>
      <c r="K70" s="0"/>
      <c r="L70" s="0"/>
      <c r="M70" s="0"/>
      <c r="N70" s="0"/>
      <c r="O70" s="0"/>
      <c r="P70" s="0"/>
      <c r="Q70" s="0"/>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6.5" hidden="false" customHeight="false" outlineLevel="0" collapsed="false">
      <c r="A71" s="271" t="s">
        <v>594</v>
      </c>
      <c r="B71" s="271"/>
      <c r="C71" s="228" t="n">
        <v>170.1</v>
      </c>
      <c r="D71" s="228" t="n">
        <v>111</v>
      </c>
      <c r="E71" s="228"/>
      <c r="F71" s="228"/>
      <c r="G71" s="228"/>
      <c r="H71" s="228"/>
      <c r="I71" s="212"/>
      <c r="J71" s="222"/>
      <c r="K71" s="0"/>
      <c r="L71" s="0"/>
      <c r="M71" s="0"/>
      <c r="N71" s="0"/>
      <c r="O71" s="0"/>
      <c r="P71" s="0"/>
      <c r="Q71" s="0"/>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6.5" hidden="false" customHeight="false" outlineLevel="0" collapsed="false">
      <c r="A72" s="271" t="s">
        <v>595</v>
      </c>
      <c r="B72" s="271"/>
      <c r="C72" s="228" t="n">
        <v>184</v>
      </c>
      <c r="D72" s="228" t="n">
        <v>111</v>
      </c>
      <c r="E72" s="228"/>
      <c r="F72" s="228"/>
      <c r="G72" s="228"/>
      <c r="H72" s="228"/>
      <c r="I72" s="212"/>
      <c r="J72" s="222"/>
      <c r="K72" s="0"/>
      <c r="L72" s="0"/>
      <c r="M72" s="0"/>
      <c r="N72" s="0"/>
      <c r="O72" s="0"/>
      <c r="P72" s="0"/>
      <c r="Q72" s="0"/>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8.4" hidden="false" customHeight="true" outlineLevel="0" collapsed="false">
      <c r="A73" s="251" t="s">
        <v>530</v>
      </c>
      <c r="B73" s="251"/>
      <c r="C73" s="228" t="n">
        <v>20.5</v>
      </c>
      <c r="D73" s="228" t="n">
        <v>20.5</v>
      </c>
      <c r="E73" s="228"/>
      <c r="F73" s="228"/>
      <c r="G73" s="228"/>
      <c r="H73" s="228"/>
      <c r="I73" s="210"/>
      <c r="J73" s="226" t="n">
        <v>13.33</v>
      </c>
      <c r="K73" s="0"/>
      <c r="L73" s="0"/>
      <c r="M73" s="0"/>
      <c r="N73" s="0"/>
      <c r="O73" s="0"/>
      <c r="P73" s="0"/>
      <c r="Q73" s="0"/>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8.4" hidden="false" customHeight="true" outlineLevel="0" collapsed="false">
      <c r="A74" s="251" t="s">
        <v>31</v>
      </c>
      <c r="B74" s="251"/>
      <c r="C74" s="252" t="n">
        <v>4.55</v>
      </c>
      <c r="D74" s="252" t="n">
        <v>4.55</v>
      </c>
      <c r="E74" s="228"/>
      <c r="F74" s="228"/>
      <c r="G74" s="228"/>
      <c r="H74" s="228"/>
      <c r="I74" s="210"/>
      <c r="J74" s="226" t="n">
        <v>3.33</v>
      </c>
      <c r="K74" s="0"/>
      <c r="L74" s="0"/>
      <c r="M74" s="0"/>
      <c r="N74" s="0"/>
      <c r="O74" s="0"/>
      <c r="P74" s="0"/>
      <c r="Q74" s="0"/>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8.4" hidden="false" customHeight="true" outlineLevel="0" collapsed="false">
      <c r="A75" s="251" t="s">
        <v>455</v>
      </c>
      <c r="B75" s="251"/>
      <c r="C75" s="228" t="n">
        <v>1</v>
      </c>
      <c r="D75" s="228" t="n">
        <f aca="false">K75*1.3</f>
        <v>0</v>
      </c>
      <c r="E75" s="228"/>
      <c r="F75" s="228"/>
      <c r="G75" s="228"/>
      <c r="H75" s="228"/>
      <c r="I75" s="210"/>
      <c r="J75" s="226" t="n">
        <v>0.67</v>
      </c>
      <c r="K75" s="0"/>
      <c r="L75" s="0"/>
      <c r="M75" s="0"/>
      <c r="N75" s="0"/>
      <c r="O75" s="0"/>
      <c r="P75" s="0"/>
      <c r="Q75" s="0"/>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8.2" hidden="false" customHeight="true" outlineLevel="0" collapsed="false">
      <c r="A76" s="271" t="s">
        <v>458</v>
      </c>
      <c r="B76" s="271"/>
      <c r="C76" s="243"/>
      <c r="D76" s="283" t="n">
        <v>130</v>
      </c>
      <c r="E76" s="224"/>
      <c r="F76" s="224"/>
      <c r="G76" s="272" t="n">
        <v>150</v>
      </c>
      <c r="H76" s="272"/>
      <c r="I76" s="212"/>
      <c r="J76" s="226"/>
      <c r="K76" s="0"/>
      <c r="L76" s="0"/>
      <c r="M76" s="0"/>
      <c r="N76" s="0"/>
      <c r="O76" s="0"/>
      <c r="P76" s="0"/>
      <c r="Q76" s="0"/>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8.2" hidden="false" customHeight="true" outlineLevel="0" collapsed="false">
      <c r="A77" s="211"/>
      <c r="B77" s="211"/>
      <c r="C77" s="212"/>
      <c r="D77" s="212"/>
      <c r="E77" s="212"/>
      <c r="F77" s="212"/>
      <c r="G77" s="212"/>
      <c r="H77" s="212"/>
      <c r="I77" s="212"/>
      <c r="J77" s="0"/>
      <c r="K77" s="0"/>
      <c r="L77" s="0"/>
      <c r="M77" s="0"/>
      <c r="N77" s="0"/>
      <c r="O77" s="0"/>
      <c r="P77" s="0"/>
      <c r="Q77" s="0"/>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8.2" hidden="false" customHeight="true" outlineLevel="0" collapsed="false">
      <c r="A78" s="384" t="s">
        <v>459</v>
      </c>
      <c r="B78" s="384"/>
      <c r="C78" s="384"/>
      <c r="D78" s="384"/>
      <c r="E78" s="384"/>
      <c r="F78" s="384"/>
      <c r="G78" s="384"/>
      <c r="H78" s="384"/>
      <c r="I78" s="384"/>
      <c r="J78" s="384"/>
      <c r="K78" s="0"/>
      <c r="L78" s="0"/>
      <c r="M78" s="0"/>
      <c r="N78" s="0"/>
      <c r="O78" s="0"/>
      <c r="P78" s="0"/>
      <c r="Q78" s="0"/>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34.9" hidden="false" customHeight="true" outlineLevel="0" collapsed="false">
      <c r="A79" s="310" t="s">
        <v>460</v>
      </c>
      <c r="B79" s="310"/>
      <c r="C79" s="310"/>
      <c r="D79" s="310"/>
      <c r="E79" s="311" t="s">
        <v>461</v>
      </c>
      <c r="F79" s="311"/>
      <c r="G79" s="311" t="s">
        <v>462</v>
      </c>
      <c r="H79" s="311"/>
      <c r="I79" s="311"/>
      <c r="J79" s="219" t="s">
        <v>575</v>
      </c>
      <c r="K79" s="0"/>
      <c r="L79" s="0"/>
      <c r="M79" s="0"/>
      <c r="N79" s="0"/>
      <c r="O79" s="0"/>
      <c r="P79" s="0"/>
      <c r="Q79" s="0"/>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49.5" hidden="false" customHeight="false" outlineLevel="0" collapsed="false">
      <c r="A80" s="310" t="s">
        <v>464</v>
      </c>
      <c r="B80" s="310" t="s">
        <v>465</v>
      </c>
      <c r="C80" s="311" t="s">
        <v>466</v>
      </c>
      <c r="D80" s="311" t="s">
        <v>467</v>
      </c>
      <c r="E80" s="310" t="s">
        <v>468</v>
      </c>
      <c r="F80" s="310" t="s">
        <v>469</v>
      </c>
      <c r="G80" s="310" t="s">
        <v>470</v>
      </c>
      <c r="H80" s="310" t="s">
        <v>471</v>
      </c>
      <c r="I80" s="310" t="s">
        <v>472</v>
      </c>
      <c r="J80" s="219"/>
      <c r="K80" s="0"/>
      <c r="L80" s="0"/>
      <c r="M80" s="0"/>
      <c r="N80" s="0"/>
      <c r="O80" s="0"/>
      <c r="P80" s="0"/>
      <c r="Q80" s="0"/>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6.5" hidden="false" customHeight="false" outlineLevel="0" collapsed="false">
      <c r="A81" s="218" t="n">
        <v>3</v>
      </c>
      <c r="B81" s="218" t="s">
        <v>691</v>
      </c>
      <c r="C81" s="218" t="s">
        <v>794</v>
      </c>
      <c r="D81" s="218" t="s">
        <v>795</v>
      </c>
      <c r="E81" s="218" t="s">
        <v>796</v>
      </c>
      <c r="F81" s="218" t="s">
        <v>513</v>
      </c>
      <c r="G81" s="218" t="s">
        <v>479</v>
      </c>
      <c r="H81" s="218" t="s">
        <v>479</v>
      </c>
      <c r="I81" s="218" t="s">
        <v>797</v>
      </c>
      <c r="J81" s="321" t="n">
        <v>100</v>
      </c>
      <c r="K81" s="0"/>
      <c r="L81" s="0"/>
      <c r="M81" s="0"/>
      <c r="N81" s="0"/>
      <c r="O81" s="0"/>
      <c r="P81" s="0"/>
      <c r="Q81" s="0"/>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6.5" hidden="false" customHeight="false" outlineLevel="0" collapsed="false">
      <c r="A82" s="218" t="n">
        <v>3</v>
      </c>
      <c r="B82" s="218" t="n">
        <v>5.1</v>
      </c>
      <c r="C82" s="218" t="n">
        <v>18.5</v>
      </c>
      <c r="D82" s="218" t="n">
        <v>132.6</v>
      </c>
      <c r="E82" s="218" t="n">
        <f aca="false">E81*1.3</f>
        <v>32.11</v>
      </c>
      <c r="F82" s="218" t="n">
        <f aca="false">F81*1.3</f>
        <v>0.91</v>
      </c>
      <c r="G82" s="218" t="n">
        <f aca="false">G81*1.3</f>
        <v>0.13</v>
      </c>
      <c r="H82" s="218" t="n">
        <f aca="false">H81*1.3</f>
        <v>0.13</v>
      </c>
      <c r="I82" s="218" t="n">
        <v>5.6</v>
      </c>
      <c r="J82" s="321" t="n">
        <v>130</v>
      </c>
      <c r="K82" s="0"/>
      <c r="L82" s="0"/>
      <c r="M82" s="0"/>
      <c r="N82" s="0"/>
      <c r="O82" s="0"/>
      <c r="P82" s="0"/>
      <c r="Q82" s="0"/>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6.5" hidden="false" customHeight="false" outlineLevel="0" collapsed="false">
      <c r="A83" s="258" t="n">
        <f aca="false">A81*1.5</f>
        <v>4.5</v>
      </c>
      <c r="B83" s="258" t="n">
        <f aca="false">B81*1.5</f>
        <v>4.2</v>
      </c>
      <c r="C83" s="258" t="n">
        <f aca="false">C81*1.5</f>
        <v>22.35</v>
      </c>
      <c r="D83" s="258" t="n">
        <f aca="false">D81*1.5</f>
        <v>135</v>
      </c>
      <c r="E83" s="258" t="n">
        <f aca="false">E81*1.5</f>
        <v>37.05</v>
      </c>
      <c r="F83" s="258" t="n">
        <f aca="false">F81*1.5</f>
        <v>1.05</v>
      </c>
      <c r="G83" s="258" t="n">
        <f aca="false">G81*1.5</f>
        <v>0.15</v>
      </c>
      <c r="H83" s="258" t="n">
        <f aca="false">H81*1.5</f>
        <v>0.15</v>
      </c>
      <c r="I83" s="258" t="n">
        <f aca="false">I81*1.5</f>
        <v>10.8</v>
      </c>
      <c r="J83" s="321" t="n">
        <v>150</v>
      </c>
      <c r="K83" s="0"/>
      <c r="L83" s="0"/>
      <c r="M83" s="0"/>
      <c r="N83" s="0"/>
      <c r="O83" s="0"/>
      <c r="P83" s="0"/>
      <c r="Q83" s="0"/>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8.2" hidden="false" customHeight="true" outlineLevel="0" collapsed="false">
      <c r="A84" s="211" t="s">
        <v>482</v>
      </c>
      <c r="B84" s="211"/>
      <c r="C84" s="211"/>
      <c r="D84" s="211"/>
      <c r="E84" s="211"/>
      <c r="F84" s="211"/>
      <c r="G84" s="211"/>
      <c r="H84" s="211"/>
      <c r="I84" s="211"/>
      <c r="J84" s="210"/>
      <c r="K84" s="0"/>
      <c r="L84" s="0"/>
      <c r="M84" s="0"/>
      <c r="N84" s="0"/>
      <c r="O84" s="0"/>
      <c r="P84" s="0"/>
      <c r="Q84" s="0"/>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11.95" hidden="false" customHeight="true" outlineLevel="0" collapsed="false">
      <c r="A85" s="128" t="s">
        <v>798</v>
      </c>
      <c r="B85" s="128"/>
      <c r="C85" s="128"/>
      <c r="D85" s="128"/>
      <c r="E85" s="128"/>
      <c r="F85" s="128"/>
      <c r="G85" s="128"/>
      <c r="H85" s="128"/>
      <c r="I85" s="128"/>
      <c r="J85" s="128"/>
      <c r="K85" s="0"/>
      <c r="L85" s="0"/>
      <c r="M85" s="0"/>
      <c r="N85" s="0"/>
      <c r="O85" s="0"/>
      <c r="P85" s="0"/>
      <c r="Q85" s="0"/>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8.2" hidden="false" customHeight="true" outlineLevel="0" collapsed="false">
      <c r="A86" s="246" t="s">
        <v>484</v>
      </c>
      <c r="B86" s="246"/>
      <c r="C86" s="210" t="s">
        <v>485</v>
      </c>
      <c r="D86" s="210"/>
      <c r="E86" s="210"/>
      <c r="F86" s="210"/>
      <c r="G86" s="210"/>
      <c r="H86" s="210"/>
      <c r="I86" s="210"/>
      <c r="J86" s="0"/>
      <c r="K86" s="0"/>
      <c r="L86" s="0"/>
      <c r="M86" s="0"/>
      <c r="N86" s="0"/>
      <c r="O86" s="0"/>
      <c r="P86" s="0"/>
      <c r="Q86" s="0"/>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6.5" hidden="false" customHeight="false" outlineLevel="0" collapsed="false">
      <c r="A87" s="210"/>
      <c r="B87" s="210"/>
      <c r="C87" s="210"/>
      <c r="D87" s="210"/>
      <c r="E87" s="210"/>
      <c r="F87" s="210"/>
      <c r="G87" s="210"/>
      <c r="H87" s="210"/>
      <c r="I87" s="210"/>
      <c r="J87" s="0"/>
      <c r="K87" s="0"/>
      <c r="L87" s="0"/>
      <c r="M87" s="0"/>
      <c r="N87" s="0"/>
      <c r="O87" s="0"/>
      <c r="P87" s="0"/>
      <c r="Q87" s="0"/>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6.5" hidden="false" customHeight="false" outlineLevel="0" collapsed="false">
      <c r="A88" s="210" t="s">
        <v>496</v>
      </c>
      <c r="B88" s="0"/>
      <c r="C88" s="2" t="s">
        <v>497</v>
      </c>
      <c r="D88" s="0"/>
      <c r="E88" s="0"/>
      <c r="F88" s="0"/>
      <c r="G88" s="0"/>
      <c r="H88" s="0"/>
      <c r="I88" s="0"/>
      <c r="J88" s="0"/>
      <c r="K88" s="0"/>
      <c r="L88" s="0"/>
      <c r="M88" s="0"/>
      <c r="N88" s="0"/>
      <c r="O88" s="0"/>
      <c r="P88" s="0"/>
      <c r="Q88" s="0"/>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6.5" hidden="false" customHeight="false" outlineLevel="0" collapsed="false">
      <c r="A89" s="212" t="s">
        <v>687</v>
      </c>
      <c r="B89" s="0"/>
      <c r="C89" s="0"/>
      <c r="D89" s="0"/>
      <c r="E89" s="0"/>
      <c r="F89" s="0"/>
      <c r="G89" s="0"/>
      <c r="H89" s="0"/>
      <c r="I89" s="0"/>
      <c r="J89" s="0"/>
      <c r="K89" s="0"/>
      <c r="L89" s="0"/>
      <c r="M89" s="0"/>
      <c r="N89" s="0"/>
      <c r="O89" s="0"/>
      <c r="P89" s="0"/>
      <c r="Q89" s="0"/>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2.75" hidden="false" customHeight="false" outlineLevel="0" collapsed="false">
      <c r="A90" s="0"/>
      <c r="B90" s="0"/>
      <c r="C90" s="0"/>
      <c r="D90" s="0"/>
      <c r="E90" s="0"/>
      <c r="F90" s="0"/>
      <c r="G90" s="0"/>
      <c r="H90" s="0"/>
      <c r="I90" s="0"/>
      <c r="J90" s="0"/>
      <c r="K90" s="0"/>
      <c r="L90" s="0"/>
      <c r="M90" s="0"/>
      <c r="N90" s="0"/>
      <c r="O90" s="0"/>
      <c r="P90" s="0"/>
      <c r="Q90" s="0"/>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6.5" hidden="false" customHeight="false" outlineLevel="0" collapsed="false">
      <c r="A91" s="0"/>
      <c r="B91" s="0"/>
      <c r="C91" s="0"/>
      <c r="D91" s="0"/>
      <c r="E91" s="0"/>
      <c r="F91" s="0"/>
      <c r="G91" s="0"/>
      <c r="H91" s="0"/>
      <c r="I91" s="0"/>
      <c r="J91" s="0"/>
      <c r="K91" s="0"/>
      <c r="L91" s="0"/>
      <c r="M91" s="0"/>
      <c r="N91" s="0"/>
      <c r="O91" s="0"/>
      <c r="P91" s="0"/>
      <c r="Q91" s="0"/>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3" customFormat="false" ht="18.2" hidden="false" customHeight="true" outlineLevel="0" collapsed="false">
      <c r="A93" s="214" t="s">
        <v>441</v>
      </c>
      <c r="B93" s="214"/>
      <c r="C93" s="213" t="s">
        <v>799</v>
      </c>
      <c r="D93" s="213"/>
      <c r="E93" s="213"/>
      <c r="F93" s="213"/>
      <c r="G93" s="213"/>
      <c r="H93" s="213"/>
      <c r="I93" s="213"/>
      <c r="J93" s="0"/>
      <c r="K93" s="0"/>
      <c r="L93" s="0"/>
      <c r="M93" s="0"/>
      <c r="N93" s="0"/>
      <c r="O93" s="0"/>
      <c r="P93" s="0"/>
      <c r="Q93" s="0"/>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8.2" hidden="false" customHeight="true" outlineLevel="0" collapsed="false">
      <c r="A94" s="214" t="s">
        <v>443</v>
      </c>
      <c r="B94" s="214"/>
      <c r="C94" s="386" t="s">
        <v>157</v>
      </c>
      <c r="D94" s="377"/>
      <c r="E94" s="377"/>
      <c r="F94" s="377"/>
      <c r="G94" s="377"/>
      <c r="H94" s="377"/>
      <c r="I94" s="385"/>
      <c r="J94" s="0"/>
      <c r="K94" s="0"/>
      <c r="L94" s="0"/>
      <c r="M94" s="0"/>
      <c r="N94" s="0"/>
      <c r="O94" s="0"/>
      <c r="P94" s="0"/>
      <c r="Q94" s="0"/>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8.4" hidden="false" customHeight="true" outlineLevel="0" collapsed="false">
      <c r="A95" s="265" t="s">
        <v>445</v>
      </c>
      <c r="B95" s="265"/>
      <c r="C95" s="128" t="s">
        <v>499</v>
      </c>
      <c r="D95" s="128"/>
      <c r="E95" s="128"/>
      <c r="F95" s="128"/>
      <c r="G95" s="128"/>
      <c r="H95" s="128"/>
      <c r="I95" s="128"/>
      <c r="J95" s="0"/>
      <c r="K95" s="0"/>
      <c r="L95" s="0"/>
      <c r="M95" s="0"/>
      <c r="N95" s="0"/>
      <c r="O95" s="0"/>
      <c r="P95" s="0"/>
      <c r="Q95" s="0"/>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8.2" hidden="false" customHeight="true" outlineLevel="0" collapsed="false">
      <c r="A96" s="128"/>
      <c r="B96" s="128"/>
      <c r="C96" s="217"/>
      <c r="D96" s="217"/>
      <c r="E96" s="217"/>
      <c r="F96" s="217"/>
      <c r="G96" s="217"/>
      <c r="H96" s="217"/>
      <c r="I96" s="212"/>
      <c r="J96" s="0"/>
      <c r="K96" s="0"/>
      <c r="L96" s="0"/>
      <c r="M96" s="0"/>
      <c r="N96" s="0"/>
      <c r="O96" s="0"/>
      <c r="P96" s="0"/>
      <c r="Q96" s="0"/>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8.4" hidden="false" customHeight="true" outlineLevel="0" collapsed="false">
      <c r="A97" s="380" t="s">
        <v>448</v>
      </c>
      <c r="B97" s="380"/>
      <c r="C97" s="381" t="s">
        <v>449</v>
      </c>
      <c r="D97" s="381"/>
      <c r="E97" s="381"/>
      <c r="F97" s="381"/>
      <c r="G97" s="381"/>
      <c r="H97" s="381"/>
      <c r="I97" s="267"/>
      <c r="J97" s="0"/>
      <c r="K97" s="0"/>
      <c r="L97" s="0"/>
      <c r="M97" s="0"/>
      <c r="N97" s="0"/>
      <c r="O97" s="0"/>
      <c r="P97" s="0"/>
      <c r="Q97" s="0"/>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8.2" hidden="false" customHeight="true" outlineLevel="0" collapsed="false">
      <c r="A98" s="380"/>
      <c r="B98" s="380"/>
      <c r="C98" s="380" t="s">
        <v>450</v>
      </c>
      <c r="D98" s="380"/>
      <c r="E98" s="380" t="s">
        <v>450</v>
      </c>
      <c r="F98" s="380"/>
      <c r="G98" s="380"/>
      <c r="H98" s="380"/>
      <c r="I98" s="267"/>
      <c r="J98" s="0"/>
      <c r="K98" s="0"/>
      <c r="L98" s="0"/>
      <c r="M98" s="0"/>
      <c r="N98" s="0"/>
      <c r="O98" s="0"/>
      <c r="P98" s="0"/>
      <c r="Q98" s="0"/>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6.5" hidden="false" customHeight="false" outlineLevel="0" collapsed="false">
      <c r="A99" s="380"/>
      <c r="B99" s="380"/>
      <c r="C99" s="218" t="s">
        <v>451</v>
      </c>
      <c r="D99" s="218" t="s">
        <v>452</v>
      </c>
      <c r="E99" s="218" t="s">
        <v>451</v>
      </c>
      <c r="F99" s="218"/>
      <c r="G99" s="218" t="s">
        <v>452</v>
      </c>
      <c r="H99" s="218"/>
      <c r="I99" s="220"/>
      <c r="J99" s="226"/>
      <c r="K99" s="0"/>
      <c r="L99" s="0"/>
      <c r="M99" s="0"/>
      <c r="N99" s="0"/>
      <c r="O99" s="0"/>
      <c r="P99" s="0"/>
      <c r="Q99" s="0"/>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8.4" hidden="false" customHeight="true" outlineLevel="0" collapsed="false">
      <c r="A100" s="249" t="s">
        <v>800</v>
      </c>
      <c r="B100" s="249"/>
      <c r="C100" s="228" t="n">
        <v>35</v>
      </c>
      <c r="D100" s="228" t="n">
        <v>35</v>
      </c>
      <c r="E100" s="228" t="n">
        <v>45.5</v>
      </c>
      <c r="F100" s="228"/>
      <c r="G100" s="228" t="n">
        <v>45.5</v>
      </c>
      <c r="H100" s="228"/>
      <c r="I100" s="212"/>
      <c r="J100" s="222" t="n">
        <v>34</v>
      </c>
      <c r="K100" s="0"/>
      <c r="L100" s="0"/>
      <c r="M100" s="0"/>
      <c r="N100" s="0"/>
      <c r="O100" s="0"/>
      <c r="P100" s="0"/>
      <c r="Q100" s="0"/>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8.4" hidden="false" customHeight="true" outlineLevel="0" collapsed="false">
      <c r="A101" s="251" t="s">
        <v>31</v>
      </c>
      <c r="B101" s="251"/>
      <c r="C101" s="228" t="n">
        <v>5</v>
      </c>
      <c r="D101" s="228" t="n">
        <v>58</v>
      </c>
      <c r="E101" s="228" t="n">
        <v>6.5</v>
      </c>
      <c r="F101" s="228"/>
      <c r="G101" s="228" t="n">
        <v>6.5</v>
      </c>
      <c r="H101" s="228"/>
      <c r="I101" s="210"/>
      <c r="J101" s="226" t="n">
        <v>3.33</v>
      </c>
      <c r="K101" s="0"/>
      <c r="L101" s="0"/>
      <c r="M101" s="0"/>
      <c r="N101" s="0"/>
      <c r="O101" s="0"/>
      <c r="P101" s="0"/>
      <c r="Q101" s="0"/>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8.4" hidden="false" customHeight="true" outlineLevel="0" collapsed="false">
      <c r="A102" s="251" t="s">
        <v>455</v>
      </c>
      <c r="B102" s="251"/>
      <c r="C102" s="228" t="n">
        <v>1</v>
      </c>
      <c r="D102" s="228" t="n">
        <v>1</v>
      </c>
      <c r="E102" s="228" t="n">
        <v>1.5</v>
      </c>
      <c r="F102" s="228"/>
      <c r="G102" s="228" t="n">
        <v>1.5</v>
      </c>
      <c r="H102" s="228"/>
      <c r="I102" s="210"/>
      <c r="J102" s="226" t="n">
        <v>0.67</v>
      </c>
      <c r="K102" s="0"/>
      <c r="L102" s="0"/>
      <c r="M102" s="0"/>
      <c r="N102" s="0"/>
      <c r="O102" s="0"/>
      <c r="P102" s="0"/>
      <c r="Q102" s="0"/>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8.2" hidden="false" customHeight="true" outlineLevel="0" collapsed="false">
      <c r="A103" s="271" t="s">
        <v>458</v>
      </c>
      <c r="B103" s="271"/>
      <c r="C103" s="243"/>
      <c r="D103" s="283" t="n">
        <v>100</v>
      </c>
      <c r="E103" s="224"/>
      <c r="F103" s="224"/>
      <c r="G103" s="272" t="n">
        <v>130</v>
      </c>
      <c r="H103" s="272"/>
      <c r="I103" s="212"/>
      <c r="J103" s="0"/>
      <c r="K103" s="0"/>
      <c r="L103" s="0"/>
      <c r="M103" s="0"/>
      <c r="N103" s="0"/>
      <c r="O103" s="0"/>
      <c r="P103" s="0"/>
      <c r="Q103" s="0"/>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8.2" hidden="false" customHeight="true" outlineLevel="0" collapsed="false">
      <c r="A104" s="211"/>
      <c r="B104" s="211"/>
      <c r="C104" s="212"/>
      <c r="D104" s="212"/>
      <c r="E104" s="212"/>
      <c r="F104" s="212"/>
      <c r="G104" s="212"/>
      <c r="H104" s="212"/>
      <c r="I104" s="212"/>
      <c r="J104" s="0"/>
      <c r="K104" s="0"/>
      <c r="L104" s="0"/>
      <c r="M104" s="0"/>
      <c r="N104" s="0"/>
      <c r="O104" s="0"/>
      <c r="P104" s="0"/>
      <c r="Q104" s="0"/>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8.2" hidden="false" customHeight="true" outlineLevel="0" collapsed="false">
      <c r="A105" s="384" t="s">
        <v>459</v>
      </c>
      <c r="B105" s="384"/>
      <c r="C105" s="384"/>
      <c r="D105" s="384"/>
      <c r="E105" s="384"/>
      <c r="F105" s="384"/>
      <c r="G105" s="384"/>
      <c r="H105" s="384"/>
      <c r="I105" s="384"/>
      <c r="J105" s="384"/>
      <c r="K105" s="0"/>
      <c r="L105" s="0"/>
      <c r="M105" s="0"/>
      <c r="N105" s="0"/>
      <c r="O105" s="0"/>
      <c r="P105" s="0"/>
      <c r="Q105" s="0"/>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34.9" hidden="false" customHeight="true" outlineLevel="0" collapsed="false">
      <c r="A106" s="310" t="s">
        <v>460</v>
      </c>
      <c r="B106" s="310"/>
      <c r="C106" s="310"/>
      <c r="D106" s="310"/>
      <c r="E106" s="311" t="s">
        <v>461</v>
      </c>
      <c r="F106" s="311"/>
      <c r="G106" s="311" t="s">
        <v>462</v>
      </c>
      <c r="H106" s="311"/>
      <c r="I106" s="311"/>
      <c r="J106" s="219" t="s">
        <v>575</v>
      </c>
      <c r="K106" s="0"/>
      <c r="L106" s="0"/>
      <c r="M106" s="0"/>
      <c r="N106" s="0"/>
      <c r="O106" s="0"/>
      <c r="P106" s="0"/>
      <c r="Q106" s="0"/>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49.5" hidden="false" customHeight="false" outlineLevel="0" collapsed="false">
      <c r="A107" s="310" t="s">
        <v>464</v>
      </c>
      <c r="B107" s="310" t="s">
        <v>465</v>
      </c>
      <c r="C107" s="311" t="s">
        <v>466</v>
      </c>
      <c r="D107" s="311" t="s">
        <v>467</v>
      </c>
      <c r="E107" s="310" t="s">
        <v>468</v>
      </c>
      <c r="F107" s="310" t="s">
        <v>469</v>
      </c>
      <c r="G107" s="310" t="s">
        <v>470</v>
      </c>
      <c r="H107" s="310" t="s">
        <v>471</v>
      </c>
      <c r="I107" s="310" t="s">
        <v>472</v>
      </c>
      <c r="J107" s="219"/>
      <c r="K107" s="0"/>
      <c r="L107" s="0"/>
      <c r="M107" s="0"/>
      <c r="N107" s="0"/>
      <c r="O107" s="0"/>
      <c r="P107" s="0"/>
      <c r="Q107" s="0"/>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6.5" hidden="false" customHeight="false" outlineLevel="0" collapsed="false">
      <c r="A108" s="218" t="n">
        <v>3.8</v>
      </c>
      <c r="B108" s="218" t="n">
        <v>4.6</v>
      </c>
      <c r="C108" s="218" t="n">
        <v>31.7</v>
      </c>
      <c r="D108" s="218" t="s">
        <v>801</v>
      </c>
      <c r="E108" s="218" t="s">
        <v>802</v>
      </c>
      <c r="F108" s="218" t="s">
        <v>803</v>
      </c>
      <c r="G108" s="218" t="s">
        <v>512</v>
      </c>
      <c r="H108" s="218" t="s">
        <v>512</v>
      </c>
      <c r="I108" s="218" t="s">
        <v>512</v>
      </c>
      <c r="J108" s="321" t="n">
        <v>100</v>
      </c>
      <c r="K108" s="0"/>
      <c r="L108" s="0"/>
      <c r="M108" s="0"/>
      <c r="N108" s="0"/>
      <c r="O108" s="0"/>
      <c r="P108" s="0"/>
      <c r="Q108" s="0"/>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6.5" hidden="false" customHeight="false" outlineLevel="0" collapsed="false">
      <c r="A109" s="218" t="n">
        <v>3.8</v>
      </c>
      <c r="B109" s="218" t="n">
        <v>4.6</v>
      </c>
      <c r="C109" s="218" t="n">
        <v>31.7</v>
      </c>
      <c r="D109" s="218" t="n">
        <v>195</v>
      </c>
      <c r="E109" s="218" t="n">
        <f aca="false">E108*1.3</f>
        <v>11.05</v>
      </c>
      <c r="F109" s="218" t="n">
        <f aca="false">F108*1.3</f>
        <v>0.65</v>
      </c>
      <c r="G109" s="218" t="n">
        <f aca="false">G108*1.3</f>
        <v>0</v>
      </c>
      <c r="H109" s="218" t="n">
        <f aca="false">H108*1.3</f>
        <v>0</v>
      </c>
      <c r="I109" s="218" t="n">
        <f aca="false">I108*1.3</f>
        <v>0</v>
      </c>
      <c r="J109" s="321" t="n">
        <v>130</v>
      </c>
      <c r="K109" s="0"/>
      <c r="L109" s="0"/>
      <c r="M109" s="0"/>
      <c r="N109" s="0"/>
      <c r="O109" s="0"/>
      <c r="P109" s="0"/>
      <c r="Q109" s="0"/>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6.5" hidden="false" customHeight="false" outlineLevel="0" collapsed="false">
      <c r="A110" s="258" t="n">
        <f aca="false">A108*1.5</f>
        <v>5.7</v>
      </c>
      <c r="B110" s="258" t="n">
        <f aca="false">B108*1.5</f>
        <v>6.9</v>
      </c>
      <c r="C110" s="258" t="n">
        <f aca="false">C108*1.5</f>
        <v>47.55</v>
      </c>
      <c r="D110" s="258" t="n">
        <f aca="false">D108*1.5</f>
        <v>187.5</v>
      </c>
      <c r="E110" s="258" t="n">
        <f aca="false">E108*1.5</f>
        <v>12.75</v>
      </c>
      <c r="F110" s="258" t="n">
        <f aca="false">F108*1.5</f>
        <v>0.75</v>
      </c>
      <c r="G110" s="258" t="n">
        <f aca="false">G108*1.5</f>
        <v>0</v>
      </c>
      <c r="H110" s="258" t="n">
        <f aca="false">H108*1.5</f>
        <v>0</v>
      </c>
      <c r="I110" s="258" t="n">
        <f aca="false">I108*1.5</f>
        <v>0</v>
      </c>
      <c r="J110" s="321" t="n">
        <v>150</v>
      </c>
      <c r="K110" s="0"/>
      <c r="L110" s="0"/>
      <c r="M110" s="0"/>
      <c r="N110" s="0"/>
      <c r="O110" s="0"/>
      <c r="P110" s="0"/>
      <c r="Q110" s="0"/>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8.2" hidden="false" customHeight="true" outlineLevel="0" collapsed="false">
      <c r="A111" s="211" t="s">
        <v>482</v>
      </c>
      <c r="B111" s="211"/>
      <c r="C111" s="211"/>
      <c r="D111" s="211"/>
      <c r="E111" s="211"/>
      <c r="F111" s="211"/>
      <c r="G111" s="211"/>
      <c r="H111" s="211"/>
      <c r="I111" s="211"/>
      <c r="J111" s="210"/>
      <c r="K111" s="0"/>
      <c r="L111" s="0"/>
      <c r="M111" s="0"/>
      <c r="N111" s="0"/>
      <c r="O111" s="0"/>
      <c r="P111" s="0"/>
      <c r="Q111" s="0"/>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94.5" hidden="false" customHeight="true" outlineLevel="0" collapsed="false">
      <c r="A112" s="245" t="s">
        <v>804</v>
      </c>
      <c r="B112" s="245"/>
      <c r="C112" s="245"/>
      <c r="D112" s="245"/>
      <c r="E112" s="245"/>
      <c r="F112" s="245"/>
      <c r="G112" s="245"/>
      <c r="H112" s="245"/>
      <c r="I112" s="245"/>
      <c r="J112" s="245"/>
      <c r="K112" s="0"/>
      <c r="L112" s="0"/>
      <c r="M112" s="0"/>
      <c r="N112" s="0"/>
      <c r="O112" s="0"/>
      <c r="P112" s="0"/>
      <c r="Q112" s="0"/>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8.2" hidden="false" customHeight="true" outlineLevel="0" collapsed="false">
      <c r="A113" s="246" t="s">
        <v>484</v>
      </c>
      <c r="B113" s="246"/>
      <c r="C113" s="210" t="s">
        <v>485</v>
      </c>
      <c r="D113" s="210"/>
      <c r="E113" s="210"/>
      <c r="F113" s="210"/>
      <c r="G113" s="210"/>
      <c r="H113" s="210"/>
      <c r="I113" s="210"/>
      <c r="J113" s="0"/>
      <c r="K113" s="0"/>
      <c r="L113" s="0"/>
      <c r="M113" s="0"/>
      <c r="N113" s="0"/>
      <c r="O113" s="0"/>
      <c r="P113" s="0"/>
      <c r="Q113" s="0"/>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6.5" hidden="false" customHeight="false" outlineLevel="0" collapsed="false">
      <c r="A114" s="210"/>
      <c r="B114" s="210"/>
      <c r="C114" s="210"/>
      <c r="D114" s="210"/>
      <c r="E114" s="210"/>
      <c r="F114" s="210"/>
      <c r="G114" s="210"/>
      <c r="H114" s="210"/>
      <c r="I114" s="210"/>
      <c r="J114" s="0"/>
      <c r="K114" s="0"/>
      <c r="L114" s="0"/>
      <c r="M114" s="0"/>
      <c r="N114" s="0"/>
      <c r="O114" s="0"/>
      <c r="P114" s="0"/>
      <c r="Q114" s="0"/>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6.5" hidden="false" customHeight="false" outlineLevel="0" collapsed="false">
      <c r="A115" s="314" t="s">
        <v>496</v>
      </c>
      <c r="B115" s="210"/>
      <c r="C115" s="210" t="s">
        <v>497</v>
      </c>
      <c r="D115" s="210"/>
      <c r="E115" s="210"/>
      <c r="F115" s="210"/>
      <c r="G115" s="210"/>
      <c r="H115" s="210"/>
      <c r="I115" s="210"/>
      <c r="J115" s="0"/>
      <c r="K115" s="0"/>
      <c r="L115" s="0"/>
      <c r="M115" s="0"/>
      <c r="N115" s="0"/>
      <c r="O115" s="0"/>
      <c r="P115" s="0"/>
      <c r="Q115" s="0"/>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6.5" hidden="false" customHeight="false" outlineLevel="0" collapsed="false">
      <c r="A116" s="314" t="s">
        <v>687</v>
      </c>
      <c r="B116" s="0"/>
      <c r="C116" s="0"/>
      <c r="D116" s="0"/>
      <c r="E116" s="0"/>
      <c r="F116" s="0"/>
      <c r="G116" s="0"/>
      <c r="H116" s="0"/>
      <c r="I116" s="0"/>
      <c r="J116" s="0"/>
      <c r="K116" s="0"/>
      <c r="L116" s="0"/>
      <c r="M116" s="0"/>
      <c r="N116" s="0"/>
      <c r="O116" s="0"/>
      <c r="P116" s="0"/>
      <c r="Q116" s="0"/>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2.75" hidden="false" customHeight="false" outlineLevel="0" collapsed="false">
      <c r="A117" s="0"/>
      <c r="B117" s="0"/>
      <c r="C117" s="0"/>
      <c r="D117" s="0"/>
      <c r="E117" s="0"/>
      <c r="F117" s="0"/>
      <c r="G117" s="0"/>
      <c r="H117" s="0"/>
      <c r="I117" s="0"/>
      <c r="J117" s="0"/>
      <c r="K117" s="0"/>
      <c r="L117" s="0"/>
      <c r="M117" s="0"/>
      <c r="N117" s="0"/>
      <c r="O117" s="0"/>
      <c r="P117" s="0"/>
      <c r="Q117" s="0"/>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8.2" hidden="false" customHeight="true" outlineLevel="0" collapsed="false">
      <c r="A118" s="214" t="s">
        <v>805</v>
      </c>
      <c r="B118" s="214"/>
      <c r="C118" s="213" t="s">
        <v>806</v>
      </c>
      <c r="D118" s="213"/>
      <c r="E118" s="213"/>
      <c r="F118" s="213"/>
      <c r="G118" s="213"/>
      <c r="H118" s="213"/>
      <c r="I118" s="213"/>
      <c r="J118" s="0"/>
      <c r="K118" s="0"/>
      <c r="L118" s="0"/>
      <c r="M118" s="0"/>
      <c r="N118" s="0"/>
      <c r="O118" s="0"/>
      <c r="P118" s="0"/>
      <c r="Q118" s="0"/>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8.2" hidden="false" customHeight="true" outlineLevel="0" collapsed="false">
      <c r="A119" s="214" t="s">
        <v>443</v>
      </c>
      <c r="B119" s="214"/>
      <c r="C119" s="377" t="s">
        <v>807</v>
      </c>
      <c r="D119" s="377"/>
      <c r="E119" s="377"/>
      <c r="F119" s="377"/>
      <c r="G119" s="377"/>
      <c r="H119" s="377"/>
      <c r="I119" s="385"/>
      <c r="J119" s="0"/>
      <c r="K119" s="0"/>
      <c r="L119" s="0"/>
      <c r="M119" s="0"/>
      <c r="N119" s="0"/>
      <c r="O119" s="0"/>
      <c r="P119" s="0"/>
      <c r="Q119" s="0"/>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8.4" hidden="false" customHeight="true" outlineLevel="0" collapsed="false">
      <c r="A120" s="265" t="s">
        <v>445</v>
      </c>
      <c r="B120" s="265"/>
      <c r="C120" s="128" t="s">
        <v>499</v>
      </c>
      <c r="D120" s="128"/>
      <c r="E120" s="128"/>
      <c r="F120" s="128"/>
      <c r="G120" s="128"/>
      <c r="H120" s="128"/>
      <c r="I120" s="128"/>
      <c r="J120" s="0"/>
      <c r="K120" s="0"/>
      <c r="L120" s="0"/>
      <c r="M120" s="0"/>
      <c r="N120" s="0"/>
      <c r="O120" s="0"/>
      <c r="P120" s="0"/>
      <c r="Q120" s="0"/>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8.2" hidden="false" customHeight="true" outlineLevel="0" collapsed="false">
      <c r="A121" s="128"/>
      <c r="B121" s="128"/>
      <c r="C121" s="217"/>
      <c r="D121" s="217"/>
      <c r="E121" s="217"/>
      <c r="F121" s="217"/>
      <c r="G121" s="217"/>
      <c r="H121" s="217"/>
      <c r="I121" s="212"/>
      <c r="J121" s="0"/>
      <c r="K121" s="0"/>
      <c r="L121" s="0"/>
      <c r="M121" s="0"/>
      <c r="N121" s="0"/>
      <c r="O121" s="0"/>
      <c r="P121" s="0"/>
      <c r="Q121" s="0"/>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8.4" hidden="false" customHeight="true" outlineLevel="0" collapsed="false">
      <c r="A122" s="380" t="s">
        <v>448</v>
      </c>
      <c r="B122" s="380"/>
      <c r="C122" s="381" t="s">
        <v>449</v>
      </c>
      <c r="D122" s="381"/>
      <c r="E122" s="381"/>
      <c r="F122" s="381"/>
      <c r="G122" s="381"/>
      <c r="H122" s="381"/>
      <c r="I122" s="267"/>
      <c r="J122" s="0"/>
      <c r="K122" s="0"/>
      <c r="L122" s="0"/>
      <c r="M122" s="0"/>
      <c r="N122" s="0"/>
      <c r="O122" s="0"/>
      <c r="P122" s="0"/>
      <c r="Q122" s="0"/>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6.5" hidden="false" customHeight="false" outlineLevel="0" collapsed="false">
      <c r="A123" s="380"/>
      <c r="B123" s="380"/>
      <c r="C123" s="380" t="s">
        <v>450</v>
      </c>
      <c r="D123" s="380"/>
      <c r="E123" s="380" t="s">
        <v>450</v>
      </c>
      <c r="F123" s="380"/>
      <c r="G123" s="380"/>
      <c r="H123" s="380"/>
      <c r="I123" s="267"/>
      <c r="J123" s="0"/>
      <c r="K123" s="0"/>
      <c r="L123" s="0"/>
      <c r="M123" s="0"/>
      <c r="N123" s="0"/>
      <c r="O123" s="0"/>
      <c r="P123" s="0"/>
      <c r="Q123" s="0"/>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6.5" hidden="false" customHeight="false" outlineLevel="0" collapsed="false">
      <c r="A124" s="380"/>
      <c r="B124" s="380"/>
      <c r="C124" s="218" t="s">
        <v>451</v>
      </c>
      <c r="D124" s="218" t="s">
        <v>452</v>
      </c>
      <c r="E124" s="218" t="s">
        <v>451</v>
      </c>
      <c r="F124" s="218"/>
      <c r="G124" s="218" t="s">
        <v>452</v>
      </c>
      <c r="H124" s="218"/>
      <c r="I124" s="220"/>
      <c r="J124" s="0"/>
      <c r="K124" s="0"/>
      <c r="L124" s="0"/>
      <c r="M124" s="0"/>
      <c r="N124" s="0"/>
      <c r="O124" s="0"/>
      <c r="P124" s="0"/>
      <c r="Q124" s="0"/>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8.2" hidden="false" customHeight="true" outlineLevel="0" collapsed="false">
      <c r="A125" s="249" t="s">
        <v>800</v>
      </c>
      <c r="B125" s="249"/>
      <c r="C125" s="228" t="n">
        <v>35</v>
      </c>
      <c r="D125" s="228" t="n">
        <v>35</v>
      </c>
      <c r="E125" s="228"/>
      <c r="F125" s="228"/>
      <c r="G125" s="228"/>
      <c r="H125" s="228"/>
      <c r="I125" s="212"/>
      <c r="J125" s="222" t="s">
        <v>808</v>
      </c>
      <c r="K125" s="0"/>
      <c r="L125" s="0"/>
      <c r="M125" s="0"/>
      <c r="N125" s="0"/>
      <c r="O125" s="0"/>
      <c r="P125" s="0"/>
      <c r="Q125" s="0"/>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8.2" hidden="false" customHeight="true" outlineLevel="0" collapsed="false">
      <c r="A126" s="251" t="s">
        <v>363</v>
      </c>
      <c r="B126" s="251"/>
      <c r="C126" s="228" t="n">
        <v>26.4</v>
      </c>
      <c r="D126" s="228" t="n">
        <v>26.4</v>
      </c>
      <c r="E126" s="228"/>
      <c r="F126" s="228"/>
      <c r="G126" s="228"/>
      <c r="H126" s="228"/>
      <c r="I126" s="210"/>
      <c r="J126" s="226" t="n">
        <v>3.13</v>
      </c>
      <c r="K126" s="2" t="s">
        <v>809</v>
      </c>
      <c r="L126" s="0"/>
      <c r="M126" s="0"/>
      <c r="N126" s="0"/>
      <c r="O126" s="0"/>
      <c r="P126" s="0"/>
      <c r="Q126" s="0"/>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8.2" hidden="false" customHeight="true" outlineLevel="0" collapsed="false">
      <c r="A127" s="251" t="s">
        <v>455</v>
      </c>
      <c r="B127" s="251"/>
      <c r="C127" s="228" t="n">
        <v>1.2</v>
      </c>
      <c r="D127" s="228" t="n">
        <v>1.2</v>
      </c>
      <c r="E127" s="228"/>
      <c r="F127" s="228"/>
      <c r="G127" s="228"/>
      <c r="H127" s="228"/>
      <c r="I127" s="210"/>
      <c r="J127" s="226" t="n">
        <v>0.63</v>
      </c>
      <c r="K127" s="0"/>
      <c r="L127" s="0"/>
      <c r="M127" s="0"/>
      <c r="N127" s="0"/>
      <c r="O127" s="0"/>
      <c r="P127" s="0"/>
      <c r="Q127" s="0"/>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8.2" hidden="false" customHeight="true" outlineLevel="0" collapsed="false">
      <c r="A128" s="251" t="s">
        <v>31</v>
      </c>
      <c r="B128" s="251"/>
      <c r="C128" s="228" t="n">
        <v>6</v>
      </c>
      <c r="D128" s="228" t="n">
        <v>6</v>
      </c>
      <c r="E128" s="228"/>
      <c r="F128" s="228"/>
      <c r="G128" s="228"/>
      <c r="H128" s="228"/>
      <c r="I128" s="210"/>
      <c r="J128" s="226" t="n">
        <v>6.94</v>
      </c>
      <c r="K128" s="2" t="s">
        <v>809</v>
      </c>
      <c r="L128" s="0"/>
      <c r="M128" s="0"/>
      <c r="N128" s="0"/>
      <c r="O128" s="0"/>
      <c r="P128" s="0"/>
      <c r="Q128" s="0"/>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8.2" hidden="false" customHeight="true" outlineLevel="0" collapsed="false">
      <c r="A129" s="271" t="s">
        <v>458</v>
      </c>
      <c r="B129" s="271"/>
      <c r="C129" s="243"/>
      <c r="D129" s="283" t="n">
        <v>130</v>
      </c>
      <c r="E129" s="224"/>
      <c r="F129" s="224"/>
      <c r="G129" s="272"/>
      <c r="H129" s="272"/>
      <c r="I129" s="212"/>
      <c r="J129" s="0"/>
      <c r="K129" s="0"/>
      <c r="L129" s="0"/>
      <c r="M129" s="0"/>
      <c r="N129" s="0"/>
      <c r="O129" s="0"/>
      <c r="P129" s="0"/>
      <c r="Q129" s="0"/>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8.2" hidden="false" customHeight="true" outlineLevel="0" collapsed="false">
      <c r="A130" s="211"/>
      <c r="B130" s="211"/>
      <c r="C130" s="212"/>
      <c r="D130" s="212"/>
      <c r="E130" s="212"/>
      <c r="F130" s="212"/>
      <c r="G130" s="212"/>
      <c r="H130" s="212"/>
      <c r="I130" s="212"/>
      <c r="J130" s="0"/>
      <c r="K130" s="0"/>
      <c r="L130" s="0"/>
      <c r="M130" s="0"/>
      <c r="N130" s="0"/>
      <c r="O130" s="0"/>
      <c r="P130" s="0"/>
      <c r="Q130" s="0"/>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8.2" hidden="false" customHeight="true" outlineLevel="0" collapsed="false">
      <c r="A131" s="384" t="s">
        <v>459</v>
      </c>
      <c r="B131" s="384"/>
      <c r="C131" s="384"/>
      <c r="D131" s="384"/>
      <c r="E131" s="384"/>
      <c r="F131" s="384"/>
      <c r="G131" s="384"/>
      <c r="H131" s="384"/>
      <c r="I131" s="384"/>
      <c r="J131" s="384"/>
      <c r="K131" s="0"/>
      <c r="L131" s="0"/>
      <c r="M131" s="0"/>
      <c r="N131" s="0"/>
      <c r="O131" s="0"/>
      <c r="P131" s="0"/>
      <c r="Q131" s="0"/>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34.9" hidden="false" customHeight="true" outlineLevel="0" collapsed="false">
      <c r="A132" s="310" t="s">
        <v>460</v>
      </c>
      <c r="B132" s="310"/>
      <c r="C132" s="310"/>
      <c r="D132" s="310"/>
      <c r="E132" s="311" t="s">
        <v>461</v>
      </c>
      <c r="F132" s="311"/>
      <c r="G132" s="311" t="s">
        <v>462</v>
      </c>
      <c r="H132" s="311"/>
      <c r="I132" s="311"/>
      <c r="J132" s="219" t="s">
        <v>575</v>
      </c>
      <c r="K132" s="0"/>
      <c r="L132" s="0"/>
      <c r="M132" s="0"/>
      <c r="N132" s="0"/>
      <c r="O132" s="0"/>
      <c r="P132" s="0"/>
      <c r="Q132" s="0"/>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49.5" hidden="false" customHeight="false" outlineLevel="0" collapsed="false">
      <c r="A133" s="310" t="s">
        <v>464</v>
      </c>
      <c r="B133" s="310" t="s">
        <v>465</v>
      </c>
      <c r="C133" s="311" t="s">
        <v>466</v>
      </c>
      <c r="D133" s="311" t="s">
        <v>467</v>
      </c>
      <c r="E133" s="310" t="s">
        <v>468</v>
      </c>
      <c r="F133" s="310" t="s">
        <v>469</v>
      </c>
      <c r="G133" s="310" t="s">
        <v>470</v>
      </c>
      <c r="H133" s="310" t="s">
        <v>471</v>
      </c>
      <c r="I133" s="310" t="s">
        <v>472</v>
      </c>
      <c r="J133" s="219"/>
      <c r="K133" s="0"/>
      <c r="L133" s="0"/>
      <c r="M133" s="0"/>
      <c r="N133" s="0"/>
      <c r="O133" s="0"/>
      <c r="P133" s="0"/>
      <c r="Q133" s="0"/>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6.5" hidden="false" customHeight="false" outlineLevel="0" collapsed="false">
      <c r="A134" s="218" t="s">
        <v>810</v>
      </c>
      <c r="B134" s="218" t="s">
        <v>785</v>
      </c>
      <c r="C134" s="218" t="s">
        <v>811</v>
      </c>
      <c r="D134" s="218" t="s">
        <v>812</v>
      </c>
      <c r="E134" s="218" t="s">
        <v>813</v>
      </c>
      <c r="F134" s="218" t="s">
        <v>803</v>
      </c>
      <c r="G134" s="218" t="s">
        <v>512</v>
      </c>
      <c r="H134" s="218" t="s">
        <v>512</v>
      </c>
      <c r="I134" s="218" t="s">
        <v>512</v>
      </c>
      <c r="J134" s="321" t="n">
        <v>100</v>
      </c>
      <c r="K134" s="0"/>
      <c r="L134" s="0"/>
      <c r="M134" s="0"/>
      <c r="N134" s="0"/>
      <c r="O134" s="0"/>
      <c r="P134" s="0"/>
      <c r="Q134" s="0"/>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6.5" hidden="false" customHeight="false" outlineLevel="0" collapsed="false">
      <c r="A135" s="218" t="n">
        <f aca="false">A134*1.3</f>
        <v>6.37</v>
      </c>
      <c r="B135" s="218" t="n">
        <f aca="false">B134*1.3</f>
        <v>4.94</v>
      </c>
      <c r="C135" s="218" t="n">
        <f aca="false">C134*1.3</f>
        <v>27.69</v>
      </c>
      <c r="D135" s="218" t="n">
        <f aca="false">D134*1.3</f>
        <v>178.1</v>
      </c>
      <c r="E135" s="218" t="n">
        <f aca="false">E134*1.3</f>
        <v>81.9</v>
      </c>
      <c r="F135" s="218" t="n">
        <f aca="false">F134*1.3</f>
        <v>0.65</v>
      </c>
      <c r="G135" s="218" t="n">
        <f aca="false">G134*1.3</f>
        <v>0</v>
      </c>
      <c r="H135" s="218" t="n">
        <f aca="false">H134*1.3</f>
        <v>0</v>
      </c>
      <c r="I135" s="218" t="n">
        <f aca="false">I134*1.3</f>
        <v>0</v>
      </c>
      <c r="J135" s="321" t="n">
        <v>130</v>
      </c>
      <c r="K135" s="0"/>
      <c r="L135" s="0"/>
      <c r="M135" s="0"/>
      <c r="N135" s="0"/>
      <c r="O135" s="0"/>
      <c r="P135" s="0"/>
      <c r="Q135" s="0"/>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6.5" hidden="false" customHeight="false" outlineLevel="0" collapsed="false">
      <c r="A136" s="258" t="n">
        <f aca="false">A134*1.5</f>
        <v>7.35</v>
      </c>
      <c r="B136" s="258" t="n">
        <f aca="false">B134*1.5</f>
        <v>5.7</v>
      </c>
      <c r="C136" s="258" t="n">
        <f aca="false">C134*1.5</f>
        <v>31.95</v>
      </c>
      <c r="D136" s="258" t="n">
        <f aca="false">D134*1.5</f>
        <v>205.5</v>
      </c>
      <c r="E136" s="258" t="n">
        <f aca="false">E134*1.5</f>
        <v>94.5</v>
      </c>
      <c r="F136" s="258" t="n">
        <f aca="false">F134*1.5</f>
        <v>0.75</v>
      </c>
      <c r="G136" s="258" t="n">
        <f aca="false">G134*1.5</f>
        <v>0</v>
      </c>
      <c r="H136" s="258" t="n">
        <f aca="false">H134*1.5</f>
        <v>0</v>
      </c>
      <c r="I136" s="258" t="n">
        <f aca="false">I134*1.5</f>
        <v>0</v>
      </c>
      <c r="J136" s="321" t="n">
        <v>150</v>
      </c>
      <c r="K136" s="0"/>
      <c r="L136" s="0"/>
      <c r="M136" s="0"/>
      <c r="N136" s="0"/>
      <c r="O136" s="0"/>
      <c r="P136" s="0"/>
      <c r="Q136" s="0"/>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8.2" hidden="false" customHeight="true" outlineLevel="0" collapsed="false">
      <c r="A137" s="211" t="s">
        <v>482</v>
      </c>
      <c r="B137" s="211"/>
      <c r="C137" s="211"/>
      <c r="D137" s="211"/>
      <c r="E137" s="211"/>
      <c r="F137" s="211"/>
      <c r="G137" s="211"/>
      <c r="H137" s="211"/>
      <c r="I137" s="211"/>
      <c r="J137" s="210"/>
      <c r="K137" s="0"/>
      <c r="L137" s="0"/>
      <c r="M137" s="0"/>
      <c r="N137" s="0"/>
      <c r="O137" s="0"/>
      <c r="P137" s="0"/>
      <c r="Q137" s="0"/>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96.6" hidden="false" customHeight="true" outlineLevel="0" collapsed="false">
      <c r="A138" s="245" t="s">
        <v>814</v>
      </c>
      <c r="B138" s="245"/>
      <c r="C138" s="245"/>
      <c r="D138" s="245"/>
      <c r="E138" s="245"/>
      <c r="F138" s="245"/>
      <c r="G138" s="245"/>
      <c r="H138" s="245"/>
      <c r="I138" s="245"/>
      <c r="J138" s="245"/>
      <c r="K138" s="0"/>
      <c r="L138" s="0"/>
      <c r="M138" s="0"/>
      <c r="N138" s="0"/>
      <c r="O138" s="0"/>
      <c r="P138" s="0"/>
      <c r="Q138" s="0"/>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8.2" hidden="false" customHeight="true" outlineLevel="0" collapsed="false">
      <c r="A139" s="246" t="s">
        <v>484</v>
      </c>
      <c r="B139" s="246"/>
      <c r="C139" s="210" t="s">
        <v>485</v>
      </c>
      <c r="D139" s="210"/>
      <c r="E139" s="210"/>
      <c r="F139" s="210"/>
      <c r="G139" s="210"/>
      <c r="H139" s="210"/>
      <c r="I139" s="210"/>
      <c r="J139" s="0"/>
      <c r="K139" s="0"/>
      <c r="L139" s="0"/>
      <c r="M139" s="0"/>
      <c r="N139" s="0"/>
      <c r="O139" s="0"/>
      <c r="P139" s="0"/>
      <c r="Q139" s="0"/>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6.5" hidden="false" customHeight="false" outlineLevel="0" collapsed="false">
      <c r="A140" s="210"/>
      <c r="B140" s="210"/>
      <c r="C140" s="210"/>
      <c r="D140" s="210"/>
      <c r="E140" s="210"/>
      <c r="F140" s="210"/>
      <c r="G140" s="210"/>
      <c r="H140" s="210"/>
      <c r="I140" s="210"/>
      <c r="J140" s="0"/>
      <c r="K140" s="0"/>
      <c r="L140" s="0"/>
      <c r="M140" s="0"/>
      <c r="N140" s="0"/>
      <c r="O140" s="0"/>
      <c r="P140" s="0"/>
      <c r="Q140" s="0"/>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6.5" hidden="false" customHeight="false" outlineLevel="0" collapsed="false">
      <c r="A141" s="210" t="s">
        <v>496</v>
      </c>
      <c r="B141" s="210"/>
      <c r="C141" s="210" t="s">
        <v>497</v>
      </c>
      <c r="D141" s="210"/>
      <c r="E141" s="210"/>
      <c r="F141" s="210"/>
      <c r="G141" s="210"/>
      <c r="H141" s="210"/>
      <c r="I141" s="210"/>
      <c r="J141" s="0"/>
      <c r="K141" s="0"/>
      <c r="L141" s="0"/>
      <c r="M141" s="0"/>
      <c r="N141" s="0"/>
      <c r="O141" s="0"/>
      <c r="P141" s="0"/>
      <c r="Q141" s="0"/>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6.5" hidden="false" customHeight="false" outlineLevel="0" collapsed="false">
      <c r="A142" s="212" t="s">
        <v>687</v>
      </c>
      <c r="B142" s="0"/>
      <c r="C142" s="0"/>
      <c r="D142" s="0"/>
      <c r="E142" s="0"/>
      <c r="F142" s="0"/>
      <c r="G142" s="0"/>
      <c r="H142" s="0"/>
      <c r="I142" s="0"/>
      <c r="J142" s="0"/>
      <c r="K142" s="0"/>
      <c r="L142" s="0"/>
      <c r="M142" s="0"/>
      <c r="N142" s="0"/>
      <c r="O142" s="0"/>
      <c r="P142" s="0"/>
      <c r="Q142" s="0"/>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2.75" hidden="false" customHeight="false" outlineLevel="0" collapsed="false">
      <c r="A143" s="0"/>
      <c r="B143" s="0"/>
      <c r="C143" s="0"/>
      <c r="D143" s="0"/>
      <c r="E143" s="0"/>
      <c r="F143" s="0"/>
      <c r="G143" s="0"/>
      <c r="H143" s="0"/>
      <c r="I143" s="0"/>
      <c r="J143" s="0"/>
      <c r="K143" s="0"/>
      <c r="L143" s="0"/>
      <c r="M143" s="0"/>
      <c r="N143" s="0"/>
      <c r="O143" s="0"/>
      <c r="P143" s="0"/>
      <c r="Q143" s="0"/>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6.5" hidden="false" customHeight="false" outlineLevel="0" collapsed="false">
      <c r="A144" s="0"/>
      <c r="B144" s="0"/>
      <c r="C144" s="0"/>
      <c r="D144" s="0"/>
      <c r="E144" s="0"/>
      <c r="F144" s="0"/>
      <c r="G144" s="0"/>
      <c r="H144" s="0"/>
      <c r="I144" s="0"/>
      <c r="J144" s="0"/>
      <c r="K144" s="0"/>
      <c r="L144" s="0"/>
      <c r="M144" s="0"/>
      <c r="N144" s="0"/>
      <c r="O144" s="0"/>
      <c r="P144" s="0"/>
      <c r="Q144" s="0"/>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6" customFormat="false" ht="18.2" hidden="false" customHeight="true" outlineLevel="0" collapsed="false">
      <c r="A146" s="214" t="s">
        <v>441</v>
      </c>
      <c r="B146" s="214"/>
      <c r="C146" s="213" t="s">
        <v>815</v>
      </c>
      <c r="D146" s="213"/>
      <c r="E146" s="213"/>
      <c r="F146" s="213"/>
      <c r="G146" s="213"/>
      <c r="H146" s="213"/>
      <c r="I146" s="213"/>
      <c r="J146" s="0"/>
      <c r="K146" s="0"/>
      <c r="L146" s="0"/>
      <c r="M146" s="0"/>
      <c r="N146" s="0"/>
      <c r="O146" s="0"/>
      <c r="P146" s="0"/>
      <c r="Q146" s="0"/>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8.2" hidden="false" customHeight="true" outlineLevel="0" collapsed="false">
      <c r="A147" s="214" t="s">
        <v>443</v>
      </c>
      <c r="B147" s="214"/>
      <c r="C147" s="377" t="s">
        <v>816</v>
      </c>
      <c r="D147" s="377"/>
      <c r="E147" s="377"/>
      <c r="F147" s="377"/>
      <c r="G147" s="377"/>
      <c r="H147" s="377"/>
      <c r="I147" s="385"/>
      <c r="J147" s="0"/>
      <c r="K147" s="0"/>
      <c r="L147" s="0"/>
      <c r="M147" s="0"/>
      <c r="N147" s="0"/>
      <c r="O147" s="0"/>
      <c r="P147" s="0"/>
      <c r="Q147" s="0"/>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8.4" hidden="false" customHeight="true" outlineLevel="0" collapsed="false">
      <c r="A148" s="265" t="s">
        <v>445</v>
      </c>
      <c r="B148" s="265"/>
      <c r="C148" s="128" t="s">
        <v>499</v>
      </c>
      <c r="D148" s="128"/>
      <c r="E148" s="128"/>
      <c r="F148" s="128"/>
      <c r="G148" s="128"/>
      <c r="H148" s="128"/>
      <c r="I148" s="128"/>
      <c r="J148" s="0"/>
      <c r="K148" s="0"/>
      <c r="L148" s="0"/>
      <c r="M148" s="0"/>
      <c r="N148" s="0"/>
      <c r="O148" s="0"/>
      <c r="P148" s="0"/>
      <c r="Q148" s="0"/>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8.2" hidden="false" customHeight="true" outlineLevel="0" collapsed="false">
      <c r="A149" s="387"/>
      <c r="B149" s="387"/>
      <c r="C149" s="388"/>
      <c r="D149" s="388"/>
      <c r="E149" s="388"/>
      <c r="F149" s="388"/>
      <c r="G149" s="388"/>
      <c r="H149" s="388"/>
      <c r="I149" s="298"/>
      <c r="J149" s="0"/>
      <c r="K149" s="0"/>
      <c r="L149" s="0"/>
      <c r="M149" s="0"/>
      <c r="N149" s="0"/>
      <c r="O149" s="0"/>
      <c r="P149" s="0"/>
      <c r="Q149" s="0"/>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8.4" hidden="false" customHeight="true" outlineLevel="0" collapsed="false">
      <c r="A150" s="380" t="s">
        <v>448</v>
      </c>
      <c r="B150" s="380"/>
      <c r="C150" s="381" t="s">
        <v>449</v>
      </c>
      <c r="D150" s="381"/>
      <c r="E150" s="381"/>
      <c r="F150" s="381"/>
      <c r="G150" s="381"/>
      <c r="H150" s="381"/>
      <c r="I150" s="267"/>
      <c r="J150" s="0"/>
      <c r="K150" s="0"/>
      <c r="L150" s="0"/>
      <c r="M150" s="0"/>
      <c r="N150" s="0"/>
      <c r="O150" s="0"/>
      <c r="P150" s="0"/>
      <c r="Q150" s="0"/>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6.5" hidden="false" customHeight="false" outlineLevel="0" collapsed="false">
      <c r="A151" s="380"/>
      <c r="B151" s="380"/>
      <c r="C151" s="380" t="s">
        <v>450</v>
      </c>
      <c r="D151" s="380"/>
      <c r="E151" s="380" t="s">
        <v>450</v>
      </c>
      <c r="F151" s="380"/>
      <c r="G151" s="380"/>
      <c r="H151" s="380"/>
      <c r="I151" s="267"/>
      <c r="J151" s="0"/>
      <c r="K151" s="0"/>
      <c r="L151" s="0"/>
      <c r="M151" s="0"/>
      <c r="N151" s="0"/>
      <c r="O151" s="0"/>
      <c r="P151" s="0"/>
      <c r="Q151" s="0"/>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6.5" hidden="false" customHeight="false" outlineLevel="0" collapsed="false">
      <c r="A152" s="380"/>
      <c r="B152" s="380"/>
      <c r="C152" s="218" t="s">
        <v>451</v>
      </c>
      <c r="D152" s="218" t="s">
        <v>452</v>
      </c>
      <c r="E152" s="218" t="s">
        <v>451</v>
      </c>
      <c r="F152" s="218"/>
      <c r="G152" s="218" t="s">
        <v>452</v>
      </c>
      <c r="H152" s="218"/>
      <c r="I152" s="389"/>
      <c r="J152" s="226"/>
      <c r="K152" s="0"/>
      <c r="L152" s="0"/>
      <c r="M152" s="0"/>
      <c r="N152" s="0"/>
      <c r="O152" s="0"/>
      <c r="P152" s="0"/>
      <c r="Q152" s="0"/>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8.4" hidden="false" customHeight="true" outlineLevel="0" collapsed="false">
      <c r="A153" s="249" t="s">
        <v>638</v>
      </c>
      <c r="B153" s="249"/>
      <c r="C153" s="228" t="n">
        <v>61.5</v>
      </c>
      <c r="D153" s="228" t="n">
        <v>61.5</v>
      </c>
      <c r="E153" s="228" t="n">
        <v>56.76</v>
      </c>
      <c r="F153" s="228"/>
      <c r="G153" s="228" t="n">
        <v>56.76</v>
      </c>
      <c r="H153" s="228"/>
      <c r="I153" s="298"/>
      <c r="J153" s="222" t="n">
        <v>46</v>
      </c>
      <c r="K153" s="0"/>
      <c r="L153" s="0"/>
      <c r="M153" s="0"/>
      <c r="N153" s="0"/>
      <c r="O153" s="0"/>
      <c r="P153" s="0"/>
      <c r="Q153" s="0"/>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8.4" hidden="false" customHeight="true" outlineLevel="0" collapsed="false">
      <c r="A154" s="251" t="s">
        <v>454</v>
      </c>
      <c r="B154" s="251"/>
      <c r="C154" s="228" t="n">
        <v>92.3</v>
      </c>
      <c r="D154" s="228" t="n">
        <v>92.3</v>
      </c>
      <c r="E154" s="228" t="n">
        <v>85.2</v>
      </c>
      <c r="F154" s="228"/>
      <c r="G154" s="228" t="n">
        <v>85.2</v>
      </c>
      <c r="H154" s="228"/>
      <c r="I154" s="0"/>
      <c r="J154" s="226" t="n">
        <v>70</v>
      </c>
      <c r="K154" s="0"/>
      <c r="L154" s="0"/>
      <c r="M154" s="0"/>
      <c r="N154" s="0"/>
      <c r="O154" s="0"/>
      <c r="P154" s="0"/>
      <c r="Q154" s="0"/>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8.4" hidden="false" customHeight="true" outlineLevel="0" collapsed="false">
      <c r="A155" s="251" t="s">
        <v>455</v>
      </c>
      <c r="B155" s="251"/>
      <c r="C155" s="228" t="n">
        <v>1</v>
      </c>
      <c r="D155" s="228" t="n">
        <v>1</v>
      </c>
      <c r="E155" s="228" t="n">
        <f aca="false">J155*1.5</f>
        <v>0.795</v>
      </c>
      <c r="F155" s="228"/>
      <c r="G155" s="228" t="n">
        <f aca="false">K155*1.5</f>
        <v>0</v>
      </c>
      <c r="H155" s="228"/>
      <c r="I155" s="0"/>
      <c r="J155" s="226" t="n">
        <v>0.53</v>
      </c>
      <c r="K155" s="0"/>
      <c r="L155" s="0"/>
      <c r="M155" s="0"/>
      <c r="N155" s="0"/>
      <c r="O155" s="0"/>
      <c r="P155" s="0"/>
      <c r="Q155" s="0"/>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8.4" hidden="false" customHeight="true" outlineLevel="0" collapsed="false">
      <c r="A156" s="251" t="s">
        <v>31</v>
      </c>
      <c r="B156" s="251"/>
      <c r="C156" s="228" t="n">
        <v>5</v>
      </c>
      <c r="D156" s="228" t="n">
        <v>5</v>
      </c>
      <c r="E156" s="228" t="n">
        <v>4.5</v>
      </c>
      <c r="F156" s="228"/>
      <c r="G156" s="228" t="n">
        <v>4.5</v>
      </c>
      <c r="H156" s="228"/>
      <c r="I156" s="0"/>
      <c r="J156" s="226" t="n">
        <v>5</v>
      </c>
      <c r="K156" s="0"/>
      <c r="L156" s="0"/>
      <c r="M156" s="0"/>
      <c r="N156" s="0"/>
      <c r="O156" s="0"/>
      <c r="P156" s="0"/>
      <c r="Q156" s="0"/>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8.2" hidden="false" customHeight="true" outlineLevel="0" collapsed="false">
      <c r="A157" s="271" t="s">
        <v>458</v>
      </c>
      <c r="B157" s="271"/>
      <c r="C157" s="243"/>
      <c r="D157" s="283" t="n">
        <v>130</v>
      </c>
      <c r="E157" s="224"/>
      <c r="F157" s="224"/>
      <c r="G157" s="272" t="n">
        <v>120</v>
      </c>
      <c r="H157" s="272"/>
      <c r="I157" s="298"/>
      <c r="J157" s="226"/>
      <c r="K157" s="0"/>
      <c r="L157" s="0"/>
      <c r="M157" s="0"/>
      <c r="N157" s="0"/>
      <c r="O157" s="0"/>
      <c r="P157" s="0"/>
      <c r="Q157" s="0"/>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8.2" hidden="false" customHeight="true" outlineLevel="0" collapsed="false">
      <c r="A158" s="297"/>
      <c r="B158" s="297"/>
      <c r="C158" s="298"/>
      <c r="D158" s="298"/>
      <c r="E158" s="298"/>
      <c r="F158" s="298"/>
      <c r="G158" s="298"/>
      <c r="H158" s="298"/>
      <c r="I158" s="298"/>
      <c r="J158" s="0"/>
      <c r="K158" s="0"/>
      <c r="L158" s="0"/>
      <c r="M158" s="0"/>
      <c r="N158" s="0"/>
      <c r="O158" s="0"/>
      <c r="P158" s="0"/>
      <c r="Q158" s="0"/>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8.2" hidden="false" customHeight="true" outlineLevel="0" collapsed="false">
      <c r="A159" s="384" t="s">
        <v>459</v>
      </c>
      <c r="B159" s="384"/>
      <c r="C159" s="384"/>
      <c r="D159" s="384"/>
      <c r="E159" s="384"/>
      <c r="F159" s="384"/>
      <c r="G159" s="384"/>
      <c r="H159" s="384"/>
      <c r="I159" s="384"/>
      <c r="J159" s="384"/>
      <c r="K159" s="0"/>
      <c r="L159" s="0"/>
      <c r="M159" s="0"/>
      <c r="N159" s="0"/>
      <c r="O159" s="0"/>
      <c r="P159" s="0"/>
      <c r="Q159" s="0"/>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34.9" hidden="false" customHeight="true" outlineLevel="0" collapsed="false">
      <c r="A160" s="310" t="s">
        <v>460</v>
      </c>
      <c r="B160" s="310"/>
      <c r="C160" s="310"/>
      <c r="D160" s="310"/>
      <c r="E160" s="311" t="s">
        <v>461</v>
      </c>
      <c r="F160" s="311"/>
      <c r="G160" s="311" t="s">
        <v>462</v>
      </c>
      <c r="H160" s="311"/>
      <c r="I160" s="311"/>
      <c r="J160" s="219" t="s">
        <v>575</v>
      </c>
      <c r="K160" s="0"/>
      <c r="L160" s="0"/>
      <c r="M160" s="0"/>
      <c r="N160" s="0"/>
      <c r="O160" s="0"/>
      <c r="P160" s="0"/>
      <c r="Q160" s="0"/>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49.5" hidden="false" customHeight="false" outlineLevel="0" collapsed="false">
      <c r="A161" s="310" t="s">
        <v>464</v>
      </c>
      <c r="B161" s="310" t="s">
        <v>465</v>
      </c>
      <c r="C161" s="311" t="s">
        <v>466</v>
      </c>
      <c r="D161" s="311" t="s">
        <v>467</v>
      </c>
      <c r="E161" s="310" t="s">
        <v>468</v>
      </c>
      <c r="F161" s="310" t="s">
        <v>469</v>
      </c>
      <c r="G161" s="310" t="s">
        <v>470</v>
      </c>
      <c r="H161" s="310" t="s">
        <v>471</v>
      </c>
      <c r="I161" s="310" t="s">
        <v>472</v>
      </c>
      <c r="J161" s="219"/>
      <c r="K161" s="0"/>
      <c r="L161" s="0"/>
      <c r="M161" s="0"/>
      <c r="N161" s="0"/>
      <c r="O161" s="0"/>
      <c r="P161" s="0"/>
      <c r="Q161" s="0"/>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6.5" hidden="false" customHeight="false" outlineLevel="0" collapsed="false">
      <c r="A162" s="218" t="n">
        <v>3.4</v>
      </c>
      <c r="B162" s="218" t="s">
        <v>534</v>
      </c>
      <c r="C162" s="218" t="n">
        <v>24.9</v>
      </c>
      <c r="D162" s="218" t="n">
        <v>247</v>
      </c>
      <c r="E162" s="218" t="s">
        <v>817</v>
      </c>
      <c r="F162" s="218" t="s">
        <v>691</v>
      </c>
      <c r="G162" s="218" t="s">
        <v>480</v>
      </c>
      <c r="H162" s="218" t="s">
        <v>479</v>
      </c>
      <c r="I162" s="218" t="n">
        <v>0</v>
      </c>
      <c r="J162" s="321" t="n">
        <v>120</v>
      </c>
      <c r="K162" s="0"/>
      <c r="L162" s="0"/>
      <c r="M162" s="0"/>
      <c r="N162" s="0"/>
      <c r="O162" s="0"/>
      <c r="P162" s="0"/>
      <c r="Q162" s="0"/>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6.5" hidden="false" customHeight="false" outlineLevel="0" collapsed="false">
      <c r="A163" s="218" t="n">
        <v>3.7</v>
      </c>
      <c r="B163" s="218" t="n">
        <v>5</v>
      </c>
      <c r="C163" s="218" t="n">
        <v>27</v>
      </c>
      <c r="D163" s="218" t="n">
        <v>228</v>
      </c>
      <c r="E163" s="218" t="n">
        <f aca="false">E162*1.3</f>
        <v>20.67</v>
      </c>
      <c r="F163" s="218" t="n">
        <f aca="false">F162*1.3</f>
        <v>3.64</v>
      </c>
      <c r="G163" s="218" t="n">
        <f aca="false">G162*1.3</f>
        <v>0.26</v>
      </c>
      <c r="H163" s="218" t="n">
        <f aca="false">H162*1.3</f>
        <v>0.13</v>
      </c>
      <c r="I163" s="218" t="n">
        <v>0</v>
      </c>
      <c r="J163" s="321" t="n">
        <v>130</v>
      </c>
      <c r="K163" s="0"/>
      <c r="L163" s="0"/>
      <c r="M163" s="0"/>
      <c r="N163" s="0"/>
      <c r="O163" s="0"/>
      <c r="P163" s="0"/>
      <c r="Q163" s="0"/>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6.5" hidden="false" customHeight="false" outlineLevel="0" collapsed="false">
      <c r="A164" s="258" t="n">
        <f aca="false">A162*1.5</f>
        <v>5.1</v>
      </c>
      <c r="B164" s="258" t="n">
        <f aca="false">B162*1.5</f>
        <v>6.9</v>
      </c>
      <c r="C164" s="258" t="n">
        <f aca="false">C162*1.5</f>
        <v>37.35</v>
      </c>
      <c r="D164" s="258" t="n">
        <f aca="false">D162*1.5</f>
        <v>370.5</v>
      </c>
      <c r="E164" s="258" t="n">
        <f aca="false">E162*1.5</f>
        <v>23.85</v>
      </c>
      <c r="F164" s="258" t="n">
        <f aca="false">F162*1.5</f>
        <v>4.2</v>
      </c>
      <c r="G164" s="258" t="n">
        <f aca="false">G162*1.5</f>
        <v>0.3</v>
      </c>
      <c r="H164" s="258" t="n">
        <f aca="false">H162*1.5</f>
        <v>0.15</v>
      </c>
      <c r="I164" s="258" t="n">
        <f aca="false">I162*1.5</f>
        <v>0</v>
      </c>
      <c r="J164" s="321" t="n">
        <v>150</v>
      </c>
      <c r="K164" s="0"/>
      <c r="L164" s="0"/>
      <c r="M164" s="0"/>
      <c r="N164" s="0"/>
      <c r="O164" s="0"/>
      <c r="P164" s="0"/>
      <c r="Q164" s="0"/>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8.2" hidden="false" customHeight="true" outlineLevel="0" collapsed="false">
      <c r="A165" s="211" t="s">
        <v>482</v>
      </c>
      <c r="B165" s="211"/>
      <c r="C165" s="211"/>
      <c r="D165" s="211"/>
      <c r="E165" s="211"/>
      <c r="F165" s="211"/>
      <c r="G165" s="211"/>
      <c r="H165" s="211"/>
      <c r="I165" s="211"/>
      <c r="J165" s="210"/>
      <c r="K165" s="0"/>
      <c r="L165" s="0"/>
      <c r="M165" s="0"/>
      <c r="N165" s="0"/>
      <c r="O165" s="0"/>
      <c r="P165" s="0"/>
      <c r="Q165" s="0"/>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28.45" hidden="false" customHeight="true" outlineLevel="0" collapsed="false">
      <c r="A166" s="245" t="s">
        <v>818</v>
      </c>
      <c r="B166" s="245"/>
      <c r="C166" s="245"/>
      <c r="D166" s="245"/>
      <c r="E166" s="245"/>
      <c r="F166" s="245"/>
      <c r="G166" s="245"/>
      <c r="H166" s="245"/>
      <c r="I166" s="245"/>
      <c r="J166" s="245"/>
      <c r="K166" s="0"/>
      <c r="L166" s="0"/>
      <c r="M166" s="0"/>
      <c r="N166" s="0"/>
      <c r="O166" s="0"/>
      <c r="P166" s="0"/>
      <c r="Q166" s="0"/>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8.2" hidden="false" customHeight="true" outlineLevel="0" collapsed="false">
      <c r="A167" s="246" t="s">
        <v>484</v>
      </c>
      <c r="B167" s="246"/>
      <c r="C167" s="210" t="s">
        <v>485</v>
      </c>
      <c r="D167" s="0"/>
      <c r="E167" s="0"/>
      <c r="F167" s="0"/>
      <c r="G167" s="0"/>
      <c r="H167" s="0"/>
      <c r="I167" s="0"/>
      <c r="J167" s="0"/>
      <c r="K167" s="0"/>
      <c r="L167" s="0"/>
      <c r="M167" s="0"/>
      <c r="N167" s="0"/>
      <c r="O167" s="0"/>
      <c r="P167" s="0"/>
      <c r="Q167" s="0"/>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2.75" hidden="false" customHeight="false" outlineLevel="0" collapsed="false">
      <c r="A168" s="0"/>
      <c r="B168" s="0"/>
      <c r="C168" s="0"/>
      <c r="D168" s="0"/>
      <c r="E168" s="0"/>
      <c r="F168" s="0"/>
      <c r="G168" s="0"/>
      <c r="H168" s="0"/>
      <c r="I168" s="0"/>
      <c r="J168" s="0"/>
      <c r="K168" s="0"/>
      <c r="L168" s="0"/>
      <c r="M168" s="0"/>
      <c r="N168" s="0"/>
      <c r="O168" s="0"/>
      <c r="P168" s="0"/>
      <c r="Q168" s="0"/>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6.5" hidden="false" customHeight="false" outlineLevel="0" collapsed="false">
      <c r="A169" s="210" t="s">
        <v>496</v>
      </c>
      <c r="B169" s="0"/>
      <c r="C169" s="2" t="s">
        <v>497</v>
      </c>
      <c r="D169" s="0"/>
      <c r="E169" s="0"/>
      <c r="F169" s="0"/>
      <c r="G169" s="0"/>
      <c r="H169" s="0"/>
      <c r="I169" s="0"/>
      <c r="J169" s="0"/>
      <c r="K169" s="0"/>
      <c r="L169" s="0"/>
      <c r="M169" s="0"/>
      <c r="N169" s="0"/>
      <c r="O169" s="0"/>
      <c r="P169" s="0"/>
      <c r="Q169" s="0"/>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6.5" hidden="false" customHeight="false" outlineLevel="0" collapsed="false">
      <c r="A170" s="212" t="s">
        <v>687</v>
      </c>
      <c r="B170" s="0"/>
      <c r="C170" s="0"/>
      <c r="D170" s="0"/>
      <c r="E170" s="0"/>
      <c r="F170" s="0"/>
      <c r="G170" s="0"/>
      <c r="H170" s="0"/>
      <c r="I170" s="0"/>
      <c r="J170" s="0"/>
      <c r="K170" s="0"/>
      <c r="L170" s="0"/>
      <c r="M170" s="0"/>
      <c r="N170" s="0"/>
      <c r="O170" s="0"/>
      <c r="P170" s="0"/>
      <c r="Q170" s="0"/>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2.75" hidden="false" customHeight="false" outlineLevel="0" collapsed="false">
      <c r="A171" s="0"/>
      <c r="B171" s="0"/>
      <c r="C171" s="0"/>
      <c r="D171" s="0"/>
      <c r="E171" s="0"/>
      <c r="F171" s="0"/>
      <c r="G171" s="0"/>
      <c r="H171" s="0"/>
      <c r="I171" s="0"/>
      <c r="J171" s="0"/>
      <c r="K171" s="0"/>
      <c r="L171" s="0"/>
      <c r="M171" s="0"/>
      <c r="N171" s="0"/>
      <c r="O171" s="0"/>
      <c r="P171" s="0"/>
      <c r="Q171" s="0"/>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6.5" hidden="false" customHeight="false" outlineLevel="0" collapsed="false">
      <c r="A172" s="0"/>
      <c r="B172" s="0"/>
      <c r="C172" s="0"/>
      <c r="D172" s="0"/>
      <c r="E172" s="0"/>
      <c r="F172" s="0"/>
      <c r="G172" s="0"/>
      <c r="H172" s="0"/>
      <c r="I172" s="0"/>
      <c r="J172" s="0"/>
      <c r="K172" s="0"/>
      <c r="L172" s="0"/>
      <c r="M172" s="0"/>
      <c r="N172" s="0"/>
      <c r="O172" s="0"/>
      <c r="P172" s="0"/>
      <c r="Q172" s="0"/>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4" customFormat="false" ht="16.15" hidden="false" customHeight="true" outlineLevel="0" collapsed="false">
      <c r="A174" s="390" t="s">
        <v>441</v>
      </c>
      <c r="B174" s="390"/>
      <c r="C174" s="391" t="s">
        <v>819</v>
      </c>
      <c r="D174" s="391"/>
      <c r="E174" s="391"/>
      <c r="F174" s="391"/>
      <c r="G174" s="391"/>
      <c r="H174" s="391"/>
      <c r="I174" s="391"/>
      <c r="J174" s="0"/>
      <c r="K174" s="0"/>
      <c r="L174" s="0"/>
      <c r="M174" s="0"/>
      <c r="N174" s="0"/>
      <c r="O174" s="0"/>
      <c r="P174" s="0"/>
      <c r="Q174" s="0"/>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6.15" hidden="false" customHeight="true" outlineLevel="0" collapsed="false">
      <c r="A175" s="390" t="s">
        <v>443</v>
      </c>
      <c r="B175" s="390"/>
      <c r="C175" s="392" t="s">
        <v>820</v>
      </c>
      <c r="D175" s="393"/>
      <c r="E175" s="393"/>
      <c r="F175" s="393"/>
      <c r="G175" s="393"/>
      <c r="H175" s="393"/>
      <c r="I175" s="394"/>
      <c r="J175" s="0"/>
      <c r="K175" s="0"/>
      <c r="L175" s="0"/>
      <c r="M175" s="0"/>
      <c r="N175" s="0"/>
      <c r="O175" s="0"/>
      <c r="P175" s="0"/>
      <c r="Q175" s="0"/>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6.7" hidden="false" customHeight="true" outlineLevel="0" collapsed="false">
      <c r="A176" s="265" t="s">
        <v>445</v>
      </c>
      <c r="B176" s="265"/>
      <c r="C176" s="128" t="s">
        <v>499</v>
      </c>
      <c r="D176" s="128"/>
      <c r="E176" s="128"/>
      <c r="F176" s="128"/>
      <c r="G176" s="128"/>
      <c r="H176" s="128"/>
      <c r="I176" s="128"/>
      <c r="J176" s="0"/>
      <c r="K176" s="0"/>
      <c r="L176" s="0"/>
      <c r="M176" s="0"/>
      <c r="N176" s="0"/>
      <c r="O176" s="0"/>
      <c r="P176" s="0"/>
      <c r="Q176" s="0"/>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6.15" hidden="false" customHeight="true" outlineLevel="0" collapsed="false">
      <c r="A177" s="128"/>
      <c r="B177" s="128"/>
      <c r="C177" s="217"/>
      <c r="D177" s="217"/>
      <c r="E177" s="217"/>
      <c r="F177" s="217"/>
      <c r="G177" s="217"/>
      <c r="H177" s="217"/>
      <c r="I177" s="212"/>
      <c r="J177" s="0"/>
      <c r="K177" s="0"/>
      <c r="L177" s="0"/>
      <c r="M177" s="0"/>
      <c r="N177" s="0"/>
      <c r="O177" s="0"/>
      <c r="P177" s="0"/>
      <c r="Q177" s="0"/>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7.65" hidden="false" customHeight="true" outlineLevel="0" collapsed="false">
      <c r="A178" s="380" t="s">
        <v>448</v>
      </c>
      <c r="B178" s="380"/>
      <c r="C178" s="381" t="s">
        <v>449</v>
      </c>
      <c r="D178" s="381"/>
      <c r="E178" s="381"/>
      <c r="F178" s="381"/>
      <c r="G178" s="381"/>
      <c r="H178" s="381"/>
      <c r="I178" s="267"/>
      <c r="J178" s="0"/>
      <c r="K178" s="0"/>
      <c r="L178" s="0"/>
      <c r="M178" s="0"/>
      <c r="N178" s="0"/>
      <c r="O178" s="0"/>
      <c r="P178" s="0"/>
      <c r="Q178" s="0"/>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6.5" hidden="false" customHeight="false" outlineLevel="0" collapsed="false">
      <c r="A179" s="380"/>
      <c r="B179" s="380"/>
      <c r="C179" s="380" t="s">
        <v>450</v>
      </c>
      <c r="D179" s="380"/>
      <c r="E179" s="380" t="s">
        <v>450</v>
      </c>
      <c r="F179" s="380"/>
      <c r="G179" s="380"/>
      <c r="H179" s="380"/>
      <c r="I179" s="267"/>
      <c r="J179" s="0"/>
      <c r="K179" s="0"/>
      <c r="L179" s="0"/>
      <c r="M179" s="0"/>
      <c r="N179" s="0"/>
      <c r="O179" s="0"/>
      <c r="P179" s="0"/>
      <c r="Q179" s="0"/>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6.5" hidden="false" customHeight="false" outlineLevel="0" collapsed="false">
      <c r="A180" s="380"/>
      <c r="B180" s="380"/>
      <c r="C180" s="218" t="s">
        <v>451</v>
      </c>
      <c r="D180" s="218" t="s">
        <v>452</v>
      </c>
      <c r="E180" s="218" t="s">
        <v>451</v>
      </c>
      <c r="F180" s="218"/>
      <c r="G180" s="218" t="s">
        <v>452</v>
      </c>
      <c r="H180" s="218"/>
      <c r="I180" s="220"/>
      <c r="J180" s="0"/>
      <c r="K180" s="0"/>
      <c r="L180" s="0"/>
      <c r="M180" s="0"/>
      <c r="N180" s="0"/>
      <c r="O180" s="0"/>
      <c r="P180" s="0"/>
      <c r="Q180" s="0"/>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6.7" hidden="false" customHeight="true" outlineLevel="0" collapsed="false">
      <c r="A181" s="249" t="s">
        <v>789</v>
      </c>
      <c r="B181" s="249"/>
      <c r="C181" s="228" t="n">
        <v>95.7</v>
      </c>
      <c r="D181" s="228" t="n">
        <v>750</v>
      </c>
      <c r="E181" s="228"/>
      <c r="F181" s="228"/>
      <c r="G181" s="382"/>
      <c r="H181" s="382"/>
      <c r="I181" s="383" t="n">
        <v>119.2</v>
      </c>
      <c r="J181" s="0"/>
      <c r="K181" s="0"/>
      <c r="L181" s="0"/>
      <c r="M181" s="0"/>
      <c r="N181" s="0"/>
      <c r="O181" s="0"/>
      <c r="P181" s="0"/>
      <c r="Q181" s="0"/>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6.7" hidden="false" customHeight="true" outlineLevel="0" collapsed="false">
      <c r="A182" s="249" t="s">
        <v>789</v>
      </c>
      <c r="B182" s="249"/>
      <c r="C182" s="228" t="n">
        <v>101.9</v>
      </c>
      <c r="D182" s="228"/>
      <c r="E182" s="228"/>
      <c r="F182" s="228"/>
      <c r="G182" s="382"/>
      <c r="H182" s="382"/>
      <c r="I182" s="383"/>
      <c r="J182" s="0"/>
      <c r="K182" s="0"/>
      <c r="L182" s="0"/>
      <c r="M182" s="0"/>
      <c r="N182" s="0"/>
      <c r="O182" s="0"/>
      <c r="P182" s="0"/>
      <c r="Q182" s="0"/>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6.7" hidden="false" customHeight="true" outlineLevel="0" collapsed="false">
      <c r="A183" s="249" t="s">
        <v>118</v>
      </c>
      <c r="B183" s="249"/>
      <c r="C183" s="228" t="n">
        <v>20.8</v>
      </c>
      <c r="D183" s="228" t="n">
        <v>17.5</v>
      </c>
      <c r="E183" s="228"/>
      <c r="F183" s="228"/>
      <c r="G183" s="382"/>
      <c r="H183" s="382"/>
      <c r="I183" s="383"/>
      <c r="J183" s="0"/>
      <c r="K183" s="0"/>
      <c r="L183" s="0"/>
      <c r="M183" s="0"/>
      <c r="N183" s="0"/>
      <c r="O183" s="0"/>
      <c r="P183" s="0"/>
      <c r="Q183" s="0"/>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6.7" hidden="false" customHeight="true" outlineLevel="0" collapsed="false">
      <c r="A184" s="249" t="s">
        <v>128</v>
      </c>
      <c r="B184" s="249"/>
      <c r="C184" s="228" t="n">
        <v>10</v>
      </c>
      <c r="D184" s="228" t="n">
        <v>10</v>
      </c>
      <c r="E184" s="228"/>
      <c r="F184" s="228"/>
      <c r="G184" s="382"/>
      <c r="H184" s="382"/>
      <c r="I184" s="383"/>
      <c r="J184" s="0"/>
      <c r="K184" s="0"/>
      <c r="L184" s="0"/>
      <c r="M184" s="0"/>
      <c r="N184" s="0"/>
      <c r="O184" s="0"/>
      <c r="P184" s="0"/>
      <c r="Q184" s="0"/>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6.7" hidden="false" customHeight="true" outlineLevel="0" collapsed="false">
      <c r="A185" s="249" t="s">
        <v>58</v>
      </c>
      <c r="B185" s="249"/>
      <c r="C185" s="228" t="n">
        <v>7.5</v>
      </c>
      <c r="D185" s="228" t="n">
        <v>7.5</v>
      </c>
      <c r="E185" s="228"/>
      <c r="F185" s="228"/>
      <c r="G185" s="382"/>
      <c r="H185" s="382"/>
      <c r="I185" s="383"/>
      <c r="J185" s="0"/>
      <c r="K185" s="0"/>
      <c r="L185" s="0"/>
      <c r="M185" s="0"/>
      <c r="N185" s="0"/>
      <c r="O185" s="0"/>
      <c r="P185" s="0"/>
      <c r="Q185" s="0"/>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6.7" hidden="false" customHeight="true" outlineLevel="0" collapsed="false">
      <c r="A186" s="249" t="s">
        <v>21</v>
      </c>
      <c r="B186" s="249"/>
      <c r="C186" s="228" t="n">
        <v>1.2</v>
      </c>
      <c r="D186" s="228" t="n">
        <v>1.2</v>
      </c>
      <c r="E186" s="228"/>
      <c r="F186" s="228"/>
      <c r="G186" s="382"/>
      <c r="H186" s="382"/>
      <c r="I186" s="383"/>
      <c r="J186" s="0"/>
      <c r="K186" s="0"/>
      <c r="L186" s="0"/>
      <c r="M186" s="0"/>
      <c r="N186" s="0"/>
      <c r="O186" s="0"/>
      <c r="P186" s="0"/>
      <c r="Q186" s="0"/>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6.7" hidden="false" customHeight="true" outlineLevel="0" collapsed="false">
      <c r="A187" s="249" t="s">
        <v>455</v>
      </c>
      <c r="B187" s="249"/>
      <c r="C187" s="228" t="n">
        <v>0.5</v>
      </c>
      <c r="D187" s="228" t="n">
        <v>0.5</v>
      </c>
      <c r="E187" s="228"/>
      <c r="F187" s="228"/>
      <c r="G187" s="382"/>
      <c r="H187" s="382"/>
      <c r="I187" s="383"/>
      <c r="J187" s="0"/>
      <c r="K187" s="0"/>
      <c r="L187" s="0"/>
      <c r="M187" s="0"/>
      <c r="N187" s="0"/>
      <c r="O187" s="0"/>
      <c r="P187" s="0"/>
      <c r="Q187" s="0"/>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6.15" hidden="false" customHeight="true" outlineLevel="0" collapsed="false">
      <c r="A188" s="271" t="s">
        <v>458</v>
      </c>
      <c r="B188" s="271"/>
      <c r="C188" s="243"/>
      <c r="D188" s="283" t="n">
        <v>100</v>
      </c>
      <c r="E188" s="224"/>
      <c r="F188" s="224"/>
      <c r="G188" s="272"/>
      <c r="H188" s="272"/>
      <c r="I188" s="212"/>
      <c r="J188" s="0"/>
      <c r="K188" s="0"/>
      <c r="L188" s="0"/>
      <c r="M188" s="0"/>
      <c r="N188" s="0"/>
      <c r="O188" s="0"/>
      <c r="P188" s="0"/>
      <c r="Q188" s="0"/>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6.15" hidden="false" customHeight="true" outlineLevel="0" collapsed="false">
      <c r="A189" s="211"/>
      <c r="B189" s="211"/>
      <c r="C189" s="212"/>
      <c r="D189" s="212"/>
      <c r="E189" s="212"/>
      <c r="F189" s="212"/>
      <c r="G189" s="212"/>
      <c r="H189" s="212"/>
      <c r="I189" s="212"/>
      <c r="J189" s="0"/>
      <c r="K189" s="0"/>
      <c r="L189" s="0"/>
      <c r="M189" s="0"/>
      <c r="N189" s="0"/>
      <c r="O189" s="0"/>
      <c r="P189" s="0"/>
      <c r="Q189" s="0"/>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6.15" hidden="false" customHeight="true" outlineLevel="0" collapsed="false">
      <c r="A190" s="384" t="s">
        <v>459</v>
      </c>
      <c r="B190" s="384"/>
      <c r="C190" s="384"/>
      <c r="D190" s="384"/>
      <c r="E190" s="384"/>
      <c r="F190" s="384"/>
      <c r="G190" s="384"/>
      <c r="H190" s="384"/>
      <c r="I190" s="384"/>
      <c r="J190" s="384"/>
      <c r="K190" s="0"/>
      <c r="L190" s="0"/>
      <c r="M190" s="0"/>
      <c r="N190" s="0"/>
      <c r="O190" s="0"/>
      <c r="P190" s="0"/>
      <c r="Q190" s="0"/>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31.7" hidden="false" customHeight="true" outlineLevel="0" collapsed="false">
      <c r="A191" s="310" t="s">
        <v>460</v>
      </c>
      <c r="B191" s="310"/>
      <c r="C191" s="310"/>
      <c r="D191" s="310"/>
      <c r="E191" s="311" t="s">
        <v>461</v>
      </c>
      <c r="F191" s="311"/>
      <c r="G191" s="311" t="s">
        <v>462</v>
      </c>
      <c r="H191" s="311"/>
      <c r="I191" s="311"/>
      <c r="J191" s="0"/>
      <c r="K191" s="0"/>
      <c r="L191" s="0"/>
      <c r="M191" s="0"/>
      <c r="N191" s="0"/>
      <c r="O191" s="0"/>
      <c r="P191" s="0"/>
      <c r="Q191" s="0"/>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49.5" hidden="false" customHeight="false" outlineLevel="0" collapsed="false">
      <c r="A192" s="310" t="s">
        <v>464</v>
      </c>
      <c r="B192" s="310" t="s">
        <v>465</v>
      </c>
      <c r="C192" s="311" t="s">
        <v>466</v>
      </c>
      <c r="D192" s="311" t="s">
        <v>467</v>
      </c>
      <c r="E192" s="310" t="s">
        <v>468</v>
      </c>
      <c r="F192" s="310" t="s">
        <v>469</v>
      </c>
      <c r="G192" s="310" t="s">
        <v>470</v>
      </c>
      <c r="H192" s="310" t="s">
        <v>471</v>
      </c>
      <c r="I192" s="310" t="s">
        <v>472</v>
      </c>
      <c r="J192" s="0"/>
      <c r="K192" s="0"/>
      <c r="L192" s="0"/>
      <c r="M192" s="0"/>
      <c r="N192" s="0"/>
      <c r="O192" s="0"/>
      <c r="P192" s="0"/>
      <c r="Q192" s="0"/>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6.5" hidden="false" customHeight="false" outlineLevel="0" collapsed="false">
      <c r="A193" s="218" t="n">
        <v>3</v>
      </c>
      <c r="B193" s="218" t="n">
        <v>5.1</v>
      </c>
      <c r="C193" s="218" t="n">
        <v>18.5</v>
      </c>
      <c r="D193" s="218" t="n">
        <v>132.6</v>
      </c>
      <c r="E193" s="218" t="s">
        <v>784</v>
      </c>
      <c r="F193" s="218" t="s">
        <v>618</v>
      </c>
      <c r="G193" s="218" t="s">
        <v>512</v>
      </c>
      <c r="H193" s="218" t="s">
        <v>512</v>
      </c>
      <c r="I193" s="218" t="n">
        <v>5.6</v>
      </c>
      <c r="J193" s="0"/>
      <c r="K193" s="0"/>
      <c r="L193" s="0"/>
      <c r="M193" s="0"/>
      <c r="N193" s="0"/>
      <c r="O193" s="0"/>
      <c r="P193" s="0"/>
      <c r="Q193" s="0"/>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6.5" hidden="false" customHeight="false" outlineLevel="0" collapsed="false">
      <c r="A194" s="218" t="n">
        <f aca="false">A193*1.5</f>
        <v>4.5</v>
      </c>
      <c r="B194" s="218" t="n">
        <f aca="false">B193*1.5</f>
        <v>7.65</v>
      </c>
      <c r="C194" s="218" t="n">
        <f aca="false">C193*1.5</f>
        <v>27.75</v>
      </c>
      <c r="D194" s="218" t="n">
        <f aca="false">D193*1.5</f>
        <v>198.9</v>
      </c>
      <c r="E194" s="218" t="n">
        <f aca="false">E193*1.5</f>
        <v>54</v>
      </c>
      <c r="F194" s="218" t="n">
        <f aca="false">F193*1.5</f>
        <v>1.8</v>
      </c>
      <c r="G194" s="218" t="n">
        <f aca="false">G193*1.5</f>
        <v>0</v>
      </c>
      <c r="H194" s="218" t="n">
        <f aca="false">H193*1.5</f>
        <v>0</v>
      </c>
      <c r="I194" s="218" t="n">
        <f aca="false">I193*1.5</f>
        <v>8.4</v>
      </c>
      <c r="J194" s="0"/>
      <c r="K194" s="0"/>
      <c r="L194" s="0"/>
      <c r="M194" s="0"/>
      <c r="N194" s="0"/>
      <c r="O194" s="0"/>
      <c r="P194" s="0"/>
      <c r="Q194" s="0"/>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6.5" hidden="false" customHeight="false" outlineLevel="0" collapsed="false">
      <c r="A195" s="258" t="n">
        <f aca="false">A193*2</f>
        <v>6</v>
      </c>
      <c r="B195" s="258" t="n">
        <f aca="false">B193*2</f>
        <v>10.2</v>
      </c>
      <c r="C195" s="258" t="n">
        <f aca="false">C193*2</f>
        <v>37</v>
      </c>
      <c r="D195" s="258" t="n">
        <f aca="false">D193*2</f>
        <v>265.2</v>
      </c>
      <c r="E195" s="258" t="n">
        <f aca="false">E193*2</f>
        <v>72</v>
      </c>
      <c r="F195" s="258" t="n">
        <f aca="false">F193*2</f>
        <v>2.4</v>
      </c>
      <c r="G195" s="258" t="n">
        <f aca="false">G193*2</f>
        <v>0</v>
      </c>
      <c r="H195" s="258" t="n">
        <f aca="false">H193*2</f>
        <v>0</v>
      </c>
      <c r="I195" s="258" t="n">
        <f aca="false">I193*2</f>
        <v>11.2</v>
      </c>
      <c r="J195" s="0"/>
      <c r="K195" s="0"/>
      <c r="L195" s="0"/>
      <c r="M195" s="0"/>
      <c r="N195" s="0"/>
      <c r="O195" s="0"/>
      <c r="P195" s="0"/>
      <c r="Q195" s="0"/>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6.15" hidden="false" customHeight="true" outlineLevel="0" collapsed="false">
      <c r="A196" s="211" t="s">
        <v>482</v>
      </c>
      <c r="B196" s="211"/>
      <c r="C196" s="211"/>
      <c r="D196" s="211"/>
      <c r="E196" s="211"/>
      <c r="F196" s="211"/>
      <c r="G196" s="211"/>
      <c r="H196" s="211"/>
      <c r="I196" s="211"/>
      <c r="J196" s="0"/>
      <c r="K196" s="0"/>
      <c r="L196" s="0"/>
      <c r="M196" s="0"/>
      <c r="N196" s="0"/>
      <c r="O196" s="0"/>
      <c r="P196" s="0"/>
      <c r="Q196" s="0"/>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99.75" hidden="false" customHeight="true" outlineLevel="0" collapsed="false">
      <c r="A197" s="259" t="s">
        <v>821</v>
      </c>
      <c r="B197" s="259"/>
      <c r="C197" s="259"/>
      <c r="D197" s="259"/>
      <c r="E197" s="259"/>
      <c r="F197" s="259"/>
      <c r="G197" s="259"/>
      <c r="H197" s="259"/>
      <c r="I197" s="259"/>
      <c r="J197" s="259"/>
      <c r="K197" s="0"/>
      <c r="L197" s="0"/>
      <c r="M197" s="0"/>
      <c r="N197" s="0"/>
      <c r="O197" s="0"/>
      <c r="P197" s="0"/>
      <c r="Q197" s="0"/>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6.15" hidden="false" customHeight="true" outlineLevel="0" collapsed="false">
      <c r="A198" s="246" t="s">
        <v>484</v>
      </c>
      <c r="B198" s="246"/>
      <c r="C198" s="210" t="s">
        <v>620</v>
      </c>
      <c r="D198" s="210"/>
      <c r="E198" s="210"/>
      <c r="F198" s="210"/>
      <c r="G198" s="210"/>
      <c r="H198" s="210"/>
      <c r="I198" s="210"/>
      <c r="J198" s="0"/>
      <c r="K198" s="0"/>
      <c r="L198" s="0"/>
      <c r="M198" s="0"/>
      <c r="N198" s="0"/>
      <c r="O198" s="0"/>
      <c r="P198" s="0"/>
      <c r="Q198" s="0"/>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6.5" hidden="false" customHeight="false" outlineLevel="0" collapsed="false">
      <c r="A199" s="210"/>
      <c r="B199" s="210"/>
      <c r="C199" s="210"/>
      <c r="D199" s="210"/>
      <c r="E199" s="210"/>
      <c r="F199" s="210"/>
      <c r="G199" s="210"/>
      <c r="H199" s="210"/>
      <c r="I199" s="210"/>
      <c r="J199" s="0"/>
      <c r="K199" s="0"/>
      <c r="L199" s="0"/>
      <c r="M199" s="0"/>
      <c r="N199" s="0"/>
      <c r="O199" s="0"/>
      <c r="P199" s="0"/>
      <c r="Q199" s="0"/>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6.5" hidden="false" customHeight="false" outlineLevel="0" collapsed="false">
      <c r="A200" s="210" t="s">
        <v>496</v>
      </c>
      <c r="B200" s="210"/>
      <c r="C200" s="210" t="s">
        <v>497</v>
      </c>
      <c r="D200" s="210"/>
      <c r="E200" s="210"/>
      <c r="F200" s="210"/>
      <c r="G200" s="210"/>
      <c r="H200" s="210"/>
      <c r="I200" s="210"/>
      <c r="J200" s="0"/>
      <c r="K200" s="0"/>
      <c r="L200" s="0"/>
      <c r="M200" s="0"/>
      <c r="N200" s="0"/>
      <c r="O200" s="0"/>
      <c r="P200" s="0"/>
      <c r="Q200" s="0"/>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6.5" hidden="false" customHeight="false" outlineLevel="0" collapsed="false">
      <c r="A201" s="212" t="s">
        <v>687</v>
      </c>
      <c r="B201" s="210"/>
      <c r="C201" s="210"/>
      <c r="D201" s="210"/>
      <c r="E201" s="210"/>
      <c r="F201" s="210"/>
      <c r="G201" s="210"/>
      <c r="H201" s="210"/>
      <c r="I201" s="210"/>
      <c r="J201" s="0"/>
      <c r="K201" s="0"/>
      <c r="L201" s="0"/>
      <c r="M201" s="0"/>
      <c r="N201" s="0"/>
      <c r="O201" s="0"/>
      <c r="P201" s="0"/>
      <c r="Q201" s="0"/>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2.75" hidden="false" customHeight="false" outlineLevel="0" collapsed="false">
      <c r="A202" s="0"/>
      <c r="B202" s="0"/>
      <c r="C202" s="0"/>
      <c r="D202" s="0"/>
      <c r="E202" s="0"/>
      <c r="F202" s="0"/>
      <c r="G202" s="0"/>
      <c r="H202" s="0"/>
      <c r="I202" s="0"/>
      <c r="J202" s="0"/>
      <c r="K202" s="0"/>
      <c r="L202" s="0"/>
      <c r="M202" s="0"/>
      <c r="N202" s="0"/>
      <c r="O202" s="0"/>
      <c r="P202" s="0"/>
      <c r="Q202" s="0"/>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6.5" hidden="false" customHeight="false" outlineLevel="0" collapsed="false">
      <c r="A203" s="0"/>
      <c r="B203" s="0"/>
      <c r="C203" s="0"/>
      <c r="D203" s="0"/>
      <c r="E203" s="0"/>
      <c r="F203" s="0"/>
      <c r="G203" s="0"/>
      <c r="H203" s="0"/>
      <c r="I203" s="0"/>
      <c r="J203" s="0"/>
      <c r="K203" s="0"/>
      <c r="L203" s="0"/>
      <c r="M203" s="0"/>
      <c r="N203" s="0"/>
      <c r="O203" s="0"/>
      <c r="P203" s="0"/>
      <c r="Q203" s="0"/>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7" customFormat="false" ht="16.5" hidden="false" customHeight="false" outlineLevel="0" collapsed="false">
      <c r="A207" s="214" t="s">
        <v>441</v>
      </c>
      <c r="B207" s="214"/>
      <c r="C207" s="213" t="s">
        <v>822</v>
      </c>
      <c r="D207" s="213"/>
      <c r="E207" s="213"/>
      <c r="F207" s="213"/>
      <c r="G207" s="213"/>
      <c r="H207" s="213"/>
      <c r="I207" s="213"/>
      <c r="J207" s="0"/>
      <c r="K207" s="0"/>
      <c r="L207" s="0"/>
      <c r="M207" s="0"/>
      <c r="N207" s="0"/>
      <c r="O207" s="0"/>
      <c r="P207" s="0"/>
      <c r="Q207" s="0"/>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6.5" hidden="false" customHeight="false" outlineLevel="0" collapsed="false">
      <c r="A208" s="214" t="s">
        <v>443</v>
      </c>
      <c r="B208" s="214"/>
      <c r="C208" s="377" t="s">
        <v>823</v>
      </c>
      <c r="D208" s="378"/>
      <c r="E208" s="378"/>
      <c r="F208" s="378"/>
      <c r="G208" s="378"/>
      <c r="H208" s="378"/>
      <c r="I208" s="379"/>
      <c r="J208" s="0"/>
      <c r="K208" s="0"/>
      <c r="L208" s="0"/>
      <c r="M208" s="0"/>
      <c r="N208" s="0"/>
      <c r="O208" s="0"/>
      <c r="P208" s="0"/>
      <c r="Q208" s="0"/>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6.7" hidden="false" customHeight="true" outlineLevel="0" collapsed="false">
      <c r="A209" s="265" t="s">
        <v>445</v>
      </c>
      <c r="B209" s="265"/>
      <c r="C209" s="128" t="s">
        <v>778</v>
      </c>
      <c r="D209" s="128"/>
      <c r="E209" s="128"/>
      <c r="F209" s="128"/>
      <c r="G209" s="128"/>
      <c r="H209" s="128"/>
      <c r="I209" s="128"/>
      <c r="J209" s="0"/>
      <c r="K209" s="0"/>
      <c r="L209" s="0"/>
      <c r="M209" s="0"/>
      <c r="N209" s="0"/>
      <c r="O209" s="0"/>
      <c r="P209" s="0"/>
      <c r="Q209" s="0"/>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6.5" hidden="false" customHeight="false" outlineLevel="0" collapsed="false">
      <c r="A210" s="128"/>
      <c r="B210" s="128"/>
      <c r="C210" s="217"/>
      <c r="D210" s="217"/>
      <c r="E210" s="217"/>
      <c r="F210" s="217"/>
      <c r="G210" s="217"/>
      <c r="H210" s="217"/>
      <c r="I210" s="212"/>
      <c r="J210" s="0"/>
      <c r="K210" s="0"/>
      <c r="L210" s="0"/>
      <c r="M210" s="0"/>
      <c r="N210" s="0"/>
      <c r="O210" s="0"/>
      <c r="P210" s="0"/>
      <c r="Q210" s="0"/>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7.65" hidden="false" customHeight="true" outlineLevel="0" collapsed="false">
      <c r="A211" s="380" t="s">
        <v>448</v>
      </c>
      <c r="B211" s="380"/>
      <c r="C211" s="381" t="s">
        <v>449</v>
      </c>
      <c r="D211" s="381"/>
      <c r="E211" s="381"/>
      <c r="F211" s="381"/>
      <c r="G211" s="381"/>
      <c r="H211" s="381"/>
      <c r="I211" s="267"/>
      <c r="J211" s="0"/>
      <c r="K211" s="0"/>
      <c r="L211" s="0"/>
      <c r="M211" s="0"/>
      <c r="N211" s="0"/>
      <c r="O211" s="0"/>
      <c r="P211" s="0"/>
      <c r="Q211" s="0"/>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6.5" hidden="false" customHeight="false" outlineLevel="0" collapsed="false">
      <c r="A212" s="380"/>
      <c r="B212" s="380"/>
      <c r="C212" s="380" t="s">
        <v>450</v>
      </c>
      <c r="D212" s="380"/>
      <c r="E212" s="380" t="s">
        <v>450</v>
      </c>
      <c r="F212" s="380"/>
      <c r="G212" s="380"/>
      <c r="H212" s="380"/>
      <c r="I212" s="267"/>
      <c r="J212" s="0"/>
      <c r="K212" s="0"/>
      <c r="L212" s="0"/>
      <c r="M212" s="0"/>
      <c r="N212" s="0"/>
      <c r="O212" s="0"/>
      <c r="P212" s="0"/>
      <c r="Q212" s="0"/>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6.5" hidden="false" customHeight="false" outlineLevel="0" collapsed="false">
      <c r="A213" s="380"/>
      <c r="B213" s="380"/>
      <c r="C213" s="218" t="s">
        <v>451</v>
      </c>
      <c r="D213" s="218" t="s">
        <v>452</v>
      </c>
      <c r="E213" s="218" t="s">
        <v>451</v>
      </c>
      <c r="F213" s="218"/>
      <c r="G213" s="218" t="s">
        <v>452</v>
      </c>
      <c r="H213" s="218"/>
      <c r="I213" s="220"/>
      <c r="J213" s="0"/>
      <c r="K213" s="0"/>
      <c r="L213" s="0"/>
      <c r="M213" s="0"/>
      <c r="N213" s="0"/>
      <c r="O213" s="0"/>
      <c r="P213" s="0"/>
      <c r="Q213" s="0"/>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6.15" hidden="false" customHeight="true" outlineLevel="0" collapsed="false">
      <c r="A214" s="249" t="s">
        <v>824</v>
      </c>
      <c r="B214" s="249"/>
      <c r="C214" s="228" t="n">
        <v>185.9</v>
      </c>
      <c r="D214" s="228"/>
      <c r="E214" s="228"/>
      <c r="F214" s="228"/>
      <c r="G214" s="382"/>
      <c r="H214" s="382"/>
      <c r="I214" s="383" t="n">
        <v>119.2</v>
      </c>
      <c r="J214" s="0"/>
      <c r="K214" s="0"/>
      <c r="L214" s="0"/>
      <c r="M214" s="0"/>
      <c r="N214" s="0"/>
      <c r="O214" s="0"/>
      <c r="P214" s="0"/>
      <c r="Q214" s="0"/>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6.15" hidden="false" customHeight="true" outlineLevel="0" collapsed="false">
      <c r="A215" s="249" t="s">
        <v>58</v>
      </c>
      <c r="B215" s="249"/>
      <c r="C215" s="228" t="n">
        <v>43</v>
      </c>
      <c r="D215" s="228" t="n">
        <v>43</v>
      </c>
      <c r="E215" s="228"/>
      <c r="F215" s="228"/>
      <c r="G215" s="382"/>
      <c r="H215" s="382"/>
      <c r="I215" s="383"/>
      <c r="J215" s="0"/>
      <c r="K215" s="0"/>
      <c r="L215" s="0"/>
      <c r="M215" s="0"/>
      <c r="N215" s="0"/>
      <c r="O215" s="0"/>
      <c r="P215" s="0"/>
      <c r="Q215" s="0"/>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6.15" hidden="false" customHeight="true" outlineLevel="0" collapsed="false">
      <c r="A216" s="249" t="s">
        <v>825</v>
      </c>
      <c r="B216" s="249"/>
      <c r="C216" s="228" t="n">
        <v>34</v>
      </c>
      <c r="D216" s="228" t="n">
        <v>34</v>
      </c>
      <c r="E216" s="228"/>
      <c r="F216" s="228"/>
      <c r="G216" s="382"/>
      <c r="H216" s="382"/>
      <c r="I216" s="383"/>
      <c r="J216" s="0"/>
      <c r="K216" s="0"/>
      <c r="L216" s="0"/>
      <c r="M216" s="0"/>
      <c r="N216" s="0"/>
      <c r="O216" s="0"/>
      <c r="P216" s="0"/>
      <c r="Q216" s="0"/>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6.15" hidden="false" customHeight="true" outlineLevel="0" collapsed="false">
      <c r="A217" s="249" t="s">
        <v>118</v>
      </c>
      <c r="B217" s="249"/>
      <c r="C217" s="228" t="n">
        <v>61</v>
      </c>
      <c r="D217" s="228" t="n">
        <v>61</v>
      </c>
      <c r="E217" s="228"/>
      <c r="F217" s="228"/>
      <c r="G217" s="382"/>
      <c r="H217" s="382"/>
      <c r="I217" s="383"/>
      <c r="J217" s="0"/>
      <c r="K217" s="0"/>
      <c r="L217" s="0"/>
      <c r="M217" s="0"/>
      <c r="N217" s="0"/>
      <c r="O217" s="0"/>
      <c r="P217" s="0"/>
      <c r="Q217" s="0"/>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6.15" hidden="false" customHeight="true" outlineLevel="0" collapsed="false">
      <c r="A218" s="249" t="s">
        <v>128</v>
      </c>
      <c r="B218" s="249"/>
      <c r="C218" s="228" t="n">
        <v>3</v>
      </c>
      <c r="D218" s="228" t="n">
        <v>3</v>
      </c>
      <c r="E218" s="228"/>
      <c r="F218" s="228"/>
      <c r="G218" s="382"/>
      <c r="H218" s="382"/>
      <c r="I218" s="383"/>
      <c r="J218" s="0"/>
      <c r="K218" s="0"/>
      <c r="L218" s="0"/>
      <c r="M218" s="0"/>
      <c r="N218" s="0"/>
      <c r="O218" s="0"/>
      <c r="P218" s="0"/>
      <c r="Q218" s="0"/>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6.15" hidden="false" customHeight="true" outlineLevel="0" collapsed="false">
      <c r="A219" s="249" t="s">
        <v>218</v>
      </c>
      <c r="B219" s="249"/>
      <c r="C219" s="252" t="n">
        <v>0.08</v>
      </c>
      <c r="D219" s="252" t="n">
        <v>0.08</v>
      </c>
      <c r="E219" s="228"/>
      <c r="F219" s="228"/>
      <c r="G219" s="382"/>
      <c r="H219" s="382"/>
      <c r="I219" s="383"/>
      <c r="J219" s="0"/>
      <c r="K219" s="0"/>
      <c r="L219" s="0"/>
      <c r="M219" s="0"/>
      <c r="N219" s="0"/>
      <c r="O219" s="0"/>
      <c r="P219" s="0"/>
      <c r="Q219" s="0"/>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6.15" hidden="false" customHeight="true" outlineLevel="0" collapsed="false">
      <c r="A220" s="249" t="s">
        <v>560</v>
      </c>
      <c r="B220" s="249"/>
      <c r="C220" s="228" t="n">
        <v>14.3</v>
      </c>
      <c r="D220" s="228" t="n">
        <v>14.3</v>
      </c>
      <c r="E220" s="228"/>
      <c r="F220" s="228"/>
      <c r="G220" s="382"/>
      <c r="H220" s="382"/>
      <c r="I220" s="383"/>
      <c r="J220" s="0"/>
      <c r="K220" s="0"/>
      <c r="L220" s="0"/>
      <c r="M220" s="0"/>
      <c r="N220" s="0"/>
      <c r="O220" s="0"/>
      <c r="P220" s="0"/>
      <c r="Q220" s="0"/>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6.15" hidden="false" customHeight="true" outlineLevel="0" collapsed="false">
      <c r="A221" s="249" t="s">
        <v>21</v>
      </c>
      <c r="B221" s="249"/>
      <c r="C221" s="228" t="n">
        <v>3</v>
      </c>
      <c r="D221" s="228" t="n">
        <v>3</v>
      </c>
      <c r="E221" s="228"/>
      <c r="F221" s="228"/>
      <c r="G221" s="382"/>
      <c r="H221" s="382"/>
      <c r="I221" s="383"/>
      <c r="J221" s="0"/>
      <c r="K221" s="0"/>
      <c r="L221" s="0"/>
      <c r="M221" s="0"/>
      <c r="N221" s="0"/>
      <c r="O221" s="0"/>
      <c r="P221" s="0"/>
      <c r="Q221" s="0"/>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6.15" hidden="false" customHeight="true" outlineLevel="0" collapsed="false">
      <c r="A222" s="249" t="s">
        <v>455</v>
      </c>
      <c r="B222" s="249"/>
      <c r="C222" s="228" t="n">
        <v>0.8</v>
      </c>
      <c r="D222" s="228" t="n">
        <v>0.8</v>
      </c>
      <c r="E222" s="228"/>
      <c r="F222" s="228"/>
      <c r="G222" s="382"/>
      <c r="H222" s="382"/>
      <c r="I222" s="383"/>
      <c r="J222" s="0"/>
      <c r="K222" s="0"/>
      <c r="L222" s="0"/>
      <c r="M222" s="0"/>
      <c r="N222" s="0"/>
      <c r="O222" s="0"/>
      <c r="P222" s="0"/>
      <c r="Q222" s="0"/>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6.5" hidden="false" customHeight="false" outlineLevel="0" collapsed="false">
      <c r="A223" s="271" t="s">
        <v>458</v>
      </c>
      <c r="B223" s="271"/>
      <c r="C223" s="243"/>
      <c r="D223" s="283" t="n">
        <v>130</v>
      </c>
      <c r="E223" s="224"/>
      <c r="F223" s="224"/>
      <c r="G223" s="272"/>
      <c r="H223" s="272"/>
      <c r="I223" s="212"/>
      <c r="J223" s="0"/>
      <c r="K223" s="0"/>
      <c r="L223" s="0"/>
      <c r="M223" s="0"/>
      <c r="N223" s="0"/>
      <c r="O223" s="0"/>
      <c r="P223" s="0"/>
      <c r="Q223" s="0"/>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6.5" hidden="false" customHeight="false" outlineLevel="0" collapsed="false">
      <c r="A224" s="211"/>
      <c r="B224" s="211"/>
      <c r="C224" s="212"/>
      <c r="D224" s="212"/>
      <c r="E224" s="212"/>
      <c r="F224" s="212"/>
      <c r="G224" s="212"/>
      <c r="H224" s="212"/>
      <c r="I224" s="212"/>
      <c r="J224" s="0"/>
      <c r="K224" s="0"/>
      <c r="L224" s="0"/>
      <c r="M224" s="0"/>
      <c r="N224" s="0"/>
      <c r="O224" s="0"/>
      <c r="P224" s="0"/>
      <c r="Q224" s="0"/>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6.5" hidden="false" customHeight="false" outlineLevel="0" collapsed="false">
      <c r="A225" s="384" t="s">
        <v>459</v>
      </c>
      <c r="B225" s="384"/>
      <c r="C225" s="384"/>
      <c r="D225" s="384"/>
      <c r="E225" s="384"/>
      <c r="F225" s="384"/>
      <c r="G225" s="384"/>
      <c r="H225" s="384"/>
      <c r="I225" s="384"/>
      <c r="J225" s="384"/>
      <c r="K225" s="0"/>
      <c r="L225" s="0"/>
      <c r="M225" s="0"/>
      <c r="N225" s="0"/>
      <c r="O225" s="0"/>
      <c r="P225" s="0"/>
      <c r="Q225" s="0"/>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31.7" hidden="false" customHeight="true" outlineLevel="0" collapsed="false">
      <c r="A226" s="310" t="s">
        <v>460</v>
      </c>
      <c r="B226" s="310"/>
      <c r="C226" s="310"/>
      <c r="D226" s="310"/>
      <c r="E226" s="311" t="s">
        <v>461</v>
      </c>
      <c r="F226" s="311"/>
      <c r="G226" s="311" t="s">
        <v>462</v>
      </c>
      <c r="H226" s="311"/>
      <c r="I226" s="311"/>
      <c r="J226" s="0"/>
      <c r="K226" s="0"/>
      <c r="L226" s="0"/>
      <c r="M226" s="0"/>
      <c r="N226" s="0"/>
      <c r="O226" s="0"/>
      <c r="P226" s="0"/>
      <c r="Q226" s="0"/>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49.5" hidden="false" customHeight="false" outlineLevel="0" collapsed="false">
      <c r="A227" s="310" t="s">
        <v>464</v>
      </c>
      <c r="B227" s="310" t="s">
        <v>465</v>
      </c>
      <c r="C227" s="311" t="s">
        <v>466</v>
      </c>
      <c r="D227" s="311" t="s">
        <v>467</v>
      </c>
      <c r="E227" s="310" t="s">
        <v>468</v>
      </c>
      <c r="F227" s="310" t="s">
        <v>469</v>
      </c>
      <c r="G227" s="310" t="s">
        <v>470</v>
      </c>
      <c r="H227" s="310" t="s">
        <v>471</v>
      </c>
      <c r="I227" s="310" t="s">
        <v>472</v>
      </c>
      <c r="J227" s="0"/>
      <c r="K227" s="0"/>
      <c r="L227" s="0"/>
      <c r="M227" s="0"/>
      <c r="N227" s="0"/>
      <c r="O227" s="0"/>
      <c r="P227" s="0"/>
      <c r="Q227" s="0"/>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6.5" hidden="false" customHeight="false" outlineLevel="0" collapsed="false">
      <c r="A228" s="218" t="s">
        <v>537</v>
      </c>
      <c r="B228" s="218" t="s">
        <v>781</v>
      </c>
      <c r="C228" s="218" t="s">
        <v>782</v>
      </c>
      <c r="D228" s="218" t="s">
        <v>783</v>
      </c>
      <c r="E228" s="218" t="s">
        <v>784</v>
      </c>
      <c r="F228" s="218" t="s">
        <v>618</v>
      </c>
      <c r="G228" s="218" t="s">
        <v>512</v>
      </c>
      <c r="H228" s="218" t="s">
        <v>512</v>
      </c>
      <c r="I228" s="218" t="s">
        <v>785</v>
      </c>
      <c r="J228" s="0"/>
      <c r="K228" s="0"/>
      <c r="L228" s="0"/>
      <c r="M228" s="0"/>
      <c r="N228" s="0"/>
      <c r="O228" s="0"/>
      <c r="P228" s="0"/>
      <c r="Q228" s="0"/>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6.5" hidden="false" customHeight="false" outlineLevel="0" collapsed="false">
      <c r="A229" s="218" t="n">
        <f aca="false">A228*1.5</f>
        <v>2.55</v>
      </c>
      <c r="B229" s="218" t="n">
        <f aca="false">B228*1.5</f>
        <v>2.7</v>
      </c>
      <c r="C229" s="218" t="n">
        <f aca="false">C228*1.5</f>
        <v>16.8</v>
      </c>
      <c r="D229" s="218" t="n">
        <f aca="false">D228*1.5</f>
        <v>87</v>
      </c>
      <c r="E229" s="218" t="n">
        <f aca="false">E228*1.5</f>
        <v>54</v>
      </c>
      <c r="F229" s="218" t="n">
        <f aca="false">F228*1.5</f>
        <v>1.8</v>
      </c>
      <c r="G229" s="218" t="n">
        <f aca="false">G228*1.5</f>
        <v>0</v>
      </c>
      <c r="H229" s="218" t="n">
        <f aca="false">H228*1.5</f>
        <v>0</v>
      </c>
      <c r="I229" s="218" t="n">
        <f aca="false">I228*1.5</f>
        <v>5.7</v>
      </c>
      <c r="J229" s="0"/>
      <c r="K229" s="0"/>
      <c r="L229" s="0"/>
      <c r="M229" s="0"/>
      <c r="N229" s="0"/>
      <c r="O229" s="0"/>
      <c r="P229" s="0"/>
      <c r="Q229" s="0"/>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6.5" hidden="false" customHeight="false" outlineLevel="0" collapsed="false">
      <c r="A230" s="258" t="n">
        <f aca="false">A228*2</f>
        <v>3.4</v>
      </c>
      <c r="B230" s="258" t="n">
        <f aca="false">B228*2</f>
        <v>3.6</v>
      </c>
      <c r="C230" s="258" t="n">
        <f aca="false">C228*2</f>
        <v>22.4</v>
      </c>
      <c r="D230" s="258" t="n">
        <f aca="false">D228*2</f>
        <v>116</v>
      </c>
      <c r="E230" s="258" t="n">
        <f aca="false">E228*2</f>
        <v>72</v>
      </c>
      <c r="F230" s="258" t="n">
        <f aca="false">F228*2</f>
        <v>2.4</v>
      </c>
      <c r="G230" s="258" t="n">
        <f aca="false">G228*2</f>
        <v>0</v>
      </c>
      <c r="H230" s="258" t="n">
        <f aca="false">H228*2</f>
        <v>0</v>
      </c>
      <c r="I230" s="258" t="n">
        <f aca="false">I228*2</f>
        <v>7.6</v>
      </c>
      <c r="J230" s="0"/>
      <c r="K230" s="0"/>
      <c r="L230" s="0"/>
      <c r="M230" s="0"/>
      <c r="N230" s="0"/>
      <c r="O230" s="0"/>
      <c r="P230" s="0"/>
      <c r="Q230" s="0"/>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65" hidden="false" customHeight="true" outlineLevel="0" collapsed="false">
      <c r="A231" s="128" t="s">
        <v>826</v>
      </c>
      <c r="B231" s="128"/>
      <c r="C231" s="128"/>
      <c r="D231" s="128"/>
      <c r="E231" s="128"/>
      <c r="F231" s="128"/>
      <c r="G231" s="128"/>
      <c r="H231" s="128"/>
      <c r="I231" s="128"/>
      <c r="J231" s="0"/>
      <c r="K231" s="0"/>
      <c r="L231" s="0"/>
      <c r="M231" s="0"/>
      <c r="N231" s="0"/>
      <c r="O231" s="0"/>
      <c r="P231" s="0"/>
      <c r="Q231" s="0"/>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6.5" hidden="false" customHeight="false" outlineLevel="0" collapsed="false">
      <c r="A232" s="259"/>
      <c r="B232" s="259"/>
      <c r="C232" s="259"/>
      <c r="D232" s="259"/>
      <c r="E232" s="259"/>
      <c r="F232" s="259"/>
      <c r="G232" s="259"/>
      <c r="H232" s="259"/>
      <c r="I232" s="259"/>
      <c r="J232" s="259"/>
      <c r="K232" s="0"/>
      <c r="L232" s="0"/>
      <c r="M232" s="0"/>
      <c r="N232" s="0"/>
      <c r="O232" s="0"/>
      <c r="P232" s="0"/>
      <c r="Q232" s="0"/>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6.5" hidden="false" customHeight="false" outlineLevel="0" collapsed="false">
      <c r="A233" s="246" t="s">
        <v>484</v>
      </c>
      <c r="B233" s="246"/>
      <c r="C233" s="210" t="s">
        <v>620</v>
      </c>
      <c r="D233" s="210"/>
      <c r="E233" s="210"/>
      <c r="F233" s="210"/>
      <c r="G233" s="210"/>
      <c r="H233" s="210"/>
      <c r="I233" s="210"/>
      <c r="J233" s="0"/>
      <c r="K233" s="0"/>
      <c r="L233" s="0"/>
      <c r="M233" s="0"/>
      <c r="N233" s="0"/>
      <c r="O233" s="0"/>
      <c r="P233" s="0"/>
      <c r="Q233" s="0"/>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6.5" hidden="false" customHeight="false" outlineLevel="0" collapsed="false">
      <c r="A234" s="210"/>
      <c r="B234" s="210"/>
      <c r="C234" s="210"/>
      <c r="D234" s="210"/>
      <c r="E234" s="210"/>
      <c r="F234" s="210"/>
      <c r="G234" s="210"/>
      <c r="H234" s="210"/>
      <c r="I234" s="210"/>
      <c r="J234" s="0"/>
      <c r="K234" s="0"/>
      <c r="L234" s="0"/>
      <c r="M234" s="0"/>
      <c r="N234" s="0"/>
      <c r="O234" s="0"/>
      <c r="P234" s="0"/>
      <c r="Q234" s="0"/>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6.5" hidden="false" customHeight="false" outlineLevel="0" collapsed="false">
      <c r="A235" s="210" t="s">
        <v>496</v>
      </c>
      <c r="B235" s="210"/>
      <c r="C235" s="210" t="s">
        <v>497</v>
      </c>
      <c r="D235" s="210"/>
      <c r="E235" s="210"/>
      <c r="F235" s="210"/>
      <c r="G235" s="210"/>
      <c r="H235" s="210"/>
      <c r="I235" s="210"/>
      <c r="J235" s="0"/>
      <c r="K235" s="0"/>
      <c r="L235" s="0"/>
      <c r="M235" s="0"/>
      <c r="N235" s="0"/>
      <c r="O235" s="0"/>
      <c r="P235" s="0"/>
      <c r="Q235" s="0"/>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6.5" hidden="false" customHeight="false" outlineLevel="0" collapsed="false">
      <c r="A236" s="212" t="s">
        <v>687</v>
      </c>
      <c r="B236" s="210"/>
      <c r="C236" s="210"/>
      <c r="D236" s="210"/>
      <c r="E236" s="210"/>
      <c r="F236" s="210"/>
      <c r="G236" s="210"/>
      <c r="H236" s="210"/>
      <c r="I236" s="210"/>
      <c r="J236" s="0"/>
      <c r="K236" s="0"/>
      <c r="L236" s="0"/>
      <c r="M236" s="0"/>
      <c r="N236" s="0"/>
      <c r="O236" s="0"/>
      <c r="P236" s="0"/>
      <c r="Q236" s="0"/>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40" s="2" customFormat="true" ht="26.85" hidden="false" customHeight="true" outlineLevel="0" collapsed="false">
      <c r="A240" s="390" t="s">
        <v>441</v>
      </c>
      <c r="B240" s="390"/>
      <c r="C240" s="391" t="s">
        <v>827</v>
      </c>
      <c r="D240" s="391"/>
      <c r="E240" s="391"/>
      <c r="F240" s="391"/>
      <c r="G240" s="391"/>
      <c r="H240" s="391"/>
      <c r="I240" s="391"/>
    </row>
    <row r="241" customFormat="false" ht="26.85" hidden="false" customHeight="true" outlineLevel="0" collapsed="false">
      <c r="A241" s="390" t="s">
        <v>443</v>
      </c>
      <c r="B241" s="390"/>
      <c r="C241" s="392" t="s">
        <v>828</v>
      </c>
      <c r="D241" s="393"/>
      <c r="E241" s="393"/>
      <c r="F241" s="393"/>
      <c r="G241" s="212"/>
      <c r="H241" s="212"/>
      <c r="I241" s="216"/>
      <c r="J241" s="0"/>
    </row>
    <row r="242" customFormat="false" ht="60.95" hidden="false" customHeight="true" outlineLevel="0" collapsed="false">
      <c r="A242" s="265" t="s">
        <v>445</v>
      </c>
      <c r="B242" s="265"/>
      <c r="C242" s="128" t="s">
        <v>499</v>
      </c>
      <c r="D242" s="128"/>
      <c r="E242" s="128"/>
      <c r="F242" s="128"/>
      <c r="G242" s="128"/>
      <c r="H242" s="128"/>
      <c r="I242" s="128"/>
      <c r="J242" s="0"/>
    </row>
    <row r="243" customFormat="false" ht="26.85" hidden="false" customHeight="true" outlineLevel="0" collapsed="false">
      <c r="A243" s="128"/>
      <c r="B243" s="128"/>
      <c r="C243" s="217"/>
      <c r="D243" s="217"/>
      <c r="E243" s="217"/>
      <c r="F243" s="217"/>
      <c r="G243" s="217"/>
      <c r="H243" s="217"/>
      <c r="I243" s="212"/>
      <c r="J243" s="0"/>
    </row>
    <row r="244" customFormat="false" ht="26.85" hidden="false" customHeight="true" outlineLevel="0" collapsed="false">
      <c r="A244" s="380" t="s">
        <v>448</v>
      </c>
      <c r="B244" s="380"/>
      <c r="C244" s="381" t="s">
        <v>449</v>
      </c>
      <c r="D244" s="381"/>
      <c r="E244" s="381"/>
      <c r="F244" s="381"/>
      <c r="G244" s="381"/>
      <c r="H244" s="381"/>
      <c r="I244" s="267"/>
      <c r="J244" s="0"/>
    </row>
    <row r="245" customFormat="false" ht="26.85" hidden="false" customHeight="true" outlineLevel="0" collapsed="false">
      <c r="A245" s="380"/>
      <c r="B245" s="380"/>
      <c r="C245" s="380" t="s">
        <v>450</v>
      </c>
      <c r="D245" s="380"/>
      <c r="E245" s="380" t="s">
        <v>450</v>
      </c>
      <c r="F245" s="380"/>
      <c r="G245" s="380"/>
      <c r="H245" s="380"/>
      <c r="I245" s="267"/>
      <c r="J245" s="0"/>
    </row>
    <row r="246" customFormat="false" ht="26.85" hidden="false" customHeight="true" outlineLevel="0" collapsed="false">
      <c r="A246" s="380"/>
      <c r="B246" s="380"/>
      <c r="C246" s="218" t="s">
        <v>451</v>
      </c>
      <c r="D246" s="218" t="s">
        <v>452</v>
      </c>
      <c r="E246" s="218" t="s">
        <v>451</v>
      </c>
      <c r="F246" s="218"/>
      <c r="G246" s="218" t="s">
        <v>452</v>
      </c>
      <c r="H246" s="218"/>
      <c r="I246" s="220"/>
      <c r="J246" s="0"/>
    </row>
    <row r="247" customFormat="false" ht="26.85" hidden="false" customHeight="true" outlineLevel="0" collapsed="false">
      <c r="A247" s="249" t="s">
        <v>829</v>
      </c>
      <c r="B247" s="249"/>
      <c r="C247" s="228" t="n">
        <v>134</v>
      </c>
      <c r="D247" s="228" t="s">
        <v>830</v>
      </c>
      <c r="E247" s="228"/>
      <c r="F247" s="228"/>
      <c r="G247" s="382"/>
      <c r="H247" s="382"/>
      <c r="I247" s="383" t="n">
        <v>119.2</v>
      </c>
      <c r="J247" s="0"/>
    </row>
    <row r="248" customFormat="false" ht="26.85" hidden="false" customHeight="true" outlineLevel="0" collapsed="false">
      <c r="A248" s="249" t="s">
        <v>153</v>
      </c>
      <c r="B248" s="249"/>
      <c r="C248" s="228" t="n">
        <v>275</v>
      </c>
      <c r="D248" s="228" t="n">
        <v>220</v>
      </c>
      <c r="E248" s="228"/>
      <c r="F248" s="228"/>
      <c r="G248" s="382"/>
      <c r="H248" s="382"/>
      <c r="I248" s="383"/>
      <c r="J248" s="0"/>
    </row>
    <row r="249" customFormat="false" ht="26.85" hidden="false" customHeight="true" outlineLevel="0" collapsed="false">
      <c r="A249" s="249" t="s">
        <v>118</v>
      </c>
      <c r="B249" s="249"/>
      <c r="C249" s="228" t="n">
        <v>13.1</v>
      </c>
      <c r="D249" s="228" t="n">
        <v>11</v>
      </c>
      <c r="E249" s="228"/>
      <c r="F249" s="228"/>
      <c r="G249" s="382"/>
      <c r="H249" s="382"/>
      <c r="I249" s="383"/>
      <c r="J249" s="0"/>
    </row>
    <row r="250" customFormat="false" ht="26.85" hidden="false" customHeight="true" outlineLevel="0" collapsed="false">
      <c r="A250" s="249" t="s">
        <v>59</v>
      </c>
      <c r="B250" s="249"/>
      <c r="C250" s="228" t="n">
        <v>66</v>
      </c>
      <c r="D250" s="228" t="n">
        <v>66</v>
      </c>
      <c r="E250" s="228"/>
      <c r="F250" s="228"/>
      <c r="G250" s="382"/>
      <c r="H250" s="382"/>
      <c r="I250" s="383"/>
      <c r="J250" s="0"/>
    </row>
    <row r="251" customFormat="false" ht="26.85" hidden="false" customHeight="true" outlineLevel="0" collapsed="false">
      <c r="A251" s="249" t="s">
        <v>504</v>
      </c>
      <c r="B251" s="249"/>
      <c r="C251" s="228" t="n">
        <v>50</v>
      </c>
      <c r="D251" s="228" t="n">
        <v>50</v>
      </c>
      <c r="E251" s="228"/>
      <c r="F251" s="228"/>
      <c r="G251" s="382"/>
      <c r="H251" s="382"/>
      <c r="I251" s="383"/>
      <c r="J251" s="0"/>
    </row>
    <row r="252" customFormat="false" ht="26.85" hidden="false" customHeight="true" outlineLevel="0" collapsed="false">
      <c r="A252" s="249" t="s">
        <v>455</v>
      </c>
      <c r="B252" s="249"/>
      <c r="C252" s="228" t="n">
        <v>1.5</v>
      </c>
      <c r="D252" s="228" t="n">
        <v>1.5</v>
      </c>
      <c r="E252" s="228"/>
      <c r="F252" s="228"/>
      <c r="G252" s="382"/>
      <c r="H252" s="382"/>
      <c r="I252" s="383"/>
      <c r="J252" s="0"/>
    </row>
    <row r="253" customFormat="false" ht="26.85" hidden="false" customHeight="true" outlineLevel="0" collapsed="false">
      <c r="A253" s="271" t="s">
        <v>458</v>
      </c>
      <c r="B253" s="271"/>
      <c r="C253" s="243"/>
      <c r="D253" s="283" t="n">
        <v>100</v>
      </c>
      <c r="E253" s="224"/>
      <c r="F253" s="224"/>
      <c r="G253" s="272"/>
      <c r="H253" s="272"/>
      <c r="I253" s="212"/>
      <c r="J253" s="0"/>
    </row>
    <row r="254" customFormat="false" ht="26.85" hidden="false" customHeight="true" outlineLevel="0" collapsed="false">
      <c r="A254" s="211"/>
      <c r="B254" s="211"/>
      <c r="C254" s="212"/>
      <c r="D254" s="212"/>
      <c r="E254" s="212"/>
      <c r="F254" s="212"/>
      <c r="G254" s="212"/>
      <c r="H254" s="212"/>
      <c r="I254" s="212"/>
      <c r="J254" s="0"/>
    </row>
    <row r="255" customFormat="false" ht="26.85" hidden="false" customHeight="true" outlineLevel="0" collapsed="false">
      <c r="A255" s="384" t="s">
        <v>459</v>
      </c>
      <c r="B255" s="384"/>
      <c r="C255" s="384"/>
      <c r="D255" s="384"/>
      <c r="E255" s="384"/>
      <c r="F255" s="384"/>
      <c r="G255" s="384"/>
      <c r="H255" s="384"/>
      <c r="I255" s="384"/>
      <c r="J255" s="384"/>
    </row>
    <row r="256" customFormat="false" ht="47.25" hidden="false" customHeight="true" outlineLevel="0" collapsed="false">
      <c r="A256" s="310" t="s">
        <v>460</v>
      </c>
      <c r="B256" s="310"/>
      <c r="C256" s="310"/>
      <c r="D256" s="310"/>
      <c r="E256" s="311" t="s">
        <v>461</v>
      </c>
      <c r="F256" s="311"/>
      <c r="G256" s="311" t="s">
        <v>462</v>
      </c>
      <c r="H256" s="311"/>
      <c r="I256" s="311"/>
      <c r="J256" s="0"/>
    </row>
    <row r="257" customFormat="false" ht="47.25" hidden="false" customHeight="true" outlineLevel="0" collapsed="false">
      <c r="A257" s="310" t="s">
        <v>464</v>
      </c>
      <c r="B257" s="310" t="s">
        <v>465</v>
      </c>
      <c r="C257" s="311" t="s">
        <v>466</v>
      </c>
      <c r="D257" s="311" t="s">
        <v>467</v>
      </c>
      <c r="E257" s="310" t="s">
        <v>468</v>
      </c>
      <c r="F257" s="310" t="s">
        <v>469</v>
      </c>
      <c r="G257" s="310" t="s">
        <v>470</v>
      </c>
      <c r="H257" s="310" t="s">
        <v>471</v>
      </c>
      <c r="I257" s="310" t="s">
        <v>472</v>
      </c>
      <c r="J257" s="0"/>
    </row>
    <row r="258" customFormat="false" ht="26.85" hidden="false" customHeight="true" outlineLevel="0" collapsed="false">
      <c r="A258" s="218" t="n">
        <v>3</v>
      </c>
      <c r="B258" s="218" t="n">
        <v>5.1</v>
      </c>
      <c r="C258" s="218" t="n">
        <v>18.5</v>
      </c>
      <c r="D258" s="218" t="n">
        <v>132.6</v>
      </c>
      <c r="E258" s="218" t="s">
        <v>784</v>
      </c>
      <c r="F258" s="218" t="s">
        <v>618</v>
      </c>
      <c r="G258" s="218" t="s">
        <v>512</v>
      </c>
      <c r="H258" s="218" t="s">
        <v>512</v>
      </c>
      <c r="I258" s="218" t="n">
        <v>5.6</v>
      </c>
      <c r="J258" s="0"/>
    </row>
    <row r="259" customFormat="false" ht="26.85" hidden="false" customHeight="true" outlineLevel="0" collapsed="false">
      <c r="A259" s="218" t="n">
        <f aca="false">A258*1.5</f>
        <v>4.5</v>
      </c>
      <c r="B259" s="218" t="n">
        <f aca="false">B258*1.5</f>
        <v>7.65</v>
      </c>
      <c r="C259" s="218" t="n">
        <f aca="false">C258*1.5</f>
        <v>27.75</v>
      </c>
      <c r="D259" s="218" t="n">
        <f aca="false">D258*1.5</f>
        <v>198.9</v>
      </c>
      <c r="E259" s="218" t="n">
        <f aca="false">E258*1.5</f>
        <v>54</v>
      </c>
      <c r="F259" s="218" t="n">
        <f aca="false">F258*1.5</f>
        <v>1.8</v>
      </c>
      <c r="G259" s="218" t="n">
        <f aca="false">G258*1.5</f>
        <v>0</v>
      </c>
      <c r="H259" s="218" t="n">
        <f aca="false">H258*1.5</f>
        <v>0</v>
      </c>
      <c r="I259" s="218" t="n">
        <f aca="false">I258*1.5</f>
        <v>8.4</v>
      </c>
      <c r="J259" s="0"/>
    </row>
    <row r="260" customFormat="false" ht="26.85" hidden="false" customHeight="true" outlineLevel="0" collapsed="false">
      <c r="A260" s="258" t="n">
        <f aca="false">A258*2</f>
        <v>6</v>
      </c>
      <c r="B260" s="258" t="n">
        <f aca="false">B258*2</f>
        <v>10.2</v>
      </c>
      <c r="C260" s="258" t="n">
        <f aca="false">C258*2</f>
        <v>37</v>
      </c>
      <c r="D260" s="258" t="n">
        <f aca="false">D258*2</f>
        <v>265.2</v>
      </c>
      <c r="E260" s="258" t="n">
        <f aca="false">E258*2</f>
        <v>72</v>
      </c>
      <c r="F260" s="258" t="n">
        <f aca="false">F258*2</f>
        <v>2.4</v>
      </c>
      <c r="G260" s="258" t="n">
        <f aca="false">G258*2</f>
        <v>0</v>
      </c>
      <c r="H260" s="258" t="n">
        <f aca="false">H258*2</f>
        <v>0</v>
      </c>
      <c r="I260" s="258" t="n">
        <f aca="false">I258*2</f>
        <v>11.2</v>
      </c>
      <c r="J260" s="0"/>
    </row>
    <row r="261" customFormat="false" ht="26.85" hidden="false" customHeight="true" outlineLevel="0" collapsed="false">
      <c r="A261" s="211" t="s">
        <v>482</v>
      </c>
      <c r="B261" s="211"/>
      <c r="C261" s="211"/>
      <c r="D261" s="211"/>
      <c r="E261" s="211"/>
      <c r="F261" s="211"/>
      <c r="G261" s="211"/>
      <c r="H261" s="211"/>
      <c r="I261" s="211"/>
      <c r="J261" s="0"/>
    </row>
    <row r="262" customFormat="false" ht="134.65" hidden="false" customHeight="true" outlineLevel="0" collapsed="false">
      <c r="A262" s="395" t="s">
        <v>831</v>
      </c>
      <c r="B262" s="395"/>
      <c r="C262" s="395"/>
      <c r="D262" s="395"/>
      <c r="E262" s="395"/>
      <c r="F262" s="395"/>
      <c r="G262" s="395"/>
      <c r="H262" s="395"/>
      <c r="I262" s="395"/>
      <c r="J262" s="395"/>
    </row>
    <row r="263" customFormat="false" ht="26.85" hidden="false" customHeight="true" outlineLevel="0" collapsed="false">
      <c r="A263" s="246" t="s">
        <v>484</v>
      </c>
      <c r="B263" s="246"/>
      <c r="C263" s="210" t="s">
        <v>620</v>
      </c>
      <c r="D263" s="210"/>
      <c r="E263" s="210"/>
      <c r="F263" s="210"/>
      <c r="G263" s="210"/>
      <c r="H263" s="210"/>
      <c r="I263" s="210"/>
    </row>
    <row r="264" customFormat="false" ht="26.85" hidden="false" customHeight="true" outlineLevel="0" collapsed="false">
      <c r="A264" s="210"/>
      <c r="B264" s="210"/>
      <c r="C264" s="210"/>
      <c r="D264" s="210"/>
      <c r="E264" s="210"/>
      <c r="F264" s="210"/>
      <c r="G264" s="210"/>
      <c r="H264" s="210"/>
      <c r="I264" s="210"/>
    </row>
    <row r="265" customFormat="false" ht="26.85" hidden="false" customHeight="true" outlineLevel="0" collapsed="false">
      <c r="A265" s="210" t="s">
        <v>496</v>
      </c>
      <c r="B265" s="210"/>
      <c r="C265" s="210" t="s">
        <v>497</v>
      </c>
      <c r="D265" s="210"/>
      <c r="E265" s="210"/>
      <c r="F265" s="210"/>
      <c r="G265" s="210"/>
      <c r="H265" s="210"/>
      <c r="I265" s="210"/>
    </row>
    <row r="266" customFormat="false" ht="26.85" hidden="false" customHeight="true" outlineLevel="0" collapsed="false">
      <c r="A266" s="212" t="s">
        <v>687</v>
      </c>
      <c r="B266" s="210"/>
      <c r="C266" s="210"/>
      <c r="D266" s="210"/>
      <c r="E266" s="210"/>
      <c r="F266" s="210"/>
      <c r="G266" s="210"/>
      <c r="H266" s="210"/>
      <c r="I266" s="210"/>
    </row>
    <row r="267" customFormat="false" ht="17.45" hidden="false" customHeight="true" outlineLevel="0" collapsed="false"/>
  </sheetData>
  <mergeCells count="344">
    <mergeCell ref="A1:B1"/>
    <mergeCell ref="A3:B3"/>
    <mergeCell ref="C3:I3"/>
    <mergeCell ref="A4:B4"/>
    <mergeCell ref="A5:B5"/>
    <mergeCell ref="C5:I5"/>
    <mergeCell ref="A6:B6"/>
    <mergeCell ref="A7:B9"/>
    <mergeCell ref="C7:H7"/>
    <mergeCell ref="C8:D8"/>
    <mergeCell ref="E8:H8"/>
    <mergeCell ref="E9:F9"/>
    <mergeCell ref="G9:H9"/>
    <mergeCell ref="A10:B10"/>
    <mergeCell ref="E10:F10"/>
    <mergeCell ref="G10:H10"/>
    <mergeCell ref="A11:B11"/>
    <mergeCell ref="A12:B12"/>
    <mergeCell ref="E12:F12"/>
    <mergeCell ref="G12:H12"/>
    <mergeCell ref="A13:B13"/>
    <mergeCell ref="E13:F13"/>
    <mergeCell ref="G13:H13"/>
    <mergeCell ref="A14:B14"/>
    <mergeCell ref="E14:F14"/>
    <mergeCell ref="G14:H14"/>
    <mergeCell ref="A15:B15"/>
    <mergeCell ref="E15:F15"/>
    <mergeCell ref="G15:H15"/>
    <mergeCell ref="A16:B16"/>
    <mergeCell ref="E16:F16"/>
    <mergeCell ref="A17:B17"/>
    <mergeCell ref="E17:F17"/>
    <mergeCell ref="G17:H17"/>
    <mergeCell ref="A18:B18"/>
    <mergeCell ref="A19:J19"/>
    <mergeCell ref="A20:D20"/>
    <mergeCell ref="E20:F20"/>
    <mergeCell ref="G20:I20"/>
    <mergeCell ref="A25:I25"/>
    <mergeCell ref="A26:J26"/>
    <mergeCell ref="A27:B27"/>
    <mergeCell ref="A32:B32"/>
    <mergeCell ref="C32:I32"/>
    <mergeCell ref="A33:B33"/>
    <mergeCell ref="A34:B34"/>
    <mergeCell ref="C34:I34"/>
    <mergeCell ref="A35:B35"/>
    <mergeCell ref="A36:B38"/>
    <mergeCell ref="C36:H36"/>
    <mergeCell ref="C37:D37"/>
    <mergeCell ref="E37:H37"/>
    <mergeCell ref="E38:F38"/>
    <mergeCell ref="G38:H38"/>
    <mergeCell ref="A39:B39"/>
    <mergeCell ref="E39:F39"/>
    <mergeCell ref="G39:H39"/>
    <mergeCell ref="A40:B40"/>
    <mergeCell ref="A41:B41"/>
    <mergeCell ref="E41:F41"/>
    <mergeCell ref="G41:H41"/>
    <mergeCell ref="A42:B42"/>
    <mergeCell ref="E42:F42"/>
    <mergeCell ref="G42:H42"/>
    <mergeCell ref="A43:B43"/>
    <mergeCell ref="E43:F43"/>
    <mergeCell ref="G43:H43"/>
    <mergeCell ref="A44:B44"/>
    <mergeCell ref="E44:F44"/>
    <mergeCell ref="G44:H44"/>
    <mergeCell ref="A45:B45"/>
    <mergeCell ref="E45:F45"/>
    <mergeCell ref="G45:H45"/>
    <mergeCell ref="A46:B46"/>
    <mergeCell ref="A47:J47"/>
    <mergeCell ref="A48:D48"/>
    <mergeCell ref="E48:F48"/>
    <mergeCell ref="G48:I48"/>
    <mergeCell ref="A53:I53"/>
    <mergeCell ref="A54:J54"/>
    <mergeCell ref="A55:B55"/>
    <mergeCell ref="A62:B62"/>
    <mergeCell ref="C62:I62"/>
    <mergeCell ref="A63:B63"/>
    <mergeCell ref="A64:B64"/>
    <mergeCell ref="C64:I64"/>
    <mergeCell ref="A65:B65"/>
    <mergeCell ref="A66:B68"/>
    <mergeCell ref="C66:H66"/>
    <mergeCell ref="C67:D67"/>
    <mergeCell ref="E67:H67"/>
    <mergeCell ref="E68:F68"/>
    <mergeCell ref="G68:H68"/>
    <mergeCell ref="A69:B69"/>
    <mergeCell ref="E69:F69"/>
    <mergeCell ref="G69:H69"/>
    <mergeCell ref="A73:B73"/>
    <mergeCell ref="E73:F73"/>
    <mergeCell ref="G73:H73"/>
    <mergeCell ref="A74:B74"/>
    <mergeCell ref="E74:F74"/>
    <mergeCell ref="G74:H74"/>
    <mergeCell ref="A75:B75"/>
    <mergeCell ref="E75:F75"/>
    <mergeCell ref="G75:H75"/>
    <mergeCell ref="A76:B76"/>
    <mergeCell ref="E76:F76"/>
    <mergeCell ref="G76:H76"/>
    <mergeCell ref="A77:B77"/>
    <mergeCell ref="A78:J78"/>
    <mergeCell ref="A79:D79"/>
    <mergeCell ref="E79:F79"/>
    <mergeCell ref="G79:I79"/>
    <mergeCell ref="J79:J80"/>
    <mergeCell ref="A84:I84"/>
    <mergeCell ref="A85:J85"/>
    <mergeCell ref="A86:B86"/>
    <mergeCell ref="A93:B93"/>
    <mergeCell ref="C93:I93"/>
    <mergeCell ref="A94:B94"/>
    <mergeCell ref="A95:B95"/>
    <mergeCell ref="C95:I95"/>
    <mergeCell ref="A96:B96"/>
    <mergeCell ref="A97:B99"/>
    <mergeCell ref="C97:H97"/>
    <mergeCell ref="C98:D98"/>
    <mergeCell ref="E98:H98"/>
    <mergeCell ref="E99:F99"/>
    <mergeCell ref="G99:H99"/>
    <mergeCell ref="A100:B100"/>
    <mergeCell ref="E100:F100"/>
    <mergeCell ref="G100:H100"/>
    <mergeCell ref="A101:B101"/>
    <mergeCell ref="E101:F101"/>
    <mergeCell ref="G101:H101"/>
    <mergeCell ref="A102:B102"/>
    <mergeCell ref="E102:F102"/>
    <mergeCell ref="G102:H102"/>
    <mergeCell ref="A103:B103"/>
    <mergeCell ref="E103:F103"/>
    <mergeCell ref="G103:H103"/>
    <mergeCell ref="A104:B104"/>
    <mergeCell ref="A105:J105"/>
    <mergeCell ref="A106:D106"/>
    <mergeCell ref="E106:F106"/>
    <mergeCell ref="G106:I106"/>
    <mergeCell ref="J106:J107"/>
    <mergeCell ref="A111:I111"/>
    <mergeCell ref="A112:J112"/>
    <mergeCell ref="A113:B113"/>
    <mergeCell ref="A118:B118"/>
    <mergeCell ref="C118:I118"/>
    <mergeCell ref="A119:B119"/>
    <mergeCell ref="A120:B120"/>
    <mergeCell ref="C120:I120"/>
    <mergeCell ref="A121:B121"/>
    <mergeCell ref="A122:B124"/>
    <mergeCell ref="C122:H122"/>
    <mergeCell ref="C123:D123"/>
    <mergeCell ref="E123:H123"/>
    <mergeCell ref="E124:F124"/>
    <mergeCell ref="G124:H124"/>
    <mergeCell ref="A125:B125"/>
    <mergeCell ref="E125:F125"/>
    <mergeCell ref="G125:H125"/>
    <mergeCell ref="A126:B126"/>
    <mergeCell ref="E126:F126"/>
    <mergeCell ref="G126:H126"/>
    <mergeCell ref="A127:B127"/>
    <mergeCell ref="E127:F127"/>
    <mergeCell ref="G127:H127"/>
    <mergeCell ref="A128:B128"/>
    <mergeCell ref="E128:F128"/>
    <mergeCell ref="G128:H128"/>
    <mergeCell ref="A129:B129"/>
    <mergeCell ref="E129:F129"/>
    <mergeCell ref="G129:H129"/>
    <mergeCell ref="A130:B130"/>
    <mergeCell ref="A131:J131"/>
    <mergeCell ref="A132:D132"/>
    <mergeCell ref="E132:F132"/>
    <mergeCell ref="G132:I132"/>
    <mergeCell ref="J132:J133"/>
    <mergeCell ref="A137:I137"/>
    <mergeCell ref="A138:J138"/>
    <mergeCell ref="A139:B139"/>
    <mergeCell ref="A146:B146"/>
    <mergeCell ref="C146:I146"/>
    <mergeCell ref="A147:B147"/>
    <mergeCell ref="A148:B148"/>
    <mergeCell ref="C148:I148"/>
    <mergeCell ref="A149:B149"/>
    <mergeCell ref="A150:B152"/>
    <mergeCell ref="C150:H150"/>
    <mergeCell ref="C151:D151"/>
    <mergeCell ref="E151:H151"/>
    <mergeCell ref="E152:F152"/>
    <mergeCell ref="G152:H152"/>
    <mergeCell ref="A153:B153"/>
    <mergeCell ref="E153:F153"/>
    <mergeCell ref="G153:H153"/>
    <mergeCell ref="A154:B154"/>
    <mergeCell ref="E154:F154"/>
    <mergeCell ref="G154:H154"/>
    <mergeCell ref="A155:B155"/>
    <mergeCell ref="E155:F155"/>
    <mergeCell ref="G155:H155"/>
    <mergeCell ref="A156:B156"/>
    <mergeCell ref="E156:F156"/>
    <mergeCell ref="G156:H156"/>
    <mergeCell ref="A157:B157"/>
    <mergeCell ref="E157:F157"/>
    <mergeCell ref="G157:H157"/>
    <mergeCell ref="A158:B158"/>
    <mergeCell ref="A159:J159"/>
    <mergeCell ref="A160:D160"/>
    <mergeCell ref="E160:F160"/>
    <mergeCell ref="G160:I160"/>
    <mergeCell ref="J160:J161"/>
    <mergeCell ref="A165:I165"/>
    <mergeCell ref="A166:J166"/>
    <mergeCell ref="A167:B167"/>
    <mergeCell ref="A174:B174"/>
    <mergeCell ref="C174:I174"/>
    <mergeCell ref="A175:B175"/>
    <mergeCell ref="A176:B176"/>
    <mergeCell ref="C176:I176"/>
    <mergeCell ref="A177:B177"/>
    <mergeCell ref="A178:B180"/>
    <mergeCell ref="C178:H178"/>
    <mergeCell ref="C179:D179"/>
    <mergeCell ref="E179:H179"/>
    <mergeCell ref="E180:F180"/>
    <mergeCell ref="G180:H180"/>
    <mergeCell ref="A181:B181"/>
    <mergeCell ref="E181:F181"/>
    <mergeCell ref="G181:H181"/>
    <mergeCell ref="A182:B182"/>
    <mergeCell ref="A183:B183"/>
    <mergeCell ref="E183:F183"/>
    <mergeCell ref="G183:H183"/>
    <mergeCell ref="A184:B184"/>
    <mergeCell ref="E184:F184"/>
    <mergeCell ref="G184:H184"/>
    <mergeCell ref="A185:B185"/>
    <mergeCell ref="E185:F185"/>
    <mergeCell ref="G185:H185"/>
    <mergeCell ref="A186:B186"/>
    <mergeCell ref="E186:F186"/>
    <mergeCell ref="G186:H186"/>
    <mergeCell ref="A187:B187"/>
    <mergeCell ref="A188:B188"/>
    <mergeCell ref="E188:F188"/>
    <mergeCell ref="G188:H188"/>
    <mergeCell ref="A189:B189"/>
    <mergeCell ref="A190:J190"/>
    <mergeCell ref="A191:D191"/>
    <mergeCell ref="E191:F191"/>
    <mergeCell ref="G191:I191"/>
    <mergeCell ref="A196:I196"/>
    <mergeCell ref="A197:J197"/>
    <mergeCell ref="A198:B198"/>
    <mergeCell ref="A207:B207"/>
    <mergeCell ref="C207:I207"/>
    <mergeCell ref="A208:B208"/>
    <mergeCell ref="A209:B209"/>
    <mergeCell ref="C209:I209"/>
    <mergeCell ref="A210:B210"/>
    <mergeCell ref="A211:B213"/>
    <mergeCell ref="C211:H211"/>
    <mergeCell ref="C212:D212"/>
    <mergeCell ref="E212:H212"/>
    <mergeCell ref="E213:F213"/>
    <mergeCell ref="G213:H213"/>
    <mergeCell ref="A214:B214"/>
    <mergeCell ref="E214:F214"/>
    <mergeCell ref="G214:H214"/>
    <mergeCell ref="A215:B215"/>
    <mergeCell ref="A216:B216"/>
    <mergeCell ref="E216:F216"/>
    <mergeCell ref="G216:H216"/>
    <mergeCell ref="A217:B217"/>
    <mergeCell ref="E217:F217"/>
    <mergeCell ref="G217:H217"/>
    <mergeCell ref="A218:B218"/>
    <mergeCell ref="E218:F218"/>
    <mergeCell ref="G218:H218"/>
    <mergeCell ref="A219:B219"/>
    <mergeCell ref="E219:F219"/>
    <mergeCell ref="G219:H219"/>
    <mergeCell ref="A220:B220"/>
    <mergeCell ref="E220:F220"/>
    <mergeCell ref="A221:B221"/>
    <mergeCell ref="A222:B222"/>
    <mergeCell ref="A223:B223"/>
    <mergeCell ref="E223:F223"/>
    <mergeCell ref="G223:H223"/>
    <mergeCell ref="A224:B224"/>
    <mergeCell ref="A225:J225"/>
    <mergeCell ref="A226:D226"/>
    <mergeCell ref="E226:F226"/>
    <mergeCell ref="G226:I226"/>
    <mergeCell ref="A231:I231"/>
    <mergeCell ref="A232:J232"/>
    <mergeCell ref="A233:B233"/>
    <mergeCell ref="A240:B240"/>
    <mergeCell ref="C240:I240"/>
    <mergeCell ref="A241:B241"/>
    <mergeCell ref="A242:B242"/>
    <mergeCell ref="C242:I242"/>
    <mergeCell ref="A243:B243"/>
    <mergeCell ref="A244:B246"/>
    <mergeCell ref="C244:H244"/>
    <mergeCell ref="C245:D245"/>
    <mergeCell ref="E245:H245"/>
    <mergeCell ref="E246:F246"/>
    <mergeCell ref="G246:H246"/>
    <mergeCell ref="A247:B247"/>
    <mergeCell ref="E247:F247"/>
    <mergeCell ref="G247:H247"/>
    <mergeCell ref="A248:B248"/>
    <mergeCell ref="E248:F248"/>
    <mergeCell ref="G248:H248"/>
    <mergeCell ref="A249:B249"/>
    <mergeCell ref="E249:F249"/>
    <mergeCell ref="G249:H249"/>
    <mergeCell ref="A250:B250"/>
    <mergeCell ref="E250:F250"/>
    <mergeCell ref="G250:H250"/>
    <mergeCell ref="A251:B251"/>
    <mergeCell ref="E251:F251"/>
    <mergeCell ref="G251:H251"/>
    <mergeCell ref="A252:B252"/>
    <mergeCell ref="A253:B253"/>
    <mergeCell ref="E253:F253"/>
    <mergeCell ref="G253:H253"/>
    <mergeCell ref="A254:B254"/>
    <mergeCell ref="A255:J255"/>
    <mergeCell ref="A256:D256"/>
    <mergeCell ref="E256:F256"/>
    <mergeCell ref="G256:I256"/>
    <mergeCell ref="A261:I261"/>
    <mergeCell ref="A262:J262"/>
    <mergeCell ref="A263:B263"/>
  </mergeCells>
  <printOptions headings="false" gridLines="false" gridLinesSet="true" horizontalCentered="false" verticalCentered="false"/>
  <pageMargins left="0.7875" right="0.7875" top="1.025" bottom="1.025" header="0.7875" footer="0.787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&amp;C&amp;A</oddHeader>
    <oddFooter>&amp;CСтраница &amp;P</oddFooter>
  </headerFooter>
  <drawing r:id="rId1"/>
</worksheet>
</file>

<file path=docProps/app.xml><?xml version="1.0" encoding="utf-8"?>
<Properties xmlns="http://schemas.openxmlformats.org/officeDocument/2006/extended-properties" xmlns:vt="http://schemas.openxmlformats.org/officeDocument/2006/docPropsVTypes">
  <Template/>
  <TotalTime>11434</TotalTime>
  <Application>LibreOffice/5.1.4.2$Windows_x86 LibreOffice_project/f99d75f39f1c57ebdd7ffc5f42867c12031db97a</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2019-03-15T10:08:19Z</dcterms:created>
  <dc:creator/>
  <dc:description/>
  <dc:language>ru-RU</dc:language>
  <cp:lastModifiedBy/>
  <cp:lastPrinted>2020-09-16T15:06:31Z</cp:lastPrinted>
  <dcterms:modified xsi:type="dcterms:W3CDTF">2020-09-18T16:25:53Z</dcterms:modified>
  <cp:revision>302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0</vt:bool>
  </property>
  <property fmtid="{D5CDD505-2E9C-101B-9397-08002B2CF9AE}" pid="5" name="Info 1">
    <vt:lpwstr/>
  </property>
  <property fmtid="{D5CDD505-2E9C-101B-9397-08002B2CF9AE}" pid="6" name="Info 2">
    <vt:lpwstr/>
  </property>
  <property fmtid="{D5CDD505-2E9C-101B-9397-08002B2CF9AE}" pid="7" name="Info 3">
    <vt:lpwstr/>
  </property>
  <property fmtid="{D5CDD505-2E9C-101B-9397-08002B2CF9AE}" pid="8" name="Info 4">
    <vt:lpwstr/>
  </property>
  <property fmtid="{D5CDD505-2E9C-101B-9397-08002B2CF9AE}" pid="9" name="LinksUpToDate">
    <vt:bool>0</vt:bool>
  </property>
  <property fmtid="{D5CDD505-2E9C-101B-9397-08002B2CF9AE}" pid="10" name="ScaleCrop">
    <vt:bool>0</vt:bool>
  </property>
  <property fmtid="{D5CDD505-2E9C-101B-9397-08002B2CF9AE}" pid="11" name="ShareDoc">
    <vt:bool>0</vt:bool>
  </property>
</Properties>
</file>