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05" yWindow="-105" windowWidth="23250" windowHeight="12570"/>
  </bookViews>
  <sheets>
    <sheet name=" МЕНЮ_ХЭХ 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МЕНЮ_ХЭХ 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45621"/>
</workbook>
</file>

<file path=xl/calcChain.xml><?xml version="1.0" encoding="utf-8"?>
<calcChain xmlns="http://schemas.openxmlformats.org/spreadsheetml/2006/main">
  <c r="D81" i="143" l="1"/>
  <c r="D82" i="143"/>
  <c r="D83" i="143"/>
  <c r="D84" i="143"/>
  <c r="D85" i="143"/>
  <c r="C87" i="143"/>
  <c r="D87" i="143"/>
  <c r="E87" i="143"/>
  <c r="F87" i="143"/>
  <c r="G87" i="143"/>
  <c r="H87" i="143"/>
  <c r="I87" i="143"/>
  <c r="J87" i="143"/>
  <c r="K87" i="143"/>
  <c r="L87" i="143"/>
  <c r="M87" i="143"/>
  <c r="N87" i="143"/>
  <c r="O87" i="143"/>
  <c r="P87" i="143"/>
  <c r="D38" i="143"/>
  <c r="D39" i="143"/>
  <c r="D40" i="143"/>
  <c r="D41" i="143"/>
  <c r="D42" i="143"/>
  <c r="E308" i="143" l="1"/>
  <c r="D280" i="143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E41" i="141"/>
  <c r="C41" i="141"/>
  <c r="G41" i="141"/>
  <c r="D41" i="141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D9" i="141" s="1"/>
  <c r="C14" i="143"/>
  <c r="G56" i="141" l="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P38" i="141"/>
  <c r="K38" i="14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N23" i="141"/>
  <c r="K23" i="141"/>
  <c r="P23" i="141" s="1"/>
  <c r="J23" i="141"/>
  <c r="O23" i="141" s="1"/>
  <c r="I23" i="14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G144" i="134"/>
  <c r="D144" i="134" s="1"/>
  <c r="C144" i="134"/>
  <c r="G143" i="134"/>
  <c r="D143" i="134" s="1"/>
  <c r="F143" i="134"/>
  <c r="E143" i="134"/>
  <c r="H143" i="134" s="1"/>
  <c r="G142" i="134"/>
  <c r="D142" i="134" s="1"/>
  <c r="F142" i="134"/>
  <c r="E142" i="134"/>
  <c r="E144" i="134" s="1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F59" i="134" s="1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H19" i="134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F182" i="134" l="1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E196" i="134"/>
  <c r="L200" i="134"/>
  <c r="L201" i="134" s="1"/>
  <c r="L203" i="134" s="1"/>
  <c r="J196" i="134"/>
  <c r="N196" i="134"/>
  <c r="I197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5" i="134" s="1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G197" i="134"/>
  <c r="N204" i="134"/>
  <c r="N197" i="134"/>
  <c r="E204" i="134"/>
  <c r="E197" i="134"/>
  <c r="O205" i="134"/>
  <c r="O209" i="134" s="1"/>
  <c r="O199" i="134"/>
  <c r="L204" i="134"/>
  <c r="H204" i="134" l="1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<sst xmlns="http://schemas.openxmlformats.org/spreadsheetml/2006/main" count="1557" uniqueCount="385">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</sst>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3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name val="Times New Roman"/>
      <family val="2"/>
    </font>
    <font>
      <b/>
      <sz val="8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99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4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6" fontId="11" fillId="2" borderId="1" xfId="21" applyNumberFormat="1" applyFont="1" applyFill="1" applyBorder="1" applyAlignment="1">
      <alignment horizontal="right" vertical="center" wrapText="1"/>
    </xf>
    <xf numFmtId="167" fontId="11" fillId="2" borderId="1" xfId="21" applyNumberFormat="1" applyFont="1" applyFill="1" applyBorder="1" applyAlignment="1">
      <alignment horizontal="right" vertical="center" wrapText="1"/>
    </xf>
    <xf numFmtId="164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173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4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4" fillId="2" borderId="1" xfId="21" applyNumberFormat="1" applyFont="1" applyFill="1" applyBorder="1" applyAlignment="1">
      <alignment horizontal="center" vertical="center" wrapText="1"/>
    </xf>
    <xf numFmtId="166" fontId="24" fillId="2" borderId="1" xfId="21" applyNumberFormat="1" applyFont="1" applyFill="1" applyBorder="1" applyAlignment="1">
      <alignment horizontal="center" vertical="center" wrapText="1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24" fillId="2" borderId="1" xfId="21" applyNumberFormat="1" applyFont="1" applyFill="1" applyBorder="1" applyAlignment="1">
      <alignment horizontal="center" vertical="center" wrapText="1"/>
    </xf>
    <xf numFmtId="173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9" fillId="0" borderId="0" xfId="0" applyFont="1" applyFill="1"/>
    <xf numFmtId="0" fontId="23" fillId="0" borderId="1" xfId="1" applyNumberFormat="1" applyFont="1" applyFill="1" applyBorder="1" applyAlignment="1">
      <alignment horizontal="center" vertical="center" wrapText="1"/>
    </xf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5" fontId="31" fillId="0" borderId="1" xfId="10" applyNumberFormat="1" applyFont="1" applyFill="1" applyBorder="1" applyAlignment="1">
      <alignment horizontal="center" vertical="center" wrapText="1"/>
    </xf>
    <xf numFmtId="165" fontId="29" fillId="0" borderId="1" xfId="10" applyNumberFormat="1" applyFont="1" applyFill="1" applyBorder="1" applyAlignment="1">
      <alignment horizontal="center" vertical="center" wrapText="1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2" fontId="27" fillId="2" borderId="1" xfId="21" applyNumberFormat="1" applyFont="1" applyFill="1" applyBorder="1"/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0" fontId="30" fillId="3" borderId="1" xfId="1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2" fontId="23" fillId="0" borderId="7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7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left" vertical="center" wrapText="1"/>
    </xf>
    <xf numFmtId="2" fontId="35" fillId="2" borderId="1" xfId="21" applyNumberFormat="1" applyFont="1" applyFill="1" applyBorder="1" applyAlignment="1">
      <alignment horizontal="center" vertical="center" wrapText="1"/>
    </xf>
    <xf numFmtId="2" fontId="34" fillId="2" borderId="1" xfId="21" applyNumberFormat="1" applyFont="1" applyFill="1" applyBorder="1" applyAlignment="1">
      <alignment horizontal="center" vertic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7" fillId="2" borderId="0" xfId="12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3" fillId="2" borderId="4" xfId="0" applyFont="1" applyFill="1" applyBorder="1" applyAlignment="1"/>
    <xf numFmtId="0" fontId="11" fillId="2" borderId="4" xfId="0" applyFont="1" applyFill="1" applyBorder="1" applyAlignment="1"/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2" fontId="14" fillId="0" borderId="2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2" fontId="14" fillId="4" borderId="2" xfId="19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wrapText="1"/>
    </xf>
    <xf numFmtId="2" fontId="14" fillId="4" borderId="4" xfId="19" applyNumberFormat="1" applyFont="1" applyFill="1" applyBorder="1" applyAlignment="1">
      <alignment horizontal="center" wrapText="1"/>
    </xf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3" xfId="19" applyNumberFormat="1" applyFont="1" applyFill="1" applyBorder="1" applyAlignment="1">
      <alignment horizontal="center"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17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  <xf numFmtId="0" fontId="17" fillId="3" borderId="1" xfId="12" applyFont="1" applyFill="1" applyBorder="1" applyAlignment="1">
      <alignment horizont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  <xf numFmtId="2" fontId="23" fillId="2" borderId="7" xfId="21" applyNumberFormat="1" applyFont="1" applyFill="1" applyBorder="1" applyAlignment="1">
      <alignment horizontal="center" vertical="center" wrapText="1"/>
    </xf>
    <xf numFmtId="2" fontId="23" fillId="2" borderId="5" xfId="21" applyNumberFormat="1" applyFont="1" applyFill="1" applyBorder="1" applyAlignment="1">
      <alignment horizontal="center" vertical="center" wrapText="1"/>
    </xf>
    <xf numFmtId="2" fontId="23" fillId="2" borderId="2" xfId="21" applyNumberFormat="1" applyFont="1" applyFill="1" applyBorder="1" applyAlignment="1">
      <alignment horizontal="center" vertical="center" wrapText="1"/>
    </xf>
    <xf numFmtId="2" fontId="23" fillId="2" borderId="3" xfId="21" applyNumberFormat="1" applyFont="1" applyFill="1" applyBorder="1" applyAlignment="1">
      <alignment horizontal="center" vertical="center" wrapText="1"/>
    </xf>
    <xf numFmtId="2" fontId="23" fillId="2" borderId="4" xfId="21" applyNumberFormat="1" applyFont="1" applyFill="1" applyBorder="1" applyAlignment="1">
      <alignment horizontal="center" vertical="center" wrapText="1"/>
    </xf>
    <xf numFmtId="0" fontId="23" fillId="2" borderId="7" xfId="21" applyNumberFormat="1" applyFont="1" applyFill="1" applyBorder="1" applyAlignment="1">
      <alignment horizontal="center" vertical="center" wrapText="1"/>
    </xf>
    <xf numFmtId="0" fontId="23" fillId="2" borderId="5" xfId="21" applyNumberFormat="1" applyFont="1" applyFill="1" applyBorder="1" applyAlignment="1">
      <alignment horizontal="center" vertical="center" wrapText="1"/>
    </xf>
    <xf numFmtId="0" fontId="26" fillId="2" borderId="2" xfId="21" applyNumberFormat="1" applyFont="1" applyFill="1" applyBorder="1" applyAlignment="1">
      <alignment horizontal="center" vertical="center" wrapText="1"/>
    </xf>
    <xf numFmtId="0" fontId="26" fillId="2" borderId="3" xfId="21" applyNumberFormat="1" applyFont="1" applyFill="1" applyBorder="1" applyAlignment="1">
      <alignment horizontal="center" vertical="center" wrapText="1"/>
    </xf>
    <xf numFmtId="0" fontId="26" fillId="2" borderId="4" xfId="21" applyNumberFormat="1" applyFont="1" applyFill="1" applyBorder="1" applyAlignment="1">
      <alignment horizontal="center" vertical="center" wrapText="1"/>
    </xf>
    <xf numFmtId="0" fontId="23" fillId="2" borderId="2" xfId="21" applyNumberFormat="1" applyFont="1" applyFill="1" applyBorder="1" applyAlignment="1">
      <alignment horizontal="left" vertical="center" wrapText="1"/>
    </xf>
    <xf numFmtId="0" fontId="23" fillId="2" borderId="3" xfId="21" applyNumberFormat="1" applyFont="1" applyFill="1" applyBorder="1" applyAlignment="1">
      <alignment horizontal="left" vertical="center" wrapText="1"/>
    </xf>
    <xf numFmtId="0" fontId="23" fillId="2" borderId="4" xfId="21" applyNumberFormat="1" applyFont="1" applyFill="1" applyBorder="1" applyAlignment="1">
      <alignment horizontal="left" vertical="center" wrapText="1"/>
    </xf>
    <xf numFmtId="0" fontId="26" fillId="2" borderId="2" xfId="21" applyNumberFormat="1" applyFont="1" applyFill="1" applyBorder="1" applyAlignment="1">
      <alignment horizontal="center" vertical="center"/>
    </xf>
    <xf numFmtId="0" fontId="26" fillId="2" borderId="4" xfId="21" applyNumberFormat="1" applyFont="1" applyFill="1" applyBorder="1" applyAlignment="1">
      <alignment horizontal="center" vertical="center"/>
    </xf>
  </cellXfs>
  <cellStyles count="22">
    <cellStyle name="Обычный" xfId="0" builtinId="0"/>
    <cellStyle name="Обычный 2" xfId="2"/>
    <cellStyle name="Обычный 2 2" xfId="3"/>
    <cellStyle name="Обычный 2 3" xfId="14"/>
    <cellStyle name="Обычный 2 4" xfId="19"/>
    <cellStyle name="Обычный 3" xfId="4"/>
    <cellStyle name="Обычный 3 2" xfId="15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10" xfId="17"/>
    <cellStyle name="Обычный_Лист3" xfId="20"/>
    <cellStyle name="Обычный_Лист6" xfId="11"/>
    <cellStyle name="Обычный_Меню ХЭХ СД 16.09" xfId="2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29"/>
  <sheetViews>
    <sheetView tabSelected="1" topLeftCell="A273" zoomScale="90" zoomScaleNormal="90" workbookViewId="0">
      <selection activeCell="A291" sqref="A291:XFD296"/>
    </sheetView>
  </sheetViews>
  <sheetFormatPr defaultRowHeight="15" x14ac:dyDescent="0.25"/>
  <cols>
    <col min="1" max="1" width="15.7109375" style="236" customWidth="1"/>
    <col min="2" max="2" width="36" style="236" customWidth="1"/>
    <col min="3" max="3" width="7.7109375" style="236" customWidth="1"/>
    <col min="4" max="4" width="7.7109375" style="266" customWidth="1"/>
    <col min="5" max="5" width="8.42578125" style="266" customWidth="1"/>
    <col min="6" max="6" width="7.85546875" style="266" customWidth="1"/>
    <col min="7" max="7" width="9.140625" style="266"/>
    <col min="8" max="8" width="10.5703125" style="266" customWidth="1"/>
    <col min="9" max="9" width="7.28515625" style="266" customWidth="1"/>
    <col min="10" max="10" width="9.140625" style="266" customWidth="1"/>
    <col min="11" max="11" width="9.7109375" style="266" customWidth="1"/>
    <col min="12" max="12" width="7.85546875" style="266" customWidth="1"/>
    <col min="13" max="13" width="10" style="266" customWidth="1"/>
    <col min="14" max="14" width="9.5703125" style="266" customWidth="1"/>
    <col min="15" max="15" width="9.7109375" style="266" customWidth="1"/>
    <col min="16" max="16" width="7.7109375" style="266" customWidth="1"/>
    <col min="17" max="16384" width="9.140625" style="236"/>
  </cols>
  <sheetData>
    <row r="1" spans="1:18" ht="33" customHeight="1" x14ac:dyDescent="0.25">
      <c r="A1" s="314" t="s">
        <v>282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285"/>
      <c r="R1" s="286"/>
    </row>
    <row r="2" spans="1:18" s="242" customFormat="1" x14ac:dyDescent="0.2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8" s="242" customFormat="1" x14ac:dyDescent="0.2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8" x14ac:dyDescent="0.25">
      <c r="A4" s="318" t="s">
        <v>33</v>
      </c>
      <c r="B4" s="318" t="s">
        <v>32</v>
      </c>
      <c r="C4" s="318" t="s">
        <v>0</v>
      </c>
      <c r="D4" s="316" t="s">
        <v>55</v>
      </c>
      <c r="E4" s="316" t="s">
        <v>1</v>
      </c>
      <c r="F4" s="316"/>
      <c r="G4" s="316"/>
      <c r="H4" s="316" t="s">
        <v>31</v>
      </c>
      <c r="I4" s="316" t="s">
        <v>9</v>
      </c>
      <c r="J4" s="316"/>
      <c r="K4" s="316"/>
      <c r="L4" s="316"/>
      <c r="M4" s="316" t="s">
        <v>10</v>
      </c>
      <c r="N4" s="316"/>
      <c r="O4" s="316"/>
      <c r="P4" s="316"/>
    </row>
    <row r="5" spans="1:18" x14ac:dyDescent="0.25">
      <c r="A5" s="318"/>
      <c r="B5" s="318"/>
      <c r="C5" s="318"/>
      <c r="D5" s="316"/>
      <c r="E5" s="243" t="s">
        <v>2</v>
      </c>
      <c r="F5" s="243" t="s">
        <v>3</v>
      </c>
      <c r="G5" s="243" t="s">
        <v>4</v>
      </c>
      <c r="H5" s="316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8" x14ac:dyDescent="0.25">
      <c r="A6" s="311" t="s">
        <v>37</v>
      </c>
      <c r="B6" s="311"/>
      <c r="C6" s="311"/>
      <c r="D6" s="311"/>
      <c r="E6" s="311"/>
      <c r="F6" s="311"/>
      <c r="G6" s="311"/>
      <c r="H6" s="311"/>
      <c r="I6" s="243"/>
      <c r="J6" s="243"/>
      <c r="K6" s="243"/>
      <c r="L6" s="243"/>
      <c r="M6" s="243"/>
      <c r="N6" s="243"/>
      <c r="O6" s="243"/>
      <c r="P6" s="243"/>
    </row>
    <row r="7" spans="1:18" x14ac:dyDescent="0.25">
      <c r="A7" s="317" t="s">
        <v>21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</row>
    <row r="8" spans="1:18" s="247" customFormat="1" ht="30" x14ac:dyDescent="0.25">
      <c r="A8" s="244" t="s">
        <v>379</v>
      </c>
      <c r="B8" s="244" t="s">
        <v>380</v>
      </c>
      <c r="C8" s="245">
        <v>200</v>
      </c>
      <c r="D8" s="246">
        <f>G8/12</f>
        <v>2.4690833333333333</v>
      </c>
      <c r="E8" s="246">
        <v>9.14</v>
      </c>
      <c r="F8" s="246">
        <v>8.4450000000000003</v>
      </c>
      <c r="G8" s="246">
        <v>29.629000000000001</v>
      </c>
      <c r="H8" s="246">
        <v>231.845</v>
      </c>
      <c r="I8" s="246">
        <v>0.20100000000000001</v>
      </c>
      <c r="J8" s="246">
        <v>0.84</v>
      </c>
      <c r="K8" s="246">
        <v>34</v>
      </c>
      <c r="L8" s="246">
        <v>0.37</v>
      </c>
      <c r="M8" s="246">
        <v>182.10900000000001</v>
      </c>
      <c r="N8" s="246">
        <v>247.70099999999999</v>
      </c>
      <c r="O8" s="246">
        <v>99.893000000000001</v>
      </c>
      <c r="P8" s="246">
        <v>2.8690000000000002</v>
      </c>
    </row>
    <row r="9" spans="1:18" s="247" customFormat="1" x14ac:dyDescent="0.25">
      <c r="A9" s="248">
        <v>15</v>
      </c>
      <c r="B9" s="244" t="s">
        <v>67</v>
      </c>
      <c r="C9" s="245">
        <v>10</v>
      </c>
      <c r="D9" s="246">
        <f t="shared" ref="D9:D14" si="0">G9/12</f>
        <v>0</v>
      </c>
      <c r="E9" s="246">
        <v>2.6</v>
      </c>
      <c r="F9" s="246">
        <v>2.61</v>
      </c>
      <c r="G9" s="246"/>
      <c r="H9" s="246">
        <v>34.4</v>
      </c>
      <c r="I9" s="246">
        <v>3.0000000000000001E-3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8" s="247" customFormat="1" ht="30" x14ac:dyDescent="0.25">
      <c r="A10" s="248">
        <v>4</v>
      </c>
      <c r="B10" s="244" t="s">
        <v>330</v>
      </c>
      <c r="C10" s="245">
        <v>20</v>
      </c>
      <c r="D10" s="246">
        <f t="shared" si="0"/>
        <v>0</v>
      </c>
      <c r="E10" s="246">
        <v>6.4</v>
      </c>
      <c r="F10" s="246">
        <v>3.1360000000000001</v>
      </c>
      <c r="G10" s="246"/>
      <c r="H10" s="246">
        <v>53.76</v>
      </c>
      <c r="I10" s="246">
        <v>1.9E-2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0.86399999999999999</v>
      </c>
    </row>
    <row r="11" spans="1:18" s="247" customFormat="1" ht="30" x14ac:dyDescent="0.25">
      <c r="A11" s="248">
        <v>4</v>
      </c>
      <c r="B11" s="244" t="s">
        <v>331</v>
      </c>
      <c r="C11" s="245">
        <v>40</v>
      </c>
      <c r="D11" s="246">
        <f t="shared" si="0"/>
        <v>1.1399999999999999</v>
      </c>
      <c r="E11" s="246">
        <v>2.64</v>
      </c>
      <c r="F11" s="246">
        <v>0.48</v>
      </c>
      <c r="G11" s="246">
        <v>13.68</v>
      </c>
      <c r="H11" s="246">
        <v>69.599999999999994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8" s="247" customFormat="1" x14ac:dyDescent="0.25">
      <c r="A12" s="249">
        <v>382</v>
      </c>
      <c r="B12" s="244" t="s">
        <v>60</v>
      </c>
      <c r="C12" s="245">
        <v>200</v>
      </c>
      <c r="D12" s="246">
        <f t="shared" si="0"/>
        <v>0.43441666666666667</v>
      </c>
      <c r="E12" s="246">
        <v>3.88</v>
      </c>
      <c r="F12" s="246">
        <v>3.1</v>
      </c>
      <c r="G12" s="246">
        <v>5.2130000000000001</v>
      </c>
      <c r="H12" s="246">
        <v>65.56</v>
      </c>
      <c r="I12" s="246">
        <v>2.4E-2</v>
      </c>
      <c r="J12" s="246">
        <v>0.6</v>
      </c>
      <c r="K12" s="246">
        <v>10.119999999999999</v>
      </c>
      <c r="L12" s="246">
        <v>1.2E-2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8" s="247" customFormat="1" x14ac:dyDescent="0.25">
      <c r="A13" s="245"/>
      <c r="B13" s="244" t="s">
        <v>51</v>
      </c>
      <c r="C13" s="245">
        <v>100</v>
      </c>
      <c r="D13" s="246">
        <f t="shared" si="0"/>
        <v>0.81666666666666676</v>
      </c>
      <c r="E13" s="246">
        <v>0.4</v>
      </c>
      <c r="F13" s="246">
        <v>0.4</v>
      </c>
      <c r="G13" s="246">
        <v>9.8000000000000007</v>
      </c>
      <c r="H13" s="246">
        <v>47</v>
      </c>
      <c r="I13" s="246">
        <v>2.9999999999999995E-2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2.2000000000000002</v>
      </c>
    </row>
    <row r="14" spans="1:18" s="247" customFormat="1" x14ac:dyDescent="0.25">
      <c r="A14" s="307" t="s">
        <v>248</v>
      </c>
      <c r="B14" s="307"/>
      <c r="C14" s="250">
        <f>SUM(C8:C13)</f>
        <v>570</v>
      </c>
      <c r="D14" s="246">
        <f t="shared" si="0"/>
        <v>4.8601666666666672</v>
      </c>
      <c r="E14" s="251">
        <f>SUM(E8:E13)</f>
        <v>25.06</v>
      </c>
      <c r="F14" s="251">
        <f t="shared" ref="F14:P14" si="1">SUM(F8:F13)</f>
        <v>18.170999999999999</v>
      </c>
      <c r="G14" s="251">
        <f t="shared" si="1"/>
        <v>58.322000000000003</v>
      </c>
      <c r="H14" s="251">
        <f t="shared" si="1"/>
        <v>502.16500000000002</v>
      </c>
      <c r="I14" s="251">
        <f t="shared" si="1"/>
        <v>0.35699999999999998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562.26099999999997</v>
      </c>
      <c r="O14" s="251">
        <f t="shared" si="1"/>
        <v>170.233</v>
      </c>
      <c r="P14" s="251">
        <f t="shared" si="1"/>
        <v>8.5730000000000004</v>
      </c>
    </row>
    <row r="15" spans="1:18" s="247" customFormat="1" x14ac:dyDescent="0.25">
      <c r="A15" s="306" t="s">
        <v>249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</row>
    <row r="16" spans="1:18" s="247" customFormat="1" ht="30" x14ac:dyDescent="0.25">
      <c r="A16" s="252"/>
      <c r="B16" s="244" t="s">
        <v>332</v>
      </c>
      <c r="C16" s="245">
        <v>20</v>
      </c>
      <c r="D16" s="246">
        <f>G16/12</f>
        <v>0.64524999999999999</v>
      </c>
      <c r="E16" s="246">
        <v>1.6459999999999999</v>
      </c>
      <c r="F16" s="246">
        <v>4.4420000000000002</v>
      </c>
      <c r="G16" s="246">
        <v>7.7430000000000003</v>
      </c>
      <c r="H16" s="246">
        <v>78.463999999999999</v>
      </c>
      <c r="I16" s="246">
        <v>3.5999999999999997E-2</v>
      </c>
      <c r="J16" s="246">
        <v>0.86599999999999999</v>
      </c>
      <c r="K16" s="246">
        <v>37.311999999999998</v>
      </c>
      <c r="L16" s="246">
        <v>2.1230000000000002</v>
      </c>
      <c r="M16" s="246">
        <v>24.288</v>
      </c>
      <c r="N16" s="246">
        <v>40.863999999999997</v>
      </c>
      <c r="O16" s="246">
        <v>27.504000000000001</v>
      </c>
      <c r="P16" s="246">
        <v>0.56200000000000006</v>
      </c>
    </row>
    <row r="17" spans="1:16" s="247" customFormat="1" x14ac:dyDescent="0.25">
      <c r="A17" s="245"/>
      <c r="B17" s="244" t="s">
        <v>71</v>
      </c>
      <c r="C17" s="245">
        <v>90</v>
      </c>
      <c r="D17" s="246">
        <f t="shared" ref="D17:D19" si="2"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x14ac:dyDescent="0.25">
      <c r="A18" s="245"/>
      <c r="B18" s="244" t="s">
        <v>66</v>
      </c>
      <c r="C18" s="245">
        <v>150</v>
      </c>
      <c r="D18" s="246">
        <f t="shared" si="2"/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x14ac:dyDescent="0.25">
      <c r="A19" s="307" t="s">
        <v>250</v>
      </c>
      <c r="B19" s="307"/>
      <c r="C19" s="250">
        <f>SUM(C16:C18)</f>
        <v>260</v>
      </c>
      <c r="D19" s="246">
        <f t="shared" si="2"/>
        <v>2.0252500000000002</v>
      </c>
      <c r="E19" s="251">
        <f>SUM(E16:E18)</f>
        <v>6.5360000000000005</v>
      </c>
      <c r="F19" s="251">
        <f t="shared" ref="F19:P19" si="3">SUM(F16:F18)</f>
        <v>6.0919999999999996</v>
      </c>
      <c r="G19" s="251">
        <f t="shared" si="3"/>
        <v>24.303000000000001</v>
      </c>
      <c r="H19" s="251">
        <f t="shared" si="3"/>
        <v>186.76400000000001</v>
      </c>
      <c r="I19" s="251">
        <f t="shared" si="3"/>
        <v>0.126</v>
      </c>
      <c r="J19" s="251">
        <f t="shared" si="3"/>
        <v>58.405999999999999</v>
      </c>
      <c r="K19" s="251">
        <f t="shared" si="3"/>
        <v>46.311999999999998</v>
      </c>
      <c r="L19" s="251">
        <f t="shared" si="3"/>
        <v>2.423</v>
      </c>
      <c r="M19" s="251">
        <f t="shared" si="3"/>
        <v>188.38800000000001</v>
      </c>
      <c r="N19" s="251">
        <f t="shared" si="3"/>
        <v>151.864</v>
      </c>
      <c r="O19" s="251">
        <f t="shared" si="3"/>
        <v>57.504000000000005</v>
      </c>
      <c r="P19" s="251">
        <f t="shared" si="3"/>
        <v>0.80200000000000005</v>
      </c>
    </row>
    <row r="20" spans="1:16" s="247" customFormat="1" x14ac:dyDescent="0.25">
      <c r="A20" s="306" t="s">
        <v>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</row>
    <row r="21" spans="1:16" s="247" customFormat="1" x14ac:dyDescent="0.25">
      <c r="A21" s="248">
        <v>88</v>
      </c>
      <c r="B21" s="244" t="s">
        <v>140</v>
      </c>
      <c r="C21" s="245">
        <v>250</v>
      </c>
      <c r="D21" s="246">
        <f>G21/12</f>
        <v>0.80191666666666661</v>
      </c>
      <c r="E21" s="246">
        <v>1.9590000000000001</v>
      </c>
      <c r="F21" s="246">
        <v>5.2130000000000001</v>
      </c>
      <c r="G21" s="246">
        <v>9.6229999999999993</v>
      </c>
      <c r="H21" s="246">
        <v>94.245000000000005</v>
      </c>
      <c r="I21" s="246">
        <v>6.9000000000000006E-2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0.86799999999999999</v>
      </c>
    </row>
    <row r="22" spans="1:16" s="247" customFormat="1" ht="30" x14ac:dyDescent="0.25">
      <c r="A22" s="253">
        <v>260</v>
      </c>
      <c r="B22" s="244" t="s">
        <v>301</v>
      </c>
      <c r="C22" s="245">
        <v>90</v>
      </c>
      <c r="D22" s="246">
        <f t="shared" ref="D22:D27" si="4">G22/12</f>
        <v>0.27733333333333332</v>
      </c>
      <c r="E22" s="246">
        <v>14.922000000000001</v>
      </c>
      <c r="F22" s="246">
        <v>9.1140000000000008</v>
      </c>
      <c r="G22" s="246">
        <v>3.3279999999999998</v>
      </c>
      <c r="H22" s="246">
        <v>155.49199999999999</v>
      </c>
      <c r="I22" s="246">
        <v>5.8000000000000003E-2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x14ac:dyDescent="0.25">
      <c r="A23" s="252"/>
      <c r="B23" s="244" t="s">
        <v>383</v>
      </c>
      <c r="C23" s="245">
        <v>155</v>
      </c>
      <c r="D23" s="246">
        <f t="shared" si="4"/>
        <v>1.7898333333333334</v>
      </c>
      <c r="E23" s="246">
        <v>4.7649999999999997</v>
      </c>
      <c r="F23" s="246">
        <v>4.8630000000000004</v>
      </c>
      <c r="G23" s="246">
        <v>21.478000000000002</v>
      </c>
      <c r="H23" s="246">
        <v>148.54499999999999</v>
      </c>
      <c r="I23" s="246">
        <v>0.16200000000000001</v>
      </c>
      <c r="J23" s="246"/>
      <c r="K23" s="246">
        <v>20</v>
      </c>
      <c r="L23" s="246">
        <v>0.35</v>
      </c>
      <c r="M23" s="246">
        <v>9.8219999999999992</v>
      </c>
      <c r="N23" s="246">
        <v>113.479</v>
      </c>
      <c r="O23" s="246">
        <v>75.066999999999993</v>
      </c>
      <c r="P23" s="246">
        <v>2.5310000000000001</v>
      </c>
    </row>
    <row r="24" spans="1:16" s="247" customFormat="1" x14ac:dyDescent="0.25">
      <c r="A24" s="249">
        <v>342</v>
      </c>
      <c r="B24" s="244" t="s">
        <v>333</v>
      </c>
      <c r="C24" s="245">
        <v>200</v>
      </c>
      <c r="D24" s="246">
        <f t="shared" si="4"/>
        <v>0.48708333333333331</v>
      </c>
      <c r="E24" s="246">
        <v>0.48</v>
      </c>
      <c r="F24" s="246">
        <v>0.08</v>
      </c>
      <c r="G24" s="246">
        <v>5.8449999999999998</v>
      </c>
      <c r="H24" s="246">
        <v>26.8</v>
      </c>
      <c r="I24" s="246">
        <v>1.2E-2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x14ac:dyDescent="0.25">
      <c r="A25" s="252"/>
      <c r="B25" s="244" t="s">
        <v>19</v>
      </c>
      <c r="C25" s="245">
        <v>50</v>
      </c>
      <c r="D25" s="246">
        <f t="shared" si="4"/>
        <v>1.425</v>
      </c>
      <c r="E25" s="246">
        <v>3.3</v>
      </c>
      <c r="F25" s="246">
        <v>0.6</v>
      </c>
      <c r="G25" s="246">
        <v>17.100000000000001</v>
      </c>
      <c r="H25" s="246">
        <v>87</v>
      </c>
      <c r="I25" s="246">
        <v>0.1</v>
      </c>
      <c r="J25" s="246"/>
      <c r="K25" s="246">
        <v>3</v>
      </c>
      <c r="L25" s="246">
        <v>1.1000000000000001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x14ac:dyDescent="0.25">
      <c r="A26" s="252"/>
      <c r="B26" s="244" t="s">
        <v>53</v>
      </c>
      <c r="C26" s="245">
        <v>200</v>
      </c>
      <c r="D26" s="246">
        <f t="shared" si="4"/>
        <v>1.6333333333333335</v>
      </c>
      <c r="E26" s="246">
        <v>0.8</v>
      </c>
      <c r="F26" s="246">
        <v>0.8</v>
      </c>
      <c r="G26" s="246">
        <v>19.600000000000001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4.4000000000000004</v>
      </c>
    </row>
    <row r="27" spans="1:16" s="247" customFormat="1" x14ac:dyDescent="0.25">
      <c r="A27" s="307" t="s">
        <v>20</v>
      </c>
      <c r="B27" s="307"/>
      <c r="C27" s="250">
        <f>SUM(C21:C26)</f>
        <v>945</v>
      </c>
      <c r="D27" s="246">
        <f t="shared" si="4"/>
        <v>6.4145000000000003</v>
      </c>
      <c r="E27" s="251">
        <f>SUM(E21:E26)</f>
        <v>26.226000000000003</v>
      </c>
      <c r="F27" s="251">
        <f t="shared" ref="F27:P27" si="5">SUM(F21:F26)</f>
        <v>20.67</v>
      </c>
      <c r="G27" s="251">
        <f t="shared" si="5"/>
        <v>76.974000000000004</v>
      </c>
      <c r="H27" s="251">
        <f t="shared" si="5"/>
        <v>606.08199999999999</v>
      </c>
      <c r="I27" s="251">
        <f t="shared" si="5"/>
        <v>0.46100000000000002</v>
      </c>
      <c r="J27" s="251">
        <f t="shared" si="5"/>
        <v>62.449999999999996</v>
      </c>
      <c r="K27" s="251">
        <f t="shared" si="5"/>
        <v>233</v>
      </c>
      <c r="L27" s="251">
        <f t="shared" si="5"/>
        <v>5.5920000000000005</v>
      </c>
      <c r="M27" s="251">
        <f t="shared" si="5"/>
        <v>127.172</v>
      </c>
      <c r="N27" s="251">
        <f t="shared" si="5"/>
        <v>420.00900000000001</v>
      </c>
      <c r="O27" s="251">
        <f t="shared" si="5"/>
        <v>170.047</v>
      </c>
      <c r="P27" s="251">
        <f t="shared" si="5"/>
        <v>12.099</v>
      </c>
    </row>
    <row r="28" spans="1:16" s="247" customFormat="1" x14ac:dyDescent="0.25">
      <c r="A28" s="306" t="s">
        <v>43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</row>
    <row r="29" spans="1:16" s="247" customFormat="1" ht="30" x14ac:dyDescent="0.25">
      <c r="A29" s="252"/>
      <c r="B29" s="244" t="s">
        <v>332</v>
      </c>
      <c r="C29" s="245">
        <v>20</v>
      </c>
      <c r="D29" s="246">
        <f>G29/12</f>
        <v>0.64524999999999999</v>
      </c>
      <c r="E29" s="246">
        <v>1.6459999999999999</v>
      </c>
      <c r="F29" s="246">
        <v>4.4420000000000002</v>
      </c>
      <c r="G29" s="246">
        <v>7.7430000000000003</v>
      </c>
      <c r="H29" s="246">
        <v>78.463999999999999</v>
      </c>
      <c r="I29" s="246">
        <v>3.5999999999999997E-2</v>
      </c>
      <c r="J29" s="246">
        <v>0.86599999999999999</v>
      </c>
      <c r="K29" s="246">
        <v>37.311999999999998</v>
      </c>
      <c r="L29" s="246">
        <v>2.1230000000000002</v>
      </c>
      <c r="M29" s="246">
        <v>24.288</v>
      </c>
      <c r="N29" s="246">
        <v>40.863999999999997</v>
      </c>
      <c r="O29" s="246">
        <v>27.504000000000001</v>
      </c>
      <c r="P29" s="246">
        <v>0.56200000000000006</v>
      </c>
    </row>
    <row r="30" spans="1:16" s="247" customFormat="1" x14ac:dyDescent="0.25">
      <c r="A30" s="245"/>
      <c r="B30" s="244" t="s">
        <v>71</v>
      </c>
      <c r="C30" s="245">
        <v>90</v>
      </c>
      <c r="D30" s="246">
        <f t="shared" ref="D30:D33" si="6"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x14ac:dyDescent="0.25">
      <c r="A31" s="245"/>
      <c r="B31" s="244" t="s">
        <v>50</v>
      </c>
      <c r="C31" s="245">
        <v>150</v>
      </c>
      <c r="D31" s="246">
        <f t="shared" si="6"/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x14ac:dyDescent="0.25">
      <c r="A32" s="307" t="s">
        <v>44</v>
      </c>
      <c r="B32" s="307"/>
      <c r="C32" s="250">
        <f>SUM(C29:C31)</f>
        <v>260</v>
      </c>
      <c r="D32" s="246">
        <f t="shared" si="6"/>
        <v>2.0252500000000002</v>
      </c>
      <c r="E32" s="251">
        <f>SUM(E29:E31)</f>
        <v>6.5360000000000005</v>
      </c>
      <c r="F32" s="251">
        <f t="shared" ref="F32:P32" si="7">SUM(F29:F31)</f>
        <v>6.0919999999999996</v>
      </c>
      <c r="G32" s="251">
        <f t="shared" si="7"/>
        <v>24.303000000000001</v>
      </c>
      <c r="H32" s="251">
        <f t="shared" si="7"/>
        <v>186.76400000000001</v>
      </c>
      <c r="I32" s="251">
        <f t="shared" si="7"/>
        <v>0.126</v>
      </c>
      <c r="J32" s="251">
        <f t="shared" si="7"/>
        <v>58.405999999999999</v>
      </c>
      <c r="K32" s="251">
        <f t="shared" si="7"/>
        <v>46.311999999999998</v>
      </c>
      <c r="L32" s="251">
        <f t="shared" si="7"/>
        <v>2.423</v>
      </c>
      <c r="M32" s="251">
        <f t="shared" si="7"/>
        <v>188.38800000000001</v>
      </c>
      <c r="N32" s="251">
        <f t="shared" si="7"/>
        <v>151.864</v>
      </c>
      <c r="O32" s="251">
        <f t="shared" si="7"/>
        <v>57.504000000000005</v>
      </c>
      <c r="P32" s="251">
        <f t="shared" si="7"/>
        <v>0.80200000000000005</v>
      </c>
    </row>
    <row r="33" spans="1:16" s="247" customFormat="1" x14ac:dyDescent="0.25">
      <c r="A33" s="308" t="s">
        <v>251</v>
      </c>
      <c r="B33" s="308"/>
      <c r="C33" s="254">
        <f>C14+C19+C27+C32</f>
        <v>2035</v>
      </c>
      <c r="D33" s="246">
        <f t="shared" si="6"/>
        <v>15.325166666666666</v>
      </c>
      <c r="E33" s="255">
        <f t="shared" ref="E33:P33" si="8">E14+E19+E27+E32</f>
        <v>64.358000000000004</v>
      </c>
      <c r="F33" s="255">
        <f t="shared" si="8"/>
        <v>51.024999999999999</v>
      </c>
      <c r="G33" s="255">
        <f t="shared" si="8"/>
        <v>183.90199999999999</v>
      </c>
      <c r="H33" s="255">
        <f t="shared" si="8"/>
        <v>1481.7750000000001</v>
      </c>
      <c r="I33" s="255">
        <f t="shared" si="8"/>
        <v>1.0699999999999998</v>
      </c>
      <c r="J33" s="255">
        <f t="shared" si="8"/>
        <v>190.78200000000001</v>
      </c>
      <c r="K33" s="255">
        <f t="shared" si="8"/>
        <v>400.14400000000001</v>
      </c>
      <c r="L33" s="255">
        <f t="shared" si="8"/>
        <v>12.078000000000001</v>
      </c>
      <c r="M33" s="255">
        <f t="shared" si="8"/>
        <v>944.05700000000013</v>
      </c>
      <c r="N33" s="255">
        <f t="shared" si="8"/>
        <v>1285.998</v>
      </c>
      <c r="O33" s="255">
        <f t="shared" si="8"/>
        <v>455.28800000000001</v>
      </c>
      <c r="P33" s="255">
        <f t="shared" si="8"/>
        <v>22.276</v>
      </c>
    </row>
    <row r="34" spans="1:16" s="247" customFormat="1" ht="15" customHeight="1" x14ac:dyDescent="0.25">
      <c r="A34" s="394" t="s">
        <v>30</v>
      </c>
      <c r="B34" s="395"/>
      <c r="C34" s="395"/>
      <c r="D34" s="395"/>
      <c r="E34" s="395"/>
      <c r="F34" s="395"/>
      <c r="G34" s="395"/>
      <c r="H34" s="396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ht="15" customHeight="1" x14ac:dyDescent="0.25">
      <c r="A35" s="389" t="s">
        <v>33</v>
      </c>
      <c r="B35" s="389" t="s">
        <v>32</v>
      </c>
      <c r="C35" s="389" t="s">
        <v>0</v>
      </c>
      <c r="D35" s="384"/>
      <c r="E35" s="386" t="s">
        <v>1</v>
      </c>
      <c r="F35" s="387"/>
      <c r="G35" s="388"/>
      <c r="H35" s="384" t="s">
        <v>31</v>
      </c>
      <c r="I35" s="386" t="s">
        <v>9</v>
      </c>
      <c r="J35" s="387"/>
      <c r="K35" s="387"/>
      <c r="L35" s="388"/>
      <c r="M35" s="386" t="s">
        <v>10</v>
      </c>
      <c r="N35" s="387"/>
      <c r="O35" s="387"/>
      <c r="P35" s="388"/>
    </row>
    <row r="36" spans="1:16" s="247" customFormat="1" x14ac:dyDescent="0.25">
      <c r="A36" s="390"/>
      <c r="B36" s="390"/>
      <c r="C36" s="390"/>
      <c r="D36" s="385"/>
      <c r="E36" s="290" t="s">
        <v>2</v>
      </c>
      <c r="F36" s="290" t="s">
        <v>3</v>
      </c>
      <c r="G36" s="290" t="s">
        <v>4</v>
      </c>
      <c r="H36" s="385"/>
      <c r="I36" s="290" t="s">
        <v>11</v>
      </c>
      <c r="J36" s="290" t="s">
        <v>12</v>
      </c>
      <c r="K36" s="290" t="s">
        <v>13</v>
      </c>
      <c r="L36" s="290" t="s">
        <v>14</v>
      </c>
      <c r="M36" s="290" t="s">
        <v>15</v>
      </c>
      <c r="N36" s="290" t="s">
        <v>16</v>
      </c>
      <c r="O36" s="290" t="s">
        <v>17</v>
      </c>
      <c r="P36" s="290" t="s">
        <v>18</v>
      </c>
    </row>
    <row r="37" spans="1:16" s="247" customFormat="1" x14ac:dyDescent="0.25">
      <c r="A37" s="391" t="s">
        <v>21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3"/>
    </row>
    <row r="38" spans="1:16" s="247" customFormat="1" x14ac:dyDescent="0.25">
      <c r="A38" s="248">
        <v>71</v>
      </c>
      <c r="B38" s="244" t="s">
        <v>334</v>
      </c>
      <c r="C38" s="245">
        <v>60</v>
      </c>
      <c r="D38" s="246">
        <f>G38/12</f>
        <v>9.4999999999999987E-2</v>
      </c>
      <c r="E38" s="246">
        <v>0.42</v>
      </c>
      <c r="F38" s="246">
        <v>0.06</v>
      </c>
      <c r="G38" s="246">
        <v>1.1399999999999999</v>
      </c>
      <c r="H38" s="246">
        <v>6.6</v>
      </c>
      <c r="I38" s="246">
        <v>1.7999999999999999E-2</v>
      </c>
      <c r="J38" s="246">
        <v>4.2</v>
      </c>
      <c r="K38" s="246"/>
      <c r="L38" s="246">
        <v>0.06</v>
      </c>
      <c r="M38" s="246">
        <v>10.199999999999999</v>
      </c>
      <c r="N38" s="246">
        <v>18</v>
      </c>
      <c r="O38" s="246">
        <v>8.4</v>
      </c>
      <c r="P38" s="246">
        <v>0.3</v>
      </c>
    </row>
    <row r="39" spans="1:16" s="247" customFormat="1" x14ac:dyDescent="0.25">
      <c r="A39" s="249">
        <v>259</v>
      </c>
      <c r="B39" s="244" t="s">
        <v>335</v>
      </c>
      <c r="C39" s="245">
        <v>175</v>
      </c>
      <c r="D39" s="246">
        <f t="shared" ref="D39:D43" si="9">G39/12</f>
        <v>1.5216666666666667</v>
      </c>
      <c r="E39" s="246">
        <v>18.228000000000002</v>
      </c>
      <c r="F39" s="246">
        <v>12.157999999999999</v>
      </c>
      <c r="G39" s="246">
        <v>18.260000000000002</v>
      </c>
      <c r="H39" s="246">
        <v>255.904</v>
      </c>
      <c r="I39" s="246">
        <v>0.18099999999999999</v>
      </c>
      <c r="J39" s="246">
        <v>23.7</v>
      </c>
      <c r="K39" s="246"/>
      <c r="L39" s="246">
        <v>2.2559999999999998</v>
      </c>
      <c r="M39" s="246">
        <v>25.085999999999999</v>
      </c>
      <c r="N39" s="246">
        <v>217.22900000000001</v>
      </c>
      <c r="O39" s="246">
        <v>45</v>
      </c>
      <c r="P39" s="246">
        <v>3.28</v>
      </c>
    </row>
    <row r="40" spans="1:16" s="247" customFormat="1" ht="30" x14ac:dyDescent="0.25">
      <c r="A40" s="252"/>
      <c r="B40" s="244" t="s">
        <v>336</v>
      </c>
      <c r="C40" s="245">
        <v>200</v>
      </c>
      <c r="D40" s="246">
        <f t="shared" si="9"/>
        <v>0.32708333333333334</v>
      </c>
      <c r="E40" s="246">
        <v>0.16</v>
      </c>
      <c r="F40" s="246">
        <v>0.16</v>
      </c>
      <c r="G40" s="246">
        <v>3.9249999999999998</v>
      </c>
      <c r="H40" s="246">
        <v>18.800999999999998</v>
      </c>
      <c r="I40" s="246">
        <v>1.2E-2</v>
      </c>
      <c r="J40" s="246">
        <v>4.01</v>
      </c>
      <c r="K40" s="246">
        <v>2</v>
      </c>
      <c r="L40" s="246">
        <v>0.08</v>
      </c>
      <c r="M40" s="246">
        <v>6.8949999999999996</v>
      </c>
      <c r="N40" s="246">
        <v>5.2240000000000002</v>
      </c>
      <c r="O40" s="246">
        <v>4.04</v>
      </c>
      <c r="P40" s="246">
        <v>0.96199999999999997</v>
      </c>
    </row>
    <row r="41" spans="1:16" s="247" customFormat="1" x14ac:dyDescent="0.25">
      <c r="A41" s="252"/>
      <c r="B41" s="244" t="s">
        <v>337</v>
      </c>
      <c r="C41" s="245">
        <v>200</v>
      </c>
      <c r="D41" s="246">
        <f t="shared" si="9"/>
        <v>0.66666666666666663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x14ac:dyDescent="0.25">
      <c r="A42" s="252"/>
      <c r="B42" s="244" t="s">
        <v>19</v>
      </c>
      <c r="C42" s="245">
        <v>40</v>
      </c>
      <c r="D42" s="246">
        <f t="shared" si="9"/>
        <v>1.1399999999999999</v>
      </c>
      <c r="E42" s="246">
        <v>2.64</v>
      </c>
      <c r="F42" s="246">
        <v>0.48</v>
      </c>
      <c r="G42" s="246">
        <v>13.68</v>
      </c>
      <c r="H42" s="246">
        <v>69.599999999999994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x14ac:dyDescent="0.25">
      <c r="A43" s="307" t="s">
        <v>248</v>
      </c>
      <c r="B43" s="307"/>
      <c r="C43" s="250">
        <f>SUM(C38:C42)</f>
        <v>675</v>
      </c>
      <c r="D43" s="246">
        <f t="shared" si="9"/>
        <v>3.7504166666666667</v>
      </c>
      <c r="E43" s="251">
        <f>SUM(E38:E42)</f>
        <v>27.248000000000005</v>
      </c>
      <c r="F43" s="251">
        <f t="shared" ref="F43:P43" si="10">SUM(F38:F42)</f>
        <v>17.858000000000001</v>
      </c>
      <c r="G43" s="251">
        <f t="shared" si="10"/>
        <v>45.005000000000003</v>
      </c>
      <c r="H43" s="251">
        <f t="shared" si="10"/>
        <v>456.90499999999997</v>
      </c>
      <c r="I43" s="251">
        <f t="shared" si="10"/>
        <v>0.371</v>
      </c>
      <c r="J43" s="251">
        <f t="shared" si="10"/>
        <v>33.309999999999995</v>
      </c>
      <c r="K43" s="251">
        <f t="shared" si="10"/>
        <v>44.4</v>
      </c>
      <c r="L43" s="251">
        <f t="shared" si="10"/>
        <v>3.2759999999999998</v>
      </c>
      <c r="M43" s="251">
        <f t="shared" si="10"/>
        <v>296.18099999999998</v>
      </c>
      <c r="N43" s="251">
        <f t="shared" si="10"/>
        <v>483.65299999999996</v>
      </c>
      <c r="O43" s="251">
        <f t="shared" si="10"/>
        <v>104.24</v>
      </c>
      <c r="P43" s="251">
        <f t="shared" si="10"/>
        <v>6.3019999999999996</v>
      </c>
    </row>
    <row r="44" spans="1:16" s="247" customFormat="1" x14ac:dyDescent="0.25">
      <c r="A44" s="306" t="s">
        <v>249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</row>
    <row r="45" spans="1:16" s="247" customFormat="1" ht="30" x14ac:dyDescent="0.25">
      <c r="A45" s="252"/>
      <c r="B45" s="244" t="s">
        <v>332</v>
      </c>
      <c r="C45" s="245">
        <v>20</v>
      </c>
      <c r="D45" s="246">
        <f>G45/12</f>
        <v>0.64524999999999999</v>
      </c>
      <c r="E45" s="246">
        <v>1.6459999999999999</v>
      </c>
      <c r="F45" s="246">
        <v>4.4420000000000002</v>
      </c>
      <c r="G45" s="246">
        <v>7.7430000000000003</v>
      </c>
      <c r="H45" s="246">
        <v>78.463999999999999</v>
      </c>
      <c r="I45" s="246">
        <v>3.5999999999999997E-2</v>
      </c>
      <c r="J45" s="246">
        <v>0.86599999999999999</v>
      </c>
      <c r="K45" s="246">
        <v>37.311999999999998</v>
      </c>
      <c r="L45" s="246">
        <v>2.1230000000000002</v>
      </c>
      <c r="M45" s="246">
        <v>24.288</v>
      </c>
      <c r="N45" s="246">
        <v>40.863999999999997</v>
      </c>
      <c r="O45" s="246">
        <v>27.504000000000001</v>
      </c>
      <c r="P45" s="246">
        <v>0.56200000000000006</v>
      </c>
    </row>
    <row r="46" spans="1:16" s="247" customFormat="1" x14ac:dyDescent="0.25">
      <c r="A46" s="245"/>
      <c r="B46" s="244" t="s">
        <v>71</v>
      </c>
      <c r="C46" s="245">
        <v>90</v>
      </c>
      <c r="D46" s="246">
        <f t="shared" ref="D46:D48" si="11"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x14ac:dyDescent="0.25">
      <c r="A47" s="245"/>
      <c r="B47" s="244" t="s">
        <v>53</v>
      </c>
      <c r="C47" s="245">
        <v>150</v>
      </c>
      <c r="D47" s="246">
        <f t="shared" si="11"/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4.4999999999999998E-2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x14ac:dyDescent="0.25">
      <c r="A48" s="307" t="s">
        <v>250</v>
      </c>
      <c r="B48" s="307"/>
      <c r="C48" s="250">
        <f>SUM(C45:C47)</f>
        <v>260</v>
      </c>
      <c r="D48" s="246">
        <f t="shared" si="11"/>
        <v>2.3127499999999999</v>
      </c>
      <c r="E48" s="251">
        <f>SUM(E45:E47)</f>
        <v>5.9359999999999999</v>
      </c>
      <c r="F48" s="251">
        <f t="shared" ref="F48:P48" si="12">SUM(F45:F47)</f>
        <v>6.3919999999999995</v>
      </c>
      <c r="G48" s="251">
        <f t="shared" si="12"/>
        <v>27.753</v>
      </c>
      <c r="H48" s="251">
        <f t="shared" si="12"/>
        <v>200.26400000000001</v>
      </c>
      <c r="I48" s="251">
        <f t="shared" si="12"/>
        <v>8.0999999999999989E-2</v>
      </c>
      <c r="J48" s="251">
        <f t="shared" si="12"/>
        <v>16.405999999999999</v>
      </c>
      <c r="K48" s="251">
        <f t="shared" si="12"/>
        <v>53.811999999999998</v>
      </c>
      <c r="L48" s="251">
        <f t="shared" si="12"/>
        <v>2.423</v>
      </c>
      <c r="M48" s="251">
        <f t="shared" si="12"/>
        <v>159.88800000000001</v>
      </c>
      <c r="N48" s="251">
        <f t="shared" si="12"/>
        <v>142.864</v>
      </c>
      <c r="O48" s="251">
        <f t="shared" si="12"/>
        <v>54.504000000000005</v>
      </c>
      <c r="P48" s="251">
        <f t="shared" si="12"/>
        <v>3.952</v>
      </c>
    </row>
    <row r="49" spans="1:16" s="247" customFormat="1" x14ac:dyDescent="0.25">
      <c r="A49" s="306" t="s">
        <v>8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</row>
    <row r="50" spans="1:16" s="247" customFormat="1" x14ac:dyDescent="0.25">
      <c r="A50" s="248">
        <v>71</v>
      </c>
      <c r="B50" s="244" t="s">
        <v>338</v>
      </c>
      <c r="C50" s="245">
        <v>60</v>
      </c>
      <c r="D50" s="246">
        <f>G50/12</f>
        <v>9.4999999999999987E-2</v>
      </c>
      <c r="E50" s="246">
        <v>0.42</v>
      </c>
      <c r="F50" s="246">
        <v>0.06</v>
      </c>
      <c r="G50" s="246">
        <v>1.1399999999999999</v>
      </c>
      <c r="H50" s="246">
        <v>6.6</v>
      </c>
      <c r="I50" s="246">
        <v>1.7999999999999999E-2</v>
      </c>
      <c r="J50" s="246">
        <v>4.2</v>
      </c>
      <c r="K50" s="246"/>
      <c r="L50" s="246">
        <v>0.06</v>
      </c>
      <c r="M50" s="246">
        <v>10.199999999999999</v>
      </c>
      <c r="N50" s="246">
        <v>18</v>
      </c>
      <c r="O50" s="246">
        <v>8.4</v>
      </c>
      <c r="P50" s="246">
        <v>0.3</v>
      </c>
    </row>
    <row r="51" spans="1:16" s="247" customFormat="1" x14ac:dyDescent="0.25">
      <c r="A51" s="249">
        <v>98</v>
      </c>
      <c r="B51" s="244" t="s">
        <v>339</v>
      </c>
      <c r="C51" s="245">
        <v>250</v>
      </c>
      <c r="D51" s="246">
        <f t="shared" ref="D51:D57" si="13">G51/12</f>
        <v>1.1404166666666666</v>
      </c>
      <c r="E51" s="246">
        <v>2.2400000000000002</v>
      </c>
      <c r="F51" s="246">
        <v>3.2669999999999999</v>
      </c>
      <c r="G51" s="246">
        <v>13.685</v>
      </c>
      <c r="H51" s="246">
        <v>93.722999999999999</v>
      </c>
      <c r="I51" s="246">
        <v>6.2E-2</v>
      </c>
      <c r="J51" s="246">
        <v>20</v>
      </c>
      <c r="K51" s="246">
        <v>200</v>
      </c>
      <c r="L51" s="246">
        <v>1.5449999999999999</v>
      </c>
      <c r="M51" s="246">
        <v>30.18</v>
      </c>
      <c r="N51" s="246">
        <v>68.209999999999994</v>
      </c>
      <c r="O51" s="246">
        <v>19.97</v>
      </c>
      <c r="P51" s="246">
        <v>0.76400000000000001</v>
      </c>
    </row>
    <row r="52" spans="1:16" s="247" customFormat="1" x14ac:dyDescent="0.25">
      <c r="A52" s="248">
        <v>227</v>
      </c>
      <c r="B52" s="244" t="s">
        <v>340</v>
      </c>
      <c r="C52" s="245">
        <v>90</v>
      </c>
      <c r="D52" s="246">
        <f t="shared" si="13"/>
        <v>6.1499999999999999E-2</v>
      </c>
      <c r="E52" s="246">
        <v>22.881</v>
      </c>
      <c r="F52" s="246">
        <v>7.2329999999999997</v>
      </c>
      <c r="G52" s="246">
        <v>0.73799999999999999</v>
      </c>
      <c r="H52" s="246">
        <v>159.09</v>
      </c>
      <c r="I52" s="246">
        <v>0.22700000000000001</v>
      </c>
      <c r="J52" s="246">
        <v>1.899</v>
      </c>
      <c r="K52" s="246">
        <v>33.299999999999997</v>
      </c>
      <c r="L52" s="246">
        <v>1.6830000000000001</v>
      </c>
      <c r="M52" s="246">
        <v>24.99</v>
      </c>
      <c r="N52" s="246">
        <v>227.22</v>
      </c>
      <c r="O52" s="246">
        <v>34.56</v>
      </c>
      <c r="P52" s="246">
        <v>0.73799999999999999</v>
      </c>
    </row>
    <row r="53" spans="1:16" s="247" customFormat="1" x14ac:dyDescent="0.25">
      <c r="A53" s="249" t="s">
        <v>382</v>
      </c>
      <c r="B53" s="244" t="s">
        <v>378</v>
      </c>
      <c r="C53" s="245">
        <v>150</v>
      </c>
      <c r="D53" s="246">
        <f t="shared" si="13"/>
        <v>0.97549999999999992</v>
      </c>
      <c r="E53" s="246">
        <v>3.8929999999999998</v>
      </c>
      <c r="F53" s="246">
        <v>6.32</v>
      </c>
      <c r="G53" s="246">
        <v>11.706</v>
      </c>
      <c r="H53" s="246">
        <v>121.916</v>
      </c>
      <c r="I53" s="246">
        <v>7.0000000000000007E-2</v>
      </c>
      <c r="J53" s="246">
        <v>81.75</v>
      </c>
      <c r="K53" s="246">
        <v>60</v>
      </c>
      <c r="L53" s="246">
        <v>2.9249999999999998</v>
      </c>
      <c r="M53" s="246">
        <v>86.55</v>
      </c>
      <c r="N53" s="246">
        <v>64.38</v>
      </c>
      <c r="O53" s="246">
        <v>33.840000000000003</v>
      </c>
      <c r="P53" s="246">
        <v>1.302</v>
      </c>
    </row>
    <row r="54" spans="1:16" s="247" customFormat="1" ht="30" x14ac:dyDescent="0.25">
      <c r="A54" s="249">
        <v>349</v>
      </c>
      <c r="B54" s="244" t="s">
        <v>363</v>
      </c>
      <c r="C54" s="245">
        <v>200</v>
      </c>
      <c r="D54" s="246">
        <f t="shared" si="13"/>
        <v>0.84541666666666659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1.1000000000000001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x14ac:dyDescent="0.25">
      <c r="A55" s="252"/>
      <c r="B55" s="244" t="s">
        <v>19</v>
      </c>
      <c r="C55" s="245">
        <v>50</v>
      </c>
      <c r="D55" s="246">
        <f t="shared" si="13"/>
        <v>1.425</v>
      </c>
      <c r="E55" s="246">
        <v>3.3</v>
      </c>
      <c r="F55" s="246">
        <v>0.6</v>
      </c>
      <c r="G55" s="246">
        <v>17.100000000000001</v>
      </c>
      <c r="H55" s="246">
        <v>87</v>
      </c>
      <c r="I55" s="246">
        <v>0.1</v>
      </c>
      <c r="J55" s="246"/>
      <c r="K55" s="246">
        <v>3</v>
      </c>
      <c r="L55" s="246">
        <v>1.1000000000000001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hidden="1" customHeight="1" x14ac:dyDescent="0.25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x14ac:dyDescent="0.25">
      <c r="A57" s="307" t="s">
        <v>20</v>
      </c>
      <c r="B57" s="307"/>
      <c r="C57" s="250">
        <f>SUM(C50:C56)</f>
        <v>800</v>
      </c>
      <c r="D57" s="246">
        <f t="shared" si="13"/>
        <v>4.5428333333333333</v>
      </c>
      <c r="E57" s="251">
        <f>SUM(E50:E56)</f>
        <v>33.514000000000003</v>
      </c>
      <c r="F57" s="251">
        <f t="shared" ref="F57:P57" si="14">SUM(F50:F56)</f>
        <v>17.54</v>
      </c>
      <c r="G57" s="251">
        <f t="shared" si="14"/>
        <v>54.514000000000003</v>
      </c>
      <c r="H57" s="251">
        <f t="shared" si="14"/>
        <v>513.72900000000004</v>
      </c>
      <c r="I57" s="251">
        <f t="shared" si="14"/>
        <v>0.497</v>
      </c>
      <c r="J57" s="251">
        <f t="shared" si="14"/>
        <v>108.649</v>
      </c>
      <c r="K57" s="251">
        <f t="shared" si="14"/>
        <v>296.3</v>
      </c>
      <c r="L57" s="251">
        <f t="shared" si="14"/>
        <v>8.4130000000000003</v>
      </c>
      <c r="M57" s="251">
        <f t="shared" si="14"/>
        <v>201.42</v>
      </c>
      <c r="N57" s="251">
        <f t="shared" si="14"/>
        <v>486.01</v>
      </c>
      <c r="O57" s="251">
        <f t="shared" si="14"/>
        <v>141.27000000000001</v>
      </c>
      <c r="P57" s="251">
        <f t="shared" si="14"/>
        <v>5.694</v>
      </c>
    </row>
    <row r="58" spans="1:16" s="247" customFormat="1" x14ac:dyDescent="0.25">
      <c r="A58" s="306" t="s">
        <v>43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</row>
    <row r="59" spans="1:16" s="247" customFormat="1" ht="30" x14ac:dyDescent="0.25">
      <c r="A59" s="252"/>
      <c r="B59" s="244" t="s">
        <v>332</v>
      </c>
      <c r="C59" s="245">
        <v>20</v>
      </c>
      <c r="D59" s="246">
        <f>G59/12</f>
        <v>0.64524999999999999</v>
      </c>
      <c r="E59" s="246">
        <v>1.6459999999999999</v>
      </c>
      <c r="F59" s="246">
        <v>4.4420000000000002</v>
      </c>
      <c r="G59" s="246">
        <v>7.7430000000000003</v>
      </c>
      <c r="H59" s="246">
        <v>78.463999999999999</v>
      </c>
      <c r="I59" s="246">
        <v>3.5999999999999997E-2</v>
      </c>
      <c r="J59" s="246">
        <v>0.86599999999999999</v>
      </c>
      <c r="K59" s="246">
        <v>37.311999999999998</v>
      </c>
      <c r="L59" s="246">
        <v>2.1230000000000002</v>
      </c>
      <c r="M59" s="246">
        <v>24.288</v>
      </c>
      <c r="N59" s="246">
        <v>40.863999999999997</v>
      </c>
      <c r="O59" s="246">
        <v>27.504000000000001</v>
      </c>
      <c r="P59" s="246">
        <v>0.56200000000000006</v>
      </c>
    </row>
    <row r="60" spans="1:16" s="247" customFormat="1" x14ac:dyDescent="0.25">
      <c r="A60" s="245"/>
      <c r="B60" s="244" t="s">
        <v>71</v>
      </c>
      <c r="C60" s="245">
        <v>90</v>
      </c>
      <c r="D60" s="246">
        <f t="shared" ref="D60:D62" si="15"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x14ac:dyDescent="0.25">
      <c r="A61" s="245"/>
      <c r="B61" s="244" t="s">
        <v>53</v>
      </c>
      <c r="C61" s="245">
        <v>150</v>
      </c>
      <c r="D61" s="246">
        <f t="shared" si="15"/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4.4999999999999998E-2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x14ac:dyDescent="0.25">
      <c r="A62" s="307" t="s">
        <v>44</v>
      </c>
      <c r="B62" s="307"/>
      <c r="C62" s="250">
        <f>SUM(C59:C61)</f>
        <v>260</v>
      </c>
      <c r="D62" s="246">
        <f t="shared" si="15"/>
        <v>2.3127499999999999</v>
      </c>
      <c r="E62" s="251">
        <f>SUM(E59:E61)</f>
        <v>5.9359999999999999</v>
      </c>
      <c r="F62" s="251">
        <f t="shared" ref="F62:P62" si="16">SUM(F59:F61)</f>
        <v>6.3919999999999995</v>
      </c>
      <c r="G62" s="251">
        <f t="shared" si="16"/>
        <v>27.753</v>
      </c>
      <c r="H62" s="251">
        <f t="shared" si="16"/>
        <v>200.26400000000001</v>
      </c>
      <c r="I62" s="251">
        <f t="shared" si="16"/>
        <v>8.0999999999999989E-2</v>
      </c>
      <c r="J62" s="251">
        <f t="shared" si="16"/>
        <v>16.405999999999999</v>
      </c>
      <c r="K62" s="251">
        <f t="shared" si="16"/>
        <v>53.811999999999998</v>
      </c>
      <c r="L62" s="251">
        <f t="shared" si="16"/>
        <v>2.423</v>
      </c>
      <c r="M62" s="251">
        <f t="shared" si="16"/>
        <v>159.88800000000001</v>
      </c>
      <c r="N62" s="251">
        <f t="shared" si="16"/>
        <v>142.864</v>
      </c>
      <c r="O62" s="251">
        <f t="shared" si="16"/>
        <v>54.504000000000005</v>
      </c>
      <c r="P62" s="251">
        <f t="shared" si="16"/>
        <v>3.952</v>
      </c>
    </row>
    <row r="63" spans="1:16" s="247" customFormat="1" x14ac:dyDescent="0.25">
      <c r="A63" s="308" t="s">
        <v>252</v>
      </c>
      <c r="B63" s="308"/>
      <c r="C63" s="254">
        <f>C62+C57+C48+C43</f>
        <v>1995</v>
      </c>
      <c r="D63" s="255">
        <f t="shared" ref="D63:P63" si="17">D62+D57+D48+D43</f>
        <v>12.918749999999999</v>
      </c>
      <c r="E63" s="255">
        <f t="shared" si="17"/>
        <v>72.634000000000015</v>
      </c>
      <c r="F63" s="255">
        <f t="shared" si="17"/>
        <v>48.182000000000002</v>
      </c>
      <c r="G63" s="255">
        <f t="shared" si="17"/>
        <v>155.02500000000001</v>
      </c>
      <c r="H63" s="255">
        <f t="shared" si="17"/>
        <v>1371.162</v>
      </c>
      <c r="I63" s="255">
        <f t="shared" si="17"/>
        <v>1.0299999999999998</v>
      </c>
      <c r="J63" s="255">
        <f t="shared" si="17"/>
        <v>174.77100000000002</v>
      </c>
      <c r="K63" s="255">
        <f t="shared" si="17"/>
        <v>448.32400000000001</v>
      </c>
      <c r="L63" s="255">
        <f t="shared" si="17"/>
        <v>16.535</v>
      </c>
      <c r="M63" s="255">
        <f t="shared" si="17"/>
        <v>817.37699999999995</v>
      </c>
      <c r="N63" s="255">
        <f t="shared" si="17"/>
        <v>1255.3910000000001</v>
      </c>
      <c r="O63" s="255">
        <f t="shared" si="17"/>
        <v>354.51800000000003</v>
      </c>
      <c r="P63" s="255">
        <f t="shared" si="17"/>
        <v>19.899999999999999</v>
      </c>
    </row>
    <row r="64" spans="1:16" s="247" customFormat="1" x14ac:dyDescent="0.25">
      <c r="A64" s="311" t="s">
        <v>29</v>
      </c>
      <c r="B64" s="311"/>
      <c r="C64" s="311"/>
      <c r="D64" s="311"/>
      <c r="E64" s="311"/>
      <c r="F64" s="311"/>
      <c r="G64" s="311"/>
      <c r="H64" s="311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x14ac:dyDescent="0.25">
      <c r="A65" s="310" t="s">
        <v>33</v>
      </c>
      <c r="B65" s="310" t="s">
        <v>32</v>
      </c>
      <c r="C65" s="310" t="s">
        <v>0</v>
      </c>
      <c r="D65" s="309"/>
      <c r="E65" s="309" t="s">
        <v>1</v>
      </c>
      <c r="F65" s="309"/>
      <c r="G65" s="309"/>
      <c r="H65" s="309" t="s">
        <v>31</v>
      </c>
      <c r="I65" s="309" t="s">
        <v>9</v>
      </c>
      <c r="J65" s="309"/>
      <c r="K65" s="309"/>
      <c r="L65" s="309"/>
      <c r="M65" s="309" t="s">
        <v>10</v>
      </c>
      <c r="N65" s="309"/>
      <c r="O65" s="309"/>
      <c r="P65" s="309"/>
    </row>
    <row r="66" spans="1:16" s="247" customFormat="1" x14ac:dyDescent="0.25">
      <c r="A66" s="310"/>
      <c r="B66" s="310"/>
      <c r="C66" s="310"/>
      <c r="D66" s="309"/>
      <c r="E66" s="256" t="s">
        <v>2</v>
      </c>
      <c r="F66" s="256" t="s">
        <v>3</v>
      </c>
      <c r="G66" s="256" t="s">
        <v>4</v>
      </c>
      <c r="H66" s="309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x14ac:dyDescent="0.25">
      <c r="A67" s="306" t="s">
        <v>21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</row>
    <row r="68" spans="1:16" s="247" customFormat="1" x14ac:dyDescent="0.25">
      <c r="A68" s="249">
        <v>24</v>
      </c>
      <c r="B68" s="244" t="s">
        <v>341</v>
      </c>
      <c r="C68" s="245">
        <v>80</v>
      </c>
      <c r="D68" s="246">
        <f>G68/12</f>
        <v>0.22933333333333331</v>
      </c>
      <c r="E68" s="246">
        <v>0.751</v>
      </c>
      <c r="F68" s="246">
        <v>5.1189999999999998</v>
      </c>
      <c r="G68" s="246">
        <v>2.7519999999999998</v>
      </c>
      <c r="H68" s="246">
        <v>61.085000000000001</v>
      </c>
      <c r="I68" s="246">
        <v>3.5999999999999997E-2</v>
      </c>
      <c r="J68" s="246">
        <v>12.61</v>
      </c>
      <c r="K68" s="246"/>
      <c r="L68" s="246">
        <v>2.5190000000000001</v>
      </c>
      <c r="M68" s="246">
        <v>13.01</v>
      </c>
      <c r="N68" s="246">
        <v>23.86</v>
      </c>
      <c r="O68" s="246">
        <v>12.98</v>
      </c>
      <c r="P68" s="246">
        <v>0.56299999999999994</v>
      </c>
    </row>
    <row r="69" spans="1:16" s="247" customFormat="1" ht="30" x14ac:dyDescent="0.25">
      <c r="A69" s="253">
        <v>294</v>
      </c>
      <c r="B69" s="244" t="s">
        <v>342</v>
      </c>
      <c r="C69" s="245">
        <v>80</v>
      </c>
      <c r="D69" s="246">
        <f t="shared" ref="D69:D74" si="18">G69/12</f>
        <v>0.96150000000000002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1.5549999999999999</v>
      </c>
      <c r="M69" s="246">
        <v>19.204000000000001</v>
      </c>
      <c r="N69" s="246">
        <v>129.56</v>
      </c>
      <c r="O69" s="246">
        <v>22.666</v>
      </c>
      <c r="P69" s="246">
        <v>1.843</v>
      </c>
    </row>
    <row r="70" spans="1:16" s="247" customFormat="1" x14ac:dyDescent="0.25">
      <c r="A70" s="248">
        <v>330</v>
      </c>
      <c r="B70" s="244" t="s">
        <v>343</v>
      </c>
      <c r="C70" s="245">
        <v>30</v>
      </c>
      <c r="D70" s="246">
        <f t="shared" si="18"/>
        <v>0.14249999999999999</v>
      </c>
      <c r="E70" s="246">
        <v>0.432</v>
      </c>
      <c r="F70" s="246">
        <v>0.82599999999999996</v>
      </c>
      <c r="G70" s="246">
        <v>1.71</v>
      </c>
      <c r="H70" s="246">
        <v>16.2</v>
      </c>
      <c r="I70" s="246">
        <v>1.7999999999999999E-2</v>
      </c>
      <c r="J70" s="246">
        <v>0.04</v>
      </c>
      <c r="K70" s="246">
        <v>5.2</v>
      </c>
      <c r="L70" s="246">
        <v>5.3999999999999999E-2</v>
      </c>
      <c r="M70" s="246">
        <v>7.56</v>
      </c>
      <c r="N70" s="246">
        <v>6.68</v>
      </c>
      <c r="O70" s="246">
        <v>1.1200000000000001</v>
      </c>
      <c r="P70" s="246">
        <v>3.2000000000000001E-2</v>
      </c>
    </row>
    <row r="71" spans="1:16" s="247" customFormat="1" ht="30" x14ac:dyDescent="0.25">
      <c r="A71" s="252"/>
      <c r="B71" s="244" t="s">
        <v>344</v>
      </c>
      <c r="C71" s="245">
        <v>150</v>
      </c>
      <c r="D71" s="246">
        <f t="shared" si="18"/>
        <v>1.7494166666666666</v>
      </c>
      <c r="E71" s="246">
        <v>3.24</v>
      </c>
      <c r="F71" s="246">
        <v>4.0410000000000004</v>
      </c>
      <c r="G71" s="246">
        <v>20.992999999999999</v>
      </c>
      <c r="H71" s="246">
        <v>133.20500000000001</v>
      </c>
      <c r="I71" s="246">
        <v>8.6999999999999994E-2</v>
      </c>
      <c r="J71" s="246"/>
      <c r="K71" s="246">
        <v>20</v>
      </c>
      <c r="L71" s="246">
        <v>0.05</v>
      </c>
      <c r="M71" s="246">
        <v>27.885999999999999</v>
      </c>
      <c r="N71" s="246">
        <v>111.48099999999999</v>
      </c>
      <c r="O71" s="246">
        <v>16.065000000000001</v>
      </c>
      <c r="P71" s="246">
        <v>0.59499999999999997</v>
      </c>
    </row>
    <row r="72" spans="1:16" s="247" customFormat="1" ht="30" x14ac:dyDescent="0.25">
      <c r="A72" s="253">
        <v>379</v>
      </c>
      <c r="B72" s="244" t="s">
        <v>375</v>
      </c>
      <c r="C72" s="245">
        <v>200</v>
      </c>
      <c r="D72" s="246">
        <f t="shared" si="18"/>
        <v>0.44208333333333333</v>
      </c>
      <c r="E72" s="246">
        <v>3.9</v>
      </c>
      <c r="F72" s="246">
        <v>3</v>
      </c>
      <c r="G72" s="246">
        <v>5.3049999999999997</v>
      </c>
      <c r="H72" s="246">
        <v>60</v>
      </c>
      <c r="I72" s="246">
        <v>2.3E-2</v>
      </c>
      <c r="J72" s="246">
        <v>0.78400000000000003</v>
      </c>
      <c r="K72" s="246">
        <v>10</v>
      </c>
      <c r="L72" s="246"/>
      <c r="M72" s="246">
        <v>124.76600000000001</v>
      </c>
      <c r="N72" s="246">
        <v>90</v>
      </c>
      <c r="O72" s="246">
        <v>14</v>
      </c>
      <c r="P72" s="246">
        <v>0.104</v>
      </c>
    </row>
    <row r="73" spans="1:16" s="247" customFormat="1" x14ac:dyDescent="0.25">
      <c r="A73" s="252"/>
      <c r="B73" s="244" t="s">
        <v>19</v>
      </c>
      <c r="C73" s="245">
        <v>40</v>
      </c>
      <c r="D73" s="246">
        <f t="shared" si="18"/>
        <v>1.1399999999999999</v>
      </c>
      <c r="E73" s="246">
        <v>2.64</v>
      </c>
      <c r="F73" s="246">
        <v>0.48</v>
      </c>
      <c r="G73" s="246">
        <v>13.68</v>
      </c>
      <c r="H73" s="246">
        <v>69.599999999999994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x14ac:dyDescent="0.25">
      <c r="A74" s="307" t="s">
        <v>248</v>
      </c>
      <c r="B74" s="307"/>
      <c r="C74" s="250">
        <f>SUM(C68:C73)</f>
        <v>580</v>
      </c>
      <c r="D74" s="246">
        <f t="shared" si="18"/>
        <v>4.6648333333333332</v>
      </c>
      <c r="E74" s="251">
        <f>SUM(E68:E73)</f>
        <v>24.04</v>
      </c>
      <c r="F74" s="251">
        <f t="shared" ref="F74:P74" si="19">SUM(F68:F73)</f>
        <v>25.271000000000001</v>
      </c>
      <c r="G74" s="251">
        <f t="shared" si="19"/>
        <v>55.977999999999994</v>
      </c>
      <c r="H74" s="251">
        <f t="shared" si="19"/>
        <v>545.23199999999997</v>
      </c>
      <c r="I74" s="251">
        <f t="shared" si="19"/>
        <v>0.34799999999999998</v>
      </c>
      <c r="J74" s="251">
        <f t="shared" si="19"/>
        <v>14.613999999999999</v>
      </c>
      <c r="K74" s="251">
        <f t="shared" si="19"/>
        <v>79.740000000000009</v>
      </c>
      <c r="L74" s="251">
        <f t="shared" si="19"/>
        <v>5.0579999999999998</v>
      </c>
      <c r="M74" s="251">
        <f t="shared" si="19"/>
        <v>206.42599999999999</v>
      </c>
      <c r="N74" s="251">
        <f t="shared" si="19"/>
        <v>424.78100000000001</v>
      </c>
      <c r="O74" s="251">
        <f t="shared" si="19"/>
        <v>85.631</v>
      </c>
      <c r="P74" s="251">
        <f t="shared" si="19"/>
        <v>4.6969999999999992</v>
      </c>
    </row>
    <row r="75" spans="1:16" s="247" customFormat="1" x14ac:dyDescent="0.25">
      <c r="A75" s="306" t="s">
        <v>249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</row>
    <row r="76" spans="1:16" s="247" customFormat="1" ht="30" x14ac:dyDescent="0.25">
      <c r="A76" s="252"/>
      <c r="B76" s="244" t="s">
        <v>332</v>
      </c>
      <c r="C76" s="245">
        <v>20</v>
      </c>
      <c r="D76" s="246">
        <f>G76/12</f>
        <v>0.64524999999999999</v>
      </c>
      <c r="E76" s="246">
        <v>1.6459999999999999</v>
      </c>
      <c r="F76" s="246">
        <v>4.4420000000000002</v>
      </c>
      <c r="G76" s="246">
        <v>7.7430000000000003</v>
      </c>
      <c r="H76" s="246">
        <v>78.463999999999999</v>
      </c>
      <c r="I76" s="246">
        <v>3.5999999999999997E-2</v>
      </c>
      <c r="J76" s="246">
        <v>0.86599999999999999</v>
      </c>
      <c r="K76" s="246">
        <v>37.311999999999998</v>
      </c>
      <c r="L76" s="246">
        <v>2.1230000000000002</v>
      </c>
      <c r="M76" s="246">
        <v>24.288</v>
      </c>
      <c r="N76" s="246">
        <v>40.863999999999997</v>
      </c>
      <c r="O76" s="246">
        <v>27.504000000000001</v>
      </c>
      <c r="P76" s="246">
        <v>0.56200000000000006</v>
      </c>
    </row>
    <row r="77" spans="1:16" s="247" customFormat="1" x14ac:dyDescent="0.25">
      <c r="A77" s="245">
        <v>386</v>
      </c>
      <c r="B77" s="244" t="s">
        <v>71</v>
      </c>
      <c r="C77" s="245">
        <v>90</v>
      </c>
      <c r="D77" s="246">
        <f t="shared" ref="D77:D79" si="20"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x14ac:dyDescent="0.25">
      <c r="A78" s="245">
        <v>0</v>
      </c>
      <c r="B78" s="244" t="s">
        <v>66</v>
      </c>
      <c r="C78" s="245">
        <v>150</v>
      </c>
      <c r="D78" s="246">
        <f t="shared" si="20"/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x14ac:dyDescent="0.25">
      <c r="A79" s="307" t="s">
        <v>250</v>
      </c>
      <c r="B79" s="307"/>
      <c r="C79" s="250">
        <f>SUM(C76:C78)</f>
        <v>260</v>
      </c>
      <c r="D79" s="246">
        <f t="shared" si="20"/>
        <v>2.0252500000000002</v>
      </c>
      <c r="E79" s="251">
        <f>SUM(E76:E78)</f>
        <v>6.5360000000000005</v>
      </c>
      <c r="F79" s="251">
        <f t="shared" ref="F79:P79" si="21">SUM(F76:F78)</f>
        <v>6.0919999999999996</v>
      </c>
      <c r="G79" s="251">
        <f t="shared" si="21"/>
        <v>24.303000000000001</v>
      </c>
      <c r="H79" s="251">
        <f t="shared" si="21"/>
        <v>186.76400000000001</v>
      </c>
      <c r="I79" s="251">
        <f t="shared" si="21"/>
        <v>0.126</v>
      </c>
      <c r="J79" s="251">
        <f t="shared" si="21"/>
        <v>58.405999999999999</v>
      </c>
      <c r="K79" s="251">
        <f t="shared" si="21"/>
        <v>46.311999999999998</v>
      </c>
      <c r="L79" s="251">
        <f t="shared" si="21"/>
        <v>2.423</v>
      </c>
      <c r="M79" s="251">
        <f t="shared" si="21"/>
        <v>188.38800000000001</v>
      </c>
      <c r="N79" s="251">
        <f t="shared" si="21"/>
        <v>151.864</v>
      </c>
      <c r="O79" s="251">
        <f t="shared" si="21"/>
        <v>57.504000000000005</v>
      </c>
      <c r="P79" s="251">
        <f t="shared" si="21"/>
        <v>0.80200000000000005</v>
      </c>
    </row>
    <row r="80" spans="1:16" s="247" customFormat="1" x14ac:dyDescent="0.25">
      <c r="A80" s="391" t="s">
        <v>8</v>
      </c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3"/>
    </row>
    <row r="81" spans="1:16" s="247" customFormat="1" ht="30" x14ac:dyDescent="0.25">
      <c r="A81" s="248">
        <v>104</v>
      </c>
      <c r="B81" s="244" t="s">
        <v>303</v>
      </c>
      <c r="C81" s="245">
        <v>270</v>
      </c>
      <c r="D81" s="246">
        <f>G81/12</f>
        <v>1.5462499999999999</v>
      </c>
      <c r="E81" s="246">
        <v>6.8860000000000001</v>
      </c>
      <c r="F81" s="246">
        <v>7.2629999999999999</v>
      </c>
      <c r="G81" s="246">
        <v>18.555</v>
      </c>
      <c r="H81" s="246">
        <v>167.66900000000001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19.952000000000002</v>
      </c>
      <c r="N81" s="246">
        <v>118.496</v>
      </c>
      <c r="O81" s="246">
        <v>35.188000000000002</v>
      </c>
      <c r="P81" s="246">
        <v>1.7909999999999999</v>
      </c>
    </row>
    <row r="82" spans="1:16" s="247" customFormat="1" ht="30" x14ac:dyDescent="0.25">
      <c r="A82" s="253">
        <v>223</v>
      </c>
      <c r="B82" s="244" t="s">
        <v>345</v>
      </c>
      <c r="C82" s="245">
        <v>185</v>
      </c>
      <c r="D82" s="246">
        <f t="shared" ref="D82:D87" si="22">G82/12</f>
        <v>1.4991666666666665</v>
      </c>
      <c r="E82" s="246">
        <v>40.137999999999998</v>
      </c>
      <c r="F82" s="246">
        <v>14.927</v>
      </c>
      <c r="G82" s="246">
        <v>17.989999999999998</v>
      </c>
      <c r="H82" s="246">
        <v>374.52499999999998</v>
      </c>
      <c r="I82" s="246">
        <v>9.7000000000000003E-2</v>
      </c>
      <c r="J82" s="246">
        <v>0.91</v>
      </c>
      <c r="K82" s="246">
        <v>102.62</v>
      </c>
      <c r="L82" s="246">
        <v>0.44800000000000001</v>
      </c>
      <c r="M82" s="246">
        <v>307.77600000000001</v>
      </c>
      <c r="N82" s="246">
        <v>415.99400000000003</v>
      </c>
      <c r="O82" s="246">
        <v>45.966999999999999</v>
      </c>
      <c r="P82" s="246">
        <v>1.234</v>
      </c>
    </row>
    <row r="83" spans="1:16" s="247" customFormat="1" x14ac:dyDescent="0.25">
      <c r="A83" s="253">
        <v>326</v>
      </c>
      <c r="B83" s="244" t="s">
        <v>240</v>
      </c>
      <c r="C83" s="245">
        <v>35</v>
      </c>
      <c r="D83" s="246">
        <f t="shared" si="22"/>
        <v>0.17008333333333334</v>
      </c>
      <c r="E83" s="246">
        <v>0.20799999999999999</v>
      </c>
      <c r="F83" s="246">
        <v>1.2E-2</v>
      </c>
      <c r="G83" s="246">
        <v>2.0409999999999999</v>
      </c>
      <c r="H83" s="246">
        <v>9.2799999999999994</v>
      </c>
      <c r="I83" s="246">
        <v>4.0000000000000001E-3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30" x14ac:dyDescent="0.25">
      <c r="A84" s="257" t="s">
        <v>313</v>
      </c>
      <c r="B84" s="244" t="s">
        <v>346</v>
      </c>
      <c r="C84" s="245">
        <v>200</v>
      </c>
      <c r="D84" s="246">
        <f t="shared" si="22"/>
        <v>0.19208333333333336</v>
      </c>
      <c r="E84" s="246">
        <v>0.2</v>
      </c>
      <c r="F84" s="246">
        <v>0.04</v>
      </c>
      <c r="G84" s="246">
        <v>2.3050000000000002</v>
      </c>
      <c r="H84" s="246">
        <v>7.6</v>
      </c>
      <c r="I84" s="246">
        <v>6.0000000000000001E-3</v>
      </c>
      <c r="J84" s="246">
        <v>40</v>
      </c>
      <c r="K84" s="246"/>
      <c r="L84" s="246">
        <v>0.14399999999999999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x14ac:dyDescent="0.25">
      <c r="A85" s="252"/>
      <c r="B85" s="244" t="s">
        <v>19</v>
      </c>
      <c r="C85" s="245">
        <v>50</v>
      </c>
      <c r="D85" s="246">
        <f t="shared" si="22"/>
        <v>1.425</v>
      </c>
      <c r="E85" s="246">
        <v>3.3</v>
      </c>
      <c r="F85" s="246">
        <v>0.6</v>
      </c>
      <c r="G85" s="246">
        <v>17.100000000000001</v>
      </c>
      <c r="H85" s="246">
        <v>87</v>
      </c>
      <c r="I85" s="246">
        <v>0.1</v>
      </c>
      <c r="J85" s="246"/>
      <c r="K85" s="246">
        <v>3</v>
      </c>
      <c r="L85" s="246">
        <v>1.1000000000000001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idden="1" x14ac:dyDescent="0.25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x14ac:dyDescent="0.25">
      <c r="A87" s="397" t="s">
        <v>20</v>
      </c>
      <c r="B87" s="398"/>
      <c r="C87" s="250">
        <f>SUM(C81:C86)</f>
        <v>740</v>
      </c>
      <c r="D87" s="246">
        <f t="shared" si="22"/>
        <v>4.832583333333333</v>
      </c>
      <c r="E87" s="251">
        <f>SUM(E81:E86)</f>
        <v>50.731999999999999</v>
      </c>
      <c r="F87" s="251">
        <f t="shared" ref="F87:P87" si="23">SUM(F81:F86)</f>
        <v>22.841999999999999</v>
      </c>
      <c r="G87" s="251">
        <f t="shared" si="23"/>
        <v>57.991</v>
      </c>
      <c r="H87" s="251">
        <f t="shared" si="23"/>
        <v>646.07399999999996</v>
      </c>
      <c r="I87" s="251">
        <f t="shared" si="23"/>
        <v>0.35799999999999998</v>
      </c>
      <c r="J87" s="251">
        <f t="shared" si="23"/>
        <v>64.12</v>
      </c>
      <c r="K87" s="251">
        <f t="shared" si="23"/>
        <v>332.94</v>
      </c>
      <c r="L87" s="251">
        <f t="shared" si="23"/>
        <v>3.5270000000000006</v>
      </c>
      <c r="M87" s="251">
        <f t="shared" si="23"/>
        <v>358.82799999999997</v>
      </c>
      <c r="N87" s="251">
        <f t="shared" si="23"/>
        <v>625.93000000000006</v>
      </c>
      <c r="O87" s="251">
        <f t="shared" si="23"/>
        <v>115.05500000000001</v>
      </c>
      <c r="P87" s="251">
        <f t="shared" si="23"/>
        <v>5.3630000000000004</v>
      </c>
    </row>
    <row r="88" spans="1:16" s="247" customFormat="1" x14ac:dyDescent="0.25">
      <c r="A88" s="306" t="s">
        <v>43</v>
      </c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</row>
    <row r="89" spans="1:16" s="247" customFormat="1" ht="30" x14ac:dyDescent="0.25">
      <c r="A89" s="252"/>
      <c r="B89" s="244" t="s">
        <v>332</v>
      </c>
      <c r="C89" s="245">
        <v>20</v>
      </c>
      <c r="D89" s="246">
        <f>G89/12</f>
        <v>0.64524999999999999</v>
      </c>
      <c r="E89" s="246">
        <v>1.6459999999999999</v>
      </c>
      <c r="F89" s="246">
        <v>4.4420000000000002</v>
      </c>
      <c r="G89" s="246">
        <v>7.7430000000000003</v>
      </c>
      <c r="H89" s="246">
        <v>78.463999999999999</v>
      </c>
      <c r="I89" s="246">
        <v>3.5999999999999997E-2</v>
      </c>
      <c r="J89" s="246">
        <v>0.86599999999999999</v>
      </c>
      <c r="K89" s="246">
        <v>37.311999999999998</v>
      </c>
      <c r="L89" s="246">
        <v>2.1230000000000002</v>
      </c>
      <c r="M89" s="246">
        <v>24.288</v>
      </c>
      <c r="N89" s="246">
        <v>40.863999999999997</v>
      </c>
      <c r="O89" s="246">
        <v>27.504000000000001</v>
      </c>
      <c r="P89" s="246">
        <v>0.56200000000000006</v>
      </c>
    </row>
    <row r="90" spans="1:16" s="247" customFormat="1" x14ac:dyDescent="0.25">
      <c r="A90" s="245">
        <v>386</v>
      </c>
      <c r="B90" s="244" t="s">
        <v>71</v>
      </c>
      <c r="C90" s="245">
        <v>90</v>
      </c>
      <c r="D90" s="246">
        <f t="shared" ref="D90:D92" si="24"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x14ac:dyDescent="0.25">
      <c r="A91" s="245">
        <v>0</v>
      </c>
      <c r="B91" s="244" t="s">
        <v>50</v>
      </c>
      <c r="C91" s="245">
        <v>150</v>
      </c>
      <c r="D91" s="246">
        <f t="shared" si="24"/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x14ac:dyDescent="0.25">
      <c r="A92" s="307" t="s">
        <v>44</v>
      </c>
      <c r="B92" s="307"/>
      <c r="C92" s="250">
        <f>SUM(C89:C91)</f>
        <v>260</v>
      </c>
      <c r="D92" s="246">
        <f t="shared" si="24"/>
        <v>2.0252500000000002</v>
      </c>
      <c r="E92" s="251">
        <f>SUM(E89:E91)</f>
        <v>6.5360000000000005</v>
      </c>
      <c r="F92" s="251">
        <f t="shared" ref="F92:P92" si="25">SUM(F89:F91)</f>
        <v>6.0919999999999996</v>
      </c>
      <c r="G92" s="251">
        <f t="shared" si="25"/>
        <v>24.303000000000001</v>
      </c>
      <c r="H92" s="251">
        <f t="shared" si="25"/>
        <v>186.76400000000001</v>
      </c>
      <c r="I92" s="251">
        <f t="shared" si="25"/>
        <v>0.126</v>
      </c>
      <c r="J92" s="251">
        <f t="shared" si="25"/>
        <v>58.405999999999999</v>
      </c>
      <c r="K92" s="251">
        <f t="shared" si="25"/>
        <v>46.311999999999998</v>
      </c>
      <c r="L92" s="251">
        <f t="shared" si="25"/>
        <v>2.423</v>
      </c>
      <c r="M92" s="251">
        <f t="shared" si="25"/>
        <v>188.38800000000001</v>
      </c>
      <c r="N92" s="251">
        <f t="shared" si="25"/>
        <v>151.864</v>
      </c>
      <c r="O92" s="251">
        <f t="shared" si="25"/>
        <v>57.504000000000005</v>
      </c>
      <c r="P92" s="251">
        <f t="shared" si="25"/>
        <v>0.80200000000000005</v>
      </c>
    </row>
    <row r="93" spans="1:16" s="247" customFormat="1" x14ac:dyDescent="0.25">
      <c r="A93" s="308" t="s">
        <v>253</v>
      </c>
      <c r="B93" s="308"/>
      <c r="C93" s="254">
        <f>C92+C87+C79+C74</f>
        <v>1840</v>
      </c>
      <c r="D93" s="255">
        <f t="shared" ref="D93:P93" si="26">D92+D87+D79+D74</f>
        <v>13.547916666666666</v>
      </c>
      <c r="E93" s="255">
        <f t="shared" si="26"/>
        <v>87.843999999999994</v>
      </c>
      <c r="F93" s="255">
        <f t="shared" si="26"/>
        <v>60.296999999999997</v>
      </c>
      <c r="G93" s="255">
        <f t="shared" si="26"/>
        <v>162.57499999999999</v>
      </c>
      <c r="H93" s="255">
        <f t="shared" si="26"/>
        <v>1564.8339999999998</v>
      </c>
      <c r="I93" s="255">
        <f t="shared" si="26"/>
        <v>0.95799999999999996</v>
      </c>
      <c r="J93" s="255">
        <f t="shared" si="26"/>
        <v>195.54600000000002</v>
      </c>
      <c r="K93" s="255">
        <f t="shared" si="26"/>
        <v>505.30400000000003</v>
      </c>
      <c r="L93" s="255">
        <f t="shared" si="26"/>
        <v>13.431000000000001</v>
      </c>
      <c r="M93" s="255">
        <f t="shared" si="26"/>
        <v>942.03</v>
      </c>
      <c r="N93" s="255">
        <f t="shared" si="26"/>
        <v>1354.4390000000001</v>
      </c>
      <c r="O93" s="255">
        <f t="shared" si="26"/>
        <v>315.69400000000007</v>
      </c>
      <c r="P93" s="255">
        <f t="shared" si="26"/>
        <v>11.664</v>
      </c>
    </row>
    <row r="94" spans="1:16" s="247" customFormat="1" ht="27.75" customHeight="1" x14ac:dyDescent="0.25">
      <c r="A94" s="311" t="s">
        <v>28</v>
      </c>
      <c r="B94" s="311"/>
      <c r="C94" s="311"/>
      <c r="D94" s="311"/>
      <c r="E94" s="311"/>
      <c r="F94" s="311"/>
      <c r="G94" s="311"/>
      <c r="H94" s="311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x14ac:dyDescent="0.25">
      <c r="A95" s="310" t="s">
        <v>33</v>
      </c>
      <c r="B95" s="310" t="s">
        <v>32</v>
      </c>
      <c r="C95" s="310" t="s">
        <v>0</v>
      </c>
      <c r="D95" s="309"/>
      <c r="E95" s="309" t="s">
        <v>1</v>
      </c>
      <c r="F95" s="309"/>
      <c r="G95" s="309"/>
      <c r="H95" s="313" t="s">
        <v>31</v>
      </c>
      <c r="I95" s="309" t="s">
        <v>9</v>
      </c>
      <c r="J95" s="309"/>
      <c r="K95" s="309"/>
      <c r="L95" s="309"/>
      <c r="M95" s="309" t="s">
        <v>10</v>
      </c>
      <c r="N95" s="309"/>
      <c r="O95" s="309"/>
      <c r="P95" s="309"/>
    </row>
    <row r="96" spans="1:16" s="247" customFormat="1" x14ac:dyDescent="0.25">
      <c r="A96" s="310"/>
      <c r="B96" s="310"/>
      <c r="C96" s="310"/>
      <c r="D96" s="309"/>
      <c r="E96" s="256" t="s">
        <v>2</v>
      </c>
      <c r="F96" s="256" t="s">
        <v>3</v>
      </c>
      <c r="G96" s="256" t="s">
        <v>4</v>
      </c>
      <c r="H96" s="313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x14ac:dyDescent="0.25">
      <c r="A97" s="306" t="s">
        <v>21</v>
      </c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</row>
    <row r="98" spans="1:16" s="247" customFormat="1" ht="30" x14ac:dyDescent="0.25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1.0049999999999999</v>
      </c>
      <c r="F98" s="246">
        <v>2.63</v>
      </c>
      <c r="G98" s="246">
        <v>5.1070000000000002</v>
      </c>
      <c r="H98" s="246">
        <v>49.28</v>
      </c>
      <c r="I98" s="246">
        <v>2.5999999999999999E-2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0.78700000000000003</v>
      </c>
    </row>
    <row r="99" spans="1:16" s="247" customFormat="1" ht="30" x14ac:dyDescent="0.25">
      <c r="A99" s="258">
        <v>233</v>
      </c>
      <c r="B99" s="244" t="s">
        <v>347</v>
      </c>
      <c r="C99" s="245">
        <v>110</v>
      </c>
      <c r="D99" s="246">
        <f t="shared" ref="D99:D103" si="27"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2.0139999999999998</v>
      </c>
      <c r="K99" s="246">
        <v>65.117999999999995</v>
      </c>
      <c r="L99" s="246">
        <v>0.40300000000000002</v>
      </c>
      <c r="M99" s="246">
        <v>125.53</v>
      </c>
      <c r="N99" s="246">
        <v>261.57400000000001</v>
      </c>
      <c r="O99" s="246">
        <v>52.99</v>
      </c>
      <c r="P99" s="246">
        <v>0.91300000000000003</v>
      </c>
    </row>
    <row r="100" spans="1:16" s="247" customFormat="1" x14ac:dyDescent="0.25">
      <c r="A100" s="249">
        <v>125</v>
      </c>
      <c r="B100" s="244" t="s">
        <v>297</v>
      </c>
      <c r="C100" s="245">
        <v>150</v>
      </c>
      <c r="D100" s="246">
        <f t="shared" si="27"/>
        <v>2.0010833333333333</v>
      </c>
      <c r="E100" s="246">
        <v>2.972</v>
      </c>
      <c r="F100" s="246">
        <v>3.488</v>
      </c>
      <c r="G100" s="246">
        <v>24.013000000000002</v>
      </c>
      <c r="H100" s="246">
        <v>139.626</v>
      </c>
      <c r="I100" s="246">
        <v>0.17699999999999999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30" x14ac:dyDescent="0.25">
      <c r="A101" s="249">
        <v>377</v>
      </c>
      <c r="B101" s="244" t="s">
        <v>304</v>
      </c>
      <c r="C101" s="245">
        <v>207</v>
      </c>
      <c r="D101" s="246">
        <f t="shared" si="27"/>
        <v>1.8166666666666668E-2</v>
      </c>
      <c r="E101" s="246">
        <v>6.3E-2</v>
      </c>
      <c r="F101" s="246">
        <v>7.0000000000000001E-3</v>
      </c>
      <c r="G101" s="246">
        <v>0.218</v>
      </c>
      <c r="H101" s="246">
        <v>2.3919999999999999</v>
      </c>
      <c r="I101" s="246">
        <v>4.0000000000000001E-3</v>
      </c>
      <c r="J101" s="246">
        <v>2.9</v>
      </c>
      <c r="K101" s="246"/>
      <c r="L101" s="246">
        <v>1.4E-2</v>
      </c>
      <c r="M101" s="246">
        <v>7.75</v>
      </c>
      <c r="N101" s="246">
        <v>9.7799999999999994</v>
      </c>
      <c r="O101" s="246">
        <v>5.24</v>
      </c>
      <c r="P101" s="246">
        <v>0.86199999999999999</v>
      </c>
    </row>
    <row r="102" spans="1:16" s="247" customFormat="1" x14ac:dyDescent="0.25">
      <c r="A102" s="252"/>
      <c r="B102" s="244" t="s">
        <v>19</v>
      </c>
      <c r="C102" s="245">
        <v>50</v>
      </c>
      <c r="D102" s="246">
        <f t="shared" si="27"/>
        <v>1.425</v>
      </c>
      <c r="E102" s="246">
        <v>3.3</v>
      </c>
      <c r="F102" s="246">
        <v>0.6</v>
      </c>
      <c r="G102" s="246">
        <v>17.100000000000001</v>
      </c>
      <c r="H102" s="246">
        <v>87</v>
      </c>
      <c r="I102" s="246">
        <v>0.1</v>
      </c>
      <c r="J102" s="246"/>
      <c r="K102" s="246">
        <v>3</v>
      </c>
      <c r="L102" s="246">
        <v>1.1000000000000001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x14ac:dyDescent="0.25">
      <c r="A103" s="307" t="s">
        <v>248</v>
      </c>
      <c r="B103" s="307"/>
      <c r="C103" s="250">
        <f>SUM(C98:C102)</f>
        <v>597</v>
      </c>
      <c r="D103" s="246">
        <f t="shared" si="27"/>
        <v>4.459833333333334</v>
      </c>
      <c r="E103" s="251">
        <f>SUM(E98:E102)</f>
        <v>23.398</v>
      </c>
      <c r="F103" s="251">
        <f t="shared" ref="F103:P103" si="28">SUM(F98:F102)</f>
        <v>17.095000000000002</v>
      </c>
      <c r="G103" s="251">
        <f t="shared" si="28"/>
        <v>53.518000000000008</v>
      </c>
      <c r="H103" s="251">
        <f t="shared" si="28"/>
        <v>465.13799999999998</v>
      </c>
      <c r="I103" s="251">
        <f t="shared" si="28"/>
        <v>0.41100000000000003</v>
      </c>
      <c r="J103" s="251">
        <f t="shared" si="28"/>
        <v>53.613999999999997</v>
      </c>
      <c r="K103" s="251">
        <f t="shared" si="28"/>
        <v>325.11799999999999</v>
      </c>
      <c r="L103" s="251">
        <f t="shared" si="28"/>
        <v>3.5989999999999998</v>
      </c>
      <c r="M103" s="251">
        <f t="shared" si="28"/>
        <v>200.56</v>
      </c>
      <c r="N103" s="251">
        <f t="shared" si="28"/>
        <v>461.67399999999998</v>
      </c>
      <c r="O103" s="251">
        <f t="shared" si="28"/>
        <v>128.95999999999998</v>
      </c>
      <c r="P103" s="251">
        <f t="shared" si="28"/>
        <v>5.9010000000000007</v>
      </c>
    </row>
    <row r="104" spans="1:16" s="247" customFormat="1" x14ac:dyDescent="0.25">
      <c r="A104" s="306" t="s">
        <v>249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</row>
    <row r="105" spans="1:16" s="247" customFormat="1" ht="30" x14ac:dyDescent="0.25">
      <c r="A105" s="252"/>
      <c r="B105" s="244" t="s">
        <v>332</v>
      </c>
      <c r="C105" s="245">
        <v>20</v>
      </c>
      <c r="D105" s="246">
        <f>G105/12</f>
        <v>0.64524999999999999</v>
      </c>
      <c r="E105" s="246">
        <v>1.6459999999999999</v>
      </c>
      <c r="F105" s="246">
        <v>4.4420000000000002</v>
      </c>
      <c r="G105" s="246">
        <v>7.7430000000000003</v>
      </c>
      <c r="H105" s="246">
        <v>78.463999999999999</v>
      </c>
      <c r="I105" s="246">
        <v>3.5999999999999997E-2</v>
      </c>
      <c r="J105" s="246">
        <v>0.86599999999999999</v>
      </c>
      <c r="K105" s="246">
        <v>37.311999999999998</v>
      </c>
      <c r="L105" s="246">
        <v>2.1230000000000002</v>
      </c>
      <c r="M105" s="246">
        <v>24.288</v>
      </c>
      <c r="N105" s="246">
        <v>40.863999999999997</v>
      </c>
      <c r="O105" s="246">
        <v>27.504000000000001</v>
      </c>
      <c r="P105" s="246">
        <v>0.56200000000000006</v>
      </c>
    </row>
    <row r="106" spans="1:16" s="247" customFormat="1" x14ac:dyDescent="0.25">
      <c r="A106" s="245">
        <v>386</v>
      </c>
      <c r="B106" s="244" t="s">
        <v>71</v>
      </c>
      <c r="C106" s="245">
        <v>90</v>
      </c>
      <c r="D106" s="246">
        <f t="shared" ref="D106:D108" si="29"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x14ac:dyDescent="0.25">
      <c r="A107" s="245">
        <v>0</v>
      </c>
      <c r="B107" s="244" t="s">
        <v>51</v>
      </c>
      <c r="C107" s="245">
        <v>150</v>
      </c>
      <c r="D107" s="246">
        <f t="shared" si="29"/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4.4999999999999998E-2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x14ac:dyDescent="0.25">
      <c r="A108" s="307" t="s">
        <v>250</v>
      </c>
      <c r="B108" s="307"/>
      <c r="C108" s="250">
        <f>SUM(C105:C107)</f>
        <v>260</v>
      </c>
      <c r="D108" s="246">
        <f t="shared" si="29"/>
        <v>2.3127499999999999</v>
      </c>
      <c r="E108" s="251">
        <f>SUM(E105:E107)</f>
        <v>5.9359999999999999</v>
      </c>
      <c r="F108" s="251">
        <f t="shared" ref="F108:P108" si="30">SUM(F105:F107)</f>
        <v>6.3919999999999995</v>
      </c>
      <c r="G108" s="251">
        <f t="shared" si="30"/>
        <v>27.753</v>
      </c>
      <c r="H108" s="251">
        <f t="shared" si="30"/>
        <v>200.26400000000001</v>
      </c>
      <c r="I108" s="251">
        <f t="shared" si="30"/>
        <v>8.0999999999999989E-2</v>
      </c>
      <c r="J108" s="251">
        <f t="shared" si="30"/>
        <v>16.405999999999999</v>
      </c>
      <c r="K108" s="251">
        <f t="shared" si="30"/>
        <v>53.811999999999998</v>
      </c>
      <c r="L108" s="251">
        <f t="shared" si="30"/>
        <v>2.423</v>
      </c>
      <c r="M108" s="251">
        <f t="shared" si="30"/>
        <v>159.88800000000001</v>
      </c>
      <c r="N108" s="251">
        <f t="shared" si="30"/>
        <v>142.864</v>
      </c>
      <c r="O108" s="251">
        <f t="shared" si="30"/>
        <v>54.504000000000005</v>
      </c>
      <c r="P108" s="251">
        <f t="shared" si="30"/>
        <v>3.952</v>
      </c>
    </row>
    <row r="109" spans="1:16" s="247" customFormat="1" x14ac:dyDescent="0.25">
      <c r="A109" s="306" t="s">
        <v>8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</row>
    <row r="110" spans="1:16" s="247" customFormat="1" ht="30" x14ac:dyDescent="0.25">
      <c r="A110" s="249">
        <v>96</v>
      </c>
      <c r="B110" s="244" t="s">
        <v>348</v>
      </c>
      <c r="C110" s="245">
        <v>250</v>
      </c>
      <c r="D110" s="246">
        <f>G110/12</f>
        <v>1.4075833333333332</v>
      </c>
      <c r="E110" s="246">
        <v>2.2690000000000001</v>
      </c>
      <c r="F110" s="246">
        <v>4.3840000000000003</v>
      </c>
      <c r="G110" s="246">
        <v>16.890999999999998</v>
      </c>
      <c r="H110" s="246">
        <v>116.70399999999999</v>
      </c>
      <c r="I110" s="246">
        <v>0.107</v>
      </c>
      <c r="J110" s="246">
        <v>16.649999999999999</v>
      </c>
      <c r="K110" s="246">
        <v>200.65</v>
      </c>
      <c r="L110" s="246">
        <v>1.9530000000000001</v>
      </c>
      <c r="M110" s="246">
        <v>20.32</v>
      </c>
      <c r="N110" s="246">
        <v>72</v>
      </c>
      <c r="O110" s="246">
        <v>25.79</v>
      </c>
      <c r="P110" s="246">
        <v>0.98199999999999998</v>
      </c>
    </row>
    <row r="111" spans="1:16" s="247" customFormat="1" x14ac:dyDescent="0.25">
      <c r="A111" s="259" t="s">
        <v>314</v>
      </c>
      <c r="B111" s="244" t="s">
        <v>349</v>
      </c>
      <c r="C111" s="245">
        <v>90</v>
      </c>
      <c r="D111" s="246">
        <f t="shared" ref="D111:D116" si="31">G111/12</f>
        <v>0</v>
      </c>
      <c r="E111" s="246">
        <v>24.78</v>
      </c>
      <c r="F111" s="246">
        <v>9.3919999999999995</v>
      </c>
      <c r="G111" s="246"/>
      <c r="H111" s="246">
        <v>184.82400000000001</v>
      </c>
      <c r="I111" s="246">
        <v>0.106</v>
      </c>
      <c r="J111" s="246">
        <v>2.36</v>
      </c>
      <c r="K111" s="246">
        <v>47.2</v>
      </c>
      <c r="L111" s="246">
        <v>1.8919999999999999</v>
      </c>
      <c r="M111" s="246">
        <v>20.2</v>
      </c>
      <c r="N111" s="246">
        <v>189.62</v>
      </c>
      <c r="O111" s="246">
        <v>22.64</v>
      </c>
      <c r="P111" s="246">
        <v>1.5629999999999999</v>
      </c>
    </row>
    <row r="112" spans="1:16" s="247" customFormat="1" ht="30" x14ac:dyDescent="0.25">
      <c r="A112" s="249">
        <v>143</v>
      </c>
      <c r="B112" s="244" t="s">
        <v>350</v>
      </c>
      <c r="C112" s="245">
        <v>150</v>
      </c>
      <c r="D112" s="246">
        <f t="shared" si="31"/>
        <v>1.2970833333333334</v>
      </c>
      <c r="E112" s="246">
        <v>2.7160000000000002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40.792000000000002</v>
      </c>
      <c r="N112" s="246">
        <v>70.430000000000007</v>
      </c>
      <c r="O112" s="246">
        <v>30.603000000000002</v>
      </c>
      <c r="P112" s="246">
        <v>1.024</v>
      </c>
    </row>
    <row r="113" spans="1:16" s="247" customFormat="1" ht="30" x14ac:dyDescent="0.25">
      <c r="A113" s="249">
        <v>349</v>
      </c>
      <c r="B113" s="244" t="s">
        <v>363</v>
      </c>
      <c r="C113" s="245">
        <v>200</v>
      </c>
      <c r="D113" s="246">
        <f t="shared" si="31"/>
        <v>0.84541666666666659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1.1000000000000001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x14ac:dyDescent="0.25">
      <c r="A114" s="252"/>
      <c r="B114" s="244" t="s">
        <v>19</v>
      </c>
      <c r="C114" s="245">
        <v>50</v>
      </c>
      <c r="D114" s="246">
        <f t="shared" si="31"/>
        <v>1.425</v>
      </c>
      <c r="E114" s="246">
        <v>3.3</v>
      </c>
      <c r="F114" s="246">
        <v>0.6</v>
      </c>
      <c r="G114" s="246">
        <v>17.100000000000001</v>
      </c>
      <c r="H114" s="246">
        <v>87</v>
      </c>
      <c r="I114" s="246">
        <v>0.1</v>
      </c>
      <c r="J114" s="246"/>
      <c r="K114" s="246">
        <v>3</v>
      </c>
      <c r="L114" s="246">
        <v>1.1000000000000001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idden="1" x14ac:dyDescent="0.25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x14ac:dyDescent="0.25">
      <c r="A116" s="307" t="s">
        <v>20</v>
      </c>
      <c r="B116" s="307"/>
      <c r="C116" s="250">
        <f>SUM(C110:C115)</f>
        <v>740</v>
      </c>
      <c r="D116" s="246">
        <f t="shared" si="31"/>
        <v>4.9750833333333331</v>
      </c>
      <c r="E116" s="251">
        <f>SUM(E110:E115)</f>
        <v>33.844999999999999</v>
      </c>
      <c r="F116" s="251">
        <f t="shared" ref="F116:P116" si="32">SUM(F110:F115)</f>
        <v>17.696000000000002</v>
      </c>
      <c r="G116" s="251">
        <f t="shared" si="32"/>
        <v>59.701000000000001</v>
      </c>
      <c r="H116" s="251">
        <f t="shared" si="32"/>
        <v>537.52</v>
      </c>
      <c r="I116" s="251">
        <f t="shared" si="32"/>
        <v>0.43800000000000006</v>
      </c>
      <c r="J116" s="251">
        <f t="shared" si="32"/>
        <v>47.949999999999996</v>
      </c>
      <c r="K116" s="251">
        <f t="shared" si="32"/>
        <v>736.05</v>
      </c>
      <c r="L116" s="251">
        <f t="shared" si="32"/>
        <v>7.16</v>
      </c>
      <c r="M116" s="251">
        <f t="shared" si="32"/>
        <v>130.81200000000001</v>
      </c>
      <c r="N116" s="251">
        <f t="shared" si="32"/>
        <v>440.25</v>
      </c>
      <c r="O116" s="251">
        <f t="shared" si="32"/>
        <v>123.533</v>
      </c>
      <c r="P116" s="251">
        <f t="shared" si="32"/>
        <v>6.1589999999999998</v>
      </c>
    </row>
    <row r="117" spans="1:16" s="247" customFormat="1" x14ac:dyDescent="0.25">
      <c r="A117" s="306" t="s">
        <v>43</v>
      </c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</row>
    <row r="118" spans="1:16" s="247" customFormat="1" ht="30" x14ac:dyDescent="0.25">
      <c r="A118" s="252"/>
      <c r="B118" s="244" t="s">
        <v>332</v>
      </c>
      <c r="C118" s="245">
        <v>20</v>
      </c>
      <c r="D118" s="246">
        <f>G118/12</f>
        <v>0.64524999999999999</v>
      </c>
      <c r="E118" s="246">
        <v>1.6459999999999999</v>
      </c>
      <c r="F118" s="246">
        <v>4.4420000000000002</v>
      </c>
      <c r="G118" s="246">
        <v>7.7430000000000003</v>
      </c>
      <c r="H118" s="246">
        <v>78.463999999999999</v>
      </c>
      <c r="I118" s="246">
        <v>3.5999999999999997E-2</v>
      </c>
      <c r="J118" s="246">
        <v>0.86599999999999999</v>
      </c>
      <c r="K118" s="246">
        <v>37.311999999999998</v>
      </c>
      <c r="L118" s="246">
        <v>2.1230000000000002</v>
      </c>
      <c r="M118" s="246">
        <v>24.288</v>
      </c>
      <c r="N118" s="246">
        <v>40.863999999999997</v>
      </c>
      <c r="O118" s="246">
        <v>27.504000000000001</v>
      </c>
      <c r="P118" s="246">
        <v>0.56200000000000006</v>
      </c>
    </row>
    <row r="119" spans="1:16" s="247" customFormat="1" x14ac:dyDescent="0.25">
      <c r="A119" s="245">
        <v>386</v>
      </c>
      <c r="B119" s="244" t="s">
        <v>71</v>
      </c>
      <c r="C119" s="245">
        <v>90</v>
      </c>
      <c r="D119" s="246">
        <f t="shared" ref="D119:D121" si="33"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x14ac:dyDescent="0.25">
      <c r="A120" s="245">
        <v>0</v>
      </c>
      <c r="B120" s="244" t="s">
        <v>51</v>
      </c>
      <c r="C120" s="245">
        <v>150</v>
      </c>
      <c r="D120" s="246">
        <f t="shared" si="33"/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4.4999999999999998E-2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x14ac:dyDescent="0.25">
      <c r="A121" s="307" t="s">
        <v>44</v>
      </c>
      <c r="B121" s="307"/>
      <c r="C121" s="250">
        <f>SUM(C118:C120)</f>
        <v>260</v>
      </c>
      <c r="D121" s="246">
        <f t="shared" si="33"/>
        <v>2.3127499999999999</v>
      </c>
      <c r="E121" s="251">
        <f>SUM(E118:E120)</f>
        <v>5.9359999999999999</v>
      </c>
      <c r="F121" s="251">
        <f t="shared" ref="F121:P121" si="34">SUM(F118:F120)</f>
        <v>6.3919999999999995</v>
      </c>
      <c r="G121" s="251">
        <f t="shared" si="34"/>
        <v>27.753</v>
      </c>
      <c r="H121" s="251">
        <f t="shared" si="34"/>
        <v>200.26400000000001</v>
      </c>
      <c r="I121" s="251">
        <f t="shared" si="34"/>
        <v>8.0999999999999989E-2</v>
      </c>
      <c r="J121" s="251">
        <f t="shared" si="34"/>
        <v>16.405999999999999</v>
      </c>
      <c r="K121" s="251">
        <f t="shared" si="34"/>
        <v>53.811999999999998</v>
      </c>
      <c r="L121" s="251">
        <f t="shared" si="34"/>
        <v>2.423</v>
      </c>
      <c r="M121" s="251">
        <f t="shared" si="34"/>
        <v>159.88800000000001</v>
      </c>
      <c r="N121" s="251">
        <f t="shared" si="34"/>
        <v>142.864</v>
      </c>
      <c r="O121" s="251">
        <f t="shared" si="34"/>
        <v>54.504000000000005</v>
      </c>
      <c r="P121" s="251">
        <f t="shared" si="34"/>
        <v>3.952</v>
      </c>
    </row>
    <row r="122" spans="1:16" s="247" customFormat="1" x14ac:dyDescent="0.25">
      <c r="A122" s="308" t="s">
        <v>254</v>
      </c>
      <c r="B122" s="308"/>
      <c r="C122" s="254">
        <f>C121+C116+C108+C103</f>
        <v>1857</v>
      </c>
      <c r="D122" s="255">
        <f t="shared" ref="D122:P122" si="35">D121+D116+D108+D103</f>
        <v>14.060416666666667</v>
      </c>
      <c r="E122" s="255">
        <f t="shared" si="35"/>
        <v>69.114999999999995</v>
      </c>
      <c r="F122" s="255">
        <f t="shared" si="35"/>
        <v>47.575000000000003</v>
      </c>
      <c r="G122" s="255">
        <f t="shared" si="35"/>
        <v>168.72500000000002</v>
      </c>
      <c r="H122" s="255">
        <f t="shared" si="35"/>
        <v>1403.1859999999999</v>
      </c>
      <c r="I122" s="255">
        <f t="shared" si="35"/>
        <v>1.0110000000000001</v>
      </c>
      <c r="J122" s="255">
        <f t="shared" si="35"/>
        <v>134.376</v>
      </c>
      <c r="K122" s="255">
        <f t="shared" si="35"/>
        <v>1168.7919999999999</v>
      </c>
      <c r="L122" s="255">
        <f t="shared" si="35"/>
        <v>15.605</v>
      </c>
      <c r="M122" s="255">
        <f t="shared" si="35"/>
        <v>651.14800000000014</v>
      </c>
      <c r="N122" s="255">
        <f t="shared" si="35"/>
        <v>1187.652</v>
      </c>
      <c r="O122" s="255">
        <f t="shared" si="35"/>
        <v>361.50099999999998</v>
      </c>
      <c r="P122" s="255">
        <f t="shared" si="35"/>
        <v>19.964000000000002</v>
      </c>
    </row>
    <row r="123" spans="1:16" s="247" customFormat="1" x14ac:dyDescent="0.25">
      <c r="A123" s="311" t="s">
        <v>27</v>
      </c>
      <c r="B123" s="311"/>
      <c r="C123" s="311"/>
      <c r="D123" s="311"/>
      <c r="E123" s="311"/>
      <c r="F123" s="311"/>
      <c r="G123" s="311"/>
      <c r="H123" s="311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x14ac:dyDescent="0.25">
      <c r="A124" s="310" t="s">
        <v>33</v>
      </c>
      <c r="B124" s="310" t="s">
        <v>32</v>
      </c>
      <c r="C124" s="310" t="s">
        <v>0</v>
      </c>
      <c r="D124" s="309"/>
      <c r="E124" s="309" t="s">
        <v>1</v>
      </c>
      <c r="F124" s="309"/>
      <c r="G124" s="309"/>
      <c r="H124" s="312" t="s">
        <v>31</v>
      </c>
      <c r="I124" s="309" t="s">
        <v>9</v>
      </c>
      <c r="J124" s="309"/>
      <c r="K124" s="309"/>
      <c r="L124" s="309"/>
      <c r="M124" s="309" t="s">
        <v>10</v>
      </c>
      <c r="N124" s="309"/>
      <c r="O124" s="309"/>
      <c r="P124" s="309"/>
    </row>
    <row r="125" spans="1:16" s="247" customFormat="1" x14ac:dyDescent="0.25">
      <c r="A125" s="310"/>
      <c r="B125" s="310"/>
      <c r="C125" s="310"/>
      <c r="D125" s="309"/>
      <c r="E125" s="256" t="s">
        <v>2</v>
      </c>
      <c r="F125" s="256" t="s">
        <v>3</v>
      </c>
      <c r="G125" s="256" t="s">
        <v>4</v>
      </c>
      <c r="H125" s="312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x14ac:dyDescent="0.25">
      <c r="A126" s="306" t="s">
        <v>21</v>
      </c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</row>
    <row r="127" spans="1:16" s="247" customFormat="1" x14ac:dyDescent="0.25">
      <c r="A127" s="248">
        <v>71</v>
      </c>
      <c r="B127" s="244" t="s">
        <v>351</v>
      </c>
      <c r="C127" s="245">
        <v>70</v>
      </c>
      <c r="D127" s="246">
        <f>G127/12</f>
        <v>0.22166666666666668</v>
      </c>
      <c r="E127" s="246">
        <v>0.77</v>
      </c>
      <c r="F127" s="246">
        <v>0.14000000000000001</v>
      </c>
      <c r="G127" s="246">
        <v>2.66</v>
      </c>
      <c r="H127" s="246">
        <v>16.8</v>
      </c>
      <c r="I127" s="246">
        <v>4.2000000000000003E-2</v>
      </c>
      <c r="J127" s="246">
        <v>17.5</v>
      </c>
      <c r="K127" s="246"/>
      <c r="L127" s="246">
        <v>0.49</v>
      </c>
      <c r="M127" s="246">
        <v>9.8000000000000007</v>
      </c>
      <c r="N127" s="246">
        <v>18.2</v>
      </c>
      <c r="O127" s="246">
        <v>14</v>
      </c>
      <c r="P127" s="246">
        <v>0.63</v>
      </c>
    </row>
    <row r="128" spans="1:16" s="247" customFormat="1" ht="30" x14ac:dyDescent="0.25">
      <c r="A128" s="249">
        <v>213</v>
      </c>
      <c r="B128" s="244" t="s">
        <v>244</v>
      </c>
      <c r="C128" s="245">
        <v>150</v>
      </c>
      <c r="D128" s="246">
        <f t="shared" ref="D128:D132" si="36">G128/12</f>
        <v>1.1134999999999999</v>
      </c>
      <c r="E128" s="246">
        <v>16.138000000000002</v>
      </c>
      <c r="F128" s="246">
        <v>8.01</v>
      </c>
      <c r="G128" s="246">
        <v>13.362</v>
      </c>
      <c r="H128" s="246">
        <v>186.78</v>
      </c>
      <c r="I128" s="246">
        <v>8.5999999999999993E-2</v>
      </c>
      <c r="J128" s="246">
        <v>13.404</v>
      </c>
      <c r="K128" s="246">
        <v>19.399999999999999</v>
      </c>
      <c r="L128" s="246">
        <v>1.8660000000000001</v>
      </c>
      <c r="M128" s="246">
        <v>58.170999999999999</v>
      </c>
      <c r="N128" s="246">
        <v>95.125</v>
      </c>
      <c r="O128" s="246">
        <v>28.257000000000001</v>
      </c>
      <c r="P128" s="246">
        <v>0.82499999999999996</v>
      </c>
    </row>
    <row r="129" spans="1:16" s="247" customFormat="1" ht="30" x14ac:dyDescent="0.25">
      <c r="A129" s="252"/>
      <c r="B129" s="244" t="s">
        <v>336</v>
      </c>
      <c r="C129" s="245">
        <v>200</v>
      </c>
      <c r="D129" s="246">
        <f t="shared" si="36"/>
        <v>0.32708333333333334</v>
      </c>
      <c r="E129" s="246">
        <v>0.16</v>
      </c>
      <c r="F129" s="246">
        <v>0.16</v>
      </c>
      <c r="G129" s="246">
        <v>3.9249999999999998</v>
      </c>
      <c r="H129" s="246">
        <v>18.800999999999998</v>
      </c>
      <c r="I129" s="246">
        <v>1.2E-2</v>
      </c>
      <c r="J129" s="246">
        <v>4.01</v>
      </c>
      <c r="K129" s="246">
        <v>2</v>
      </c>
      <c r="L129" s="246">
        <v>0.08</v>
      </c>
      <c r="M129" s="246">
        <v>6.8949999999999996</v>
      </c>
      <c r="N129" s="246">
        <v>5.2240000000000002</v>
      </c>
      <c r="O129" s="246">
        <v>4.04</v>
      </c>
      <c r="P129" s="246">
        <v>0.96199999999999997</v>
      </c>
    </row>
    <row r="130" spans="1:16" s="247" customFormat="1" x14ac:dyDescent="0.25">
      <c r="A130" s="245">
        <v>0</v>
      </c>
      <c r="B130" s="244" t="s">
        <v>66</v>
      </c>
      <c r="C130" s="245">
        <v>120</v>
      </c>
      <c r="D130" s="246">
        <f t="shared" si="36"/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7.1999999999999995E-2</v>
      </c>
      <c r="J130" s="246">
        <v>45.6</v>
      </c>
      <c r="K130" s="246"/>
      <c r="L130" s="246">
        <v>0.24</v>
      </c>
      <c r="M130" s="246">
        <v>42</v>
      </c>
      <c r="N130" s="246">
        <v>20.399999999999999</v>
      </c>
      <c r="O130" s="246">
        <v>13.2</v>
      </c>
      <c r="P130" s="246">
        <v>0.12</v>
      </c>
    </row>
    <row r="131" spans="1:16" s="247" customFormat="1" x14ac:dyDescent="0.25">
      <c r="A131" s="252"/>
      <c r="B131" s="244" t="s">
        <v>19</v>
      </c>
      <c r="C131" s="245">
        <v>40</v>
      </c>
      <c r="D131" s="246">
        <f t="shared" si="36"/>
        <v>1.1399999999999999</v>
      </c>
      <c r="E131" s="246">
        <v>2.64</v>
      </c>
      <c r="F131" s="246">
        <v>0.48</v>
      </c>
      <c r="G131" s="246">
        <v>13.68</v>
      </c>
      <c r="H131" s="246">
        <v>69.599999999999994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x14ac:dyDescent="0.25">
      <c r="A132" s="307" t="s">
        <v>248</v>
      </c>
      <c r="B132" s="307"/>
      <c r="C132" s="250">
        <f>SUM(C127:C131)</f>
        <v>580</v>
      </c>
      <c r="D132" s="246">
        <f t="shared" si="36"/>
        <v>3.5522499999999995</v>
      </c>
      <c r="E132" s="251">
        <f>SUM(E127:E131)</f>
        <v>20.668000000000003</v>
      </c>
      <c r="F132" s="251">
        <f t="shared" ref="F132:P132" si="37">SUM(F127:F131)</f>
        <v>9.0300000000000011</v>
      </c>
      <c r="G132" s="251">
        <f t="shared" si="37"/>
        <v>42.626999999999995</v>
      </c>
      <c r="H132" s="251">
        <f t="shared" si="37"/>
        <v>337.58100000000002</v>
      </c>
      <c r="I132" s="251">
        <f t="shared" si="37"/>
        <v>0.29200000000000004</v>
      </c>
      <c r="J132" s="251">
        <f t="shared" si="37"/>
        <v>80.51400000000001</v>
      </c>
      <c r="K132" s="251">
        <f t="shared" si="37"/>
        <v>23.799999999999997</v>
      </c>
      <c r="L132" s="251">
        <f t="shared" si="37"/>
        <v>3.556</v>
      </c>
      <c r="M132" s="251">
        <f t="shared" si="37"/>
        <v>130.86599999999999</v>
      </c>
      <c r="N132" s="251">
        <f t="shared" si="37"/>
        <v>202.149</v>
      </c>
      <c r="O132" s="251">
        <f t="shared" si="37"/>
        <v>78.296999999999997</v>
      </c>
      <c r="P132" s="251">
        <f t="shared" si="37"/>
        <v>4.0969999999999995</v>
      </c>
    </row>
    <row r="133" spans="1:16" s="247" customFormat="1" x14ac:dyDescent="0.25">
      <c r="A133" s="306" t="s">
        <v>249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</row>
    <row r="134" spans="1:16" s="247" customFormat="1" ht="30" x14ac:dyDescent="0.25">
      <c r="A134" s="252"/>
      <c r="B134" s="244" t="s">
        <v>332</v>
      </c>
      <c r="C134" s="245">
        <v>20</v>
      </c>
      <c r="D134" s="246">
        <f>G134/12</f>
        <v>0.64524999999999999</v>
      </c>
      <c r="E134" s="246">
        <v>1.6459999999999999</v>
      </c>
      <c r="F134" s="246">
        <v>4.4420000000000002</v>
      </c>
      <c r="G134" s="246">
        <v>7.7430000000000003</v>
      </c>
      <c r="H134" s="246">
        <v>78.463999999999999</v>
      </c>
      <c r="I134" s="246">
        <v>3.5999999999999997E-2</v>
      </c>
      <c r="J134" s="246">
        <v>0.86599999999999999</v>
      </c>
      <c r="K134" s="246">
        <v>37.311999999999998</v>
      </c>
      <c r="L134" s="246">
        <v>2.1230000000000002</v>
      </c>
      <c r="M134" s="246">
        <v>24.288</v>
      </c>
      <c r="N134" s="246">
        <v>40.863999999999997</v>
      </c>
      <c r="O134" s="246">
        <v>27.504000000000001</v>
      </c>
      <c r="P134" s="246">
        <v>0.56200000000000006</v>
      </c>
    </row>
    <row r="135" spans="1:16" s="247" customFormat="1" x14ac:dyDescent="0.25">
      <c r="A135" s="245">
        <v>386</v>
      </c>
      <c r="B135" s="244" t="s">
        <v>71</v>
      </c>
      <c r="C135" s="245">
        <v>90</v>
      </c>
      <c r="D135" s="246">
        <f t="shared" ref="D135:D137" si="38"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x14ac:dyDescent="0.25">
      <c r="A136" s="245">
        <v>0</v>
      </c>
      <c r="B136" s="244" t="s">
        <v>66</v>
      </c>
      <c r="C136" s="245">
        <v>150</v>
      </c>
      <c r="D136" s="246">
        <f t="shared" si="38"/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x14ac:dyDescent="0.25">
      <c r="A137" s="307" t="s">
        <v>250</v>
      </c>
      <c r="B137" s="307"/>
      <c r="C137" s="250">
        <f>SUM(C134:C136)</f>
        <v>260</v>
      </c>
      <c r="D137" s="246">
        <f t="shared" si="38"/>
        <v>2.0252500000000002</v>
      </c>
      <c r="E137" s="251">
        <f>SUM(E134:E136)</f>
        <v>6.5360000000000005</v>
      </c>
      <c r="F137" s="251">
        <f t="shared" ref="F137:P137" si="39">SUM(F134:F136)</f>
        <v>6.0919999999999996</v>
      </c>
      <c r="G137" s="251">
        <f t="shared" si="39"/>
        <v>24.303000000000001</v>
      </c>
      <c r="H137" s="251">
        <f t="shared" si="39"/>
        <v>186.76400000000001</v>
      </c>
      <c r="I137" s="251">
        <f t="shared" si="39"/>
        <v>0.126</v>
      </c>
      <c r="J137" s="251">
        <f t="shared" si="39"/>
        <v>58.405999999999999</v>
      </c>
      <c r="K137" s="251">
        <f t="shared" si="39"/>
        <v>46.311999999999998</v>
      </c>
      <c r="L137" s="251">
        <f t="shared" si="39"/>
        <v>2.423</v>
      </c>
      <c r="M137" s="251">
        <f t="shared" si="39"/>
        <v>188.38800000000001</v>
      </c>
      <c r="N137" s="251">
        <f t="shared" si="39"/>
        <v>151.864</v>
      </c>
      <c r="O137" s="251">
        <f t="shared" si="39"/>
        <v>57.504000000000005</v>
      </c>
      <c r="P137" s="251">
        <f t="shared" si="39"/>
        <v>0.80200000000000005</v>
      </c>
    </row>
    <row r="138" spans="1:16" s="247" customFormat="1" x14ac:dyDescent="0.25">
      <c r="A138" s="306" t="s">
        <v>8</v>
      </c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</row>
    <row r="139" spans="1:16" s="247" customFormat="1" x14ac:dyDescent="0.25">
      <c r="A139" s="249">
        <v>24</v>
      </c>
      <c r="B139" s="244" t="s">
        <v>341</v>
      </c>
      <c r="C139" s="245">
        <v>60</v>
      </c>
      <c r="D139" s="246">
        <f>G139/12</f>
        <v>0.17291666666666669</v>
      </c>
      <c r="E139" s="246">
        <v>0.56399999999999995</v>
      </c>
      <c r="F139" s="246">
        <v>4.0890000000000004</v>
      </c>
      <c r="G139" s="246">
        <v>2.0750000000000002</v>
      </c>
      <c r="H139" s="246">
        <v>48.103999999999999</v>
      </c>
      <c r="I139" s="246">
        <v>2.7E-2</v>
      </c>
      <c r="J139" s="246">
        <v>9.42</v>
      </c>
      <c r="K139" s="246"/>
      <c r="L139" s="246">
        <v>1.998</v>
      </c>
      <c r="M139" s="246">
        <v>9.8000000000000007</v>
      </c>
      <c r="N139" s="246">
        <v>17.98</v>
      </c>
      <c r="O139" s="246">
        <v>9.7200000000000006</v>
      </c>
      <c r="P139" s="246">
        <v>0.42199999999999999</v>
      </c>
    </row>
    <row r="140" spans="1:16" s="247" customFormat="1" x14ac:dyDescent="0.25">
      <c r="A140" s="248">
        <v>84</v>
      </c>
      <c r="B140" s="244" t="s">
        <v>352</v>
      </c>
      <c r="C140" s="245">
        <v>250</v>
      </c>
      <c r="D140" s="246">
        <f t="shared" ref="D140:D145" si="40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132.04499999999999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1.7270000000000001</v>
      </c>
    </row>
    <row r="141" spans="1:16" s="247" customFormat="1" ht="30" x14ac:dyDescent="0.25">
      <c r="A141" s="252"/>
      <c r="B141" s="244" t="s">
        <v>376</v>
      </c>
      <c r="C141" s="245">
        <v>200</v>
      </c>
      <c r="D141" s="246">
        <f t="shared" si="40"/>
        <v>1.9501666666666668</v>
      </c>
      <c r="E141" s="246">
        <v>13.763999999999999</v>
      </c>
      <c r="F141" s="246">
        <v>6.0049999999999999</v>
      </c>
      <c r="G141" s="246">
        <v>23.402000000000001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3.1070000000000002</v>
      </c>
      <c r="M141" s="246">
        <v>38.21</v>
      </c>
      <c r="N141" s="246">
        <v>225.04</v>
      </c>
      <c r="O141" s="246">
        <v>60.04</v>
      </c>
      <c r="P141" s="246">
        <v>1.7769999999999999</v>
      </c>
    </row>
    <row r="142" spans="1:16" s="247" customFormat="1" x14ac:dyDescent="0.25">
      <c r="A142" s="249">
        <v>378</v>
      </c>
      <c r="B142" s="244" t="s">
        <v>353</v>
      </c>
      <c r="C142" s="245">
        <v>200</v>
      </c>
      <c r="D142" s="246">
        <f t="shared" si="40"/>
        <v>0.20066666666666666</v>
      </c>
      <c r="E142" s="246">
        <v>1.45</v>
      </c>
      <c r="F142" s="246">
        <v>1.25</v>
      </c>
      <c r="G142" s="246">
        <v>2.4079999999999999</v>
      </c>
      <c r="H142" s="246">
        <v>27.012</v>
      </c>
      <c r="I142" s="246">
        <v>1.0999999999999999E-2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x14ac:dyDescent="0.25">
      <c r="A143" s="252"/>
      <c r="B143" s="244" t="s">
        <v>19</v>
      </c>
      <c r="C143" s="245">
        <v>50</v>
      </c>
      <c r="D143" s="246">
        <f t="shared" si="40"/>
        <v>1.425</v>
      </c>
      <c r="E143" s="246">
        <v>3.3</v>
      </c>
      <c r="F143" s="246">
        <v>0.6</v>
      </c>
      <c r="G143" s="246">
        <v>17.100000000000001</v>
      </c>
      <c r="H143" s="246">
        <v>87</v>
      </c>
      <c r="I143" s="246">
        <v>0.1</v>
      </c>
      <c r="J143" s="246"/>
      <c r="K143" s="246">
        <v>3</v>
      </c>
      <c r="L143" s="246">
        <v>1.1000000000000001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x14ac:dyDescent="0.25">
      <c r="A144" s="252"/>
      <c r="B144" s="244" t="s">
        <v>51</v>
      </c>
      <c r="C144" s="245">
        <v>200</v>
      </c>
      <c r="D144" s="246">
        <f t="shared" si="40"/>
        <v>1.6333333333333335</v>
      </c>
      <c r="E144" s="246">
        <v>0.8</v>
      </c>
      <c r="F144" s="246">
        <v>0.8</v>
      </c>
      <c r="G144" s="246">
        <v>19.600000000000001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4.4000000000000004</v>
      </c>
    </row>
    <row r="145" spans="1:16" s="247" customFormat="1" x14ac:dyDescent="0.25">
      <c r="A145" s="307" t="s">
        <v>20</v>
      </c>
      <c r="B145" s="307"/>
      <c r="C145" s="250">
        <f>SUM(C139:C144)</f>
        <v>960</v>
      </c>
      <c r="D145" s="246">
        <f t="shared" si="40"/>
        <v>6.7672500000000007</v>
      </c>
      <c r="E145" s="251">
        <f>SUM(E139:E144)</f>
        <v>23.797000000000001</v>
      </c>
      <c r="F145" s="251">
        <f t="shared" ref="F145:P145" si="41">SUM(F139:F144)</f>
        <v>18.114000000000001</v>
      </c>
      <c r="G145" s="251">
        <f t="shared" si="41"/>
        <v>81.207000000000008</v>
      </c>
      <c r="H145" s="251">
        <f t="shared" si="41"/>
        <v>591.94599999999991</v>
      </c>
      <c r="I145" s="251">
        <f t="shared" si="41"/>
        <v>0.53299999999999992</v>
      </c>
      <c r="J145" s="251">
        <f t="shared" si="41"/>
        <v>73.169999999999987</v>
      </c>
      <c r="K145" s="251">
        <f t="shared" si="41"/>
        <v>704.5</v>
      </c>
      <c r="L145" s="251">
        <f t="shared" si="41"/>
        <v>9.0730000000000004</v>
      </c>
      <c r="M145" s="251">
        <f t="shared" si="41"/>
        <v>203.95999999999998</v>
      </c>
      <c r="N145" s="251">
        <f t="shared" si="41"/>
        <v>494.8</v>
      </c>
      <c r="O145" s="251">
        <f t="shared" si="41"/>
        <v>157.01</v>
      </c>
      <c r="P145" s="251">
        <f t="shared" si="41"/>
        <v>11.146000000000001</v>
      </c>
    </row>
    <row r="146" spans="1:16" s="247" customFormat="1" x14ac:dyDescent="0.25">
      <c r="A146" s="306" t="s">
        <v>43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</row>
    <row r="147" spans="1:16" s="247" customFormat="1" ht="30" x14ac:dyDescent="0.25">
      <c r="A147" s="252"/>
      <c r="B147" s="244" t="s">
        <v>332</v>
      </c>
      <c r="C147" s="245">
        <v>20</v>
      </c>
      <c r="D147" s="246">
        <f>G147/12</f>
        <v>0.64524999999999999</v>
      </c>
      <c r="E147" s="246">
        <v>1.6459999999999999</v>
      </c>
      <c r="F147" s="246">
        <v>4.4420000000000002</v>
      </c>
      <c r="G147" s="246">
        <v>7.7430000000000003</v>
      </c>
      <c r="H147" s="246">
        <v>78.463999999999999</v>
      </c>
      <c r="I147" s="246">
        <v>3.5999999999999997E-2</v>
      </c>
      <c r="J147" s="246">
        <v>0.86599999999999999</v>
      </c>
      <c r="K147" s="246">
        <v>37.311999999999998</v>
      </c>
      <c r="L147" s="246">
        <v>2.1230000000000002</v>
      </c>
      <c r="M147" s="246">
        <v>24.288</v>
      </c>
      <c r="N147" s="246">
        <v>40.863999999999997</v>
      </c>
      <c r="O147" s="246">
        <v>27.504000000000001</v>
      </c>
      <c r="P147" s="246">
        <v>0.56200000000000006</v>
      </c>
    </row>
    <row r="148" spans="1:16" s="247" customFormat="1" x14ac:dyDescent="0.25">
      <c r="A148" s="245">
        <v>386</v>
      </c>
      <c r="B148" s="244" t="s">
        <v>71</v>
      </c>
      <c r="C148" s="245">
        <v>90</v>
      </c>
      <c r="D148" s="246">
        <f t="shared" ref="D148:D150" si="42"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x14ac:dyDescent="0.25">
      <c r="A149" s="245">
        <v>0</v>
      </c>
      <c r="B149" s="244" t="s">
        <v>66</v>
      </c>
      <c r="C149" s="245">
        <v>150</v>
      </c>
      <c r="D149" s="246">
        <f t="shared" si="42"/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x14ac:dyDescent="0.25">
      <c r="A150" s="307" t="s">
        <v>44</v>
      </c>
      <c r="B150" s="307"/>
      <c r="C150" s="250">
        <f>SUM(C147:C149)</f>
        <v>260</v>
      </c>
      <c r="D150" s="246">
        <f t="shared" si="42"/>
        <v>2.0252500000000002</v>
      </c>
      <c r="E150" s="251">
        <f>SUM(E147:E149)</f>
        <v>6.5360000000000005</v>
      </c>
      <c r="F150" s="251">
        <f t="shared" ref="F150:P150" si="43">SUM(F147:F149)</f>
        <v>6.0919999999999996</v>
      </c>
      <c r="G150" s="251">
        <f t="shared" si="43"/>
        <v>24.303000000000001</v>
      </c>
      <c r="H150" s="251">
        <f t="shared" si="43"/>
        <v>186.76400000000001</v>
      </c>
      <c r="I150" s="251">
        <f t="shared" si="43"/>
        <v>0.126</v>
      </c>
      <c r="J150" s="251">
        <f t="shared" si="43"/>
        <v>58.405999999999999</v>
      </c>
      <c r="K150" s="251">
        <f t="shared" si="43"/>
        <v>46.311999999999998</v>
      </c>
      <c r="L150" s="251">
        <f t="shared" si="43"/>
        <v>2.423</v>
      </c>
      <c r="M150" s="251">
        <f t="shared" si="43"/>
        <v>188.38800000000001</v>
      </c>
      <c r="N150" s="251">
        <f t="shared" si="43"/>
        <v>151.864</v>
      </c>
      <c r="O150" s="251">
        <f t="shared" si="43"/>
        <v>57.504000000000005</v>
      </c>
      <c r="P150" s="251">
        <f t="shared" si="43"/>
        <v>0.80200000000000005</v>
      </c>
    </row>
    <row r="151" spans="1:16" s="247" customFormat="1" x14ac:dyDescent="0.25">
      <c r="A151" s="308" t="s">
        <v>255</v>
      </c>
      <c r="B151" s="308"/>
      <c r="C151" s="254">
        <f>C150+C145+C137+C132</f>
        <v>2060</v>
      </c>
      <c r="D151" s="255">
        <f t="shared" ref="D151:P151" si="44">D150+D145+D137+D132</f>
        <v>14.37</v>
      </c>
      <c r="E151" s="255">
        <f t="shared" si="44"/>
        <v>57.537000000000006</v>
      </c>
      <c r="F151" s="255">
        <f t="shared" si="44"/>
        <v>39.328000000000003</v>
      </c>
      <c r="G151" s="255">
        <f t="shared" si="44"/>
        <v>172.44</v>
      </c>
      <c r="H151" s="255">
        <f t="shared" si="44"/>
        <v>1303.0549999999998</v>
      </c>
      <c r="I151" s="255">
        <f t="shared" si="44"/>
        <v>1.077</v>
      </c>
      <c r="J151" s="255">
        <f t="shared" si="44"/>
        <v>270.49599999999998</v>
      </c>
      <c r="K151" s="255">
        <f t="shared" si="44"/>
        <v>820.92399999999998</v>
      </c>
      <c r="L151" s="255">
        <f t="shared" si="44"/>
        <v>17.475000000000001</v>
      </c>
      <c r="M151" s="255">
        <f t="shared" si="44"/>
        <v>711.60199999999998</v>
      </c>
      <c r="N151" s="255">
        <f t="shared" si="44"/>
        <v>1000.677</v>
      </c>
      <c r="O151" s="255">
        <f t="shared" si="44"/>
        <v>350.31500000000005</v>
      </c>
      <c r="P151" s="255">
        <f t="shared" si="44"/>
        <v>16.847000000000001</v>
      </c>
    </row>
    <row r="152" spans="1:16" s="247" customFormat="1" x14ac:dyDescent="0.25">
      <c r="A152" s="311" t="s">
        <v>26</v>
      </c>
      <c r="B152" s="311"/>
      <c r="C152" s="311"/>
      <c r="D152" s="311"/>
      <c r="E152" s="311"/>
      <c r="F152" s="311"/>
      <c r="G152" s="311"/>
      <c r="H152" s="311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x14ac:dyDescent="0.25">
      <c r="A153" s="310" t="s">
        <v>33</v>
      </c>
      <c r="B153" s="310" t="s">
        <v>32</v>
      </c>
      <c r="C153" s="310" t="s">
        <v>0</v>
      </c>
      <c r="D153" s="309"/>
      <c r="E153" s="309" t="s">
        <v>1</v>
      </c>
      <c r="F153" s="309"/>
      <c r="G153" s="309"/>
      <c r="H153" s="312" t="s">
        <v>31</v>
      </c>
      <c r="I153" s="309" t="s">
        <v>9</v>
      </c>
      <c r="J153" s="309"/>
      <c r="K153" s="309"/>
      <c r="L153" s="309"/>
      <c r="M153" s="309" t="s">
        <v>10</v>
      </c>
      <c r="N153" s="309"/>
      <c r="O153" s="309"/>
      <c r="P153" s="309"/>
    </row>
    <row r="154" spans="1:16" s="247" customFormat="1" x14ac:dyDescent="0.25">
      <c r="A154" s="310"/>
      <c r="B154" s="310"/>
      <c r="C154" s="310"/>
      <c r="D154" s="309"/>
      <c r="E154" s="256" t="s">
        <v>2</v>
      </c>
      <c r="F154" s="256" t="s">
        <v>3</v>
      </c>
      <c r="G154" s="256" t="s">
        <v>4</v>
      </c>
      <c r="H154" s="312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x14ac:dyDescent="0.25">
      <c r="A155" s="306" t="s">
        <v>21</v>
      </c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</row>
    <row r="156" spans="1:16" s="247" customFormat="1" x14ac:dyDescent="0.25">
      <c r="A156" s="248">
        <v>71</v>
      </c>
      <c r="B156" s="244" t="s">
        <v>338</v>
      </c>
      <c r="C156" s="245">
        <v>60</v>
      </c>
      <c r="D156" s="246">
        <f>G156/12</f>
        <v>9.4999999999999987E-2</v>
      </c>
      <c r="E156" s="246">
        <v>0.42</v>
      </c>
      <c r="F156" s="246">
        <v>0.06</v>
      </c>
      <c r="G156" s="246">
        <v>1.1399999999999999</v>
      </c>
      <c r="H156" s="246">
        <v>6.6</v>
      </c>
      <c r="I156" s="246">
        <v>1.7999999999999999E-2</v>
      </c>
      <c r="J156" s="246">
        <v>4.2</v>
      </c>
      <c r="K156" s="246"/>
      <c r="L156" s="246">
        <v>0.06</v>
      </c>
      <c r="M156" s="246">
        <v>10.199999999999999</v>
      </c>
      <c r="N156" s="246">
        <v>18</v>
      </c>
      <c r="O156" s="246">
        <v>8.4</v>
      </c>
      <c r="P156" s="246">
        <v>0.3</v>
      </c>
    </row>
    <row r="157" spans="1:16" s="247" customFormat="1" ht="30" x14ac:dyDescent="0.25">
      <c r="A157" s="248">
        <v>269</v>
      </c>
      <c r="B157" s="244" t="s">
        <v>354</v>
      </c>
      <c r="C157" s="245">
        <v>90</v>
      </c>
      <c r="D157" s="246">
        <f t="shared" ref="D157:D162" si="45">G157/12</f>
        <v>0.90525</v>
      </c>
      <c r="E157" s="246">
        <v>15.077999999999999</v>
      </c>
      <c r="F157" s="246">
        <v>9.5939999999999994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0.76700000000000002</v>
      </c>
      <c r="M157" s="246">
        <v>13.73</v>
      </c>
      <c r="N157" s="246">
        <v>163.36000000000001</v>
      </c>
      <c r="O157" s="246">
        <v>27.09</v>
      </c>
      <c r="P157" s="246">
        <v>2.6110000000000002</v>
      </c>
    </row>
    <row r="158" spans="1:16" s="247" customFormat="1" ht="30" x14ac:dyDescent="0.25">
      <c r="A158" s="249">
        <v>143</v>
      </c>
      <c r="B158" s="244" t="s">
        <v>355</v>
      </c>
      <c r="C158" s="245">
        <v>160</v>
      </c>
      <c r="D158" s="246">
        <f t="shared" si="45"/>
        <v>1.3739999999999999</v>
      </c>
      <c r="E158" s="246">
        <v>2.8849999999999998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1.1319999999999999</v>
      </c>
      <c r="M158" s="246">
        <v>43.783999999999999</v>
      </c>
      <c r="N158" s="246">
        <v>75.129000000000005</v>
      </c>
      <c r="O158" s="246">
        <v>32.713999999999999</v>
      </c>
      <c r="P158" s="246">
        <v>1.0880000000000001</v>
      </c>
    </row>
    <row r="159" spans="1:16" s="247" customFormat="1" x14ac:dyDescent="0.25">
      <c r="A159" s="253">
        <v>376</v>
      </c>
      <c r="B159" s="244" t="s">
        <v>356</v>
      </c>
      <c r="C159" s="245">
        <v>200</v>
      </c>
      <c r="D159" s="246">
        <f t="shared" si="45"/>
        <v>6.6666666666666664E-4</v>
      </c>
      <c r="E159" s="246"/>
      <c r="F159" s="246"/>
      <c r="G159" s="246">
        <v>8.0000000000000002E-3</v>
      </c>
      <c r="H159" s="246">
        <v>1.2E-2</v>
      </c>
      <c r="I159" s="246">
        <v>1E-3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4.4000000000000004</v>
      </c>
      <c r="P159" s="246">
        <v>0.82</v>
      </c>
    </row>
    <row r="160" spans="1:16" s="247" customFormat="1" x14ac:dyDescent="0.25">
      <c r="A160" s="252"/>
      <c r="B160" s="244" t="s">
        <v>19</v>
      </c>
      <c r="C160" s="245">
        <v>40</v>
      </c>
      <c r="D160" s="246">
        <f t="shared" si="45"/>
        <v>1.1399999999999999</v>
      </c>
      <c r="E160" s="246">
        <v>2.64</v>
      </c>
      <c r="F160" s="246">
        <v>0.48</v>
      </c>
      <c r="G160" s="246">
        <v>13.68</v>
      </c>
      <c r="H160" s="246">
        <v>69.599999999999994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x14ac:dyDescent="0.25">
      <c r="A161" s="252"/>
      <c r="B161" s="244" t="s">
        <v>51</v>
      </c>
      <c r="C161" s="245">
        <v>200</v>
      </c>
      <c r="D161" s="246">
        <f t="shared" si="45"/>
        <v>1.6333333333333335</v>
      </c>
      <c r="E161" s="246">
        <v>0.8</v>
      </c>
      <c r="F161" s="246">
        <v>0.8</v>
      </c>
      <c r="G161" s="246">
        <v>19.600000000000001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4.4000000000000004</v>
      </c>
    </row>
    <row r="162" spans="1:16" s="247" customFormat="1" x14ac:dyDescent="0.25">
      <c r="A162" s="307" t="s">
        <v>248</v>
      </c>
      <c r="B162" s="307"/>
      <c r="C162" s="250">
        <f>SUM(C156:C161)</f>
        <v>750</v>
      </c>
      <c r="D162" s="246">
        <f t="shared" si="45"/>
        <v>5.14825</v>
      </c>
      <c r="E162" s="251">
        <f>SUM(E156:E161)</f>
        <v>21.823</v>
      </c>
      <c r="F162" s="251">
        <f t="shared" ref="F162:P162" si="46">SUM(F156:F161)</f>
        <v>14.314</v>
      </c>
      <c r="G162" s="251">
        <f t="shared" si="46"/>
        <v>61.779000000000003</v>
      </c>
      <c r="H162" s="251">
        <f t="shared" si="46"/>
        <v>469.57799999999997</v>
      </c>
      <c r="I162" s="251">
        <f t="shared" si="46"/>
        <v>0.46400000000000002</v>
      </c>
      <c r="J162" s="251">
        <f t="shared" si="46"/>
        <v>54.245000000000005</v>
      </c>
      <c r="K162" s="251">
        <f t="shared" si="46"/>
        <v>539.09</v>
      </c>
      <c r="L162" s="251">
        <f t="shared" si="46"/>
        <v>3.2389999999999999</v>
      </c>
      <c r="M162" s="251">
        <f t="shared" si="46"/>
        <v>118.664</v>
      </c>
      <c r="N162" s="251">
        <f t="shared" si="46"/>
        <v>349.92900000000003</v>
      </c>
      <c r="O162" s="251">
        <f t="shared" si="46"/>
        <v>109.40400000000001</v>
      </c>
      <c r="P162" s="251">
        <f t="shared" si="46"/>
        <v>10.779</v>
      </c>
    </row>
    <row r="163" spans="1:16" s="247" customFormat="1" x14ac:dyDescent="0.25">
      <c r="A163" s="306" t="s">
        <v>249</v>
      </c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</row>
    <row r="164" spans="1:16" s="247" customFormat="1" ht="30" x14ac:dyDescent="0.25">
      <c r="A164" s="252"/>
      <c r="B164" s="244" t="s">
        <v>332</v>
      </c>
      <c r="C164" s="245">
        <v>20</v>
      </c>
      <c r="D164" s="246">
        <f>G164/12</f>
        <v>0.64524999999999999</v>
      </c>
      <c r="E164" s="246">
        <v>1.6459999999999999</v>
      </c>
      <c r="F164" s="246">
        <v>4.4420000000000002</v>
      </c>
      <c r="G164" s="246">
        <v>7.7430000000000003</v>
      </c>
      <c r="H164" s="246">
        <v>78.463999999999999</v>
      </c>
      <c r="I164" s="246">
        <v>3.5999999999999997E-2</v>
      </c>
      <c r="J164" s="246">
        <v>0.86599999999999999</v>
      </c>
      <c r="K164" s="246">
        <v>37.311999999999998</v>
      </c>
      <c r="L164" s="246">
        <v>2.1230000000000002</v>
      </c>
      <c r="M164" s="246">
        <v>24.288</v>
      </c>
      <c r="N164" s="246">
        <v>40.863999999999997</v>
      </c>
      <c r="O164" s="246">
        <v>27.504000000000001</v>
      </c>
      <c r="P164" s="246">
        <v>0.56200000000000006</v>
      </c>
    </row>
    <row r="165" spans="1:16" s="247" customFormat="1" x14ac:dyDescent="0.25">
      <c r="A165" s="245">
        <v>386</v>
      </c>
      <c r="B165" s="244" t="s">
        <v>71</v>
      </c>
      <c r="C165" s="245">
        <v>90</v>
      </c>
      <c r="D165" s="246">
        <f t="shared" ref="D165:D167" si="47"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x14ac:dyDescent="0.25">
      <c r="A166" s="245">
        <v>0</v>
      </c>
      <c r="B166" s="244" t="s">
        <v>50</v>
      </c>
      <c r="C166" s="245">
        <v>150</v>
      </c>
      <c r="D166" s="246">
        <f t="shared" si="47"/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x14ac:dyDescent="0.25">
      <c r="A167" s="307" t="s">
        <v>250</v>
      </c>
      <c r="B167" s="307"/>
      <c r="C167" s="250">
        <f>SUM(C164:C166)</f>
        <v>260</v>
      </c>
      <c r="D167" s="246">
        <f t="shared" si="47"/>
        <v>2.0252500000000002</v>
      </c>
      <c r="E167" s="251">
        <f>SUM(E164:E166)</f>
        <v>6.5360000000000005</v>
      </c>
      <c r="F167" s="251">
        <f t="shared" ref="F167:P167" si="48">SUM(F164:F166)</f>
        <v>6.0919999999999996</v>
      </c>
      <c r="G167" s="251">
        <f t="shared" si="48"/>
        <v>24.303000000000001</v>
      </c>
      <c r="H167" s="251">
        <f t="shared" si="48"/>
        <v>186.76400000000001</v>
      </c>
      <c r="I167" s="251">
        <f t="shared" si="48"/>
        <v>0.126</v>
      </c>
      <c r="J167" s="251">
        <f t="shared" si="48"/>
        <v>58.405999999999999</v>
      </c>
      <c r="K167" s="251">
        <f t="shared" si="48"/>
        <v>46.311999999999998</v>
      </c>
      <c r="L167" s="251">
        <f t="shared" si="48"/>
        <v>2.423</v>
      </c>
      <c r="M167" s="251">
        <f t="shared" si="48"/>
        <v>188.38800000000001</v>
      </c>
      <c r="N167" s="251">
        <f t="shared" si="48"/>
        <v>151.864</v>
      </c>
      <c r="O167" s="251">
        <f t="shared" si="48"/>
        <v>57.504000000000005</v>
      </c>
      <c r="P167" s="251">
        <f t="shared" si="48"/>
        <v>0.80200000000000005</v>
      </c>
    </row>
    <row r="168" spans="1:16" s="247" customFormat="1" x14ac:dyDescent="0.25">
      <c r="A168" s="306" t="s">
        <v>8</v>
      </c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</row>
    <row r="169" spans="1:16" s="247" customFormat="1" x14ac:dyDescent="0.25">
      <c r="A169" s="249">
        <v>99</v>
      </c>
      <c r="B169" s="244" t="s">
        <v>168</v>
      </c>
      <c r="C169" s="245">
        <v>250</v>
      </c>
      <c r="D169" s="246">
        <f>G169/12</f>
        <v>0.92666666666666664</v>
      </c>
      <c r="E169" s="246">
        <v>1.8779999999999999</v>
      </c>
      <c r="F169" s="246">
        <v>3.2629999999999999</v>
      </c>
      <c r="G169" s="246">
        <v>11.12</v>
      </c>
      <c r="H169" s="246">
        <v>81.873000000000005</v>
      </c>
      <c r="I169" s="246">
        <v>8.5999999999999993E-2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0.80500000000000005</v>
      </c>
    </row>
    <row r="170" spans="1:16" s="247" customFormat="1" ht="30" x14ac:dyDescent="0.25">
      <c r="A170" s="249">
        <v>213</v>
      </c>
      <c r="B170" s="244" t="s">
        <v>244</v>
      </c>
      <c r="C170" s="245">
        <v>150</v>
      </c>
      <c r="D170" s="246">
        <f t="shared" ref="D170" si="49">G170/12</f>
        <v>1.1134999999999999</v>
      </c>
      <c r="E170" s="246">
        <v>16.138000000000002</v>
      </c>
      <c r="F170" s="246">
        <v>8.01</v>
      </c>
      <c r="G170" s="246">
        <v>13.362</v>
      </c>
      <c r="H170" s="246">
        <v>186.78</v>
      </c>
      <c r="I170" s="246">
        <v>8.5999999999999993E-2</v>
      </c>
      <c r="J170" s="246">
        <v>13.404</v>
      </c>
      <c r="K170" s="246">
        <v>19.399999999999999</v>
      </c>
      <c r="L170" s="246">
        <v>1.8660000000000001</v>
      </c>
      <c r="M170" s="246">
        <v>58.170999999999999</v>
      </c>
      <c r="N170" s="246">
        <v>95.125</v>
      </c>
      <c r="O170" s="246">
        <v>28.257000000000001</v>
      </c>
      <c r="P170" s="246">
        <v>0.82499999999999996</v>
      </c>
    </row>
    <row r="171" spans="1:16" s="247" customFormat="1" x14ac:dyDescent="0.25">
      <c r="A171" s="252" t="s">
        <v>323</v>
      </c>
      <c r="B171" s="244" t="s">
        <v>322</v>
      </c>
      <c r="C171" s="245">
        <v>80</v>
      </c>
      <c r="D171" s="246">
        <f t="shared" ref="D171:D175" si="50">G171/12</f>
        <v>0.31383333333333335</v>
      </c>
      <c r="E171" s="246">
        <v>4.71</v>
      </c>
      <c r="F171" s="246">
        <v>5.0919999999999996</v>
      </c>
      <c r="G171" s="246">
        <v>3.766</v>
      </c>
      <c r="H171" s="246">
        <v>79.721999999999994</v>
      </c>
      <c r="I171" s="246">
        <v>6.8000000000000005E-2</v>
      </c>
      <c r="J171" s="246">
        <v>5.2</v>
      </c>
      <c r="K171" s="246">
        <v>85</v>
      </c>
      <c r="L171" s="246">
        <v>1.1399999999999999</v>
      </c>
      <c r="M171" s="246">
        <v>27.492000000000001</v>
      </c>
      <c r="N171" s="246">
        <v>82.02</v>
      </c>
      <c r="O171" s="246">
        <v>13.288</v>
      </c>
      <c r="P171" s="246">
        <v>1.038</v>
      </c>
    </row>
    <row r="172" spans="1:16" s="247" customFormat="1" ht="30" x14ac:dyDescent="0.25">
      <c r="A172" s="253">
        <v>342</v>
      </c>
      <c r="B172" s="244" t="s">
        <v>357</v>
      </c>
      <c r="C172" s="245">
        <v>200</v>
      </c>
      <c r="D172" s="246">
        <f t="shared" si="50"/>
        <v>0.32708333333333334</v>
      </c>
      <c r="E172" s="246">
        <v>0.16</v>
      </c>
      <c r="F172" s="246">
        <v>0.16</v>
      </c>
      <c r="G172" s="246">
        <v>3.9249999999999998</v>
      </c>
      <c r="H172" s="246">
        <v>18.8</v>
      </c>
      <c r="I172" s="246">
        <v>1.2E-2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4.4000000000000004</v>
      </c>
      <c r="O172" s="246">
        <v>3.6</v>
      </c>
      <c r="P172" s="246">
        <v>0.88</v>
      </c>
    </row>
    <row r="173" spans="1:16" s="247" customFormat="1" x14ac:dyDescent="0.25">
      <c r="A173" s="252"/>
      <c r="B173" s="244" t="s">
        <v>19</v>
      </c>
      <c r="C173" s="245">
        <v>60</v>
      </c>
      <c r="D173" s="246">
        <f t="shared" si="50"/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idden="1" x14ac:dyDescent="0.25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x14ac:dyDescent="0.25">
      <c r="A175" s="307" t="s">
        <v>20</v>
      </c>
      <c r="B175" s="307"/>
      <c r="C175" s="250">
        <f>SUM(C169:C174)</f>
        <v>740</v>
      </c>
      <c r="D175" s="246">
        <f t="shared" si="50"/>
        <v>4.3910833333333334</v>
      </c>
      <c r="E175" s="251">
        <f t="shared" ref="E175:P175" si="51">SUM(E169:E174)</f>
        <v>26.846000000000004</v>
      </c>
      <c r="F175" s="251">
        <f t="shared" si="51"/>
        <v>17.244999999999997</v>
      </c>
      <c r="G175" s="251">
        <f t="shared" si="51"/>
        <v>52.692999999999998</v>
      </c>
      <c r="H175" s="251">
        <f t="shared" si="51"/>
        <v>471.57500000000005</v>
      </c>
      <c r="I175" s="251">
        <f t="shared" si="51"/>
        <v>0.372</v>
      </c>
      <c r="J175" s="251">
        <f t="shared" si="51"/>
        <v>43.904000000000003</v>
      </c>
      <c r="K175" s="251">
        <f t="shared" si="51"/>
        <v>314</v>
      </c>
      <c r="L175" s="251">
        <f t="shared" si="51"/>
        <v>5.8719999999999999</v>
      </c>
      <c r="M175" s="251">
        <f t="shared" si="51"/>
        <v>138.74299999999999</v>
      </c>
      <c r="N175" s="251">
        <f t="shared" si="51"/>
        <v>328.61500000000001</v>
      </c>
      <c r="O175" s="251">
        <f t="shared" si="51"/>
        <v>95.144999999999996</v>
      </c>
      <c r="P175" s="251">
        <f t="shared" si="51"/>
        <v>5.8879999999999999</v>
      </c>
    </row>
    <row r="176" spans="1:16" s="247" customFormat="1" x14ac:dyDescent="0.25">
      <c r="A176" s="306" t="s">
        <v>43</v>
      </c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</row>
    <row r="177" spans="1:16" s="247" customFormat="1" ht="30" x14ac:dyDescent="0.25">
      <c r="A177" s="252"/>
      <c r="B177" s="244" t="s">
        <v>332</v>
      </c>
      <c r="C177" s="245">
        <v>20</v>
      </c>
      <c r="D177" s="246">
        <f>G177/12</f>
        <v>0.64524999999999999</v>
      </c>
      <c r="E177" s="246">
        <v>1.6459999999999999</v>
      </c>
      <c r="F177" s="246">
        <v>4.4420000000000002</v>
      </c>
      <c r="G177" s="246">
        <v>7.7430000000000003</v>
      </c>
      <c r="H177" s="246">
        <v>78.463999999999999</v>
      </c>
      <c r="I177" s="246">
        <v>3.5999999999999997E-2</v>
      </c>
      <c r="J177" s="246">
        <v>0.86599999999999999</v>
      </c>
      <c r="K177" s="246">
        <v>37.311999999999998</v>
      </c>
      <c r="L177" s="246">
        <v>2.1230000000000002</v>
      </c>
      <c r="M177" s="246">
        <v>24.288</v>
      </c>
      <c r="N177" s="246">
        <v>40.863999999999997</v>
      </c>
      <c r="O177" s="246">
        <v>27.504000000000001</v>
      </c>
      <c r="P177" s="246">
        <v>0.56200000000000006</v>
      </c>
    </row>
    <row r="178" spans="1:16" s="247" customFormat="1" x14ac:dyDescent="0.25">
      <c r="A178" s="245">
        <v>386</v>
      </c>
      <c r="B178" s="244" t="s">
        <v>358</v>
      </c>
      <c r="C178" s="245">
        <v>90</v>
      </c>
      <c r="D178" s="246">
        <f t="shared" ref="D178:D180" si="52"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x14ac:dyDescent="0.25">
      <c r="A179" s="245">
        <v>0</v>
      </c>
      <c r="B179" s="244" t="s">
        <v>66</v>
      </c>
      <c r="C179" s="245">
        <v>150</v>
      </c>
      <c r="D179" s="246">
        <f t="shared" si="52"/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x14ac:dyDescent="0.25">
      <c r="A180" s="307" t="s">
        <v>44</v>
      </c>
      <c r="B180" s="307"/>
      <c r="C180" s="250">
        <f>SUM(C177:C179)</f>
        <v>260</v>
      </c>
      <c r="D180" s="246">
        <f t="shared" si="52"/>
        <v>2.0252500000000002</v>
      </c>
      <c r="E180" s="251">
        <f>SUM(E177:E179)</f>
        <v>6.5360000000000005</v>
      </c>
      <c r="F180" s="251">
        <f t="shared" ref="F180:P180" si="53">SUM(F177:F179)</f>
        <v>6.0919999999999996</v>
      </c>
      <c r="G180" s="251">
        <f t="shared" si="53"/>
        <v>24.303000000000001</v>
      </c>
      <c r="H180" s="251">
        <f t="shared" si="53"/>
        <v>186.76400000000001</v>
      </c>
      <c r="I180" s="251">
        <f t="shared" si="53"/>
        <v>0.126</v>
      </c>
      <c r="J180" s="251">
        <f t="shared" si="53"/>
        <v>58.405999999999999</v>
      </c>
      <c r="K180" s="251">
        <f t="shared" si="53"/>
        <v>46.311999999999998</v>
      </c>
      <c r="L180" s="251">
        <f t="shared" si="53"/>
        <v>2.423</v>
      </c>
      <c r="M180" s="251">
        <f t="shared" si="53"/>
        <v>188.38800000000001</v>
      </c>
      <c r="N180" s="251">
        <f t="shared" si="53"/>
        <v>151.864</v>
      </c>
      <c r="O180" s="251">
        <f t="shared" si="53"/>
        <v>57.504000000000005</v>
      </c>
      <c r="P180" s="251">
        <f t="shared" si="53"/>
        <v>0.80200000000000005</v>
      </c>
    </row>
    <row r="181" spans="1:16" s="247" customFormat="1" x14ac:dyDescent="0.25">
      <c r="A181" s="308" t="s">
        <v>256</v>
      </c>
      <c r="B181" s="308"/>
      <c r="C181" s="254">
        <f>C180+C175+C167+C162</f>
        <v>2010</v>
      </c>
      <c r="D181" s="255">
        <f t="shared" ref="D181:P181" si="54">D180+D175+D167+D162</f>
        <v>13.589833333333335</v>
      </c>
      <c r="E181" s="255">
        <f t="shared" si="54"/>
        <v>61.741000000000007</v>
      </c>
      <c r="F181" s="255">
        <f t="shared" si="54"/>
        <v>43.742999999999995</v>
      </c>
      <c r="G181" s="255">
        <f t="shared" si="54"/>
        <v>163.078</v>
      </c>
      <c r="H181" s="255">
        <f t="shared" si="54"/>
        <v>1314.681</v>
      </c>
      <c r="I181" s="255">
        <f t="shared" si="54"/>
        <v>1.0880000000000001</v>
      </c>
      <c r="J181" s="255">
        <f t="shared" si="54"/>
        <v>214.96100000000001</v>
      </c>
      <c r="K181" s="255">
        <f t="shared" si="54"/>
        <v>945.71400000000006</v>
      </c>
      <c r="L181" s="255">
        <f t="shared" si="54"/>
        <v>13.957000000000001</v>
      </c>
      <c r="M181" s="255">
        <f t="shared" si="54"/>
        <v>634.18299999999999</v>
      </c>
      <c r="N181" s="255">
        <f t="shared" si="54"/>
        <v>982.27200000000016</v>
      </c>
      <c r="O181" s="255">
        <f t="shared" si="54"/>
        <v>319.55700000000002</v>
      </c>
      <c r="P181" s="255">
        <f t="shared" si="54"/>
        <v>18.271000000000001</v>
      </c>
    </row>
    <row r="182" spans="1:16" s="247" customFormat="1" x14ac:dyDescent="0.25">
      <c r="A182" s="311" t="s">
        <v>25</v>
      </c>
      <c r="B182" s="311"/>
      <c r="C182" s="311"/>
      <c r="D182" s="311"/>
      <c r="E182" s="311"/>
      <c r="F182" s="311"/>
      <c r="G182" s="311"/>
      <c r="H182" s="311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x14ac:dyDescent="0.25">
      <c r="A183" s="310" t="s">
        <v>33</v>
      </c>
      <c r="B183" s="310" t="s">
        <v>32</v>
      </c>
      <c r="C183" s="310" t="s">
        <v>0</v>
      </c>
      <c r="D183" s="309"/>
      <c r="E183" s="309" t="s">
        <v>1</v>
      </c>
      <c r="F183" s="309"/>
      <c r="G183" s="309"/>
      <c r="H183" s="309" t="s">
        <v>31</v>
      </c>
      <c r="I183" s="309" t="s">
        <v>9</v>
      </c>
      <c r="J183" s="309"/>
      <c r="K183" s="309"/>
      <c r="L183" s="309"/>
      <c r="M183" s="309" t="s">
        <v>10</v>
      </c>
      <c r="N183" s="309"/>
      <c r="O183" s="309"/>
      <c r="P183" s="309"/>
    </row>
    <row r="184" spans="1:16" s="247" customFormat="1" x14ac:dyDescent="0.25">
      <c r="A184" s="310"/>
      <c r="B184" s="310"/>
      <c r="C184" s="310"/>
      <c r="D184" s="309"/>
      <c r="E184" s="256" t="s">
        <v>2</v>
      </c>
      <c r="F184" s="256" t="s">
        <v>3</v>
      </c>
      <c r="G184" s="256" t="s">
        <v>4</v>
      </c>
      <c r="H184" s="309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x14ac:dyDescent="0.25">
      <c r="A185" s="306" t="s">
        <v>21</v>
      </c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</row>
    <row r="186" spans="1:16" s="247" customFormat="1" ht="30" x14ac:dyDescent="0.25">
      <c r="A186" s="248">
        <v>71</v>
      </c>
      <c r="B186" s="244" t="s">
        <v>359</v>
      </c>
      <c r="C186" s="245">
        <v>70</v>
      </c>
      <c r="D186" s="246">
        <f>G186/12</f>
        <v>0.22166666666666668</v>
      </c>
      <c r="E186" s="246">
        <v>0.77</v>
      </c>
      <c r="F186" s="246">
        <v>0.14000000000000001</v>
      </c>
      <c r="G186" s="246">
        <v>2.66</v>
      </c>
      <c r="H186" s="246">
        <v>16.8</v>
      </c>
      <c r="I186" s="246">
        <v>4.2000000000000003E-2</v>
      </c>
      <c r="J186" s="246">
        <v>17.5</v>
      </c>
      <c r="K186" s="246"/>
      <c r="L186" s="246">
        <v>0.49</v>
      </c>
      <c r="M186" s="246">
        <v>9.8000000000000007</v>
      </c>
      <c r="N186" s="246">
        <v>18.2</v>
      </c>
      <c r="O186" s="246">
        <v>14</v>
      </c>
      <c r="P186" s="246">
        <v>0.63</v>
      </c>
    </row>
    <row r="187" spans="1:16" s="247" customFormat="1" ht="30" x14ac:dyDescent="0.25">
      <c r="A187" s="260">
        <v>235</v>
      </c>
      <c r="B187" s="244" t="s">
        <v>305</v>
      </c>
      <c r="C187" s="245">
        <v>90</v>
      </c>
      <c r="D187" s="246">
        <f t="shared" ref="D187:D192" si="55">G187/12</f>
        <v>0.69166666666666676</v>
      </c>
      <c r="E187" s="246">
        <v>13.605</v>
      </c>
      <c r="F187" s="246">
        <v>13.807</v>
      </c>
      <c r="G187" s="246">
        <v>8.3000000000000007</v>
      </c>
      <c r="H187" s="246">
        <v>212.494</v>
      </c>
      <c r="I187" s="246">
        <v>0.11600000000000001</v>
      </c>
      <c r="J187" s="246">
        <v>4.97</v>
      </c>
      <c r="K187" s="246">
        <v>34.9</v>
      </c>
      <c r="L187" s="246">
        <v>4.4720000000000004</v>
      </c>
      <c r="M187" s="246">
        <v>52.77</v>
      </c>
      <c r="N187" s="246">
        <v>208.22</v>
      </c>
      <c r="O187" s="246">
        <v>48.44</v>
      </c>
      <c r="P187" s="246">
        <v>1.2310000000000001</v>
      </c>
    </row>
    <row r="188" spans="1:16" s="247" customFormat="1" x14ac:dyDescent="0.25">
      <c r="A188" s="249">
        <v>125</v>
      </c>
      <c r="B188" s="244" t="s">
        <v>297</v>
      </c>
      <c r="C188" s="245">
        <v>150</v>
      </c>
      <c r="D188" s="246">
        <f t="shared" si="55"/>
        <v>2.0010833333333333</v>
      </c>
      <c r="E188" s="246">
        <v>2.972</v>
      </c>
      <c r="F188" s="246">
        <v>3.488</v>
      </c>
      <c r="G188" s="246">
        <v>24.013000000000002</v>
      </c>
      <c r="H188" s="246">
        <v>139.626</v>
      </c>
      <c r="I188" s="246">
        <v>0.17699999999999999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30" x14ac:dyDescent="0.25">
      <c r="A189" s="249">
        <v>349</v>
      </c>
      <c r="B189" s="244" t="s">
        <v>360</v>
      </c>
      <c r="C189" s="245">
        <v>200</v>
      </c>
      <c r="D189" s="246">
        <f t="shared" si="55"/>
        <v>0.84541666666666659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1.1000000000000001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x14ac:dyDescent="0.25">
      <c r="A190" s="252"/>
      <c r="B190" s="244" t="s">
        <v>19</v>
      </c>
      <c r="C190" s="245">
        <v>40</v>
      </c>
      <c r="D190" s="246">
        <f t="shared" si="55"/>
        <v>1.1399999999999999</v>
      </c>
      <c r="E190" s="246">
        <v>2.64</v>
      </c>
      <c r="F190" s="246">
        <v>0.48</v>
      </c>
      <c r="G190" s="246">
        <v>13.68</v>
      </c>
      <c r="H190" s="246">
        <v>69.599999999999994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x14ac:dyDescent="0.25">
      <c r="A191" s="245">
        <v>0</v>
      </c>
      <c r="B191" s="244" t="s">
        <v>51</v>
      </c>
      <c r="C191" s="245">
        <v>100</v>
      </c>
      <c r="D191" s="246">
        <f t="shared" si="55"/>
        <v>0.81666666666666676</v>
      </c>
      <c r="E191" s="246">
        <v>0.4</v>
      </c>
      <c r="F191" s="246">
        <v>0.4</v>
      </c>
      <c r="G191" s="246">
        <v>9.8000000000000007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2.2000000000000002</v>
      </c>
    </row>
    <row r="192" spans="1:16" s="247" customFormat="1" x14ac:dyDescent="0.25">
      <c r="A192" s="307" t="s">
        <v>248</v>
      </c>
      <c r="B192" s="307"/>
      <c r="C192" s="250">
        <f>SUM(C186:C191)</f>
        <v>650</v>
      </c>
      <c r="D192" s="246">
        <f t="shared" si="55"/>
        <v>5.7164999999999999</v>
      </c>
      <c r="E192" s="251">
        <f t="shared" ref="E192:P192" si="56">SUM(E186:E191)</f>
        <v>21.167000000000002</v>
      </c>
      <c r="F192" s="251">
        <f t="shared" si="56"/>
        <v>18.375</v>
      </c>
      <c r="G192" s="251">
        <f t="shared" si="56"/>
        <v>68.597999999999999</v>
      </c>
      <c r="H192" s="251">
        <f t="shared" si="56"/>
        <v>530.91999999999996</v>
      </c>
      <c r="I192" s="251">
        <f t="shared" si="56"/>
        <v>0.46499999999999997</v>
      </c>
      <c r="J192" s="251">
        <f t="shared" si="56"/>
        <v>62.669999999999995</v>
      </c>
      <c r="K192" s="251">
        <f t="shared" si="56"/>
        <v>58.3</v>
      </c>
      <c r="L192" s="251">
        <f t="shared" si="56"/>
        <v>7.3290000000000006</v>
      </c>
      <c r="M192" s="251">
        <f t="shared" si="56"/>
        <v>147.59</v>
      </c>
      <c r="N192" s="251">
        <f t="shared" si="56"/>
        <v>417.78</v>
      </c>
      <c r="O192" s="251">
        <f t="shared" si="56"/>
        <v>145.49</v>
      </c>
      <c r="P192" s="251">
        <f t="shared" si="56"/>
        <v>7.65</v>
      </c>
    </row>
    <row r="193" spans="1:16" s="247" customFormat="1" x14ac:dyDescent="0.25">
      <c r="A193" s="306" t="s">
        <v>249</v>
      </c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</row>
    <row r="194" spans="1:16" s="247" customFormat="1" ht="30" x14ac:dyDescent="0.25">
      <c r="A194" s="252"/>
      <c r="B194" s="244" t="s">
        <v>332</v>
      </c>
      <c r="C194" s="245">
        <v>20</v>
      </c>
      <c r="D194" s="246">
        <f>G194/12</f>
        <v>0.64524999999999999</v>
      </c>
      <c r="E194" s="246">
        <v>1.6459999999999999</v>
      </c>
      <c r="F194" s="246">
        <v>4.4420000000000002</v>
      </c>
      <c r="G194" s="246">
        <v>7.7430000000000003</v>
      </c>
      <c r="H194" s="246">
        <v>78.463999999999999</v>
      </c>
      <c r="I194" s="246">
        <v>3.5999999999999997E-2</v>
      </c>
      <c r="J194" s="246">
        <v>0.86599999999999999</v>
      </c>
      <c r="K194" s="246">
        <v>37.311999999999998</v>
      </c>
      <c r="L194" s="246">
        <v>2.1230000000000002</v>
      </c>
      <c r="M194" s="246">
        <v>24.288</v>
      </c>
      <c r="N194" s="246">
        <v>40.863999999999997</v>
      </c>
      <c r="O194" s="246">
        <v>27.504000000000001</v>
      </c>
      <c r="P194" s="246">
        <v>0.56200000000000006</v>
      </c>
    </row>
    <row r="195" spans="1:16" s="247" customFormat="1" x14ac:dyDescent="0.25">
      <c r="A195" s="245">
        <v>386</v>
      </c>
      <c r="B195" s="244" t="s">
        <v>71</v>
      </c>
      <c r="C195" s="245">
        <v>90</v>
      </c>
      <c r="D195" s="246">
        <f t="shared" ref="D195:D197" si="57"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x14ac:dyDescent="0.25">
      <c r="A196" s="245">
        <v>0</v>
      </c>
      <c r="B196" s="244" t="s">
        <v>53</v>
      </c>
      <c r="C196" s="245">
        <v>150</v>
      </c>
      <c r="D196" s="246">
        <f t="shared" si="57"/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4.4999999999999998E-2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x14ac:dyDescent="0.25">
      <c r="A197" s="307" t="s">
        <v>250</v>
      </c>
      <c r="B197" s="307"/>
      <c r="C197" s="250">
        <f>SUM(C194:C196)</f>
        <v>260</v>
      </c>
      <c r="D197" s="246">
        <f t="shared" si="57"/>
        <v>2.3127499999999999</v>
      </c>
      <c r="E197" s="251">
        <f>SUM(E194:E196)</f>
        <v>5.9359999999999999</v>
      </c>
      <c r="F197" s="251">
        <f t="shared" ref="F197:P197" si="58">SUM(F194:F196)</f>
        <v>6.3919999999999995</v>
      </c>
      <c r="G197" s="251">
        <f t="shared" si="58"/>
        <v>27.753</v>
      </c>
      <c r="H197" s="251">
        <f t="shared" si="58"/>
        <v>200.26400000000001</v>
      </c>
      <c r="I197" s="251">
        <f t="shared" si="58"/>
        <v>8.0999999999999989E-2</v>
      </c>
      <c r="J197" s="251">
        <f t="shared" si="58"/>
        <v>16.405999999999999</v>
      </c>
      <c r="K197" s="251">
        <f t="shared" si="58"/>
        <v>53.811999999999998</v>
      </c>
      <c r="L197" s="251">
        <f t="shared" si="58"/>
        <v>2.423</v>
      </c>
      <c r="M197" s="251">
        <f t="shared" si="58"/>
        <v>159.88800000000001</v>
      </c>
      <c r="N197" s="251">
        <f t="shared" si="58"/>
        <v>142.864</v>
      </c>
      <c r="O197" s="251">
        <f t="shared" si="58"/>
        <v>54.504000000000005</v>
      </c>
      <c r="P197" s="251">
        <f t="shared" si="58"/>
        <v>3.952</v>
      </c>
    </row>
    <row r="198" spans="1:16" s="247" customFormat="1" x14ac:dyDescent="0.25">
      <c r="A198" s="306" t="s">
        <v>8</v>
      </c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</row>
    <row r="199" spans="1:16" s="247" customFormat="1" x14ac:dyDescent="0.25">
      <c r="A199" s="244" t="s">
        <v>316</v>
      </c>
      <c r="B199" s="244" t="s">
        <v>361</v>
      </c>
      <c r="C199" s="252">
        <v>250</v>
      </c>
      <c r="D199" s="246">
        <f>G199/12</f>
        <v>0.66516666666666668</v>
      </c>
      <c r="E199" s="252">
        <v>1.7849999999999999</v>
      </c>
      <c r="F199" s="252">
        <v>5.0979999999999999</v>
      </c>
      <c r="G199" s="252">
        <v>7.9820000000000002</v>
      </c>
      <c r="H199" s="252">
        <v>85.944999999999993</v>
      </c>
      <c r="I199" s="252">
        <v>0.04</v>
      </c>
      <c r="J199" s="252">
        <v>22.3</v>
      </c>
      <c r="K199" s="252">
        <v>260</v>
      </c>
      <c r="L199" s="252">
        <v>2.4119999999999999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30" x14ac:dyDescent="0.25">
      <c r="A200" s="248" t="s">
        <v>315</v>
      </c>
      <c r="B200" s="244" t="s">
        <v>362</v>
      </c>
      <c r="C200" s="245">
        <v>90</v>
      </c>
      <c r="D200" s="246">
        <f t="shared" ref="D200:D205" si="59">G200/12</f>
        <v>0.25033333333333335</v>
      </c>
      <c r="E200" s="246">
        <v>15.656000000000001</v>
      </c>
      <c r="F200" s="246">
        <v>10.499000000000001</v>
      </c>
      <c r="G200" s="246">
        <v>3.004</v>
      </c>
      <c r="H200" s="246">
        <v>169.53299999999999</v>
      </c>
      <c r="I200" s="246">
        <v>5.8000000000000003E-2</v>
      </c>
      <c r="J200" s="246">
        <v>3.3</v>
      </c>
      <c r="K200" s="246">
        <v>80</v>
      </c>
      <c r="L200" s="246">
        <v>1.704</v>
      </c>
      <c r="M200" s="246">
        <v>13.582000000000001</v>
      </c>
      <c r="N200" s="246">
        <v>150.33500000000001</v>
      </c>
      <c r="O200" s="246">
        <v>21.777999999999999</v>
      </c>
      <c r="P200" s="246">
        <v>2.2490000000000001</v>
      </c>
    </row>
    <row r="201" spans="1:16" s="247" customFormat="1" x14ac:dyDescent="0.25">
      <c r="A201" s="261"/>
      <c r="B201" s="244" t="s">
        <v>383</v>
      </c>
      <c r="C201" s="245">
        <v>155</v>
      </c>
      <c r="D201" s="246">
        <f t="shared" si="59"/>
        <v>1.7898333333333334</v>
      </c>
      <c r="E201" s="246">
        <v>4.7649999999999997</v>
      </c>
      <c r="F201" s="246">
        <v>4.8630000000000004</v>
      </c>
      <c r="G201" s="246">
        <v>21.478000000000002</v>
      </c>
      <c r="H201" s="246">
        <v>148.54499999999999</v>
      </c>
      <c r="I201" s="246">
        <v>0.16200000000000001</v>
      </c>
      <c r="J201" s="246"/>
      <c r="K201" s="246">
        <v>20</v>
      </c>
      <c r="L201" s="246">
        <v>0.35</v>
      </c>
      <c r="M201" s="246">
        <v>9.8219999999999992</v>
      </c>
      <c r="N201" s="246">
        <v>113.479</v>
      </c>
      <c r="O201" s="246">
        <v>75.066999999999993</v>
      </c>
      <c r="P201" s="246">
        <v>2.5310000000000001</v>
      </c>
    </row>
    <row r="202" spans="1:16" s="247" customFormat="1" ht="30" x14ac:dyDescent="0.25">
      <c r="A202" s="249">
        <v>349</v>
      </c>
      <c r="B202" s="244" t="s">
        <v>363</v>
      </c>
      <c r="C202" s="245">
        <v>200</v>
      </c>
      <c r="D202" s="246">
        <f t="shared" si="59"/>
        <v>0.84541666666666659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1.1000000000000001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x14ac:dyDescent="0.25">
      <c r="A203" s="252"/>
      <c r="B203" s="244" t="s">
        <v>19</v>
      </c>
      <c r="C203" s="245">
        <v>60</v>
      </c>
      <c r="D203" s="246">
        <f t="shared" si="59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x14ac:dyDescent="0.25">
      <c r="A204" s="252"/>
      <c r="B204" s="244" t="s">
        <v>51</v>
      </c>
      <c r="C204" s="245">
        <v>200</v>
      </c>
      <c r="D204" s="246">
        <f t="shared" si="59"/>
        <v>1.6333333333333335</v>
      </c>
      <c r="E204" s="246">
        <v>0.8</v>
      </c>
      <c r="F204" s="246">
        <v>0.8</v>
      </c>
      <c r="G204" s="246">
        <v>19.600000000000001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4.4000000000000004</v>
      </c>
    </row>
    <row r="205" spans="1:16" s="247" customFormat="1" x14ac:dyDescent="0.25">
      <c r="A205" s="307" t="s">
        <v>20</v>
      </c>
      <c r="B205" s="307"/>
      <c r="C205" s="250">
        <f>SUM(C199:C204)</f>
        <v>955</v>
      </c>
      <c r="D205" s="246">
        <f t="shared" si="59"/>
        <v>6.8940833333333318</v>
      </c>
      <c r="E205" s="251">
        <f>SUM(E199:E204)</f>
        <v>27.746000000000002</v>
      </c>
      <c r="F205" s="251">
        <f t="shared" ref="F205:P205" si="60">SUM(F199:F204)</f>
        <v>22.04</v>
      </c>
      <c r="G205" s="251">
        <f t="shared" si="60"/>
        <v>82.728999999999985</v>
      </c>
      <c r="H205" s="251">
        <f t="shared" si="60"/>
        <v>647.82299999999998</v>
      </c>
      <c r="I205" s="251">
        <f t="shared" si="60"/>
        <v>0.46</v>
      </c>
      <c r="J205" s="251">
        <f t="shared" si="60"/>
        <v>46.400000000000006</v>
      </c>
      <c r="K205" s="251">
        <f t="shared" si="60"/>
        <v>373.6</v>
      </c>
      <c r="L205" s="251">
        <f t="shared" si="60"/>
        <v>7.2859999999999996</v>
      </c>
      <c r="M205" s="251">
        <f t="shared" si="60"/>
        <v>149.29399999999998</v>
      </c>
      <c r="N205" s="251">
        <f t="shared" si="60"/>
        <v>454.87400000000002</v>
      </c>
      <c r="O205" s="251">
        <f t="shared" si="60"/>
        <v>187.70499999999998</v>
      </c>
      <c r="P205" s="251">
        <f t="shared" si="60"/>
        <v>13.261000000000001</v>
      </c>
    </row>
    <row r="206" spans="1:16" s="247" customFormat="1" x14ac:dyDescent="0.25">
      <c r="A206" s="306" t="s">
        <v>43</v>
      </c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</row>
    <row r="207" spans="1:16" s="247" customFormat="1" ht="30" x14ac:dyDescent="0.25">
      <c r="A207" s="252"/>
      <c r="B207" s="244" t="s">
        <v>332</v>
      </c>
      <c r="C207" s="245">
        <v>20</v>
      </c>
      <c r="D207" s="246">
        <f>G207/12</f>
        <v>0.64524999999999999</v>
      </c>
      <c r="E207" s="246">
        <v>1.6459999999999999</v>
      </c>
      <c r="F207" s="246">
        <v>4.4420000000000002</v>
      </c>
      <c r="G207" s="246">
        <v>7.7430000000000003</v>
      </c>
      <c r="H207" s="246">
        <v>78.463999999999999</v>
      </c>
      <c r="I207" s="246">
        <v>3.5999999999999997E-2</v>
      </c>
      <c r="J207" s="246">
        <v>0.86599999999999999</v>
      </c>
      <c r="K207" s="246">
        <v>37.311999999999998</v>
      </c>
      <c r="L207" s="246">
        <v>2.1230000000000002</v>
      </c>
      <c r="M207" s="246">
        <v>24.288</v>
      </c>
      <c r="N207" s="246">
        <v>40.863999999999997</v>
      </c>
      <c r="O207" s="246">
        <v>27.504000000000001</v>
      </c>
      <c r="P207" s="246">
        <v>0.56200000000000006</v>
      </c>
    </row>
    <row r="208" spans="1:16" s="247" customFormat="1" x14ac:dyDescent="0.25">
      <c r="A208" s="245">
        <v>386</v>
      </c>
      <c r="B208" s="244" t="s">
        <v>71</v>
      </c>
      <c r="C208" s="245">
        <v>90</v>
      </c>
      <c r="D208" s="246">
        <f t="shared" ref="D208:D210" si="61"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x14ac:dyDescent="0.25">
      <c r="A209" s="245">
        <v>0</v>
      </c>
      <c r="B209" s="244" t="s">
        <v>53</v>
      </c>
      <c r="C209" s="245">
        <v>150</v>
      </c>
      <c r="D209" s="246">
        <f t="shared" si="61"/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4.4999999999999998E-2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x14ac:dyDescent="0.25">
      <c r="A210" s="307" t="s">
        <v>44</v>
      </c>
      <c r="B210" s="307"/>
      <c r="C210" s="250">
        <f>SUM(C207:C209)</f>
        <v>260</v>
      </c>
      <c r="D210" s="246">
        <f t="shared" si="61"/>
        <v>2.3127499999999999</v>
      </c>
      <c r="E210" s="251">
        <f>SUM(E207:E209)</f>
        <v>5.9359999999999999</v>
      </c>
      <c r="F210" s="251">
        <f t="shared" ref="F210:P210" si="62">SUM(F207:F209)</f>
        <v>6.3919999999999995</v>
      </c>
      <c r="G210" s="251">
        <f t="shared" si="62"/>
        <v>27.753</v>
      </c>
      <c r="H210" s="251">
        <f t="shared" si="62"/>
        <v>200.26400000000001</v>
      </c>
      <c r="I210" s="251">
        <f t="shared" si="62"/>
        <v>8.0999999999999989E-2</v>
      </c>
      <c r="J210" s="251">
        <f t="shared" si="62"/>
        <v>16.405999999999999</v>
      </c>
      <c r="K210" s="251">
        <f t="shared" si="62"/>
        <v>53.811999999999998</v>
      </c>
      <c r="L210" s="251">
        <f t="shared" si="62"/>
        <v>2.423</v>
      </c>
      <c r="M210" s="251">
        <f t="shared" si="62"/>
        <v>159.88800000000001</v>
      </c>
      <c r="N210" s="251">
        <f t="shared" si="62"/>
        <v>142.864</v>
      </c>
      <c r="O210" s="251">
        <f t="shared" si="62"/>
        <v>54.504000000000005</v>
      </c>
      <c r="P210" s="251">
        <f t="shared" si="62"/>
        <v>3.952</v>
      </c>
    </row>
    <row r="211" spans="1:16" s="247" customFormat="1" x14ac:dyDescent="0.25">
      <c r="A211" s="308" t="s">
        <v>257</v>
      </c>
      <c r="B211" s="308"/>
      <c r="C211" s="254">
        <f>C210+C205+C197+C192</f>
        <v>2125</v>
      </c>
      <c r="D211" s="255">
        <f t="shared" ref="D211:P211" si="63">D210+D205+D197+D192</f>
        <v>17.236083333333333</v>
      </c>
      <c r="E211" s="255">
        <f t="shared" si="63"/>
        <v>60.785000000000004</v>
      </c>
      <c r="F211" s="255">
        <f t="shared" si="63"/>
        <v>53.198999999999998</v>
      </c>
      <c r="G211" s="255">
        <f t="shared" si="63"/>
        <v>206.83299999999997</v>
      </c>
      <c r="H211" s="255">
        <f t="shared" si="63"/>
        <v>1579.2710000000002</v>
      </c>
      <c r="I211" s="255">
        <f t="shared" si="63"/>
        <v>1.087</v>
      </c>
      <c r="J211" s="255">
        <f t="shared" si="63"/>
        <v>141.88200000000001</v>
      </c>
      <c r="K211" s="255">
        <f t="shared" si="63"/>
        <v>539.524</v>
      </c>
      <c r="L211" s="255">
        <f t="shared" si="63"/>
        <v>19.460999999999999</v>
      </c>
      <c r="M211" s="255">
        <f t="shared" si="63"/>
        <v>616.66000000000008</v>
      </c>
      <c r="N211" s="255">
        <f t="shared" si="63"/>
        <v>1158.3820000000001</v>
      </c>
      <c r="O211" s="255">
        <f t="shared" si="63"/>
        <v>442.20300000000003</v>
      </c>
      <c r="P211" s="255">
        <f t="shared" si="63"/>
        <v>28.814999999999998</v>
      </c>
    </row>
    <row r="212" spans="1:16" s="247" customFormat="1" x14ac:dyDescent="0.25">
      <c r="A212" s="311" t="s">
        <v>24</v>
      </c>
      <c r="B212" s="311"/>
      <c r="C212" s="311"/>
      <c r="D212" s="311"/>
      <c r="E212" s="311"/>
      <c r="F212" s="311"/>
      <c r="G212" s="311"/>
      <c r="H212" s="311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x14ac:dyDescent="0.25">
      <c r="A213" s="310" t="s">
        <v>33</v>
      </c>
      <c r="B213" s="310" t="s">
        <v>32</v>
      </c>
      <c r="C213" s="310" t="s">
        <v>0</v>
      </c>
      <c r="D213" s="309"/>
      <c r="E213" s="309" t="s">
        <v>1</v>
      </c>
      <c r="F213" s="309"/>
      <c r="G213" s="309"/>
      <c r="H213" s="309" t="s">
        <v>31</v>
      </c>
      <c r="I213" s="309" t="s">
        <v>9</v>
      </c>
      <c r="J213" s="309"/>
      <c r="K213" s="309"/>
      <c r="L213" s="309"/>
      <c r="M213" s="309" t="s">
        <v>10</v>
      </c>
      <c r="N213" s="309"/>
      <c r="O213" s="309"/>
      <c r="P213" s="309"/>
    </row>
    <row r="214" spans="1:16" s="247" customFormat="1" x14ac:dyDescent="0.25">
      <c r="A214" s="310"/>
      <c r="B214" s="310"/>
      <c r="C214" s="310"/>
      <c r="D214" s="309"/>
      <c r="E214" s="256" t="s">
        <v>2</v>
      </c>
      <c r="F214" s="256" t="s">
        <v>3</v>
      </c>
      <c r="G214" s="256" t="s">
        <v>4</v>
      </c>
      <c r="H214" s="309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x14ac:dyDescent="0.25">
      <c r="A215" s="306" t="s">
        <v>21</v>
      </c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</row>
    <row r="216" spans="1:16" s="247" customFormat="1" ht="45" x14ac:dyDescent="0.25">
      <c r="A216" s="253">
        <v>45</v>
      </c>
      <c r="B216" s="244" t="s">
        <v>306</v>
      </c>
      <c r="C216" s="245">
        <v>80</v>
      </c>
      <c r="D216" s="246">
        <f>G216/12</f>
        <v>0.33116666666666666</v>
      </c>
      <c r="E216" s="246">
        <v>1.3340000000000001</v>
      </c>
      <c r="F216" s="246">
        <v>2.0760000000000001</v>
      </c>
      <c r="G216" s="246">
        <v>3.9740000000000002</v>
      </c>
      <c r="H216" s="246">
        <v>40.802</v>
      </c>
      <c r="I216" s="246">
        <v>2.8000000000000001E-2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0.48199999999999998</v>
      </c>
    </row>
    <row r="217" spans="1:16" s="247" customFormat="1" ht="30" x14ac:dyDescent="0.25">
      <c r="A217" s="248">
        <v>278</v>
      </c>
      <c r="B217" s="244" t="s">
        <v>365</v>
      </c>
      <c r="C217" s="245">
        <v>60</v>
      </c>
      <c r="D217" s="246">
        <f t="shared" ref="D217:D223" si="64">G217/12</f>
        <v>0.57466666666666666</v>
      </c>
      <c r="E217" s="246">
        <v>8.9280000000000008</v>
      </c>
      <c r="F217" s="246">
        <v>8.1340000000000003</v>
      </c>
      <c r="G217" s="246">
        <v>6.8959999999999999</v>
      </c>
      <c r="H217" s="246">
        <v>136.72</v>
      </c>
      <c r="I217" s="246">
        <v>4.9000000000000002E-2</v>
      </c>
      <c r="J217" s="246">
        <v>2</v>
      </c>
      <c r="K217" s="246">
        <v>0.48</v>
      </c>
      <c r="L217" s="246">
        <v>3.008</v>
      </c>
      <c r="M217" s="246">
        <v>17.571999999999999</v>
      </c>
      <c r="N217" s="246">
        <v>96.85</v>
      </c>
      <c r="O217" s="246">
        <v>15.228</v>
      </c>
      <c r="P217" s="246">
        <v>1.5389999999999999</v>
      </c>
    </row>
    <row r="218" spans="1:16" s="247" customFormat="1" x14ac:dyDescent="0.25">
      <c r="A218" s="248">
        <v>330</v>
      </c>
      <c r="B218" s="244" t="s">
        <v>366</v>
      </c>
      <c r="C218" s="245">
        <v>50</v>
      </c>
      <c r="D218" s="246">
        <f t="shared" si="64"/>
        <v>0.252</v>
      </c>
      <c r="E218" s="246">
        <v>0.88400000000000001</v>
      </c>
      <c r="F218" s="246">
        <v>2.38</v>
      </c>
      <c r="G218" s="246">
        <v>3.024</v>
      </c>
      <c r="H218" s="246">
        <v>37.479999999999997</v>
      </c>
      <c r="I218" s="246">
        <v>4.0000000000000001E-3</v>
      </c>
      <c r="J218" s="246">
        <v>5.6000000000000001E-2</v>
      </c>
      <c r="K218" s="246">
        <v>14</v>
      </c>
      <c r="L218" s="246">
        <v>4.2000000000000003E-2</v>
      </c>
      <c r="M218" s="246">
        <v>12.32</v>
      </c>
      <c r="N218" s="246">
        <v>8.5399999999999991</v>
      </c>
      <c r="O218" s="246">
        <v>1.26</v>
      </c>
      <c r="P218" s="246">
        <v>2.8000000000000001E-2</v>
      </c>
    </row>
    <row r="219" spans="1:16" s="247" customFormat="1" ht="30" x14ac:dyDescent="0.25">
      <c r="A219" s="252"/>
      <c r="B219" s="244" t="s">
        <v>307</v>
      </c>
      <c r="C219" s="245">
        <v>155</v>
      </c>
      <c r="D219" s="246">
        <f t="shared" si="64"/>
        <v>1.7898333333333334</v>
      </c>
      <c r="E219" s="246">
        <v>4.7649999999999997</v>
      </c>
      <c r="F219" s="246">
        <v>4.8630000000000004</v>
      </c>
      <c r="G219" s="246">
        <v>21.478000000000002</v>
      </c>
      <c r="H219" s="246">
        <v>148.54499999999999</v>
      </c>
      <c r="I219" s="246">
        <v>0.16200000000000001</v>
      </c>
      <c r="J219" s="246"/>
      <c r="K219" s="246">
        <v>20</v>
      </c>
      <c r="L219" s="246">
        <v>0.35</v>
      </c>
      <c r="M219" s="246">
        <v>9.8219999999999992</v>
      </c>
      <c r="N219" s="246">
        <v>113.479</v>
      </c>
      <c r="O219" s="246">
        <v>75.066999999999993</v>
      </c>
      <c r="P219" s="246">
        <v>2.5310000000000001</v>
      </c>
    </row>
    <row r="220" spans="1:16" s="247" customFormat="1" ht="30" x14ac:dyDescent="0.25">
      <c r="A220" s="252"/>
      <c r="B220" s="244" t="s">
        <v>336</v>
      </c>
      <c r="C220" s="245">
        <v>200</v>
      </c>
      <c r="D220" s="246">
        <f t="shared" si="64"/>
        <v>0.32708333333333334</v>
      </c>
      <c r="E220" s="246">
        <v>0.16</v>
      </c>
      <c r="F220" s="246">
        <v>0.16</v>
      </c>
      <c r="G220" s="246">
        <v>3.9249999999999998</v>
      </c>
      <c r="H220" s="246">
        <v>18.800999999999998</v>
      </c>
      <c r="I220" s="246">
        <v>1.2E-2</v>
      </c>
      <c r="J220" s="246">
        <v>4.01</v>
      </c>
      <c r="K220" s="246">
        <v>2</v>
      </c>
      <c r="L220" s="246">
        <v>0.08</v>
      </c>
      <c r="M220" s="246">
        <v>6.8949999999999996</v>
      </c>
      <c r="N220" s="246">
        <v>5.2240000000000002</v>
      </c>
      <c r="O220" s="246">
        <v>4.04</v>
      </c>
      <c r="P220" s="246">
        <v>0.96199999999999997</v>
      </c>
    </row>
    <row r="221" spans="1:16" s="247" customFormat="1" x14ac:dyDescent="0.25">
      <c r="A221" s="252"/>
      <c r="B221" s="244" t="s">
        <v>19</v>
      </c>
      <c r="C221" s="245">
        <v>40</v>
      </c>
      <c r="D221" s="246">
        <f t="shared" si="64"/>
        <v>1.1399999999999999</v>
      </c>
      <c r="E221" s="246">
        <v>2.64</v>
      </c>
      <c r="F221" s="246">
        <v>0.48</v>
      </c>
      <c r="G221" s="246">
        <v>13.68</v>
      </c>
      <c r="H221" s="246">
        <v>69.599999999999994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idden="1" x14ac:dyDescent="0.25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x14ac:dyDescent="0.25">
      <c r="A223" s="307" t="s">
        <v>248</v>
      </c>
      <c r="B223" s="307"/>
      <c r="C223" s="250">
        <f>SUM(C216:C222)</f>
        <v>585</v>
      </c>
      <c r="D223" s="246">
        <f t="shared" si="64"/>
        <v>4.4147499999999997</v>
      </c>
      <c r="E223" s="251">
        <f>SUM(E216:E222)</f>
        <v>18.711000000000002</v>
      </c>
      <c r="F223" s="251">
        <f t="shared" ref="F223:P223" si="65">SUM(F216:F222)</f>
        <v>18.093</v>
      </c>
      <c r="G223" s="251">
        <f t="shared" si="65"/>
        <v>52.976999999999997</v>
      </c>
      <c r="H223" s="251">
        <f t="shared" si="65"/>
        <v>451.94799999999998</v>
      </c>
      <c r="I223" s="251">
        <f t="shared" si="65"/>
        <v>0.33500000000000002</v>
      </c>
      <c r="J223" s="251">
        <f t="shared" si="65"/>
        <v>35.566000000000003</v>
      </c>
      <c r="K223" s="251">
        <f t="shared" si="65"/>
        <v>318.88</v>
      </c>
      <c r="L223" s="251">
        <f t="shared" si="65"/>
        <v>5.3599999999999994</v>
      </c>
      <c r="M223" s="251">
        <f t="shared" si="65"/>
        <v>95.108999999999995</v>
      </c>
      <c r="N223" s="251">
        <f t="shared" si="65"/>
        <v>314.87299999999999</v>
      </c>
      <c r="O223" s="251">
        <f t="shared" si="65"/>
        <v>129.95500000000001</v>
      </c>
      <c r="P223" s="251">
        <f t="shared" si="65"/>
        <v>7.1020000000000003</v>
      </c>
    </row>
    <row r="224" spans="1:16" s="247" customFormat="1" x14ac:dyDescent="0.25">
      <c r="A224" s="306" t="s">
        <v>249</v>
      </c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</row>
    <row r="225" spans="1:16" s="247" customFormat="1" ht="30" x14ac:dyDescent="0.25">
      <c r="A225" s="252"/>
      <c r="B225" s="244" t="s">
        <v>332</v>
      </c>
      <c r="C225" s="245">
        <v>20</v>
      </c>
      <c r="D225" s="246">
        <f>G225/12</f>
        <v>0.64524999999999999</v>
      </c>
      <c r="E225" s="246">
        <v>1.6459999999999999</v>
      </c>
      <c r="F225" s="246">
        <v>4.4420000000000002</v>
      </c>
      <c r="G225" s="246">
        <v>7.7430000000000003</v>
      </c>
      <c r="H225" s="246">
        <v>78.463999999999999</v>
      </c>
      <c r="I225" s="246">
        <v>3.5999999999999997E-2</v>
      </c>
      <c r="J225" s="246">
        <v>0.86599999999999999</v>
      </c>
      <c r="K225" s="246">
        <v>37.311999999999998</v>
      </c>
      <c r="L225" s="246">
        <v>2.1230000000000002</v>
      </c>
      <c r="M225" s="246">
        <v>24.288</v>
      </c>
      <c r="N225" s="246">
        <v>40.863999999999997</v>
      </c>
      <c r="O225" s="246">
        <v>27.504000000000001</v>
      </c>
      <c r="P225" s="246">
        <v>0.56200000000000006</v>
      </c>
    </row>
    <row r="226" spans="1:16" s="247" customFormat="1" x14ac:dyDescent="0.25">
      <c r="A226" s="245">
        <v>386</v>
      </c>
      <c r="B226" s="244" t="s">
        <v>71</v>
      </c>
      <c r="C226" s="245">
        <v>90</v>
      </c>
      <c r="D226" s="246">
        <f t="shared" ref="D226:D228" si="66"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x14ac:dyDescent="0.25">
      <c r="A227" s="245">
        <v>0</v>
      </c>
      <c r="B227" s="244" t="s">
        <v>66</v>
      </c>
      <c r="C227" s="245">
        <v>150</v>
      </c>
      <c r="D227" s="246">
        <f t="shared" si="66"/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x14ac:dyDescent="0.25">
      <c r="A228" s="307" t="s">
        <v>250</v>
      </c>
      <c r="B228" s="307"/>
      <c r="C228" s="250">
        <f>SUM(C225:C227)</f>
        <v>260</v>
      </c>
      <c r="D228" s="246">
        <f t="shared" si="66"/>
        <v>2.0252500000000002</v>
      </c>
      <c r="E228" s="251">
        <f>SUM(E225:E227)</f>
        <v>6.5360000000000005</v>
      </c>
      <c r="F228" s="251">
        <f t="shared" ref="F228:P228" si="67">SUM(F225:F227)</f>
        <v>6.0919999999999996</v>
      </c>
      <c r="G228" s="251">
        <f t="shared" si="67"/>
        <v>24.303000000000001</v>
      </c>
      <c r="H228" s="251">
        <f t="shared" si="67"/>
        <v>186.76400000000001</v>
      </c>
      <c r="I228" s="251">
        <f t="shared" si="67"/>
        <v>0.126</v>
      </c>
      <c r="J228" s="251">
        <f t="shared" si="67"/>
        <v>58.405999999999999</v>
      </c>
      <c r="K228" s="251">
        <f t="shared" si="67"/>
        <v>46.311999999999998</v>
      </c>
      <c r="L228" s="251">
        <f t="shared" si="67"/>
        <v>2.423</v>
      </c>
      <c r="M228" s="251">
        <f t="shared" si="67"/>
        <v>188.38800000000001</v>
      </c>
      <c r="N228" s="251">
        <f t="shared" si="67"/>
        <v>151.864</v>
      </c>
      <c r="O228" s="251">
        <f t="shared" si="67"/>
        <v>57.504000000000005</v>
      </c>
      <c r="P228" s="251">
        <f t="shared" si="67"/>
        <v>0.80200000000000005</v>
      </c>
    </row>
    <row r="229" spans="1:16" s="247" customFormat="1" x14ac:dyDescent="0.25">
      <c r="A229" s="306" t="s">
        <v>8</v>
      </c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</row>
    <row r="230" spans="1:16" s="247" customFormat="1" x14ac:dyDescent="0.25">
      <c r="A230" s="248">
        <v>71</v>
      </c>
      <c r="B230" s="244" t="s">
        <v>338</v>
      </c>
      <c r="C230" s="245">
        <v>60</v>
      </c>
      <c r="D230" s="246">
        <f>G230/12</f>
        <v>9.4999999999999987E-2</v>
      </c>
      <c r="E230" s="246">
        <v>0.42</v>
      </c>
      <c r="F230" s="246">
        <v>0.06</v>
      </c>
      <c r="G230" s="246">
        <v>1.1399999999999999</v>
      </c>
      <c r="H230" s="246">
        <v>6.6</v>
      </c>
      <c r="I230" s="246">
        <v>1.7999999999999999E-2</v>
      </c>
      <c r="J230" s="246">
        <v>4.2</v>
      </c>
      <c r="K230" s="246"/>
      <c r="L230" s="246">
        <v>0.06</v>
      </c>
      <c r="M230" s="246">
        <v>10.199999999999999</v>
      </c>
      <c r="N230" s="246">
        <v>18</v>
      </c>
      <c r="O230" s="246">
        <v>8.4</v>
      </c>
      <c r="P230" s="246">
        <v>0.3</v>
      </c>
    </row>
    <row r="231" spans="1:16" s="247" customFormat="1" x14ac:dyDescent="0.25">
      <c r="A231" s="249">
        <v>102</v>
      </c>
      <c r="B231" s="244" t="s">
        <v>308</v>
      </c>
      <c r="C231" s="245">
        <v>250</v>
      </c>
      <c r="D231" s="246">
        <f t="shared" ref="D231:D237" si="68">G231/12</f>
        <v>1.6202500000000002</v>
      </c>
      <c r="E231" s="246">
        <v>5.89</v>
      </c>
      <c r="F231" s="246">
        <v>4.55</v>
      </c>
      <c r="G231" s="246">
        <v>19.443000000000001</v>
      </c>
      <c r="H231" s="246">
        <v>142.63399999999999</v>
      </c>
      <c r="I231" s="246">
        <v>0.23400000000000001</v>
      </c>
      <c r="J231" s="246">
        <v>11.7</v>
      </c>
      <c r="K231" s="246">
        <v>200</v>
      </c>
      <c r="L231" s="246">
        <v>2.0110000000000001</v>
      </c>
      <c r="M231" s="246">
        <v>37.58</v>
      </c>
      <c r="N231" s="246">
        <v>107.51</v>
      </c>
      <c r="O231" s="246">
        <v>38.549999999999997</v>
      </c>
      <c r="P231" s="246">
        <v>1.998</v>
      </c>
    </row>
    <row r="232" spans="1:16" s="247" customFormat="1" ht="30" x14ac:dyDescent="0.25">
      <c r="A232" s="249">
        <v>234</v>
      </c>
      <c r="B232" s="244" t="s">
        <v>367</v>
      </c>
      <c r="C232" s="245">
        <v>90</v>
      </c>
      <c r="D232" s="246">
        <f t="shared" si="68"/>
        <v>1.0542499999999999</v>
      </c>
      <c r="E232" s="246">
        <v>12.112</v>
      </c>
      <c r="F232" s="246">
        <v>7.4180000000000001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1.4450000000000001</v>
      </c>
    </row>
    <row r="233" spans="1:16" s="247" customFormat="1" x14ac:dyDescent="0.25">
      <c r="A233" s="249">
        <v>125</v>
      </c>
      <c r="B233" s="244" t="s">
        <v>297</v>
      </c>
      <c r="C233" s="245">
        <v>150</v>
      </c>
      <c r="D233" s="246">
        <f t="shared" si="68"/>
        <v>2.0010833333333333</v>
      </c>
      <c r="E233" s="246">
        <v>2.972</v>
      </c>
      <c r="F233" s="246">
        <v>3.488</v>
      </c>
      <c r="G233" s="246">
        <v>24.013000000000002</v>
      </c>
      <c r="H233" s="246">
        <v>139.626</v>
      </c>
      <c r="I233" s="246">
        <v>0.17699999999999999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30" x14ac:dyDescent="0.25">
      <c r="A234" s="249">
        <v>349</v>
      </c>
      <c r="B234" s="244" t="s">
        <v>364</v>
      </c>
      <c r="C234" s="245">
        <v>200</v>
      </c>
      <c r="D234" s="246">
        <f t="shared" si="68"/>
        <v>0.84541666666666659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1.1000000000000001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x14ac:dyDescent="0.25">
      <c r="A235" s="252"/>
      <c r="B235" s="244" t="s">
        <v>19</v>
      </c>
      <c r="C235" s="245">
        <v>50</v>
      </c>
      <c r="D235" s="246">
        <f t="shared" si="68"/>
        <v>1.425</v>
      </c>
      <c r="E235" s="246">
        <v>3.3</v>
      </c>
      <c r="F235" s="246">
        <v>0.6</v>
      </c>
      <c r="G235" s="246">
        <v>17.100000000000001</v>
      </c>
      <c r="H235" s="246">
        <v>87</v>
      </c>
      <c r="I235" s="246">
        <v>0.1</v>
      </c>
      <c r="J235" s="246"/>
      <c r="K235" s="246">
        <v>3</v>
      </c>
      <c r="L235" s="246">
        <v>1.1000000000000001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idden="1" x14ac:dyDescent="0.25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x14ac:dyDescent="0.25">
      <c r="A237" s="307" t="s">
        <v>20</v>
      </c>
      <c r="B237" s="307"/>
      <c r="C237" s="250">
        <f>SUM(C230:C236)</f>
        <v>800</v>
      </c>
      <c r="D237" s="246">
        <f t="shared" si="68"/>
        <v>7.0409999999999995</v>
      </c>
      <c r="E237" s="251">
        <f>SUM(E230:E236)</f>
        <v>25.474000000000004</v>
      </c>
      <c r="F237" s="251">
        <f t="shared" ref="F237:P237" si="69">SUM(F230:F236)</f>
        <v>16.175999999999998</v>
      </c>
      <c r="G237" s="251">
        <f t="shared" si="69"/>
        <v>84.49199999999999</v>
      </c>
      <c r="H237" s="251">
        <f t="shared" si="69"/>
        <v>587.64599999999996</v>
      </c>
      <c r="I237" s="251">
        <f t="shared" si="69"/>
        <v>0.67099999999999993</v>
      </c>
      <c r="J237" s="251">
        <f t="shared" si="69"/>
        <v>46.532999999999994</v>
      </c>
      <c r="K237" s="251">
        <f t="shared" si="69"/>
        <v>228.16</v>
      </c>
      <c r="L237" s="251">
        <f t="shared" si="69"/>
        <v>7.798</v>
      </c>
      <c r="M237" s="251">
        <f t="shared" si="69"/>
        <v>183.57000000000002</v>
      </c>
      <c r="N237" s="251">
        <f t="shared" si="69"/>
        <v>521.28</v>
      </c>
      <c r="O237" s="251">
        <f t="shared" si="69"/>
        <v>173.34</v>
      </c>
      <c r="P237" s="251">
        <f t="shared" si="69"/>
        <v>7.7220000000000004</v>
      </c>
    </row>
    <row r="238" spans="1:16" s="247" customFormat="1" x14ac:dyDescent="0.25">
      <c r="A238" s="306" t="s">
        <v>43</v>
      </c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</row>
    <row r="239" spans="1:16" s="247" customFormat="1" ht="30" x14ac:dyDescent="0.25">
      <c r="A239" s="252"/>
      <c r="B239" s="244" t="s">
        <v>332</v>
      </c>
      <c r="C239" s="245">
        <v>20</v>
      </c>
      <c r="D239" s="246">
        <f>G239/12</f>
        <v>0.64524999999999999</v>
      </c>
      <c r="E239" s="246">
        <v>1.6459999999999999</v>
      </c>
      <c r="F239" s="246">
        <v>4.4420000000000002</v>
      </c>
      <c r="G239" s="246">
        <v>7.7430000000000003</v>
      </c>
      <c r="H239" s="246">
        <v>78.463999999999999</v>
      </c>
      <c r="I239" s="246">
        <v>3.5999999999999997E-2</v>
      </c>
      <c r="J239" s="246">
        <v>0.86599999999999999</v>
      </c>
      <c r="K239" s="246">
        <v>37.311999999999998</v>
      </c>
      <c r="L239" s="246">
        <v>2.1230000000000002</v>
      </c>
      <c r="M239" s="246">
        <v>24.288</v>
      </c>
      <c r="N239" s="246">
        <v>40.863999999999997</v>
      </c>
      <c r="O239" s="246">
        <v>27.504000000000001</v>
      </c>
      <c r="P239" s="246">
        <v>0.56200000000000006</v>
      </c>
    </row>
    <row r="240" spans="1:16" s="247" customFormat="1" x14ac:dyDescent="0.25">
      <c r="A240" s="245">
        <v>386</v>
      </c>
      <c r="B240" s="244" t="s">
        <v>71</v>
      </c>
      <c r="C240" s="245">
        <v>90</v>
      </c>
      <c r="D240" s="246">
        <f t="shared" ref="D240:D242" si="70"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x14ac:dyDescent="0.25">
      <c r="A241" s="245">
        <v>0</v>
      </c>
      <c r="B241" s="244" t="s">
        <v>66</v>
      </c>
      <c r="C241" s="245">
        <v>150</v>
      </c>
      <c r="D241" s="246">
        <f t="shared" si="70"/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x14ac:dyDescent="0.25">
      <c r="A242" s="307" t="s">
        <v>44</v>
      </c>
      <c r="B242" s="307"/>
      <c r="C242" s="250">
        <f>SUM(C239:C241)</f>
        <v>260</v>
      </c>
      <c r="D242" s="246">
        <f t="shared" si="70"/>
        <v>2.0252500000000002</v>
      </c>
      <c r="E242" s="251">
        <f>SUM(E239:E241)</f>
        <v>6.5360000000000005</v>
      </c>
      <c r="F242" s="251">
        <f t="shared" ref="F242:P242" si="71">SUM(F239:F241)</f>
        <v>6.0919999999999996</v>
      </c>
      <c r="G242" s="251">
        <f t="shared" si="71"/>
        <v>24.303000000000001</v>
      </c>
      <c r="H242" s="251">
        <f t="shared" si="71"/>
        <v>186.76400000000001</v>
      </c>
      <c r="I242" s="251">
        <f t="shared" si="71"/>
        <v>0.126</v>
      </c>
      <c r="J242" s="251">
        <f t="shared" si="71"/>
        <v>58.405999999999999</v>
      </c>
      <c r="K242" s="251">
        <f t="shared" si="71"/>
        <v>46.311999999999998</v>
      </c>
      <c r="L242" s="251">
        <f t="shared" si="71"/>
        <v>2.423</v>
      </c>
      <c r="M242" s="251">
        <f t="shared" si="71"/>
        <v>188.38800000000001</v>
      </c>
      <c r="N242" s="251">
        <f t="shared" si="71"/>
        <v>151.864</v>
      </c>
      <c r="O242" s="251">
        <f t="shared" si="71"/>
        <v>57.504000000000005</v>
      </c>
      <c r="P242" s="251">
        <f t="shared" si="71"/>
        <v>0.80200000000000005</v>
      </c>
    </row>
    <row r="243" spans="1:16" s="247" customFormat="1" x14ac:dyDescent="0.25">
      <c r="A243" s="308" t="s">
        <v>258</v>
      </c>
      <c r="B243" s="308"/>
      <c r="C243" s="254">
        <f>C242+C237+C228+C223</f>
        <v>1905</v>
      </c>
      <c r="D243" s="255">
        <f t="shared" ref="D243:P243" si="72">D242+D237+D228+D223</f>
        <v>15.50625</v>
      </c>
      <c r="E243" s="255">
        <f t="shared" si="72"/>
        <v>57.257000000000005</v>
      </c>
      <c r="F243" s="255">
        <f t="shared" si="72"/>
        <v>46.452999999999996</v>
      </c>
      <c r="G243" s="255">
        <f t="shared" si="72"/>
        <v>186.07499999999999</v>
      </c>
      <c r="H243" s="255">
        <f t="shared" si="72"/>
        <v>1413.1219999999998</v>
      </c>
      <c r="I243" s="255">
        <f t="shared" si="72"/>
        <v>1.258</v>
      </c>
      <c r="J243" s="255">
        <f t="shared" si="72"/>
        <v>198.911</v>
      </c>
      <c r="K243" s="255">
        <f t="shared" si="72"/>
        <v>639.66399999999999</v>
      </c>
      <c r="L243" s="255">
        <f t="shared" si="72"/>
        <v>18.003999999999998</v>
      </c>
      <c r="M243" s="255">
        <f t="shared" si="72"/>
        <v>655.45500000000004</v>
      </c>
      <c r="N243" s="255">
        <f t="shared" si="72"/>
        <v>1139.8810000000001</v>
      </c>
      <c r="O243" s="255">
        <f t="shared" si="72"/>
        <v>418.303</v>
      </c>
      <c r="P243" s="255">
        <f t="shared" si="72"/>
        <v>16.428000000000001</v>
      </c>
    </row>
    <row r="244" spans="1:16" s="247" customFormat="1" x14ac:dyDescent="0.25">
      <c r="A244" s="311" t="s">
        <v>23</v>
      </c>
      <c r="B244" s="311"/>
      <c r="C244" s="311"/>
      <c r="D244" s="311"/>
      <c r="E244" s="311"/>
      <c r="F244" s="311"/>
      <c r="G244" s="311"/>
      <c r="H244" s="311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x14ac:dyDescent="0.25">
      <c r="A245" s="310" t="s">
        <v>33</v>
      </c>
      <c r="B245" s="310" t="s">
        <v>32</v>
      </c>
      <c r="C245" s="310" t="s">
        <v>0</v>
      </c>
      <c r="D245" s="309"/>
      <c r="E245" s="309" t="s">
        <v>1</v>
      </c>
      <c r="F245" s="309"/>
      <c r="G245" s="309"/>
      <c r="H245" s="309" t="s">
        <v>31</v>
      </c>
      <c r="I245" s="309" t="s">
        <v>9</v>
      </c>
      <c r="J245" s="309"/>
      <c r="K245" s="309"/>
      <c r="L245" s="309"/>
      <c r="M245" s="309" t="s">
        <v>10</v>
      </c>
      <c r="N245" s="309"/>
      <c r="O245" s="309"/>
      <c r="P245" s="309"/>
    </row>
    <row r="246" spans="1:16" s="247" customFormat="1" x14ac:dyDescent="0.25">
      <c r="A246" s="310"/>
      <c r="B246" s="310"/>
      <c r="C246" s="310"/>
      <c r="D246" s="309"/>
      <c r="E246" s="256" t="s">
        <v>2</v>
      </c>
      <c r="F246" s="256" t="s">
        <v>3</v>
      </c>
      <c r="G246" s="256" t="s">
        <v>4</v>
      </c>
      <c r="H246" s="309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x14ac:dyDescent="0.25">
      <c r="A247" s="306" t="s">
        <v>21</v>
      </c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</row>
    <row r="248" spans="1:16" s="247" customFormat="1" ht="30" x14ac:dyDescent="0.25">
      <c r="A248" s="264">
        <v>241</v>
      </c>
      <c r="B248" s="244" t="s">
        <v>368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7.0999999999999994E-2</v>
      </c>
      <c r="J248" s="246">
        <v>0.69</v>
      </c>
      <c r="K248" s="246">
        <v>72.64</v>
      </c>
      <c r="L248" s="246">
        <v>0.30499999999999999</v>
      </c>
      <c r="M248" s="246">
        <v>228.5</v>
      </c>
      <c r="N248" s="246">
        <v>315.94</v>
      </c>
      <c r="O248" s="246">
        <v>34.28</v>
      </c>
      <c r="P248" s="246">
        <v>0.88100000000000001</v>
      </c>
    </row>
    <row r="249" spans="1:16" s="247" customFormat="1" x14ac:dyDescent="0.25">
      <c r="A249" s="253">
        <v>326</v>
      </c>
      <c r="B249" s="244" t="s">
        <v>240</v>
      </c>
      <c r="C249" s="245">
        <v>15</v>
      </c>
      <c r="D249" s="246">
        <f t="shared" ref="D249:D253" si="73">G249/12</f>
        <v>8.5000000000000006E-2</v>
      </c>
      <c r="E249" s="246">
        <v>0.104</v>
      </c>
      <c r="F249" s="246">
        <v>6.0000000000000001E-3</v>
      </c>
      <c r="G249" s="246">
        <v>1.02</v>
      </c>
      <c r="H249" s="246">
        <v>4.6399999999999997</v>
      </c>
      <c r="I249" s="246">
        <v>2E-3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6.4000000000000001E-2</v>
      </c>
    </row>
    <row r="250" spans="1:16" s="247" customFormat="1" x14ac:dyDescent="0.25">
      <c r="A250" s="249">
        <v>382</v>
      </c>
      <c r="B250" s="244" t="s">
        <v>60</v>
      </c>
      <c r="C250" s="245">
        <v>200</v>
      </c>
      <c r="D250" s="246">
        <f t="shared" si="73"/>
        <v>0.43441666666666667</v>
      </c>
      <c r="E250" s="246">
        <v>3.88</v>
      </c>
      <c r="F250" s="246">
        <v>3.1</v>
      </c>
      <c r="G250" s="246">
        <v>5.2130000000000001</v>
      </c>
      <c r="H250" s="246">
        <v>65.56</v>
      </c>
      <c r="I250" s="246">
        <v>2.4E-2</v>
      </c>
      <c r="J250" s="246">
        <v>0.6</v>
      </c>
      <c r="K250" s="246">
        <v>10.119999999999999</v>
      </c>
      <c r="L250" s="246">
        <v>1.2E-2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x14ac:dyDescent="0.25">
      <c r="A251" s="252"/>
      <c r="B251" s="244" t="s">
        <v>19</v>
      </c>
      <c r="C251" s="245">
        <v>50</v>
      </c>
      <c r="D251" s="246">
        <f t="shared" si="73"/>
        <v>1.425</v>
      </c>
      <c r="E251" s="246">
        <v>3.3</v>
      </c>
      <c r="F251" s="246">
        <v>0.6</v>
      </c>
      <c r="G251" s="246">
        <v>17.100000000000001</v>
      </c>
      <c r="H251" s="246">
        <v>86.999999999999986</v>
      </c>
      <c r="I251" s="246">
        <v>0.1</v>
      </c>
      <c r="J251" s="246">
        <v>0</v>
      </c>
      <c r="K251" s="246">
        <v>3</v>
      </c>
      <c r="L251" s="246">
        <v>1.1000000000000001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x14ac:dyDescent="0.25">
      <c r="A252" s="252"/>
      <c r="B252" s="244" t="s">
        <v>337</v>
      </c>
      <c r="C252" s="245">
        <v>180</v>
      </c>
      <c r="D252" s="246">
        <f t="shared" si="73"/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7.2000000000000008E-2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x14ac:dyDescent="0.25">
      <c r="A253" s="307" t="s">
        <v>248</v>
      </c>
      <c r="B253" s="307"/>
      <c r="C253" s="250">
        <f>SUM(C248:C252)</f>
        <v>605</v>
      </c>
      <c r="D253" s="246">
        <f t="shared" si="73"/>
        <v>3.863583333333334</v>
      </c>
      <c r="E253" s="251">
        <f t="shared" ref="E253:P253" si="74">SUM(E248:E252)</f>
        <v>43.723999999999997</v>
      </c>
      <c r="F253" s="251">
        <f t="shared" si="74"/>
        <v>18.591000000000001</v>
      </c>
      <c r="G253" s="251">
        <f t="shared" si="74"/>
        <v>46.363000000000007</v>
      </c>
      <c r="H253" s="251">
        <f t="shared" si="74"/>
        <v>540.20799999999997</v>
      </c>
      <c r="I253" s="251">
        <f t="shared" si="74"/>
        <v>0.26900000000000002</v>
      </c>
      <c r="J253" s="251">
        <f t="shared" si="74"/>
        <v>2.63</v>
      </c>
      <c r="K253" s="251">
        <f t="shared" si="74"/>
        <v>133.42000000000002</v>
      </c>
      <c r="L253" s="251">
        <f t="shared" si="74"/>
        <v>1.5270000000000001</v>
      </c>
      <c r="M253" s="251">
        <f t="shared" si="74"/>
        <v>590.31999999999994</v>
      </c>
      <c r="N253" s="251">
        <f t="shared" si="74"/>
        <v>676.06</v>
      </c>
      <c r="O253" s="251">
        <f t="shared" si="74"/>
        <v>116.08</v>
      </c>
      <c r="P253" s="251">
        <f t="shared" si="74"/>
        <v>4.0549999999999997</v>
      </c>
    </row>
    <row r="254" spans="1:16" s="247" customFormat="1" x14ac:dyDescent="0.25">
      <c r="A254" s="306" t="s">
        <v>249</v>
      </c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</row>
    <row r="255" spans="1:16" s="247" customFormat="1" ht="30" x14ac:dyDescent="0.25">
      <c r="A255" s="252"/>
      <c r="B255" s="244" t="s">
        <v>332</v>
      </c>
      <c r="C255" s="245">
        <v>20</v>
      </c>
      <c r="D255" s="246">
        <f>G255/12</f>
        <v>0.64524999999999999</v>
      </c>
      <c r="E255" s="246">
        <v>1.6459999999999999</v>
      </c>
      <c r="F255" s="246">
        <v>4.4420000000000002</v>
      </c>
      <c r="G255" s="246">
        <v>7.7430000000000003</v>
      </c>
      <c r="H255" s="246">
        <v>78.463999999999999</v>
      </c>
      <c r="I255" s="246">
        <v>3.5999999999999997E-2</v>
      </c>
      <c r="J255" s="246">
        <v>0.86599999999999999</v>
      </c>
      <c r="K255" s="246">
        <v>37.311999999999998</v>
      </c>
      <c r="L255" s="246">
        <v>2.1230000000000002</v>
      </c>
      <c r="M255" s="246">
        <v>24.288</v>
      </c>
      <c r="N255" s="246">
        <v>40.863999999999997</v>
      </c>
      <c r="O255" s="246">
        <v>27.504000000000001</v>
      </c>
      <c r="P255" s="246">
        <v>0.56200000000000006</v>
      </c>
    </row>
    <row r="256" spans="1:16" s="247" customFormat="1" x14ac:dyDescent="0.25">
      <c r="A256" s="245">
        <v>386</v>
      </c>
      <c r="B256" s="244" t="s">
        <v>71</v>
      </c>
      <c r="C256" s="245">
        <v>90</v>
      </c>
      <c r="D256" s="246">
        <f t="shared" ref="D256:D258" si="75"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x14ac:dyDescent="0.25">
      <c r="A257" s="245">
        <v>0</v>
      </c>
      <c r="B257" s="244" t="s">
        <v>53</v>
      </c>
      <c r="C257" s="245">
        <v>150</v>
      </c>
      <c r="D257" s="246">
        <f t="shared" si="75"/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4.4999999999999998E-2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x14ac:dyDescent="0.25">
      <c r="A258" s="307" t="s">
        <v>250</v>
      </c>
      <c r="B258" s="307"/>
      <c r="C258" s="250">
        <f>SUM(C255:C257)</f>
        <v>260</v>
      </c>
      <c r="D258" s="246">
        <f t="shared" si="75"/>
        <v>2.3127499999999999</v>
      </c>
      <c r="E258" s="251">
        <f>SUM(E255:E257)</f>
        <v>5.9359999999999999</v>
      </c>
      <c r="F258" s="251">
        <f t="shared" ref="F258:P258" si="76">SUM(F255:F257)</f>
        <v>6.3919999999999995</v>
      </c>
      <c r="G258" s="251">
        <f t="shared" si="76"/>
        <v>27.753</v>
      </c>
      <c r="H258" s="251">
        <f t="shared" si="76"/>
        <v>200.26400000000001</v>
      </c>
      <c r="I258" s="251">
        <f t="shared" si="76"/>
        <v>8.0999999999999989E-2</v>
      </c>
      <c r="J258" s="251">
        <f t="shared" si="76"/>
        <v>16.405999999999999</v>
      </c>
      <c r="K258" s="251">
        <f t="shared" si="76"/>
        <v>53.811999999999998</v>
      </c>
      <c r="L258" s="251">
        <f t="shared" si="76"/>
        <v>2.423</v>
      </c>
      <c r="M258" s="251">
        <f t="shared" si="76"/>
        <v>159.88800000000001</v>
      </c>
      <c r="N258" s="251">
        <f t="shared" si="76"/>
        <v>142.864</v>
      </c>
      <c r="O258" s="251">
        <f t="shared" si="76"/>
        <v>54.504000000000005</v>
      </c>
      <c r="P258" s="251">
        <f t="shared" si="76"/>
        <v>3.952</v>
      </c>
    </row>
    <row r="259" spans="1:16" s="247" customFormat="1" x14ac:dyDescent="0.25">
      <c r="A259" s="306" t="s">
        <v>8</v>
      </c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</row>
    <row r="260" spans="1:16" s="247" customFormat="1" x14ac:dyDescent="0.25">
      <c r="A260" s="249">
        <v>99</v>
      </c>
      <c r="B260" s="244" t="s">
        <v>168</v>
      </c>
      <c r="C260" s="245">
        <v>250</v>
      </c>
      <c r="D260" s="246">
        <f>G260/12</f>
        <v>0.92666666666666664</v>
      </c>
      <c r="E260" s="246">
        <v>1.8779999999999999</v>
      </c>
      <c r="F260" s="246">
        <v>3.2629999999999999</v>
      </c>
      <c r="G260" s="246">
        <v>11.12</v>
      </c>
      <c r="H260" s="246">
        <v>81.873000000000005</v>
      </c>
      <c r="I260" s="246">
        <v>8.5999999999999993E-2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0.80500000000000005</v>
      </c>
    </row>
    <row r="261" spans="1:16" s="247" customFormat="1" ht="30" x14ac:dyDescent="0.25">
      <c r="A261" s="248">
        <v>267</v>
      </c>
      <c r="B261" s="244" t="s">
        <v>369</v>
      </c>
      <c r="C261" s="245">
        <v>90</v>
      </c>
      <c r="D261" s="246">
        <f t="shared" ref="D261:D266" si="77">G261/12</f>
        <v>0.79691666666666672</v>
      </c>
      <c r="E261" s="246">
        <v>18.050999999999998</v>
      </c>
      <c r="F261" s="246">
        <v>31.844000000000001</v>
      </c>
      <c r="G261" s="246">
        <v>9.5630000000000006</v>
      </c>
      <c r="H261" s="246">
        <v>397.05200000000002</v>
      </c>
      <c r="I261" s="246">
        <v>8.4000000000000005E-2</v>
      </c>
      <c r="J261" s="246"/>
      <c r="K261" s="246">
        <v>36.5</v>
      </c>
      <c r="L261" s="246">
        <v>9.032</v>
      </c>
      <c r="M261" s="246">
        <v>20.858000000000001</v>
      </c>
      <c r="N261" s="246">
        <v>178.72399999999999</v>
      </c>
      <c r="O261" s="246">
        <v>24.872</v>
      </c>
      <c r="P261" s="246">
        <v>2.7730000000000001</v>
      </c>
    </row>
    <row r="262" spans="1:16" s="247" customFormat="1" ht="30" x14ac:dyDescent="0.25">
      <c r="A262" s="252"/>
      <c r="B262" s="244" t="s">
        <v>309</v>
      </c>
      <c r="C262" s="245">
        <v>155</v>
      </c>
      <c r="D262" s="246">
        <f t="shared" si="77"/>
        <v>2.1460833333333333</v>
      </c>
      <c r="E262" s="246">
        <v>4.165</v>
      </c>
      <c r="F262" s="246">
        <v>4.0750000000000002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0.68799999999999994</v>
      </c>
      <c r="M262" s="246">
        <v>17.321999999999999</v>
      </c>
      <c r="N262" s="246">
        <v>105.229</v>
      </c>
      <c r="O262" s="246">
        <v>22.567</v>
      </c>
      <c r="P262" s="246">
        <v>1.7809999999999999</v>
      </c>
    </row>
    <row r="263" spans="1:16" s="247" customFormat="1" x14ac:dyDescent="0.25">
      <c r="A263" s="265" t="s">
        <v>319</v>
      </c>
      <c r="B263" s="244" t="s">
        <v>370</v>
      </c>
      <c r="C263" s="245">
        <v>200</v>
      </c>
      <c r="D263" s="246">
        <f t="shared" si="77"/>
        <v>1.5979999999999999</v>
      </c>
      <c r="E263" s="246">
        <v>0.128</v>
      </c>
      <c r="F263" s="246">
        <v>0.12</v>
      </c>
      <c r="G263" s="246">
        <v>19.175999999999998</v>
      </c>
      <c r="H263" s="246">
        <v>79.040000000000006</v>
      </c>
      <c r="I263" s="246">
        <v>8.9999999999999993E-3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9.4600000000000009</v>
      </c>
      <c r="O263" s="246">
        <v>2.7</v>
      </c>
      <c r="P263" s="246">
        <v>0.69</v>
      </c>
    </row>
    <row r="264" spans="1:16" s="247" customFormat="1" x14ac:dyDescent="0.25">
      <c r="A264" s="252"/>
      <c r="B264" s="244" t="s">
        <v>19</v>
      </c>
      <c r="C264" s="245">
        <v>50</v>
      </c>
      <c r="D264" s="246">
        <f t="shared" si="77"/>
        <v>1.425</v>
      </c>
      <c r="E264" s="246">
        <v>3.3</v>
      </c>
      <c r="F264" s="246">
        <v>0.6</v>
      </c>
      <c r="G264" s="246">
        <v>17.100000000000001</v>
      </c>
      <c r="H264" s="246">
        <v>87</v>
      </c>
      <c r="I264" s="246">
        <v>0.1</v>
      </c>
      <c r="J264" s="246"/>
      <c r="K264" s="246">
        <v>3</v>
      </c>
      <c r="L264" s="246">
        <v>1.1000000000000001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idden="1" x14ac:dyDescent="0.25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x14ac:dyDescent="0.25">
      <c r="A266" s="307" t="s">
        <v>20</v>
      </c>
      <c r="B266" s="307"/>
      <c r="C266" s="250">
        <f>SUM(C260:C265)</f>
        <v>745</v>
      </c>
      <c r="D266" s="246">
        <f t="shared" si="77"/>
        <v>6.8926666666666661</v>
      </c>
      <c r="E266" s="251">
        <f>SUM(E260:E265)</f>
        <v>27.521999999999998</v>
      </c>
      <c r="F266" s="251">
        <f t="shared" ref="F266:P266" si="78">SUM(F260:F265)</f>
        <v>39.902000000000001</v>
      </c>
      <c r="G266" s="251">
        <f t="shared" si="78"/>
        <v>82.711999999999989</v>
      </c>
      <c r="H266" s="251">
        <f t="shared" si="78"/>
        <v>801.31</v>
      </c>
      <c r="I266" s="251">
        <f t="shared" si="78"/>
        <v>0.39200000000000002</v>
      </c>
      <c r="J266" s="251">
        <f t="shared" si="78"/>
        <v>24.3</v>
      </c>
      <c r="K266" s="251">
        <f t="shared" si="78"/>
        <v>265</v>
      </c>
      <c r="L266" s="251">
        <f t="shared" si="78"/>
        <v>12.346</v>
      </c>
      <c r="M266" s="251">
        <f t="shared" si="78"/>
        <v>89.36</v>
      </c>
      <c r="N266" s="251">
        <f t="shared" si="78"/>
        <v>424.68299999999999</v>
      </c>
      <c r="O266" s="251">
        <f t="shared" si="78"/>
        <v>95.439000000000007</v>
      </c>
      <c r="P266" s="251">
        <f t="shared" si="78"/>
        <v>7.9989999999999997</v>
      </c>
    </row>
    <row r="267" spans="1:16" s="247" customFormat="1" x14ac:dyDescent="0.25">
      <c r="A267" s="306" t="s">
        <v>43</v>
      </c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</row>
    <row r="268" spans="1:16" s="247" customFormat="1" ht="30" x14ac:dyDescent="0.25">
      <c r="A268" s="252"/>
      <c r="B268" s="244" t="s">
        <v>332</v>
      </c>
      <c r="C268" s="245">
        <v>20</v>
      </c>
      <c r="D268" s="246">
        <f>G268/12</f>
        <v>0.64524999999999999</v>
      </c>
      <c r="E268" s="246">
        <v>1.6459999999999999</v>
      </c>
      <c r="F268" s="246">
        <v>4.4420000000000002</v>
      </c>
      <c r="G268" s="246">
        <v>7.7430000000000003</v>
      </c>
      <c r="H268" s="246">
        <v>78.463999999999999</v>
      </c>
      <c r="I268" s="246">
        <v>3.5999999999999997E-2</v>
      </c>
      <c r="J268" s="246">
        <v>0.86599999999999999</v>
      </c>
      <c r="K268" s="246">
        <v>37.311999999999998</v>
      </c>
      <c r="L268" s="246">
        <v>2.1230000000000002</v>
      </c>
      <c r="M268" s="246">
        <v>24.288</v>
      </c>
      <c r="N268" s="246">
        <v>40.863999999999997</v>
      </c>
      <c r="O268" s="246">
        <v>27.504000000000001</v>
      </c>
      <c r="P268" s="246">
        <v>0.56200000000000006</v>
      </c>
    </row>
    <row r="269" spans="1:16" s="247" customFormat="1" x14ac:dyDescent="0.25">
      <c r="A269" s="245">
        <v>386</v>
      </c>
      <c r="B269" s="244" t="s">
        <v>71</v>
      </c>
      <c r="C269" s="245">
        <v>90</v>
      </c>
      <c r="D269" s="246">
        <f t="shared" ref="D269:D271" si="79"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x14ac:dyDescent="0.25">
      <c r="A270" s="245">
        <v>0</v>
      </c>
      <c r="B270" s="244" t="s">
        <v>53</v>
      </c>
      <c r="C270" s="245">
        <v>150</v>
      </c>
      <c r="D270" s="246">
        <f t="shared" si="79"/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4.4999999999999998E-2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x14ac:dyDescent="0.25">
      <c r="A271" s="307" t="s">
        <v>44</v>
      </c>
      <c r="B271" s="307"/>
      <c r="C271" s="250">
        <f>SUM(C268:C270)</f>
        <v>260</v>
      </c>
      <c r="D271" s="246">
        <f t="shared" si="79"/>
        <v>2.3127499999999999</v>
      </c>
      <c r="E271" s="251">
        <f>SUM(E268:E270)</f>
        <v>5.9359999999999999</v>
      </c>
      <c r="F271" s="251">
        <f t="shared" ref="F271:P271" si="80">SUM(F268:F270)</f>
        <v>6.3919999999999995</v>
      </c>
      <c r="G271" s="251">
        <f t="shared" si="80"/>
        <v>27.753</v>
      </c>
      <c r="H271" s="251">
        <f t="shared" si="80"/>
        <v>200.26400000000001</v>
      </c>
      <c r="I271" s="251">
        <f t="shared" si="80"/>
        <v>8.0999999999999989E-2</v>
      </c>
      <c r="J271" s="251">
        <f t="shared" si="80"/>
        <v>16.405999999999999</v>
      </c>
      <c r="K271" s="251">
        <f t="shared" si="80"/>
        <v>53.811999999999998</v>
      </c>
      <c r="L271" s="251">
        <f t="shared" si="80"/>
        <v>2.423</v>
      </c>
      <c r="M271" s="251">
        <f t="shared" si="80"/>
        <v>159.88800000000001</v>
      </c>
      <c r="N271" s="251">
        <f t="shared" si="80"/>
        <v>142.864</v>
      </c>
      <c r="O271" s="251">
        <f t="shared" si="80"/>
        <v>54.504000000000005</v>
      </c>
      <c r="P271" s="251">
        <f t="shared" si="80"/>
        <v>3.952</v>
      </c>
    </row>
    <row r="272" spans="1:16" s="247" customFormat="1" x14ac:dyDescent="0.25">
      <c r="A272" s="308" t="s">
        <v>259</v>
      </c>
      <c r="B272" s="308"/>
      <c r="C272" s="254">
        <f>C271+C266+C258+C253</f>
        <v>1870</v>
      </c>
      <c r="D272" s="255">
        <f t="shared" ref="D272:P272" si="81">D271+D266+D258+D253</f>
        <v>15.38175</v>
      </c>
      <c r="E272" s="255">
        <f t="shared" si="81"/>
        <v>83.117999999999995</v>
      </c>
      <c r="F272" s="255">
        <f t="shared" si="81"/>
        <v>71.276999999999987</v>
      </c>
      <c r="G272" s="255">
        <f t="shared" si="81"/>
        <v>184.58099999999999</v>
      </c>
      <c r="H272" s="255">
        <f t="shared" si="81"/>
        <v>1742.0459999999998</v>
      </c>
      <c r="I272" s="255">
        <f t="shared" si="81"/>
        <v>0.82299999999999995</v>
      </c>
      <c r="J272" s="255">
        <f t="shared" si="81"/>
        <v>59.742000000000004</v>
      </c>
      <c r="K272" s="255">
        <f t="shared" si="81"/>
        <v>506.04400000000004</v>
      </c>
      <c r="L272" s="255">
        <f t="shared" si="81"/>
        <v>18.719000000000001</v>
      </c>
      <c r="M272" s="255">
        <f t="shared" si="81"/>
        <v>999.4559999999999</v>
      </c>
      <c r="N272" s="255">
        <f t="shared" si="81"/>
        <v>1386.471</v>
      </c>
      <c r="O272" s="255">
        <f t="shared" si="81"/>
        <v>320.52699999999999</v>
      </c>
      <c r="P272" s="255">
        <f t="shared" si="81"/>
        <v>19.957999999999998</v>
      </c>
    </row>
    <row r="273" spans="1:16" s="247" customFormat="1" x14ac:dyDescent="0.25">
      <c r="A273" s="311" t="s">
        <v>22</v>
      </c>
      <c r="B273" s="311"/>
      <c r="C273" s="311"/>
      <c r="D273" s="311"/>
      <c r="E273" s="311"/>
      <c r="F273" s="311"/>
      <c r="G273" s="311"/>
      <c r="H273" s="311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x14ac:dyDescent="0.25">
      <c r="A274" s="310" t="s">
        <v>33</v>
      </c>
      <c r="B274" s="310" t="s">
        <v>32</v>
      </c>
      <c r="C274" s="310" t="s">
        <v>0</v>
      </c>
      <c r="D274" s="309"/>
      <c r="E274" s="309" t="s">
        <v>1</v>
      </c>
      <c r="F274" s="309"/>
      <c r="G274" s="309"/>
      <c r="H274" s="309" t="s">
        <v>31</v>
      </c>
      <c r="I274" s="309" t="s">
        <v>9</v>
      </c>
      <c r="J274" s="309"/>
      <c r="K274" s="309"/>
      <c r="L274" s="309"/>
      <c r="M274" s="309" t="s">
        <v>10</v>
      </c>
      <c r="N274" s="309"/>
      <c r="O274" s="309"/>
      <c r="P274" s="309"/>
    </row>
    <row r="275" spans="1:16" s="247" customFormat="1" x14ac:dyDescent="0.25">
      <c r="A275" s="310"/>
      <c r="B275" s="310"/>
      <c r="C275" s="310"/>
      <c r="D275" s="309"/>
      <c r="E275" s="256" t="s">
        <v>2</v>
      </c>
      <c r="F275" s="256" t="s">
        <v>3</v>
      </c>
      <c r="G275" s="256" t="s">
        <v>4</v>
      </c>
      <c r="H275" s="309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x14ac:dyDescent="0.25">
      <c r="A276" s="306" t="s">
        <v>21</v>
      </c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</row>
    <row r="277" spans="1:16" s="247" customFormat="1" x14ac:dyDescent="0.25">
      <c r="A277" s="248">
        <v>71</v>
      </c>
      <c r="B277" s="244" t="s">
        <v>285</v>
      </c>
      <c r="C277" s="245">
        <v>70</v>
      </c>
      <c r="D277" s="246">
        <f>G277/12</f>
        <v>0.11083333333333334</v>
      </c>
      <c r="E277" s="246">
        <v>0.49</v>
      </c>
      <c r="F277" s="246">
        <v>7.0000000000000007E-2</v>
      </c>
      <c r="G277" s="246">
        <v>1.33</v>
      </c>
      <c r="H277" s="246">
        <v>7.7</v>
      </c>
      <c r="I277" s="246">
        <v>2.1000000000000001E-2</v>
      </c>
      <c r="J277" s="246">
        <v>4.9000000000000004</v>
      </c>
      <c r="K277" s="246"/>
      <c r="L277" s="246">
        <v>7.0000000000000007E-2</v>
      </c>
      <c r="M277" s="246">
        <v>11.9</v>
      </c>
      <c r="N277" s="246">
        <v>21</v>
      </c>
      <c r="O277" s="246">
        <v>9.8000000000000007</v>
      </c>
      <c r="P277" s="246">
        <v>0.35</v>
      </c>
    </row>
    <row r="278" spans="1:16" s="247" customFormat="1" x14ac:dyDescent="0.25">
      <c r="A278" s="249">
        <v>297</v>
      </c>
      <c r="B278" s="244" t="s">
        <v>371</v>
      </c>
      <c r="C278" s="245">
        <v>65</v>
      </c>
      <c r="D278" s="246">
        <f t="shared" ref="D278:D283" si="82">G278/12</f>
        <v>0.40250000000000002</v>
      </c>
      <c r="E278" s="246">
        <v>9.766</v>
      </c>
      <c r="F278" s="246">
        <v>8.827</v>
      </c>
      <c r="G278" s="246">
        <v>4.83</v>
      </c>
      <c r="H278" s="246">
        <v>138.09100000000001</v>
      </c>
      <c r="I278" s="246">
        <v>5.8999999999999997E-2</v>
      </c>
      <c r="J278" s="246">
        <v>0.96</v>
      </c>
      <c r="K278" s="246">
        <v>33.6</v>
      </c>
      <c r="L278" s="246">
        <v>0.71399999999999997</v>
      </c>
      <c r="M278" s="246">
        <v>9.02</v>
      </c>
      <c r="N278" s="246">
        <v>85.52</v>
      </c>
      <c r="O278" s="246">
        <v>12.42</v>
      </c>
      <c r="P278" s="246">
        <v>0.96799999999999997</v>
      </c>
    </row>
    <row r="279" spans="1:16" s="247" customFormat="1" x14ac:dyDescent="0.25">
      <c r="A279" s="248">
        <v>326</v>
      </c>
      <c r="B279" s="244" t="s">
        <v>199</v>
      </c>
      <c r="C279" s="245">
        <v>50</v>
      </c>
      <c r="D279" s="246">
        <f t="shared" si="82"/>
        <v>0.26</v>
      </c>
      <c r="E279" s="246">
        <v>1.073</v>
      </c>
      <c r="F279" s="246">
        <v>2.2799999999999998</v>
      </c>
      <c r="G279" s="246">
        <v>3.12</v>
      </c>
      <c r="H279" s="246">
        <v>37.81</v>
      </c>
      <c r="I279" s="246">
        <v>2.9000000000000001E-2</v>
      </c>
      <c r="J279" s="246">
        <v>0.15</v>
      </c>
      <c r="K279" s="246">
        <v>14.5</v>
      </c>
      <c r="L279" s="246">
        <v>7.4999999999999997E-2</v>
      </c>
      <c r="M279" s="246">
        <v>31.26</v>
      </c>
      <c r="N279" s="246">
        <v>25.98</v>
      </c>
      <c r="O279" s="246">
        <v>3.98</v>
      </c>
      <c r="P279" s="246">
        <v>6.9000000000000006E-2</v>
      </c>
    </row>
    <row r="280" spans="1:16" s="247" customFormat="1" x14ac:dyDescent="0.25">
      <c r="A280" s="249" t="s">
        <v>382</v>
      </c>
      <c r="B280" s="244" t="s">
        <v>378</v>
      </c>
      <c r="C280" s="245">
        <v>150</v>
      </c>
      <c r="D280" s="246">
        <f t="shared" si="82"/>
        <v>0.97549999999999992</v>
      </c>
      <c r="E280" s="246">
        <v>3.8929999999999998</v>
      </c>
      <c r="F280" s="246">
        <v>6.32</v>
      </c>
      <c r="G280" s="246">
        <v>11.706</v>
      </c>
      <c r="H280" s="246">
        <v>121.916</v>
      </c>
      <c r="I280" s="246">
        <v>7.0000000000000007E-2</v>
      </c>
      <c r="J280" s="246">
        <v>81.75</v>
      </c>
      <c r="K280" s="246">
        <v>60</v>
      </c>
      <c r="L280" s="246">
        <v>2.9249999999999998</v>
      </c>
      <c r="M280" s="246">
        <v>86.55</v>
      </c>
      <c r="N280" s="246">
        <v>64.38</v>
      </c>
      <c r="O280" s="246">
        <v>33.840000000000003</v>
      </c>
      <c r="P280" s="246">
        <v>1.302</v>
      </c>
    </row>
    <row r="281" spans="1:16" s="247" customFormat="1" ht="30" x14ac:dyDescent="0.25">
      <c r="A281" s="253">
        <v>379</v>
      </c>
      <c r="B281" s="244" t="s">
        <v>372</v>
      </c>
      <c r="C281" s="245">
        <v>200</v>
      </c>
      <c r="D281" s="246">
        <f t="shared" si="82"/>
        <v>0.44208333333333333</v>
      </c>
      <c r="E281" s="246">
        <v>3.9</v>
      </c>
      <c r="F281" s="246">
        <v>3</v>
      </c>
      <c r="G281" s="246">
        <v>5.3049999999999997</v>
      </c>
      <c r="H281" s="246">
        <v>60</v>
      </c>
      <c r="I281" s="246">
        <v>2.3E-2</v>
      </c>
      <c r="J281" s="246">
        <v>0.78400000000000003</v>
      </c>
      <c r="K281" s="246">
        <v>10</v>
      </c>
      <c r="L281" s="246"/>
      <c r="M281" s="246">
        <v>124.76600000000001</v>
      </c>
      <c r="N281" s="246">
        <v>90</v>
      </c>
      <c r="O281" s="246">
        <v>14</v>
      </c>
      <c r="P281" s="246">
        <v>0.104</v>
      </c>
    </row>
    <row r="282" spans="1:16" s="247" customFormat="1" x14ac:dyDescent="0.25">
      <c r="A282" s="245">
        <v>0</v>
      </c>
      <c r="B282" s="244" t="s">
        <v>66</v>
      </c>
      <c r="C282" s="245">
        <v>100</v>
      </c>
      <c r="D282" s="246">
        <f t="shared" si="82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5.9999999999999991E-2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x14ac:dyDescent="0.25">
      <c r="A283" s="252"/>
      <c r="B283" s="244" t="s">
        <v>19</v>
      </c>
      <c r="C283" s="245">
        <v>40</v>
      </c>
      <c r="D283" s="246">
        <f t="shared" si="82"/>
        <v>1.1399999999999999</v>
      </c>
      <c r="E283" s="246">
        <v>2.64</v>
      </c>
      <c r="F283" s="246">
        <v>0.48</v>
      </c>
      <c r="G283" s="246">
        <v>13.68</v>
      </c>
      <c r="H283" s="246">
        <v>69.599999999999994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x14ac:dyDescent="0.25">
      <c r="A284" s="307" t="s">
        <v>248</v>
      </c>
      <c r="B284" s="307"/>
      <c r="C284" s="250">
        <f>SUM(C277:C283)</f>
        <v>675</v>
      </c>
      <c r="D284" s="246">
        <f t="shared" ref="D284" si="83">G284/12</f>
        <v>3.9559166666666665</v>
      </c>
      <c r="E284" s="251">
        <f t="shared" ref="E284:P284" si="84">SUM(E277:E283)</f>
        <v>22.562000000000001</v>
      </c>
      <c r="F284" s="251">
        <f t="shared" si="84"/>
        <v>21.177</v>
      </c>
      <c r="G284" s="251">
        <f t="shared" si="84"/>
        <v>47.470999999999997</v>
      </c>
      <c r="H284" s="251">
        <f t="shared" si="84"/>
        <v>473.11699999999996</v>
      </c>
      <c r="I284" s="251">
        <f t="shared" si="84"/>
        <v>0.34199999999999997</v>
      </c>
      <c r="J284" s="251">
        <f t="shared" si="84"/>
        <v>126.54400000000001</v>
      </c>
      <c r="K284" s="251">
        <f t="shared" si="84"/>
        <v>120.5</v>
      </c>
      <c r="L284" s="251">
        <f t="shared" si="84"/>
        <v>4.8639999999999999</v>
      </c>
      <c r="M284" s="251">
        <f t="shared" si="84"/>
        <v>312.49600000000004</v>
      </c>
      <c r="N284" s="251">
        <f t="shared" si="84"/>
        <v>367.08</v>
      </c>
      <c r="O284" s="251">
        <f t="shared" si="84"/>
        <v>103.84</v>
      </c>
      <c r="P284" s="251">
        <f t="shared" si="84"/>
        <v>4.4530000000000003</v>
      </c>
    </row>
    <row r="285" spans="1:16" s="247" customFormat="1" x14ac:dyDescent="0.25">
      <c r="A285" s="306" t="s">
        <v>249</v>
      </c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</row>
    <row r="286" spans="1:16" s="247" customFormat="1" ht="30" x14ac:dyDescent="0.25">
      <c r="A286" s="252"/>
      <c r="B286" s="244" t="s">
        <v>332</v>
      </c>
      <c r="C286" s="245">
        <v>20</v>
      </c>
      <c r="D286" s="246">
        <f>G286/12</f>
        <v>0.64524999999999999</v>
      </c>
      <c r="E286" s="246">
        <v>1.6459999999999999</v>
      </c>
      <c r="F286" s="246">
        <v>4.4420000000000002</v>
      </c>
      <c r="G286" s="246">
        <v>7.7430000000000003</v>
      </c>
      <c r="H286" s="246">
        <v>78.463999999999999</v>
      </c>
      <c r="I286" s="246">
        <v>3.5999999999999997E-2</v>
      </c>
      <c r="J286" s="246">
        <v>0.86599999999999999</v>
      </c>
      <c r="K286" s="246">
        <v>37.311999999999998</v>
      </c>
      <c r="L286" s="246">
        <v>2.1230000000000002</v>
      </c>
      <c r="M286" s="246">
        <v>24.288</v>
      </c>
      <c r="N286" s="246">
        <v>40.863999999999997</v>
      </c>
      <c r="O286" s="246">
        <v>27.504000000000001</v>
      </c>
      <c r="P286" s="246">
        <v>0.56200000000000006</v>
      </c>
    </row>
    <row r="287" spans="1:16" s="247" customFormat="1" x14ac:dyDescent="0.25">
      <c r="A287" s="245">
        <v>386</v>
      </c>
      <c r="B287" s="244" t="s">
        <v>71</v>
      </c>
      <c r="C287" s="245">
        <v>90</v>
      </c>
      <c r="D287" s="246">
        <f t="shared" ref="D287:D289" si="85"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x14ac:dyDescent="0.25">
      <c r="A288" s="245">
        <v>0</v>
      </c>
      <c r="B288" s="244" t="s">
        <v>66</v>
      </c>
      <c r="C288" s="245">
        <v>150</v>
      </c>
      <c r="D288" s="246">
        <f t="shared" si="85"/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x14ac:dyDescent="0.25">
      <c r="A289" s="307" t="s">
        <v>250</v>
      </c>
      <c r="B289" s="307"/>
      <c r="C289" s="250">
        <f>SUM(C286:C288)</f>
        <v>260</v>
      </c>
      <c r="D289" s="246">
        <f t="shared" si="85"/>
        <v>2.0252500000000002</v>
      </c>
      <c r="E289" s="251">
        <f>SUM(E286:E288)</f>
        <v>6.5360000000000005</v>
      </c>
      <c r="F289" s="251">
        <f t="shared" ref="F289:P289" si="86">SUM(F286:F288)</f>
        <v>6.0919999999999996</v>
      </c>
      <c r="G289" s="251">
        <f t="shared" si="86"/>
        <v>24.303000000000001</v>
      </c>
      <c r="H289" s="251">
        <f t="shared" si="86"/>
        <v>186.76400000000001</v>
      </c>
      <c r="I289" s="251">
        <f t="shared" si="86"/>
        <v>0.126</v>
      </c>
      <c r="J289" s="251">
        <f t="shared" si="86"/>
        <v>58.405999999999999</v>
      </c>
      <c r="K289" s="251">
        <f t="shared" si="86"/>
        <v>46.311999999999998</v>
      </c>
      <c r="L289" s="251">
        <f t="shared" si="86"/>
        <v>2.423</v>
      </c>
      <c r="M289" s="251">
        <f t="shared" si="86"/>
        <v>188.38800000000001</v>
      </c>
      <c r="N289" s="251">
        <f t="shared" si="86"/>
        <v>151.864</v>
      </c>
      <c r="O289" s="251">
        <f t="shared" si="86"/>
        <v>57.504000000000005</v>
      </c>
      <c r="P289" s="251">
        <f t="shared" si="86"/>
        <v>0.80200000000000005</v>
      </c>
    </row>
    <row r="290" spans="1:16" s="247" customFormat="1" x14ac:dyDescent="0.25">
      <c r="A290" s="306" t="s">
        <v>8</v>
      </c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</row>
    <row r="291" spans="1:16" s="247" customFormat="1" ht="30" x14ac:dyDescent="0.25">
      <c r="A291" s="248">
        <v>82</v>
      </c>
      <c r="B291" s="244" t="s">
        <v>373</v>
      </c>
      <c r="C291" s="245">
        <v>250</v>
      </c>
      <c r="D291" s="246">
        <f>G291/12</f>
        <v>1.1453333333333333</v>
      </c>
      <c r="E291" s="246">
        <v>2.0139999999999998</v>
      </c>
      <c r="F291" s="246">
        <v>5.165</v>
      </c>
      <c r="G291" s="246">
        <v>13.744</v>
      </c>
      <c r="H291" s="246">
        <v>110.485</v>
      </c>
      <c r="I291" s="246">
        <v>6.0999999999999999E-2</v>
      </c>
      <c r="J291" s="246">
        <v>22.1</v>
      </c>
      <c r="K291" s="246">
        <v>200</v>
      </c>
      <c r="L291" s="246">
        <v>2.42</v>
      </c>
      <c r="M291" s="246">
        <v>37.479999999999997</v>
      </c>
      <c r="N291" s="246">
        <v>52.59</v>
      </c>
      <c r="O291" s="246">
        <v>26.02</v>
      </c>
      <c r="P291" s="246">
        <v>1.232</v>
      </c>
    </row>
    <row r="292" spans="1:16" s="247" customFormat="1" ht="30" x14ac:dyDescent="0.25">
      <c r="A292" s="253">
        <v>291</v>
      </c>
      <c r="B292" s="244" t="s">
        <v>374</v>
      </c>
      <c r="C292" s="245">
        <v>250</v>
      </c>
      <c r="D292" s="246">
        <f t="shared" ref="D292:D296" si="87">G292/12</f>
        <v>3.5874166666666665</v>
      </c>
      <c r="E292" s="246">
        <v>31.664999999999999</v>
      </c>
      <c r="F292" s="246">
        <v>12.728999999999999</v>
      </c>
      <c r="G292" s="246">
        <v>43.048999999999999</v>
      </c>
      <c r="H292" s="246">
        <v>415.68599999999998</v>
      </c>
      <c r="I292" s="246">
        <v>0.20699999999999999</v>
      </c>
      <c r="J292" s="246">
        <v>8.27</v>
      </c>
      <c r="K292" s="246">
        <v>328.4</v>
      </c>
      <c r="L292" s="246">
        <v>3.82</v>
      </c>
      <c r="M292" s="246">
        <v>54.473999999999997</v>
      </c>
      <c r="N292" s="246">
        <v>405.738</v>
      </c>
      <c r="O292" s="246">
        <v>58.316000000000003</v>
      </c>
      <c r="P292" s="246">
        <v>3.0760000000000001</v>
      </c>
    </row>
    <row r="293" spans="1:16" s="247" customFormat="1" ht="30" x14ac:dyDescent="0.25">
      <c r="A293" s="249">
        <v>349</v>
      </c>
      <c r="B293" s="244" t="s">
        <v>363</v>
      </c>
      <c r="C293" s="245">
        <v>200</v>
      </c>
      <c r="D293" s="246">
        <f t="shared" si="87"/>
        <v>0.84541666666666659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1.1000000000000001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x14ac:dyDescent="0.25">
      <c r="A294" s="252"/>
      <c r="B294" s="244" t="s">
        <v>19</v>
      </c>
      <c r="C294" s="245">
        <v>50</v>
      </c>
      <c r="D294" s="246">
        <f t="shared" si="87"/>
        <v>1.425</v>
      </c>
      <c r="E294" s="246">
        <v>3.3</v>
      </c>
      <c r="F294" s="246">
        <v>0.6</v>
      </c>
      <c r="G294" s="246">
        <v>17.100000000000001</v>
      </c>
      <c r="H294" s="246">
        <v>87</v>
      </c>
      <c r="I294" s="246">
        <v>0.1</v>
      </c>
      <c r="J294" s="246"/>
      <c r="K294" s="246">
        <v>3</v>
      </c>
      <c r="L294" s="246">
        <v>1.1000000000000001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x14ac:dyDescent="0.25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x14ac:dyDescent="0.25">
      <c r="A296" s="307" t="s">
        <v>20</v>
      </c>
      <c r="B296" s="307"/>
      <c r="C296" s="250">
        <f>SUM(C291:C295)</f>
        <v>750</v>
      </c>
      <c r="D296" s="246">
        <f t="shared" si="87"/>
        <v>7.0031666666666679</v>
      </c>
      <c r="E296" s="251">
        <f>SUM(E291:E295)</f>
        <v>37.759</v>
      </c>
      <c r="F296" s="251">
        <f t="shared" ref="F296:P296" si="88">SUM(F291:F295)</f>
        <v>18.553999999999998</v>
      </c>
      <c r="G296" s="251">
        <f t="shared" si="88"/>
        <v>84.038000000000011</v>
      </c>
      <c r="H296" s="251">
        <f t="shared" si="88"/>
        <v>658.57099999999991</v>
      </c>
      <c r="I296" s="251">
        <f t="shared" si="88"/>
        <v>0.38800000000000001</v>
      </c>
      <c r="J296" s="251">
        <f t="shared" si="88"/>
        <v>31.17</v>
      </c>
      <c r="K296" s="251">
        <f t="shared" si="88"/>
        <v>531.4</v>
      </c>
      <c r="L296" s="251">
        <f t="shared" si="88"/>
        <v>8.44</v>
      </c>
      <c r="M296" s="251">
        <f t="shared" si="88"/>
        <v>141.45400000000001</v>
      </c>
      <c r="N296" s="251">
        <f t="shared" si="88"/>
        <v>566.52800000000002</v>
      </c>
      <c r="O296" s="251">
        <f t="shared" si="88"/>
        <v>128.83600000000001</v>
      </c>
      <c r="P296" s="251">
        <f t="shared" si="88"/>
        <v>6.8979999999999997</v>
      </c>
    </row>
    <row r="297" spans="1:16" s="247" customFormat="1" x14ac:dyDescent="0.25">
      <c r="A297" s="306" t="s">
        <v>43</v>
      </c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</row>
    <row r="298" spans="1:16" s="247" customFormat="1" ht="30" x14ac:dyDescent="0.25">
      <c r="A298" s="252"/>
      <c r="B298" s="244" t="s">
        <v>332</v>
      </c>
      <c r="C298" s="245">
        <v>20</v>
      </c>
      <c r="D298" s="246">
        <f>G298/12</f>
        <v>0.64524999999999999</v>
      </c>
      <c r="E298" s="246">
        <v>1.6459999999999999</v>
      </c>
      <c r="F298" s="246">
        <v>4.4420000000000002</v>
      </c>
      <c r="G298" s="246">
        <v>7.7430000000000003</v>
      </c>
      <c r="H298" s="246">
        <v>78.463999999999999</v>
      </c>
      <c r="I298" s="246">
        <v>3.5999999999999997E-2</v>
      </c>
      <c r="J298" s="246">
        <v>0.86599999999999999</v>
      </c>
      <c r="K298" s="246">
        <v>37.311999999999998</v>
      </c>
      <c r="L298" s="246">
        <v>2.1230000000000002</v>
      </c>
      <c r="M298" s="246">
        <v>24.288</v>
      </c>
      <c r="N298" s="246">
        <v>40.863999999999997</v>
      </c>
      <c r="O298" s="246">
        <v>27.504000000000001</v>
      </c>
      <c r="P298" s="246">
        <v>0.56200000000000006</v>
      </c>
    </row>
    <row r="299" spans="1:16" s="247" customFormat="1" x14ac:dyDescent="0.25">
      <c r="A299" s="245">
        <v>386</v>
      </c>
      <c r="B299" s="244" t="s">
        <v>71</v>
      </c>
      <c r="C299" s="245">
        <v>90</v>
      </c>
      <c r="D299" s="246">
        <f t="shared" ref="D299:D301" si="89"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x14ac:dyDescent="0.25">
      <c r="A300" s="245">
        <v>0</v>
      </c>
      <c r="B300" s="244" t="s">
        <v>66</v>
      </c>
      <c r="C300" s="245">
        <v>150</v>
      </c>
      <c r="D300" s="246">
        <f t="shared" si="89"/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x14ac:dyDescent="0.25">
      <c r="A301" s="307" t="s">
        <v>44</v>
      </c>
      <c r="B301" s="307"/>
      <c r="C301" s="250">
        <f>SUM(C298:C300)</f>
        <v>260</v>
      </c>
      <c r="D301" s="246">
        <f t="shared" si="89"/>
        <v>2.0252500000000002</v>
      </c>
      <c r="E301" s="251">
        <f>SUM(E298:E300)</f>
        <v>6.5360000000000005</v>
      </c>
      <c r="F301" s="251">
        <f t="shared" ref="F301:P301" si="90">SUM(F298:F300)</f>
        <v>6.0919999999999996</v>
      </c>
      <c r="G301" s="251">
        <f t="shared" si="90"/>
        <v>24.303000000000001</v>
      </c>
      <c r="H301" s="251">
        <f t="shared" si="90"/>
        <v>186.76400000000001</v>
      </c>
      <c r="I301" s="251">
        <f t="shared" si="90"/>
        <v>0.126</v>
      </c>
      <c r="J301" s="251">
        <f t="shared" si="90"/>
        <v>58.405999999999999</v>
      </c>
      <c r="K301" s="251">
        <f t="shared" si="90"/>
        <v>46.311999999999998</v>
      </c>
      <c r="L301" s="251">
        <f t="shared" si="90"/>
        <v>2.423</v>
      </c>
      <c r="M301" s="251">
        <f t="shared" si="90"/>
        <v>188.38800000000001</v>
      </c>
      <c r="N301" s="251">
        <f t="shared" si="90"/>
        <v>151.864</v>
      </c>
      <c r="O301" s="251">
        <f t="shared" si="90"/>
        <v>57.504000000000005</v>
      </c>
      <c r="P301" s="251">
        <f t="shared" si="90"/>
        <v>0.80200000000000005</v>
      </c>
    </row>
    <row r="302" spans="1:16" s="247" customFormat="1" x14ac:dyDescent="0.25">
      <c r="A302" s="308" t="s">
        <v>260</v>
      </c>
      <c r="B302" s="308"/>
      <c r="C302" s="254">
        <f>C301+C296+C289+C284</f>
        <v>1945</v>
      </c>
      <c r="D302" s="255">
        <f>D301+D296+D289+D284</f>
        <v>15.009583333333335</v>
      </c>
      <c r="E302" s="255">
        <f t="shared" ref="E302:P302" si="91">E301+E296+E289+E284</f>
        <v>73.393000000000001</v>
      </c>
      <c r="F302" s="255">
        <f t="shared" si="91"/>
        <v>51.914999999999992</v>
      </c>
      <c r="G302" s="255">
        <f t="shared" si="91"/>
        <v>180.11500000000001</v>
      </c>
      <c r="H302" s="255">
        <f t="shared" si="91"/>
        <v>1505.2159999999999</v>
      </c>
      <c r="I302" s="255">
        <f t="shared" si="91"/>
        <v>0.98199999999999998</v>
      </c>
      <c r="J302" s="255">
        <f t="shared" si="91"/>
        <v>274.52600000000001</v>
      </c>
      <c r="K302" s="255">
        <f t="shared" si="91"/>
        <v>744.524</v>
      </c>
      <c r="L302" s="255">
        <f t="shared" si="91"/>
        <v>18.149999999999999</v>
      </c>
      <c r="M302" s="255">
        <f t="shared" si="91"/>
        <v>830.72600000000011</v>
      </c>
      <c r="N302" s="255">
        <f t="shared" si="91"/>
        <v>1237.336</v>
      </c>
      <c r="O302" s="255">
        <f t="shared" si="91"/>
        <v>347.68400000000008</v>
      </c>
      <c r="P302" s="255">
        <f t="shared" si="91"/>
        <v>12.954999999999998</v>
      </c>
    </row>
    <row r="303" spans="1:16" s="247" customFormat="1" x14ac:dyDescent="0.25">
      <c r="A303" s="308" t="s">
        <v>34</v>
      </c>
      <c r="B303" s="308"/>
      <c r="C303" s="254">
        <f>C302+C272+C243+C211+C181+C151+C122+C93+C63+C33</f>
        <v>19642</v>
      </c>
      <c r="D303" s="255">
        <f t="shared" ref="D303:P303" si="92">D302+D272+D243+D211+D181+D151+D122+D93+D63+D33</f>
        <v>146.94575</v>
      </c>
      <c r="E303" s="255">
        <f t="shared" si="92"/>
        <v>687.78199999999993</v>
      </c>
      <c r="F303" s="255">
        <f t="shared" si="92"/>
        <v>512.99399999999991</v>
      </c>
      <c r="G303" s="255">
        <f t="shared" si="92"/>
        <v>1763.3489999999999</v>
      </c>
      <c r="H303" s="255">
        <f t="shared" si="92"/>
        <v>14678.348</v>
      </c>
      <c r="I303" s="255">
        <f t="shared" si="92"/>
        <v>10.383999999999999</v>
      </c>
      <c r="J303" s="255">
        <f t="shared" si="92"/>
        <v>1855.9929999999999</v>
      </c>
      <c r="K303" s="255">
        <f t="shared" si="92"/>
        <v>6718.9579999999996</v>
      </c>
      <c r="L303" s="255">
        <f t="shared" si="92"/>
        <v>163.41499999999999</v>
      </c>
      <c r="M303" s="255">
        <f t="shared" si="92"/>
        <v>7802.6940000000004</v>
      </c>
      <c r="N303" s="255">
        <f t="shared" si="92"/>
        <v>11988.498999999998</v>
      </c>
      <c r="O303" s="255">
        <f t="shared" si="92"/>
        <v>3685.59</v>
      </c>
      <c r="P303" s="255">
        <f t="shared" si="92"/>
        <v>187.078</v>
      </c>
    </row>
    <row r="305" spans="1:16" x14ac:dyDescent="0.25">
      <c r="D305" s="288" t="s">
        <v>384</v>
      </c>
      <c r="E305" s="289">
        <v>10</v>
      </c>
    </row>
    <row r="306" spans="1:16" s="267" customFormat="1" x14ac:dyDescent="0.25">
      <c r="A306" s="302"/>
      <c r="B306" s="303"/>
      <c r="C306" s="300" t="s">
        <v>0</v>
      </c>
      <c r="D306" s="297" t="s">
        <v>55</v>
      </c>
      <c r="E306" s="299" t="s">
        <v>1</v>
      </c>
      <c r="F306" s="299"/>
      <c r="G306" s="299"/>
      <c r="H306" s="300" t="s">
        <v>31</v>
      </c>
      <c r="I306" s="299" t="s">
        <v>9</v>
      </c>
      <c r="J306" s="299"/>
      <c r="K306" s="299"/>
      <c r="L306" s="299"/>
      <c r="M306" s="305" t="s">
        <v>10</v>
      </c>
      <c r="N306" s="305"/>
      <c r="O306" s="305"/>
      <c r="P306" s="305"/>
    </row>
    <row r="307" spans="1:16" s="267" customFormat="1" x14ac:dyDescent="0.25">
      <c r="A307" s="304"/>
      <c r="B307" s="304"/>
      <c r="C307" s="301"/>
      <c r="D307" s="298"/>
      <c r="E307" s="268" t="s">
        <v>2</v>
      </c>
      <c r="F307" s="268" t="s">
        <v>3</v>
      </c>
      <c r="G307" s="268" t="s">
        <v>4</v>
      </c>
      <c r="H307" s="301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x14ac:dyDescent="0.25">
      <c r="A308" s="293" t="s">
        <v>38</v>
      </c>
      <c r="B308" s="294"/>
      <c r="C308" s="269">
        <f t="shared" ref="C308:P308" si="93">C14+C43+C74+C103+C132+C162+C192+C223+C253+C284</f>
        <v>6267</v>
      </c>
      <c r="D308" s="270">
        <f t="shared" si="93"/>
        <v>44.386499999999998</v>
      </c>
      <c r="E308" s="270">
        <f>E14+E43+E74+E103+E132+E162+E192+E223+E253+E284</f>
        <v>248.40100000000004</v>
      </c>
      <c r="F308" s="270">
        <f t="shared" si="93"/>
        <v>177.97499999999999</v>
      </c>
      <c r="G308" s="270">
        <f t="shared" si="93"/>
        <v>532.63799999999992</v>
      </c>
      <c r="H308" s="270">
        <f t="shared" si="93"/>
        <v>4772.7919999999995</v>
      </c>
      <c r="I308" s="270">
        <f t="shared" si="93"/>
        <v>3.6540000000000004</v>
      </c>
      <c r="J308" s="270">
        <f t="shared" si="93"/>
        <v>475.22699999999998</v>
      </c>
      <c r="K308" s="270">
        <f t="shared" si="93"/>
        <v>1717.768</v>
      </c>
      <c r="L308" s="270">
        <f t="shared" si="93"/>
        <v>39.448</v>
      </c>
      <c r="M308" s="270">
        <f t="shared" si="93"/>
        <v>2538.3209999999999</v>
      </c>
      <c r="N308" s="270">
        <f t="shared" si="93"/>
        <v>4260.24</v>
      </c>
      <c r="O308" s="270">
        <f t="shared" si="93"/>
        <v>1172.1299999999999</v>
      </c>
      <c r="P308" s="270">
        <f t="shared" si="93"/>
        <v>63.609000000000002</v>
      </c>
    </row>
    <row r="309" spans="1:16" s="267" customFormat="1" x14ac:dyDescent="0.25">
      <c r="A309" s="291" t="s">
        <v>39</v>
      </c>
      <c r="B309" s="292"/>
      <c r="C309" s="269">
        <f>C308/10</f>
        <v>626.70000000000005</v>
      </c>
      <c r="D309" s="270">
        <f>D308/10</f>
        <v>4.43865</v>
      </c>
      <c r="E309" s="270">
        <f>E308/$E$305</f>
        <v>24.840100000000003</v>
      </c>
      <c r="F309" s="270">
        <f t="shared" ref="F309:P309" si="94">F308/$E$305</f>
        <v>17.797499999999999</v>
      </c>
      <c r="G309" s="270">
        <f t="shared" si="94"/>
        <v>53.263799999999989</v>
      </c>
      <c r="H309" s="270">
        <f t="shared" si="94"/>
        <v>477.27919999999995</v>
      </c>
      <c r="I309" s="270">
        <f t="shared" si="94"/>
        <v>0.36540000000000006</v>
      </c>
      <c r="J309" s="270">
        <f t="shared" si="94"/>
        <v>47.5227</v>
      </c>
      <c r="K309" s="270">
        <f t="shared" si="94"/>
        <v>171.77680000000001</v>
      </c>
      <c r="L309" s="270">
        <f t="shared" si="94"/>
        <v>3.9447999999999999</v>
      </c>
      <c r="M309" s="270">
        <f t="shared" si="94"/>
        <v>253.8321</v>
      </c>
      <c r="N309" s="270">
        <f t="shared" si="94"/>
        <v>426.024</v>
      </c>
      <c r="O309" s="270">
        <f t="shared" si="94"/>
        <v>117.21299999999999</v>
      </c>
      <c r="P309" s="270">
        <f t="shared" si="94"/>
        <v>6.3609</v>
      </c>
    </row>
    <row r="310" spans="1:16" s="267" customFormat="1" x14ac:dyDescent="0.25">
      <c r="A310" s="291" t="s">
        <v>5</v>
      </c>
      <c r="B310" s="292"/>
      <c r="C310" s="271"/>
      <c r="D310" s="272"/>
      <c r="E310" s="273">
        <f>4*E309/$H$309</f>
        <v>0.20818087190893722</v>
      </c>
      <c r="F310" s="273">
        <f t="shared" ref="F310:G310" si="95">4*F309/$H$309</f>
        <v>0.14915797713371964</v>
      </c>
      <c r="G310" s="273">
        <f t="shared" si="95"/>
        <v>0.44639531745778988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x14ac:dyDescent="0.25">
      <c r="A311" s="291" t="s">
        <v>288</v>
      </c>
      <c r="B311" s="292"/>
      <c r="C311" s="271"/>
      <c r="D311" s="272"/>
      <c r="E311" s="276">
        <f>E309/E327</f>
        <v>0.26425638297872345</v>
      </c>
      <c r="F311" s="276">
        <f t="shared" ref="F311:P311" si="96">F309/F327</f>
        <v>0.26172794117647058</v>
      </c>
      <c r="G311" s="276">
        <f t="shared" si="96"/>
        <v>0.20175681818181815</v>
      </c>
      <c r="H311" s="276">
        <f t="shared" si="96"/>
        <v>0.23327429130009772</v>
      </c>
      <c r="I311" s="276">
        <f t="shared" si="96"/>
        <v>0.30450000000000005</v>
      </c>
      <c r="J311" s="276">
        <f t="shared" si="96"/>
        <v>0.792045</v>
      </c>
      <c r="K311" s="276">
        <f t="shared" si="96"/>
        <v>0.24539542857142857</v>
      </c>
      <c r="L311" s="276">
        <f t="shared" si="96"/>
        <v>0.39448</v>
      </c>
      <c r="M311" s="276">
        <f t="shared" si="96"/>
        <v>0.23075645454545454</v>
      </c>
      <c r="N311" s="276">
        <f t="shared" si="96"/>
        <v>0.38729454545454545</v>
      </c>
      <c r="O311" s="276">
        <f t="shared" si="96"/>
        <v>0.46885199999999999</v>
      </c>
      <c r="P311" s="276">
        <f t="shared" si="96"/>
        <v>0.53007499999999996</v>
      </c>
    </row>
    <row r="312" spans="1:16" s="267" customFormat="1" x14ac:dyDescent="0.25">
      <c r="A312" s="293" t="s">
        <v>261</v>
      </c>
      <c r="B312" s="294"/>
      <c r="C312" s="269">
        <f t="shared" ref="C312:P312" si="97">C19+C48+C79+C108+C137+C167+C197+C228+C258+C289</f>
        <v>2600</v>
      </c>
      <c r="D312" s="270">
        <f t="shared" si="97"/>
        <v>21.4025</v>
      </c>
      <c r="E312" s="270">
        <f t="shared" si="97"/>
        <v>62.960000000000008</v>
      </c>
      <c r="F312" s="270">
        <f t="shared" si="97"/>
        <v>62.11999999999999</v>
      </c>
      <c r="G312" s="270">
        <f t="shared" si="97"/>
        <v>256.83</v>
      </c>
      <c r="H312" s="270">
        <f t="shared" si="97"/>
        <v>1921.6400000000003</v>
      </c>
      <c r="I312" s="270">
        <f t="shared" si="97"/>
        <v>1.0799999999999998</v>
      </c>
      <c r="J312" s="270">
        <f t="shared" si="97"/>
        <v>416.06</v>
      </c>
      <c r="K312" s="270">
        <f t="shared" si="97"/>
        <v>493.12000000000006</v>
      </c>
      <c r="L312" s="270">
        <f t="shared" si="97"/>
        <v>24.230000000000004</v>
      </c>
      <c r="M312" s="270">
        <f t="shared" si="97"/>
        <v>1769.8799999999997</v>
      </c>
      <c r="N312" s="270">
        <f t="shared" si="97"/>
        <v>1482.64</v>
      </c>
      <c r="O312" s="270">
        <f t="shared" si="97"/>
        <v>563.04000000000008</v>
      </c>
      <c r="P312" s="270">
        <f t="shared" si="97"/>
        <v>20.619999999999997</v>
      </c>
    </row>
    <row r="313" spans="1:16" s="267" customFormat="1" x14ac:dyDescent="0.25">
      <c r="A313" s="291" t="s">
        <v>39</v>
      </c>
      <c r="B313" s="292"/>
      <c r="C313" s="269">
        <f>C312/10</f>
        <v>260</v>
      </c>
      <c r="D313" s="270">
        <f>D312/$E$305</f>
        <v>2.14025</v>
      </c>
      <c r="E313" s="270">
        <f t="shared" ref="E313:P313" si="98">E312/$E$305</f>
        <v>6.2960000000000012</v>
      </c>
      <c r="F313" s="270">
        <f t="shared" si="98"/>
        <v>6.2119999999999989</v>
      </c>
      <c r="G313" s="270">
        <f t="shared" si="98"/>
        <v>25.683</v>
      </c>
      <c r="H313" s="270">
        <f t="shared" si="98"/>
        <v>192.16400000000004</v>
      </c>
      <c r="I313" s="270">
        <f t="shared" si="98"/>
        <v>0.10799999999999998</v>
      </c>
      <c r="J313" s="270">
        <f t="shared" si="98"/>
        <v>41.606000000000002</v>
      </c>
      <c r="K313" s="270">
        <f t="shared" si="98"/>
        <v>49.312000000000005</v>
      </c>
      <c r="L313" s="270">
        <f t="shared" si="98"/>
        <v>2.4230000000000005</v>
      </c>
      <c r="M313" s="270">
        <f t="shared" si="98"/>
        <v>176.98799999999997</v>
      </c>
      <c r="N313" s="270">
        <f t="shared" si="98"/>
        <v>148.26400000000001</v>
      </c>
      <c r="O313" s="270">
        <f t="shared" si="98"/>
        <v>56.304000000000009</v>
      </c>
      <c r="P313" s="270">
        <f t="shared" si="98"/>
        <v>2.0619999999999998</v>
      </c>
    </row>
    <row r="314" spans="1:16" s="267" customFormat="1" x14ac:dyDescent="0.25">
      <c r="A314" s="291" t="s">
        <v>5</v>
      </c>
      <c r="B314" s="292"/>
      <c r="C314" s="271"/>
      <c r="D314" s="272"/>
      <c r="E314" s="277">
        <f>4*E313/$H$313</f>
        <v>0.13105472408983992</v>
      </c>
      <c r="F314" s="277">
        <f t="shared" ref="F314:G314" si="99">4*F313/$H$313</f>
        <v>0.129306217605795</v>
      </c>
      <c r="G314" s="277">
        <f t="shared" si="99"/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x14ac:dyDescent="0.25">
      <c r="A315" s="291" t="s">
        <v>288</v>
      </c>
      <c r="B315" s="292"/>
      <c r="C315" s="269"/>
      <c r="D315" s="270"/>
      <c r="E315" s="276">
        <f>E313/E327</f>
        <v>6.6978723404255328E-2</v>
      </c>
      <c r="F315" s="276">
        <f t="shared" ref="F315:P315" si="100">F313/F327</f>
        <v>9.1352941176470567E-2</v>
      </c>
      <c r="G315" s="276">
        <f t="shared" si="100"/>
        <v>9.7284090909090903E-2</v>
      </c>
      <c r="H315" s="276">
        <f t="shared" si="100"/>
        <v>9.3921798631476067E-2</v>
      </c>
      <c r="I315" s="276">
        <f t="shared" si="100"/>
        <v>0.09</v>
      </c>
      <c r="J315" s="276">
        <f t="shared" si="100"/>
        <v>0.69343333333333335</v>
      </c>
      <c r="K315" s="276">
        <f t="shared" si="100"/>
        <v>7.0445714285714292E-2</v>
      </c>
      <c r="L315" s="276">
        <f t="shared" si="100"/>
        <v>0.24230000000000004</v>
      </c>
      <c r="M315" s="276">
        <f t="shared" si="100"/>
        <v>0.1608981818181818</v>
      </c>
      <c r="N315" s="276">
        <f t="shared" si="100"/>
        <v>0.13478545454545454</v>
      </c>
      <c r="O315" s="276">
        <f t="shared" si="100"/>
        <v>0.22521600000000003</v>
      </c>
      <c r="P315" s="276">
        <f t="shared" si="100"/>
        <v>0.17183333333333331</v>
      </c>
    </row>
    <row r="316" spans="1:16" s="267" customFormat="1" x14ac:dyDescent="0.25">
      <c r="A316" s="293" t="s">
        <v>237</v>
      </c>
      <c r="B316" s="294"/>
      <c r="C316" s="269">
        <f t="shared" ref="C316:P316" si="101">C27+C57+C87+C116+C145+C175+C205+C237+C266+C296</f>
        <v>8175</v>
      </c>
      <c r="D316" s="270">
        <f t="shared" si="101"/>
        <v>59.754249999999992</v>
      </c>
      <c r="E316" s="270">
        <f t="shared" si="101"/>
        <v>313.46100000000001</v>
      </c>
      <c r="F316" s="270">
        <f t="shared" si="101"/>
        <v>210.77899999999997</v>
      </c>
      <c r="G316" s="270">
        <f t="shared" si="101"/>
        <v>717.05099999999993</v>
      </c>
      <c r="H316" s="270">
        <f t="shared" si="101"/>
        <v>6062.2759999999998</v>
      </c>
      <c r="I316" s="270">
        <f t="shared" si="101"/>
        <v>4.5699999999999994</v>
      </c>
      <c r="J316" s="270">
        <f t="shared" si="101"/>
        <v>548.64599999999984</v>
      </c>
      <c r="K316" s="270">
        <f t="shared" si="101"/>
        <v>4014.95</v>
      </c>
      <c r="L316" s="270">
        <f t="shared" si="101"/>
        <v>75.507000000000005</v>
      </c>
      <c r="M316" s="270">
        <f t="shared" si="101"/>
        <v>1724.6129999999996</v>
      </c>
      <c r="N316" s="270">
        <f t="shared" si="101"/>
        <v>4762.9790000000003</v>
      </c>
      <c r="O316" s="270">
        <f t="shared" si="101"/>
        <v>1387.3799999999999</v>
      </c>
      <c r="P316" s="270">
        <f t="shared" si="101"/>
        <v>82.228999999999985</v>
      </c>
    </row>
    <row r="317" spans="1:16" s="267" customFormat="1" x14ac:dyDescent="0.25">
      <c r="A317" s="291" t="s">
        <v>40</v>
      </c>
      <c r="B317" s="292"/>
      <c r="C317" s="269">
        <f>C316/10</f>
        <v>817.5</v>
      </c>
      <c r="D317" s="270">
        <f>D316/$E$305</f>
        <v>5.9754249999999995</v>
      </c>
      <c r="E317" s="270">
        <f t="shared" ref="E317:P317" si="102">E316/$E$305</f>
        <v>31.3461</v>
      </c>
      <c r="F317" s="270">
        <f t="shared" si="102"/>
        <v>21.077899999999996</v>
      </c>
      <c r="G317" s="270">
        <f t="shared" si="102"/>
        <v>71.705099999999987</v>
      </c>
      <c r="H317" s="270">
        <f t="shared" si="102"/>
        <v>606.22759999999994</v>
      </c>
      <c r="I317" s="270">
        <f t="shared" si="102"/>
        <v>0.45699999999999996</v>
      </c>
      <c r="J317" s="270">
        <f t="shared" si="102"/>
        <v>54.864599999999982</v>
      </c>
      <c r="K317" s="270">
        <f t="shared" si="102"/>
        <v>401.495</v>
      </c>
      <c r="L317" s="270">
        <f t="shared" si="102"/>
        <v>7.5507000000000009</v>
      </c>
      <c r="M317" s="270">
        <f t="shared" si="102"/>
        <v>172.46129999999997</v>
      </c>
      <c r="N317" s="270">
        <f t="shared" si="102"/>
        <v>476.29790000000003</v>
      </c>
      <c r="O317" s="270">
        <f t="shared" si="102"/>
        <v>138.738</v>
      </c>
      <c r="P317" s="270">
        <f t="shared" si="102"/>
        <v>8.2228999999999992</v>
      </c>
    </row>
    <row r="318" spans="1:16" s="267" customFormat="1" x14ac:dyDescent="0.25">
      <c r="A318" s="291" t="s">
        <v>5</v>
      </c>
      <c r="B318" s="292"/>
      <c r="C318" s="279"/>
      <c r="D318" s="270"/>
      <c r="E318" s="273">
        <f>4*E317/$H$317</f>
        <v>0.20682727081379998</v>
      </c>
      <c r="F318" s="273">
        <f t="shared" ref="F318:G318" si="103">4*F317/$H$317</f>
        <v>0.13907581904881927</v>
      </c>
      <c r="G318" s="273">
        <f t="shared" si="103"/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x14ac:dyDescent="0.25">
      <c r="A319" s="291" t="s">
        <v>288</v>
      </c>
      <c r="B319" s="292"/>
      <c r="C319" s="279"/>
      <c r="D319" s="270"/>
      <c r="E319" s="276">
        <f>E317/E327</f>
        <v>0.33346914893617019</v>
      </c>
      <c r="F319" s="276">
        <f t="shared" ref="F319:P319" si="104">F317/F327</f>
        <v>0.30996911764705876</v>
      </c>
      <c r="G319" s="276">
        <f t="shared" si="104"/>
        <v>0.27161022727272721</v>
      </c>
      <c r="H319" s="276">
        <f t="shared" si="104"/>
        <v>0.29629892473118274</v>
      </c>
      <c r="I319" s="276">
        <f t="shared" si="104"/>
        <v>0.3808333333333333</v>
      </c>
      <c r="J319" s="276">
        <f t="shared" si="104"/>
        <v>0.91440999999999972</v>
      </c>
      <c r="K319" s="276">
        <f t="shared" si="104"/>
        <v>0.57356428571428575</v>
      </c>
      <c r="L319" s="276">
        <f t="shared" si="104"/>
        <v>0.75507000000000013</v>
      </c>
      <c r="M319" s="276">
        <f t="shared" si="104"/>
        <v>0.15678299999999998</v>
      </c>
      <c r="N319" s="276">
        <f t="shared" si="104"/>
        <v>0.43299809090909092</v>
      </c>
      <c r="O319" s="276">
        <f t="shared" si="104"/>
        <v>0.554952</v>
      </c>
      <c r="P319" s="276">
        <f t="shared" si="104"/>
        <v>0.68524166666666664</v>
      </c>
    </row>
    <row r="320" spans="1:16" s="267" customFormat="1" x14ac:dyDescent="0.25">
      <c r="A320" s="293" t="s">
        <v>262</v>
      </c>
      <c r="B320" s="294"/>
      <c r="C320" s="269">
        <f t="shared" ref="C320:P320" si="105">C32+C62+C92+C121+C150+C180+C210+C242+C271+C301</f>
        <v>2600</v>
      </c>
      <c r="D320" s="270">
        <f t="shared" si="105"/>
        <v>21.4025</v>
      </c>
      <c r="E320" s="270">
        <f t="shared" si="105"/>
        <v>62.960000000000008</v>
      </c>
      <c r="F320" s="270">
        <f t="shared" si="105"/>
        <v>62.11999999999999</v>
      </c>
      <c r="G320" s="270">
        <f t="shared" si="105"/>
        <v>256.83</v>
      </c>
      <c r="H320" s="270">
        <f t="shared" si="105"/>
        <v>1921.6400000000003</v>
      </c>
      <c r="I320" s="270">
        <f t="shared" si="105"/>
        <v>1.0799999999999998</v>
      </c>
      <c r="J320" s="270">
        <f t="shared" si="105"/>
        <v>416.06</v>
      </c>
      <c r="K320" s="270">
        <f t="shared" si="105"/>
        <v>493.12000000000006</v>
      </c>
      <c r="L320" s="270">
        <f t="shared" si="105"/>
        <v>24.230000000000004</v>
      </c>
      <c r="M320" s="270">
        <f t="shared" si="105"/>
        <v>1769.8799999999997</v>
      </c>
      <c r="N320" s="270">
        <f t="shared" si="105"/>
        <v>1482.64</v>
      </c>
      <c r="O320" s="270">
        <f t="shared" si="105"/>
        <v>563.04000000000008</v>
      </c>
      <c r="P320" s="270">
        <f t="shared" si="105"/>
        <v>20.619999999999997</v>
      </c>
    </row>
    <row r="321" spans="1:16" s="267" customFormat="1" x14ac:dyDescent="0.25">
      <c r="A321" s="291" t="s">
        <v>263</v>
      </c>
      <c r="B321" s="292"/>
      <c r="C321" s="269">
        <f>C320/10</f>
        <v>260</v>
      </c>
      <c r="D321" s="270">
        <f t="shared" ref="D321" si="106">D320/10</f>
        <v>2.14025</v>
      </c>
      <c r="E321" s="270">
        <f>E320/$E$305</f>
        <v>6.2960000000000012</v>
      </c>
      <c r="F321" s="270">
        <f t="shared" ref="F321:P321" si="107">F320/$E$305</f>
        <v>6.2119999999999989</v>
      </c>
      <c r="G321" s="270">
        <f t="shared" si="107"/>
        <v>25.683</v>
      </c>
      <c r="H321" s="270">
        <f t="shared" si="107"/>
        <v>192.16400000000004</v>
      </c>
      <c r="I321" s="270">
        <f t="shared" si="107"/>
        <v>0.10799999999999998</v>
      </c>
      <c r="J321" s="270">
        <f t="shared" si="107"/>
        <v>41.606000000000002</v>
      </c>
      <c r="K321" s="270">
        <f t="shared" si="107"/>
        <v>49.312000000000005</v>
      </c>
      <c r="L321" s="270">
        <f t="shared" si="107"/>
        <v>2.4230000000000005</v>
      </c>
      <c r="M321" s="270">
        <f t="shared" si="107"/>
        <v>176.98799999999997</v>
      </c>
      <c r="N321" s="270">
        <f t="shared" si="107"/>
        <v>148.26400000000001</v>
      </c>
      <c r="O321" s="270">
        <f t="shared" si="107"/>
        <v>56.304000000000009</v>
      </c>
      <c r="P321" s="270">
        <f t="shared" si="107"/>
        <v>2.0619999999999998</v>
      </c>
    </row>
    <row r="322" spans="1:16" s="267" customFormat="1" x14ac:dyDescent="0.25">
      <c r="A322" s="291" t="s">
        <v>5</v>
      </c>
      <c r="B322" s="292"/>
      <c r="C322" s="279"/>
      <c r="D322" s="270"/>
      <c r="E322" s="273">
        <f>4*E320/$H$320</f>
        <v>0.13105472408983992</v>
      </c>
      <c r="F322" s="273">
        <f t="shared" ref="F322:G322" si="108">4*F320/$H$320</f>
        <v>0.129306217605795</v>
      </c>
      <c r="G322" s="273">
        <f t="shared" si="108"/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x14ac:dyDescent="0.25">
      <c r="A323" s="291" t="s">
        <v>288</v>
      </c>
      <c r="B323" s="292"/>
      <c r="C323" s="280"/>
      <c r="D323" s="272"/>
      <c r="E323" s="276">
        <f>E321/E327</f>
        <v>6.6978723404255328E-2</v>
      </c>
      <c r="F323" s="276">
        <f t="shared" ref="F323:P323" si="109">F321/F327</f>
        <v>9.1352941176470567E-2</v>
      </c>
      <c r="G323" s="276">
        <f t="shared" si="109"/>
        <v>9.7284090909090903E-2</v>
      </c>
      <c r="H323" s="276">
        <f t="shared" si="109"/>
        <v>9.3921798631476067E-2</v>
      </c>
      <c r="I323" s="276">
        <f t="shared" si="109"/>
        <v>0.09</v>
      </c>
      <c r="J323" s="276">
        <f t="shared" si="109"/>
        <v>0.69343333333333335</v>
      </c>
      <c r="K323" s="276">
        <f t="shared" si="109"/>
        <v>7.0445714285714292E-2</v>
      </c>
      <c r="L323" s="276">
        <f t="shared" si="109"/>
        <v>0.24230000000000004</v>
      </c>
      <c r="M323" s="276">
        <f t="shared" si="109"/>
        <v>0.1608981818181818</v>
      </c>
      <c r="N323" s="276">
        <f t="shared" si="109"/>
        <v>0.13478545454545454</v>
      </c>
      <c r="O323" s="276">
        <f t="shared" si="109"/>
        <v>0.22521600000000003</v>
      </c>
      <c r="P323" s="276">
        <f t="shared" si="109"/>
        <v>0.17183333333333331</v>
      </c>
    </row>
    <row r="324" spans="1:16" s="267" customFormat="1" x14ac:dyDescent="0.25">
      <c r="A324" s="293" t="s">
        <v>41</v>
      </c>
      <c r="B324" s="294"/>
      <c r="C324" s="271">
        <f>C308+C312+C316+C320</f>
        <v>19642</v>
      </c>
      <c r="D324" s="272">
        <f>D308+D312+D316+D320</f>
        <v>146.94575</v>
      </c>
      <c r="E324" s="272">
        <f t="shared" ref="E324:P324" si="110">E308+E312+E316+E320</f>
        <v>687.78200000000015</v>
      </c>
      <c r="F324" s="272">
        <f t="shared" si="110"/>
        <v>512.99399999999991</v>
      </c>
      <c r="G324" s="272">
        <f t="shared" si="110"/>
        <v>1763.3489999999997</v>
      </c>
      <c r="H324" s="272">
        <f t="shared" si="110"/>
        <v>14678.347999999998</v>
      </c>
      <c r="I324" s="272">
        <f t="shared" si="110"/>
        <v>10.383999999999999</v>
      </c>
      <c r="J324" s="272">
        <f t="shared" si="110"/>
        <v>1855.9929999999999</v>
      </c>
      <c r="K324" s="272">
        <f t="shared" si="110"/>
        <v>6718.9579999999996</v>
      </c>
      <c r="L324" s="272">
        <f t="shared" si="110"/>
        <v>163.41500000000002</v>
      </c>
      <c r="M324" s="272">
        <f t="shared" si="110"/>
        <v>7802.6939999999977</v>
      </c>
      <c r="N324" s="272">
        <f t="shared" si="110"/>
        <v>11988.499</v>
      </c>
      <c r="O324" s="272">
        <f t="shared" si="110"/>
        <v>3685.59</v>
      </c>
      <c r="P324" s="272">
        <f t="shared" si="110"/>
        <v>187.07799999999997</v>
      </c>
    </row>
    <row r="325" spans="1:16" s="267" customFormat="1" x14ac:dyDescent="0.25">
      <c r="A325" s="291" t="s">
        <v>42</v>
      </c>
      <c r="B325" s="292"/>
      <c r="C325" s="271">
        <f>C324/10</f>
        <v>1964.2</v>
      </c>
      <c r="D325" s="272">
        <f>D324/10</f>
        <v>14.694575</v>
      </c>
      <c r="E325" s="272">
        <f t="shared" ref="E325:P325" si="111">E324/10</f>
        <v>68.778200000000012</v>
      </c>
      <c r="F325" s="272">
        <f t="shared" si="111"/>
        <v>51.299399999999991</v>
      </c>
      <c r="G325" s="272">
        <f t="shared" si="111"/>
        <v>176.33489999999998</v>
      </c>
      <c r="H325" s="272">
        <f t="shared" si="111"/>
        <v>1467.8347999999999</v>
      </c>
      <c r="I325" s="272">
        <f t="shared" si="111"/>
        <v>1.0383999999999998</v>
      </c>
      <c r="J325" s="272">
        <f t="shared" si="111"/>
        <v>185.5993</v>
      </c>
      <c r="K325" s="272">
        <f t="shared" si="111"/>
        <v>671.89580000000001</v>
      </c>
      <c r="L325" s="272">
        <f t="shared" si="111"/>
        <v>16.341500000000003</v>
      </c>
      <c r="M325" s="272">
        <f t="shared" si="111"/>
        <v>780.26939999999979</v>
      </c>
      <c r="N325" s="272">
        <f t="shared" si="111"/>
        <v>1198.8498999999999</v>
      </c>
      <c r="O325" s="272">
        <f t="shared" si="111"/>
        <v>368.55900000000003</v>
      </c>
      <c r="P325" s="272">
        <f t="shared" si="111"/>
        <v>18.707799999999999</v>
      </c>
    </row>
    <row r="326" spans="1:16" s="267" customFormat="1" x14ac:dyDescent="0.25">
      <c r="A326" s="291" t="s">
        <v>5</v>
      </c>
      <c r="B326" s="292"/>
      <c r="C326" s="271"/>
      <c r="D326" s="272"/>
      <c r="E326" s="273">
        <f>4*E325/$H$325</f>
        <v>0.18742763150185571</v>
      </c>
      <c r="F326" s="273">
        <f t="shared" ref="F326:G326" si="112">4*F325/$H$325</f>
        <v>0.13979611329558339</v>
      </c>
      <c r="G326" s="273">
        <f t="shared" si="112"/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x14ac:dyDescent="0.25">
      <c r="A327" s="295" t="s">
        <v>289</v>
      </c>
      <c r="B327" s="296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x14ac:dyDescent="0.25">
      <c r="A328" s="291"/>
      <c r="B328" s="292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x14ac:dyDescent="0.25">
      <c r="A329" s="291" t="s">
        <v>288</v>
      </c>
      <c r="B329" s="292"/>
      <c r="C329" s="280"/>
      <c r="D329" s="272"/>
      <c r="E329" s="276">
        <f>E325/E327</f>
        <v>0.73168297872340438</v>
      </c>
      <c r="F329" s="276">
        <f t="shared" ref="F329:P329" si="113">F325/F327</f>
        <v>0.75440294117647044</v>
      </c>
      <c r="G329" s="276">
        <f t="shared" si="113"/>
        <v>0.66793522727272714</v>
      </c>
      <c r="H329" s="276">
        <f t="shared" si="113"/>
        <v>0.71741681329423257</v>
      </c>
      <c r="I329" s="276">
        <f t="shared" si="113"/>
        <v>0.86533333333333318</v>
      </c>
      <c r="J329" s="276">
        <f t="shared" si="113"/>
        <v>3.0933216666666667</v>
      </c>
      <c r="K329" s="276">
        <f t="shared" si="113"/>
        <v>0.9598511428571429</v>
      </c>
      <c r="L329" s="276">
        <f t="shared" si="113"/>
        <v>1.6341500000000004</v>
      </c>
      <c r="M329" s="276">
        <f t="shared" si="113"/>
        <v>0.70933581818181801</v>
      </c>
      <c r="N329" s="276">
        <f t="shared" si="113"/>
        <v>1.0898635454545453</v>
      </c>
      <c r="O329" s="276">
        <f t="shared" si="113"/>
        <v>1.4742360000000001</v>
      </c>
      <c r="P329" s="276">
        <f t="shared" si="113"/>
        <v>1.5589833333333332</v>
      </c>
    </row>
  </sheetData>
  <mergeCells count="211"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40625" defaultRowHeight="12.75" x14ac:dyDescent="0.2"/>
  <cols>
    <col min="1" max="1" width="5.5703125" style="49" customWidth="1"/>
    <col min="2" max="2" width="4.140625" style="49" customWidth="1"/>
    <col min="3" max="3" width="44.5703125" style="24" customWidth="1"/>
    <col min="4" max="4" width="6.42578125" style="25" customWidth="1"/>
    <col min="5" max="5" width="4.5703125" style="55" customWidth="1"/>
    <col min="6" max="6" width="13.85546875" style="114" customWidth="1"/>
    <col min="7" max="7" width="44.85546875" style="55" customWidth="1"/>
    <col min="8" max="8" width="10.28515625" style="114" customWidth="1"/>
    <col min="9" max="9" width="5.42578125" style="55" hidden="1" customWidth="1"/>
    <col min="10" max="10" width="24.28515625" style="55" hidden="1" customWidth="1"/>
    <col min="11" max="16384" width="9.140625" style="55"/>
  </cols>
  <sheetData>
    <row r="1" spans="1:11" s="51" customFormat="1" x14ac:dyDescent="0.2">
      <c r="A1" s="47"/>
      <c r="B1" s="47"/>
      <c r="C1" s="1"/>
      <c r="D1" s="2"/>
      <c r="F1" s="52"/>
      <c r="H1" s="52"/>
    </row>
    <row r="2" spans="1:11" x14ac:dyDescent="0.2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">
      <c r="A3" s="319" t="s">
        <v>84</v>
      </c>
      <c r="B3" s="319"/>
      <c r="C3" s="331"/>
      <c r="D3" s="331"/>
      <c r="E3" s="331"/>
      <c r="F3" s="331"/>
      <c r="G3" s="331"/>
      <c r="H3" s="331"/>
    </row>
    <row r="4" spans="1:11" x14ac:dyDescent="0.2">
      <c r="A4" s="319"/>
      <c r="B4" s="319"/>
      <c r="C4" s="319"/>
      <c r="D4" s="319"/>
      <c r="E4" s="319"/>
      <c r="F4" s="319"/>
      <c r="G4" s="319"/>
      <c r="H4" s="116"/>
      <c r="I4" s="319"/>
      <c r="J4" s="319"/>
    </row>
    <row r="5" spans="1:11" x14ac:dyDescent="0.2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x14ac:dyDescent="0.2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25">
      <c r="A7" s="323" t="s">
        <v>33</v>
      </c>
      <c r="B7" s="124"/>
      <c r="C7" s="323" t="s">
        <v>32</v>
      </c>
      <c r="D7" s="323" t="s">
        <v>0</v>
      </c>
      <c r="E7" s="333"/>
      <c r="F7" s="326"/>
      <c r="G7" s="323" t="s">
        <v>32</v>
      </c>
      <c r="H7" s="323" t="s">
        <v>0</v>
      </c>
      <c r="I7" s="323"/>
      <c r="J7" s="323" t="s">
        <v>32</v>
      </c>
    </row>
    <row r="8" spans="1:11" s="59" customFormat="1" x14ac:dyDescent="0.25">
      <c r="A8" s="324"/>
      <c r="B8" s="125"/>
      <c r="C8" s="324"/>
      <c r="D8" s="324"/>
      <c r="E8" s="334"/>
      <c r="F8" s="327"/>
      <c r="G8" s="324"/>
      <c r="H8" s="324"/>
      <c r="I8" s="324"/>
      <c r="J8" s="324"/>
    </row>
    <row r="9" spans="1:11" s="59" customFormat="1" ht="12.75" customHeight="1" x14ac:dyDescent="0.25">
      <c r="A9" s="321" t="s">
        <v>37</v>
      </c>
      <c r="B9" s="322"/>
      <c r="C9" s="322"/>
      <c r="D9" s="322"/>
      <c r="E9" s="322"/>
      <c r="F9" s="322"/>
      <c r="G9" s="322" t="s">
        <v>37</v>
      </c>
      <c r="H9" s="322"/>
    </row>
    <row r="10" spans="1:11" s="60" customFormat="1" ht="12" customHeight="1" x14ac:dyDescent="0.25">
      <c r="A10" s="325" t="s">
        <v>54</v>
      </c>
      <c r="B10" s="325"/>
      <c r="C10" s="325"/>
      <c r="D10" s="325"/>
      <c r="E10" s="325"/>
      <c r="F10" s="325"/>
      <c r="G10" s="325" t="s">
        <v>54</v>
      </c>
      <c r="H10" s="325"/>
    </row>
    <row r="11" spans="1:11" s="61" customFormat="1" ht="25.5" customHeight="1" x14ac:dyDescent="0.25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25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25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25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25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5" x14ac:dyDescent="0.25">
      <c r="A16" s="328" t="s">
        <v>78</v>
      </c>
      <c r="B16" s="329"/>
      <c r="C16" s="330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5" x14ac:dyDescent="0.25">
      <c r="D17" s="68"/>
      <c r="F17" s="69"/>
    </row>
    <row r="18" spans="1:10" s="67" customFormat="1" ht="13.5" customHeight="1" x14ac:dyDescent="0.25">
      <c r="D18" s="68"/>
      <c r="F18" s="11"/>
      <c r="G18" s="320" t="s">
        <v>56</v>
      </c>
      <c r="H18" s="320"/>
      <c r="I18" s="70"/>
      <c r="J18" s="71" t="s">
        <v>56</v>
      </c>
    </row>
    <row r="19" spans="1:10" s="67" customFormat="1" ht="13.5" x14ac:dyDescent="0.25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5" x14ac:dyDescent="0.25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5" x14ac:dyDescent="0.25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25">
      <c r="D22" s="72"/>
      <c r="F22" s="328" t="s">
        <v>58</v>
      </c>
      <c r="G22" s="337"/>
      <c r="H22" s="66">
        <f>SUM(H19:H21)</f>
        <v>260</v>
      </c>
      <c r="I22" s="65"/>
      <c r="J22" s="65" t="s">
        <v>58</v>
      </c>
    </row>
    <row r="23" spans="1:10" s="60" customFormat="1" ht="13.5" x14ac:dyDescent="0.25">
      <c r="A23" s="322" t="s">
        <v>8</v>
      </c>
      <c r="B23" s="322"/>
      <c r="C23" s="322"/>
      <c r="D23" s="322"/>
      <c r="E23" s="322"/>
      <c r="F23" s="322"/>
      <c r="G23" s="322" t="s">
        <v>8</v>
      </c>
      <c r="H23" s="322"/>
    </row>
    <row r="24" spans="1:10" s="61" customFormat="1" ht="32.25" customHeight="1" x14ac:dyDescent="0.2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8.25" x14ac:dyDescent="0.2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x14ac:dyDescent="0.2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5" x14ac:dyDescent="0.25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25">
      <c r="D32" s="68"/>
      <c r="F32" s="69"/>
    </row>
    <row r="33" spans="1:10" s="60" customFormat="1" ht="13.5" x14ac:dyDescent="0.25">
      <c r="A33" s="322" t="s">
        <v>43</v>
      </c>
      <c r="B33" s="322"/>
      <c r="C33" s="322"/>
      <c r="D33" s="322"/>
      <c r="E33" s="322"/>
      <c r="F33" s="322"/>
      <c r="G33" s="322" t="s">
        <v>43</v>
      </c>
      <c r="H33" s="322"/>
    </row>
    <row r="34" spans="1:10" s="61" customFormat="1" x14ac:dyDescent="0.2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5" x14ac:dyDescent="0.25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x14ac:dyDescent="0.2">
      <c r="D38" s="80"/>
      <c r="F38" s="81"/>
      <c r="H38" s="81"/>
    </row>
    <row r="39" spans="1:10" s="58" customFormat="1" ht="25.5" customHeight="1" x14ac:dyDescent="0.25">
      <c r="A39" s="321" t="s">
        <v>30</v>
      </c>
      <c r="B39" s="322"/>
      <c r="C39" s="322"/>
      <c r="D39" s="322"/>
      <c r="E39" s="322"/>
      <c r="F39" s="322"/>
      <c r="G39" s="322" t="s">
        <v>30</v>
      </c>
      <c r="H39" s="322"/>
    </row>
    <row r="40" spans="1:10" s="60" customFormat="1" ht="13.5" x14ac:dyDescent="0.25">
      <c r="A40" s="322" t="s">
        <v>54</v>
      </c>
      <c r="B40" s="322"/>
      <c r="C40" s="322"/>
      <c r="D40" s="322"/>
      <c r="E40" s="322"/>
      <c r="F40" s="322"/>
      <c r="G40" s="322" t="s">
        <v>54</v>
      </c>
      <c r="H40" s="322"/>
    </row>
    <row r="41" spans="1:10" s="61" customFormat="1" ht="25.5" x14ac:dyDescent="0.2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25.5" x14ac:dyDescent="0.2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x14ac:dyDescent="0.25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5.5" x14ac:dyDescent="0.2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">
      <c r="A47" s="328" t="s">
        <v>78</v>
      </c>
      <c r="B47" s="329"/>
      <c r="C47" s="330"/>
      <c r="D47" s="64">
        <f>SUM(D41:D46)</f>
        <v>685</v>
      </c>
      <c r="F47" s="328" t="s">
        <v>78</v>
      </c>
      <c r="G47" s="330"/>
      <c r="H47" s="8">
        <f>SUM(H41:H46)</f>
        <v>675</v>
      </c>
      <c r="I47" s="328" t="s">
        <v>78</v>
      </c>
      <c r="J47" s="330"/>
    </row>
    <row r="48" spans="1:10" s="67" customFormat="1" ht="13.5" x14ac:dyDescent="0.25">
      <c r="D48" s="68"/>
      <c r="F48" s="11"/>
      <c r="G48" s="82"/>
      <c r="H48" s="83"/>
      <c r="I48" s="70"/>
      <c r="J48" s="82"/>
    </row>
    <row r="49" spans="1:11" s="67" customFormat="1" ht="13.5" customHeight="1" x14ac:dyDescent="0.25">
      <c r="D49" s="68"/>
      <c r="F49" s="11"/>
      <c r="G49" s="320" t="s">
        <v>56</v>
      </c>
      <c r="H49" s="320"/>
      <c r="I49" s="70"/>
      <c r="J49" s="71" t="s">
        <v>56</v>
      </c>
    </row>
    <row r="50" spans="1:11" s="67" customFormat="1" ht="13.5" x14ac:dyDescent="0.25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5" x14ac:dyDescent="0.25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5" x14ac:dyDescent="0.25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25">
      <c r="A53" s="9"/>
      <c r="B53" s="9"/>
      <c r="C53" s="9"/>
      <c r="D53" s="9"/>
      <c r="F53" s="328" t="s">
        <v>58</v>
      </c>
      <c r="G53" s="337" t="s">
        <v>58</v>
      </c>
      <c r="H53" s="66">
        <f>SUM(H50:H52)</f>
        <v>260</v>
      </c>
      <c r="I53" s="70"/>
      <c r="J53" s="65" t="s">
        <v>58</v>
      </c>
    </row>
    <row r="54" spans="1:11" s="60" customFormat="1" ht="13.5" x14ac:dyDescent="0.25">
      <c r="A54" s="322" t="s">
        <v>8</v>
      </c>
      <c r="B54" s="322"/>
      <c r="C54" s="322"/>
      <c r="D54" s="322"/>
      <c r="E54" s="322"/>
      <c r="F54" s="322"/>
      <c r="G54" s="322" t="s">
        <v>8</v>
      </c>
      <c r="H54" s="322"/>
    </row>
    <row r="55" spans="1:11" s="61" customFormat="1" x14ac:dyDescent="0.2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1" s="61" customFormat="1" ht="25.5" x14ac:dyDescent="0.2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x14ac:dyDescent="0.2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5.5" x14ac:dyDescent="0.2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25">
      <c r="A63" s="341" t="s">
        <v>20</v>
      </c>
      <c r="B63" s="342"/>
      <c r="C63" s="343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5" x14ac:dyDescent="0.25">
      <c r="A64" s="322" t="s">
        <v>43</v>
      </c>
      <c r="B64" s="322"/>
      <c r="C64" s="322"/>
      <c r="D64" s="322"/>
      <c r="E64" s="322"/>
      <c r="F64" s="322"/>
      <c r="G64" s="322" t="s">
        <v>43</v>
      </c>
      <c r="H64" s="322"/>
    </row>
    <row r="65" spans="1:10" s="61" customFormat="1" x14ac:dyDescent="0.2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5" x14ac:dyDescent="0.25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25">
      <c r="A69" s="321" t="s">
        <v>29</v>
      </c>
      <c r="B69" s="322"/>
      <c r="C69" s="322"/>
      <c r="D69" s="322"/>
      <c r="E69" s="322"/>
      <c r="F69" s="322"/>
      <c r="G69" s="322" t="s">
        <v>29</v>
      </c>
      <c r="H69" s="322"/>
    </row>
    <row r="70" spans="1:10" s="60" customFormat="1" ht="13.5" x14ac:dyDescent="0.25">
      <c r="A70" s="322" t="s">
        <v>54</v>
      </c>
      <c r="B70" s="322"/>
      <c r="C70" s="322"/>
      <c r="D70" s="322"/>
      <c r="E70" s="322"/>
      <c r="F70" s="322"/>
      <c r="G70" s="322" t="s">
        <v>54</v>
      </c>
      <c r="H70" s="322"/>
    </row>
    <row r="71" spans="1:10" s="61" customFormat="1" ht="25.5" x14ac:dyDescent="0.2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25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 x14ac:dyDescent="0.2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5.5" x14ac:dyDescent="0.2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25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25">
      <c r="A78" s="338" t="s">
        <v>78</v>
      </c>
      <c r="B78" s="339"/>
      <c r="C78" s="340"/>
      <c r="D78" s="64">
        <f>SUM(D71:D77)</f>
        <v>690</v>
      </c>
      <c r="F78" s="328" t="s">
        <v>78</v>
      </c>
      <c r="G78" s="330" t="s">
        <v>78</v>
      </c>
      <c r="H78" s="64">
        <f>SUM(H71:H77)</f>
        <v>580</v>
      </c>
      <c r="I78" s="328" t="s">
        <v>78</v>
      </c>
      <c r="J78" s="330" t="s">
        <v>78</v>
      </c>
    </row>
    <row r="79" spans="1:10" s="67" customFormat="1" ht="13.5" x14ac:dyDescent="0.25">
      <c r="D79" s="68"/>
      <c r="F79" s="11"/>
      <c r="G79" s="82"/>
      <c r="H79" s="83"/>
      <c r="I79" s="70"/>
      <c r="J79" s="82"/>
    </row>
    <row r="80" spans="1:10" s="67" customFormat="1" ht="13.5" customHeight="1" x14ac:dyDescent="0.25">
      <c r="D80" s="68"/>
      <c r="F80" s="11"/>
      <c r="G80" s="332" t="s">
        <v>56</v>
      </c>
      <c r="H80" s="320"/>
      <c r="I80" s="70"/>
      <c r="J80" s="88" t="s">
        <v>56</v>
      </c>
    </row>
    <row r="81" spans="1:10" s="67" customFormat="1" ht="13.5" x14ac:dyDescent="0.25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5" x14ac:dyDescent="0.25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5" x14ac:dyDescent="0.25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" x14ac:dyDescent="0.25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25">
      <c r="D85" s="68"/>
      <c r="F85" s="23"/>
      <c r="I85" s="90"/>
    </row>
    <row r="86" spans="1:10" s="60" customFormat="1" ht="13.5" x14ac:dyDescent="0.25">
      <c r="A86" s="322" t="s">
        <v>8</v>
      </c>
      <c r="B86" s="322"/>
      <c r="C86" s="322"/>
      <c r="D86" s="322"/>
      <c r="E86" s="322"/>
      <c r="F86" s="322"/>
      <c r="G86" s="322" t="s">
        <v>8</v>
      </c>
      <c r="H86" s="322"/>
    </row>
    <row r="87" spans="1:10" s="61" customFormat="1" ht="18" customHeight="1" x14ac:dyDescent="0.2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8.25" x14ac:dyDescent="0.2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5" x14ac:dyDescent="0.25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5" x14ac:dyDescent="0.25">
      <c r="A95" s="322" t="s">
        <v>43</v>
      </c>
      <c r="B95" s="322"/>
      <c r="C95" s="322"/>
      <c r="D95" s="322"/>
      <c r="E95" s="322"/>
      <c r="F95" s="322"/>
      <c r="G95" s="322" t="s">
        <v>43</v>
      </c>
      <c r="H95" s="322"/>
    </row>
    <row r="96" spans="1:10" s="61" customFormat="1" x14ac:dyDescent="0.2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ht="25.5" x14ac:dyDescent="0.2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5" x14ac:dyDescent="0.25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25">
      <c r="A100" s="321" t="s">
        <v>28</v>
      </c>
      <c r="B100" s="322"/>
      <c r="C100" s="322"/>
      <c r="D100" s="322"/>
      <c r="E100" s="322"/>
      <c r="F100" s="322"/>
      <c r="G100" s="322" t="s">
        <v>28</v>
      </c>
      <c r="H100" s="322"/>
    </row>
    <row r="101" spans="1:10" s="60" customFormat="1" ht="13.5" x14ac:dyDescent="0.25">
      <c r="A101" s="322" t="s">
        <v>54</v>
      </c>
      <c r="B101" s="322"/>
      <c r="C101" s="322"/>
      <c r="D101" s="322"/>
      <c r="E101" s="322"/>
      <c r="F101" s="322"/>
      <c r="G101" s="322" t="s">
        <v>54</v>
      </c>
      <c r="H101" s="322"/>
    </row>
    <row r="102" spans="1:10" s="61" customFormat="1" ht="25.5" x14ac:dyDescent="0.2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5.5" x14ac:dyDescent="0.2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ht="25.5" x14ac:dyDescent="0.2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x14ac:dyDescent="0.2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5" x14ac:dyDescent="0.25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25">
      <c r="D109" s="68"/>
      <c r="F109" s="11"/>
      <c r="H109" s="69"/>
      <c r="I109" s="70"/>
    </row>
    <row r="110" spans="1:10" s="67" customFormat="1" ht="13.5" customHeight="1" x14ac:dyDescent="0.25">
      <c r="D110" s="68"/>
      <c r="F110" s="11"/>
      <c r="G110" s="332" t="s">
        <v>56</v>
      </c>
      <c r="H110" s="320"/>
      <c r="I110" s="70"/>
      <c r="J110" s="88" t="s">
        <v>56</v>
      </c>
    </row>
    <row r="111" spans="1:10" s="67" customFormat="1" ht="13.5" x14ac:dyDescent="0.25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5" x14ac:dyDescent="0.25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5" x14ac:dyDescent="0.25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" x14ac:dyDescent="0.25">
      <c r="D114" s="68"/>
      <c r="F114" s="335" t="s">
        <v>58</v>
      </c>
      <c r="G114" s="336"/>
      <c r="H114" s="66">
        <f>SUM(H111:H113)</f>
        <v>260</v>
      </c>
      <c r="I114" s="70"/>
      <c r="J114" s="65" t="s">
        <v>58</v>
      </c>
    </row>
    <row r="115" spans="1:10" s="60" customFormat="1" ht="13.5" x14ac:dyDescent="0.25">
      <c r="A115" s="322" t="s">
        <v>8</v>
      </c>
      <c r="B115" s="322"/>
      <c r="C115" s="322"/>
      <c r="D115" s="322"/>
      <c r="E115" s="322"/>
      <c r="F115" s="322"/>
      <c r="G115" s="322" t="s">
        <v>8</v>
      </c>
      <c r="H115" s="322"/>
    </row>
    <row r="116" spans="1:10" s="61" customFormat="1" ht="18.75" customHeight="1" x14ac:dyDescent="0.2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5" x14ac:dyDescent="0.25">
      <c r="A123" s="328" t="s">
        <v>20</v>
      </c>
      <c r="B123" s="329"/>
      <c r="C123" s="330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5" x14ac:dyDescent="0.25">
      <c r="A124" s="322" t="s">
        <v>43</v>
      </c>
      <c r="B124" s="322"/>
      <c r="C124" s="322"/>
      <c r="D124" s="322"/>
      <c r="E124" s="322"/>
      <c r="F124" s="322"/>
      <c r="G124" s="322" t="s">
        <v>43</v>
      </c>
      <c r="H124" s="322"/>
    </row>
    <row r="125" spans="1:10" s="61" customFormat="1" x14ac:dyDescent="0.2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5" x14ac:dyDescent="0.25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25">
      <c r="A129" s="321" t="s">
        <v>27</v>
      </c>
      <c r="B129" s="322"/>
      <c r="C129" s="322"/>
      <c r="D129" s="322"/>
      <c r="E129" s="322"/>
      <c r="F129" s="322"/>
      <c r="G129" s="322" t="s">
        <v>27</v>
      </c>
      <c r="H129" s="322"/>
    </row>
    <row r="130" spans="1:10" s="60" customFormat="1" ht="13.5" x14ac:dyDescent="0.25">
      <c r="A130" s="322" t="s">
        <v>54</v>
      </c>
      <c r="B130" s="322"/>
      <c r="C130" s="322"/>
      <c r="D130" s="322"/>
      <c r="E130" s="322"/>
      <c r="F130" s="322"/>
      <c r="G130" s="322" t="s">
        <v>54</v>
      </c>
      <c r="H130" s="322"/>
    </row>
    <row r="131" spans="1:10" s="61" customFormat="1" ht="17.25" customHeight="1" x14ac:dyDescent="0.2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x14ac:dyDescent="0.2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x14ac:dyDescent="0.2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25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ht="25.5" x14ac:dyDescent="0.2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5" x14ac:dyDescent="0.25">
      <c r="A137" s="341" t="s">
        <v>78</v>
      </c>
      <c r="B137" s="342"/>
      <c r="C137" s="344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25">
      <c r="D138" s="68"/>
      <c r="F138" s="11"/>
      <c r="G138" s="332" t="s">
        <v>56</v>
      </c>
      <c r="H138" s="320"/>
      <c r="I138" s="70"/>
      <c r="J138" s="88" t="s">
        <v>56</v>
      </c>
    </row>
    <row r="139" spans="1:10" s="67" customFormat="1" ht="13.5" x14ac:dyDescent="0.25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5" x14ac:dyDescent="0.25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5" x14ac:dyDescent="0.25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5" x14ac:dyDescent="0.25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5" x14ac:dyDescent="0.25">
      <c r="A143" s="322" t="s">
        <v>8</v>
      </c>
      <c r="B143" s="322"/>
      <c r="C143" s="322"/>
      <c r="D143" s="322"/>
      <c r="E143" s="322"/>
      <c r="F143" s="322"/>
      <c r="G143" s="322" t="s">
        <v>8</v>
      </c>
      <c r="H143" s="322"/>
    </row>
    <row r="144" spans="1:10" s="61" customFormat="1" ht="21" customHeight="1" x14ac:dyDescent="0.2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5" x14ac:dyDescent="0.25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5" x14ac:dyDescent="0.25">
      <c r="D153" s="68"/>
      <c r="F153" s="11"/>
      <c r="I153" s="70"/>
    </row>
    <row r="154" spans="1:10" s="60" customFormat="1" ht="13.5" x14ac:dyDescent="0.25">
      <c r="A154" s="322" t="s">
        <v>43</v>
      </c>
      <c r="B154" s="322"/>
      <c r="C154" s="322"/>
      <c r="D154" s="322"/>
      <c r="E154" s="322"/>
      <c r="F154" s="322"/>
      <c r="G154" s="322" t="s">
        <v>43</v>
      </c>
      <c r="H154" s="322"/>
    </row>
    <row r="155" spans="1:10" s="61" customFormat="1" x14ac:dyDescent="0.2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5" x14ac:dyDescent="0.25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25">
      <c r="A160" s="321" t="s">
        <v>26</v>
      </c>
      <c r="B160" s="322"/>
      <c r="C160" s="322"/>
      <c r="D160" s="322"/>
      <c r="E160" s="322"/>
      <c r="F160" s="322"/>
      <c r="G160" s="322" t="s">
        <v>26</v>
      </c>
      <c r="H160" s="322"/>
    </row>
    <row r="161" spans="1:10" s="61" customFormat="1" x14ac:dyDescent="0.25">
      <c r="A161" s="322" t="s">
        <v>54</v>
      </c>
      <c r="B161" s="322"/>
      <c r="C161" s="322"/>
      <c r="D161" s="322"/>
      <c r="E161" s="322"/>
      <c r="F161" s="322"/>
      <c r="G161" s="322" t="s">
        <v>54</v>
      </c>
      <c r="H161" s="322"/>
    </row>
    <row r="162" spans="1:10" s="61" customFormat="1" ht="18" customHeight="1" x14ac:dyDescent="0.25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25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5" x14ac:dyDescent="0.25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25">
      <c r="A170" s="61"/>
      <c r="B170" s="61"/>
      <c r="C170" s="61"/>
      <c r="D170" s="61"/>
      <c r="F170" s="66"/>
      <c r="G170" s="332" t="s">
        <v>56</v>
      </c>
      <c r="H170" s="320"/>
      <c r="I170" s="65"/>
      <c r="J170" s="88" t="s">
        <v>56</v>
      </c>
    </row>
    <row r="171" spans="1:10" s="60" customFormat="1" ht="13.5" x14ac:dyDescent="0.2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5" x14ac:dyDescent="0.2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5" x14ac:dyDescent="0.2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25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25">
      <c r="A175" s="322" t="s">
        <v>8</v>
      </c>
      <c r="B175" s="322"/>
      <c r="C175" s="322"/>
      <c r="D175" s="322"/>
      <c r="E175" s="322"/>
      <c r="F175" s="322"/>
      <c r="G175" s="322" t="s">
        <v>8</v>
      </c>
      <c r="H175" s="322"/>
    </row>
    <row r="176" spans="1:10" s="61" customFormat="1" x14ac:dyDescent="0.2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 x14ac:dyDescent="0.2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5" x14ac:dyDescent="0.25">
      <c r="A183" s="345" t="s">
        <v>20</v>
      </c>
      <c r="B183" s="346"/>
      <c r="C183" s="347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25">
      <c r="A184" s="322" t="s">
        <v>43</v>
      </c>
      <c r="B184" s="322"/>
      <c r="C184" s="322"/>
      <c r="D184" s="322"/>
      <c r="E184" s="322"/>
      <c r="F184" s="322"/>
      <c r="G184" s="322" t="s">
        <v>43</v>
      </c>
      <c r="H184" s="322"/>
    </row>
    <row r="185" spans="1:10" s="61" customFormat="1" ht="12.75" customHeight="1" x14ac:dyDescent="0.2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5" x14ac:dyDescent="0.25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5" x14ac:dyDescent="0.25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25">
      <c r="A189" s="321" t="s">
        <v>25</v>
      </c>
      <c r="B189" s="322"/>
      <c r="C189" s="322"/>
      <c r="D189" s="322"/>
      <c r="E189" s="322"/>
      <c r="F189" s="322"/>
      <c r="G189" s="322" t="s">
        <v>25</v>
      </c>
      <c r="H189" s="322"/>
    </row>
    <row r="190" spans="1:10" s="61" customFormat="1" x14ac:dyDescent="0.25">
      <c r="A190" s="322" t="s">
        <v>54</v>
      </c>
      <c r="B190" s="322"/>
      <c r="C190" s="322"/>
      <c r="D190" s="322"/>
      <c r="E190" s="322"/>
      <c r="F190" s="322"/>
      <c r="G190" s="322" t="s">
        <v>54</v>
      </c>
      <c r="H190" s="322"/>
    </row>
    <row r="191" spans="1:10" s="61" customFormat="1" ht="18" customHeight="1" x14ac:dyDescent="0.25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25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 x14ac:dyDescent="0.2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5" x14ac:dyDescent="0.25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5" x14ac:dyDescent="0.25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25">
      <c r="F199" s="66"/>
      <c r="G199" s="332" t="s">
        <v>56</v>
      </c>
      <c r="H199" s="320"/>
      <c r="I199" s="65"/>
      <c r="J199" s="88" t="s">
        <v>56</v>
      </c>
    </row>
    <row r="200" spans="1:10" s="60" customFormat="1" ht="13.5" x14ac:dyDescent="0.2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5" x14ac:dyDescent="0.2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5" x14ac:dyDescent="0.2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5" x14ac:dyDescent="0.25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25">
      <c r="A204" s="322" t="s">
        <v>8</v>
      </c>
      <c r="B204" s="322"/>
      <c r="C204" s="322"/>
      <c r="D204" s="322"/>
      <c r="E204" s="322"/>
      <c r="F204" s="322"/>
      <c r="G204" s="322" t="s">
        <v>8</v>
      </c>
      <c r="H204" s="322"/>
    </row>
    <row r="205" spans="1:10" s="61" customFormat="1" x14ac:dyDescent="0.2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 x14ac:dyDescent="0.2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25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5" x14ac:dyDescent="0.25">
      <c r="F213" s="66"/>
      <c r="I213" s="65"/>
    </row>
    <row r="214" spans="1:10" s="61" customFormat="1" x14ac:dyDescent="0.25">
      <c r="A214" s="322" t="s">
        <v>43</v>
      </c>
      <c r="B214" s="322"/>
      <c r="C214" s="322"/>
      <c r="D214" s="322"/>
      <c r="E214" s="322"/>
      <c r="F214" s="322"/>
      <c r="G214" s="322" t="s">
        <v>43</v>
      </c>
      <c r="H214" s="322"/>
    </row>
    <row r="215" spans="1:10" s="61" customFormat="1" ht="25.5" x14ac:dyDescent="0.2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5" x14ac:dyDescent="0.25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5" x14ac:dyDescent="0.25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">
      <c r="F219" s="102"/>
      <c r="G219" s="20"/>
      <c r="H219" s="103"/>
      <c r="I219" s="104"/>
      <c r="J219" s="20"/>
    </row>
    <row r="220" spans="1:10" s="59" customFormat="1" x14ac:dyDescent="0.25">
      <c r="A220" s="321" t="s">
        <v>24</v>
      </c>
      <c r="B220" s="322"/>
      <c r="C220" s="322"/>
      <c r="D220" s="322"/>
      <c r="E220" s="322"/>
      <c r="F220" s="322"/>
      <c r="G220" s="322" t="s">
        <v>24</v>
      </c>
      <c r="H220" s="322"/>
    </row>
    <row r="221" spans="1:10" s="61" customFormat="1" x14ac:dyDescent="0.25">
      <c r="A221" s="322" t="s">
        <v>54</v>
      </c>
      <c r="B221" s="322"/>
      <c r="C221" s="322"/>
      <c r="D221" s="322"/>
      <c r="E221" s="322"/>
      <c r="F221" s="322"/>
      <c r="G221" s="322" t="s">
        <v>54</v>
      </c>
      <c r="H221" s="322"/>
    </row>
    <row r="222" spans="1:10" s="61" customFormat="1" ht="28.5" customHeight="1" x14ac:dyDescent="0.2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25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25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x14ac:dyDescent="0.25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5" x14ac:dyDescent="0.25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5" x14ac:dyDescent="0.25">
      <c r="F230" s="66"/>
      <c r="I230" s="65"/>
    </row>
    <row r="231" spans="1:10" s="60" customFormat="1" ht="13.5" customHeight="1" x14ac:dyDescent="0.25">
      <c r="F231" s="66"/>
      <c r="G231" s="332" t="s">
        <v>56</v>
      </c>
      <c r="H231" s="320"/>
      <c r="I231" s="65"/>
      <c r="J231" s="88" t="s">
        <v>56</v>
      </c>
    </row>
    <row r="232" spans="1:10" s="60" customFormat="1" ht="13.5" x14ac:dyDescent="0.2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5" x14ac:dyDescent="0.2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5" x14ac:dyDescent="0.2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5" x14ac:dyDescent="0.25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25">
      <c r="A236" s="322" t="s">
        <v>8</v>
      </c>
      <c r="B236" s="322"/>
      <c r="C236" s="322"/>
      <c r="D236" s="322"/>
      <c r="E236" s="322"/>
      <c r="F236" s="322"/>
      <c r="G236" s="322" t="s">
        <v>8</v>
      </c>
      <c r="H236" s="322"/>
    </row>
    <row r="237" spans="1:10" s="61" customFormat="1" x14ac:dyDescent="0.2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5.5" x14ac:dyDescent="0.2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5" x14ac:dyDescent="0.25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25">
      <c r="A246" s="322" t="s">
        <v>43</v>
      </c>
      <c r="B246" s="322"/>
      <c r="C246" s="322"/>
      <c r="D246" s="322"/>
      <c r="E246" s="322"/>
      <c r="F246" s="322"/>
      <c r="G246" s="322" t="s">
        <v>43</v>
      </c>
      <c r="H246" s="322"/>
    </row>
    <row r="247" spans="1:10" s="61" customFormat="1" x14ac:dyDescent="0.2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5" x14ac:dyDescent="0.25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5" x14ac:dyDescent="0.25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25">
      <c r="A251" s="321" t="s">
        <v>23</v>
      </c>
      <c r="B251" s="322"/>
      <c r="C251" s="322"/>
      <c r="D251" s="322"/>
      <c r="E251" s="322"/>
      <c r="F251" s="322"/>
      <c r="G251" s="322" t="s">
        <v>23</v>
      </c>
      <c r="H251" s="322"/>
    </row>
    <row r="252" spans="1:10" s="61" customFormat="1" x14ac:dyDescent="0.25">
      <c r="A252" s="322" t="s">
        <v>54</v>
      </c>
      <c r="B252" s="322"/>
      <c r="C252" s="322"/>
      <c r="D252" s="322"/>
      <c r="E252" s="322"/>
      <c r="F252" s="322"/>
      <c r="G252" s="322" t="s">
        <v>54</v>
      </c>
      <c r="H252" s="322"/>
    </row>
    <row r="253" spans="1:10" s="61" customFormat="1" ht="25.5" customHeight="1" x14ac:dyDescent="0.25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25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5" x14ac:dyDescent="0.25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25">
      <c r="F258" s="66"/>
      <c r="G258" s="332" t="s">
        <v>56</v>
      </c>
      <c r="H258" s="320"/>
      <c r="I258" s="65"/>
      <c r="J258" s="88" t="s">
        <v>56</v>
      </c>
    </row>
    <row r="259" spans="1:10" s="60" customFormat="1" ht="13.5" x14ac:dyDescent="0.2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5" x14ac:dyDescent="0.2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5" x14ac:dyDescent="0.2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5" x14ac:dyDescent="0.25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25">
      <c r="A263" s="322" t="s">
        <v>8</v>
      </c>
      <c r="B263" s="322"/>
      <c r="C263" s="322"/>
      <c r="D263" s="322"/>
      <c r="E263" s="322"/>
      <c r="F263" s="322"/>
      <c r="G263" s="322" t="s">
        <v>8</v>
      </c>
      <c r="H263" s="322"/>
    </row>
    <row r="264" spans="1:10" s="61" customFormat="1" x14ac:dyDescent="0.2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5.5" x14ac:dyDescent="0.25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5" x14ac:dyDescent="0.25">
      <c r="A271" s="341" t="s">
        <v>20</v>
      </c>
      <c r="B271" s="342"/>
      <c r="C271" s="344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25">
      <c r="A272" s="322" t="s">
        <v>43</v>
      </c>
      <c r="B272" s="322"/>
      <c r="C272" s="322"/>
      <c r="D272" s="322"/>
      <c r="E272" s="322"/>
      <c r="F272" s="322"/>
      <c r="G272" s="322" t="s">
        <v>43</v>
      </c>
      <c r="H272" s="322"/>
    </row>
    <row r="273" spans="1:10" s="61" customFormat="1" x14ac:dyDescent="0.2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5" x14ac:dyDescent="0.25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5" x14ac:dyDescent="0.25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25">
      <c r="A277" s="321" t="s">
        <v>22</v>
      </c>
      <c r="B277" s="322"/>
      <c r="C277" s="322"/>
      <c r="D277" s="322"/>
      <c r="E277" s="322"/>
      <c r="F277" s="322"/>
      <c r="G277" s="322" t="s">
        <v>22</v>
      </c>
      <c r="H277" s="322"/>
    </row>
    <row r="278" spans="1:10" s="61" customFormat="1" x14ac:dyDescent="0.25">
      <c r="A278" s="322" t="s">
        <v>54</v>
      </c>
      <c r="B278" s="322"/>
      <c r="C278" s="322"/>
      <c r="D278" s="322"/>
      <c r="E278" s="322"/>
      <c r="F278" s="322"/>
      <c r="G278" s="322" t="s">
        <v>54</v>
      </c>
      <c r="H278" s="322"/>
    </row>
    <row r="279" spans="1:10" s="61" customFormat="1" ht="15.75" customHeight="1" x14ac:dyDescent="0.2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25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25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25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5" x14ac:dyDescent="0.25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25">
      <c r="F287" s="66"/>
      <c r="G287" s="332" t="s">
        <v>56</v>
      </c>
      <c r="H287" s="320"/>
      <c r="I287" s="65"/>
      <c r="J287" s="88" t="s">
        <v>56</v>
      </c>
    </row>
    <row r="288" spans="1:10" s="60" customFormat="1" ht="13.5" x14ac:dyDescent="0.2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5" x14ac:dyDescent="0.2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5" x14ac:dyDescent="0.2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5" x14ac:dyDescent="0.25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25">
      <c r="A292" s="322" t="s">
        <v>8</v>
      </c>
      <c r="B292" s="322"/>
      <c r="C292" s="322"/>
      <c r="D292" s="322"/>
      <c r="E292" s="322"/>
      <c r="F292" s="322"/>
      <c r="G292" s="322" t="s">
        <v>8</v>
      </c>
      <c r="H292" s="322"/>
    </row>
    <row r="293" spans="1:10" s="61" customFormat="1" ht="18" customHeight="1" x14ac:dyDescent="0.2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5" x14ac:dyDescent="0.25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5" x14ac:dyDescent="0.25">
      <c r="A301" s="341" t="s">
        <v>20</v>
      </c>
      <c r="B301" s="342"/>
      <c r="C301" s="344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25">
      <c r="A302" s="322" t="s">
        <v>43</v>
      </c>
      <c r="B302" s="322"/>
      <c r="C302" s="322"/>
      <c r="D302" s="322"/>
      <c r="E302" s="322"/>
      <c r="F302" s="322"/>
      <c r="G302" s="322" t="s">
        <v>43</v>
      </c>
      <c r="H302" s="322"/>
    </row>
    <row r="303" spans="1:10" s="61" customFormat="1" x14ac:dyDescent="0.2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5" x14ac:dyDescent="0.25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5" x14ac:dyDescent="0.25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I4:J4"/>
    <mergeCell ref="I7:I8"/>
    <mergeCell ref="J7:J8"/>
    <mergeCell ref="I47:J47"/>
    <mergeCell ref="I78:J78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115:H115"/>
    <mergeCell ref="A101:H101"/>
    <mergeCell ref="A64:H64"/>
    <mergeCell ref="G110:H110"/>
    <mergeCell ref="F114:G114"/>
    <mergeCell ref="A86:H8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09"/>
  <sheetViews>
    <sheetView workbookViewId="0">
      <selection activeCell="D196" sqref="D196"/>
    </sheetView>
  </sheetViews>
  <sheetFormatPr defaultColWidth="9.140625" defaultRowHeight="17.100000000000001" customHeight="1" x14ac:dyDescent="0.3"/>
  <cols>
    <col min="1" max="1" width="8.7109375" style="26" customWidth="1"/>
    <col min="2" max="2" width="31.85546875" style="26" customWidth="1"/>
    <col min="3" max="3" width="8" style="26" customWidth="1"/>
    <col min="4" max="4" width="6.7109375" style="28" customWidth="1"/>
    <col min="5" max="5" width="9.42578125" style="29" customWidth="1"/>
    <col min="6" max="6" width="8.5703125" style="29" customWidth="1"/>
    <col min="7" max="7" width="9.140625" style="29" customWidth="1"/>
    <col min="8" max="8" width="10.140625" style="29" customWidth="1"/>
    <col min="9" max="9" width="10.570312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2578125" style="29" customWidth="1"/>
    <col min="15" max="15" width="10.28515625" style="29" customWidth="1"/>
    <col min="16" max="16" width="11.140625" style="29" customWidth="1"/>
    <col min="17" max="16384" width="9.140625" style="26"/>
  </cols>
  <sheetData>
    <row r="1" spans="1:16" ht="17.100000000000001" customHeight="1" x14ac:dyDescent="0.3">
      <c r="A1" s="348" t="s">
        <v>377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ht="17.100000000000001" customHeight="1" x14ac:dyDescent="0.3">
      <c r="A2" s="349" t="s">
        <v>37</v>
      </c>
      <c r="B2" s="349"/>
      <c r="C2" s="349"/>
      <c r="D2" s="349"/>
      <c r="E2" s="349"/>
      <c r="F2" s="349"/>
      <c r="G2" s="349"/>
      <c r="H2" s="349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3">
      <c r="A3" s="350" t="s">
        <v>33</v>
      </c>
      <c r="B3" s="350" t="s">
        <v>32</v>
      </c>
      <c r="C3" s="350" t="s">
        <v>0</v>
      </c>
      <c r="D3" s="350" t="s">
        <v>55</v>
      </c>
      <c r="E3" s="352" t="s">
        <v>1</v>
      </c>
      <c r="F3" s="352"/>
      <c r="G3" s="352"/>
      <c r="H3" s="353" t="s">
        <v>31</v>
      </c>
      <c r="I3" s="352" t="s">
        <v>9</v>
      </c>
      <c r="J3" s="352"/>
      <c r="K3" s="352"/>
      <c r="L3" s="352"/>
      <c r="M3" s="357" t="s">
        <v>10</v>
      </c>
      <c r="N3" s="357"/>
      <c r="O3" s="357"/>
      <c r="P3" s="357"/>
    </row>
    <row r="4" spans="1:16" ht="17.100000000000001" customHeight="1" x14ac:dyDescent="0.3">
      <c r="A4" s="351"/>
      <c r="B4" s="351"/>
      <c r="C4" s="351"/>
      <c r="D4" s="351"/>
      <c r="E4" s="140" t="s">
        <v>2</v>
      </c>
      <c r="F4" s="140" t="s">
        <v>3</v>
      </c>
      <c r="G4" s="140" t="s">
        <v>4</v>
      </c>
      <c r="H4" s="354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3">
      <c r="A5" s="358" t="s">
        <v>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ht="17.100000000000001" customHeight="1" x14ac:dyDescent="0.3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3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3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3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3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3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3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3">
      <c r="A13" s="355" t="s">
        <v>8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</row>
    <row r="14" spans="1:16" ht="17.100000000000001" customHeight="1" x14ac:dyDescent="0.3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3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3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3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3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3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3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3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3">
      <c r="A22" s="359" t="s">
        <v>211</v>
      </c>
      <c r="B22" s="360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3">
      <c r="A23" s="355" t="s">
        <v>54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</row>
    <row r="24" spans="1:16" ht="17.100000000000001" customHeight="1" x14ac:dyDescent="0.3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3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3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3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3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3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3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3">
      <c r="A31" s="355" t="s">
        <v>8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</row>
    <row r="32" spans="1:16" ht="17.100000000000001" customHeight="1" x14ac:dyDescent="0.3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3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3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3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3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3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3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3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3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3">
      <c r="A41" s="359" t="s">
        <v>213</v>
      </c>
      <c r="B41" s="361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3">
      <c r="A42" s="355" t="s">
        <v>54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</row>
    <row r="43" spans="1:16" ht="17.100000000000001" customHeight="1" x14ac:dyDescent="0.3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3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3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3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3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3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3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3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3">
      <c r="A51" s="355" t="s">
        <v>8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</row>
    <row r="52" spans="1:16" ht="17.100000000000001" customHeight="1" x14ac:dyDescent="0.3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3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3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3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3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3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3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3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3">
      <c r="A60" s="359" t="s">
        <v>217</v>
      </c>
      <c r="B60" s="361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3">
      <c r="A61" s="355" t="s">
        <v>54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</row>
    <row r="62" spans="1:16" ht="17.100000000000001" customHeight="1" x14ac:dyDescent="0.3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3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3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3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3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3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3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3">
      <c r="A69" s="355" t="s">
        <v>8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</row>
    <row r="70" spans="1:16" ht="17.100000000000001" customHeight="1" x14ac:dyDescent="0.3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3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3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3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3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3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3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3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3">
      <c r="A78" s="359" t="s">
        <v>219</v>
      </c>
      <c r="B78" s="361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3">
      <c r="A79" s="355" t="s">
        <v>54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</row>
    <row r="80" spans="1:16" ht="17.100000000000001" customHeight="1" x14ac:dyDescent="0.3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3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3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3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3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3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3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3">
      <c r="A87" s="355" t="s">
        <v>8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</row>
    <row r="88" spans="1:16" ht="17.100000000000001" customHeight="1" x14ac:dyDescent="0.3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3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3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3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3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3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3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3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3">
      <c r="A96" s="359" t="s">
        <v>220</v>
      </c>
      <c r="B96" s="361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3">
      <c r="A97" s="355" t="s">
        <v>54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</row>
    <row r="98" spans="1:16" ht="17.100000000000001" customHeight="1" x14ac:dyDescent="0.3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3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3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3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3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3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3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3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3">
      <c r="A106" s="355" t="s">
        <v>8</v>
      </c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</row>
    <row r="107" spans="1:16" ht="17.100000000000001" customHeight="1" x14ac:dyDescent="0.3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3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3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3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3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3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3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3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3">
      <c r="A115" s="359" t="s">
        <v>222</v>
      </c>
      <c r="B115" s="361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3">
      <c r="A116" s="355" t="s">
        <v>54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</row>
    <row r="117" spans="1:16" ht="17.100000000000001" customHeight="1" x14ac:dyDescent="0.3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3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3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3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3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3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3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3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3">
      <c r="A125" s="355" t="s">
        <v>8</v>
      </c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</row>
    <row r="126" spans="1:16" ht="17.100000000000001" customHeight="1" x14ac:dyDescent="0.3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3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3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3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3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3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3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3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3">
      <c r="A134" s="359" t="s">
        <v>224</v>
      </c>
      <c r="B134" s="361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3">
      <c r="A135" s="355" t="s">
        <v>54</v>
      </c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</row>
    <row r="136" spans="1:16" ht="17.100000000000001" customHeight="1" x14ac:dyDescent="0.3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3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3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3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3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3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3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3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3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3">
      <c r="A145" s="355" t="s">
        <v>8</v>
      </c>
      <c r="B145" s="364"/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</row>
    <row r="146" spans="1:16" ht="17.100000000000001" customHeight="1" x14ac:dyDescent="0.3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3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3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3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3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3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3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3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3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3">
      <c r="A155" s="359" t="s">
        <v>229</v>
      </c>
      <c r="B155" s="361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3">
      <c r="A156" s="355" t="s">
        <v>54</v>
      </c>
      <c r="B156" s="356"/>
      <c r="C156" s="356"/>
      <c r="D156" s="356"/>
      <c r="E156" s="356"/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</row>
    <row r="157" spans="1:16" ht="17.100000000000001" customHeight="1" x14ac:dyDescent="0.3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3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3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3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3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3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3">
      <c r="A163" s="355" t="s">
        <v>8</v>
      </c>
      <c r="B163" s="356"/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</row>
    <row r="164" spans="1:16" ht="17.100000000000001" customHeight="1" x14ac:dyDescent="0.3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3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3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3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3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3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3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3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3">
      <c r="A172" s="359" t="s">
        <v>232</v>
      </c>
      <c r="B172" s="361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3">
      <c r="A173" s="355" t="s">
        <v>54</v>
      </c>
      <c r="B173" s="356"/>
      <c r="C173" s="356"/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</row>
    <row r="174" spans="1:16" ht="17.100000000000001" customHeight="1" x14ac:dyDescent="0.3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3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3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3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3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3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3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3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3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3">
      <c r="A183" s="210"/>
      <c r="B183" s="355" t="s">
        <v>8</v>
      </c>
      <c r="C183" s="364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</row>
    <row r="184" spans="1:16" ht="17.100000000000001" customHeight="1" x14ac:dyDescent="0.3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3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3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3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3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3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3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3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3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3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3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3">
      <c r="F195" s="29">
        <v>10</v>
      </c>
    </row>
    <row r="196" spans="1:16" ht="17.100000000000001" customHeight="1" x14ac:dyDescent="0.3">
      <c r="A196" s="365" t="s">
        <v>38</v>
      </c>
      <c r="B196" s="366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3">
      <c r="A197" s="365" t="s">
        <v>39</v>
      </c>
      <c r="B197" s="366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3">
      <c r="A198" s="365" t="s">
        <v>5</v>
      </c>
      <c r="B198" s="366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3">
      <c r="A199" s="365" t="s">
        <v>236</v>
      </c>
      <c r="B199" s="366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3">
      <c r="A200" s="362" t="s">
        <v>237</v>
      </c>
      <c r="B200" s="363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3">
      <c r="A201" s="362" t="s">
        <v>40</v>
      </c>
      <c r="B201" s="363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3">
      <c r="A202" s="362" t="s">
        <v>5</v>
      </c>
      <c r="B202" s="363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3">
      <c r="A203" s="362" t="s">
        <v>236</v>
      </c>
      <c r="B203" s="363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3">
      <c r="A204" s="367" t="s">
        <v>41</v>
      </c>
      <c r="B204" s="368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3">
      <c r="A205" s="367" t="s">
        <v>42</v>
      </c>
      <c r="B205" s="368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3">
      <c r="A206" s="367" t="s">
        <v>5</v>
      </c>
      <c r="B206" s="368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3">
      <c r="A207" s="367" t="s">
        <v>238</v>
      </c>
      <c r="B207" s="368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3">
      <c r="A208" s="367"/>
      <c r="B208" s="368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3">
      <c r="A209" s="367" t="s">
        <v>236</v>
      </c>
      <c r="B209" s="368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:P1"/>
    <mergeCell ref="A2:H2"/>
    <mergeCell ref="A3:A4"/>
    <mergeCell ref="B3:B4"/>
    <mergeCell ref="C3:C4"/>
    <mergeCell ref="D3:D4"/>
    <mergeCell ref="E3:G3"/>
    <mergeCell ref="H3:H4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67"/>
  <sheetViews>
    <sheetView workbookViewId="0">
      <selection activeCell="C29" sqref="C29"/>
    </sheetView>
  </sheetViews>
  <sheetFormatPr defaultColWidth="9.140625" defaultRowHeight="11.25" x14ac:dyDescent="0.2"/>
  <cols>
    <col min="1" max="1" width="9.140625" style="36"/>
    <col min="2" max="2" width="12.28515625" style="36" customWidth="1"/>
    <col min="3" max="3" width="7.7109375" style="36" customWidth="1"/>
    <col min="4" max="4" width="7.140625" style="36" customWidth="1"/>
    <col min="5" max="5" width="7.28515625" style="36" customWidth="1"/>
    <col min="6" max="6" width="6.85546875" style="36" customWidth="1"/>
    <col min="7" max="7" width="7.85546875" style="36" customWidth="1"/>
    <col min="8" max="8" width="9.140625" style="36"/>
    <col min="9" max="12" width="9.42578125" style="36" bestFit="1" customWidth="1"/>
    <col min="13" max="13" width="9.140625" style="36"/>
    <col min="14" max="15" width="9.42578125" style="36" bestFit="1" customWidth="1"/>
    <col min="16" max="16" width="10.28515625" style="36" customWidth="1"/>
    <col min="17" max="16384" width="9.140625" style="36"/>
  </cols>
  <sheetData>
    <row r="1" spans="1:16" ht="12.75" x14ac:dyDescent="0.2">
      <c r="O1" s="37"/>
      <c r="P1" s="38" t="s">
        <v>264</v>
      </c>
    </row>
    <row r="2" spans="1:16" ht="32.25" customHeight="1" x14ac:dyDescent="0.2">
      <c r="A2" s="370" t="s">
        <v>287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2" x14ac:dyDescent="0.2">
      <c r="A5" s="371" t="s">
        <v>329</v>
      </c>
      <c r="B5" s="372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x14ac:dyDescent="0.2">
      <c r="A6" s="373" t="s">
        <v>265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</row>
    <row r="7" spans="1:16" s="34" customFormat="1" ht="12.75" customHeight="1" x14ac:dyDescent="0.2">
      <c r="A7" s="374" t="s">
        <v>32</v>
      </c>
      <c r="B7" s="374"/>
      <c r="C7" s="44"/>
      <c r="D7" s="376" t="s">
        <v>1</v>
      </c>
      <c r="E7" s="376"/>
      <c r="F7" s="376"/>
      <c r="G7" s="374" t="s">
        <v>31</v>
      </c>
      <c r="I7" s="377" t="s">
        <v>266</v>
      </c>
      <c r="J7" s="378"/>
      <c r="K7" s="378"/>
      <c r="L7" s="379"/>
      <c r="N7" s="377" t="s">
        <v>267</v>
      </c>
      <c r="O7" s="378"/>
      <c r="P7" s="378"/>
    </row>
    <row r="8" spans="1:16" s="34" customFormat="1" ht="18.75" customHeight="1" x14ac:dyDescent="0.2">
      <c r="A8" s="375"/>
      <c r="B8" s="375"/>
      <c r="C8" s="40" t="s">
        <v>55</v>
      </c>
      <c r="D8" s="39" t="s">
        <v>2</v>
      </c>
      <c r="E8" s="39" t="s">
        <v>3</v>
      </c>
      <c r="F8" s="39" t="s">
        <v>4</v>
      </c>
      <c r="G8" s="375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x14ac:dyDescent="0.2">
      <c r="A9" s="369" t="s">
        <v>269</v>
      </c>
      <c r="B9" s="369"/>
      <c r="C9" s="45">
        <f>' МЕНЮ_ХЭХ '!D14</f>
        <v>4.8601666666666672</v>
      </c>
      <c r="D9" s="45">
        <f>' МЕНЮ_ХЭХ '!E14</f>
        <v>25.06</v>
      </c>
      <c r="E9" s="45">
        <f>' МЕНЮ_ХЭХ '!F14</f>
        <v>18.170999999999999</v>
      </c>
      <c r="F9" s="45">
        <f>' МЕНЮ_ХЭХ '!G14</f>
        <v>58.322000000000003</v>
      </c>
      <c r="G9" s="45">
        <f>' МЕНЮ_ХЭХ 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x14ac:dyDescent="0.2">
      <c r="A10" s="369" t="s">
        <v>270</v>
      </c>
      <c r="B10" s="369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17.858000000000001</v>
      </c>
      <c r="F10" s="45">
        <f>' МЕНЮ_ХЭХ '!G43</f>
        <v>45.005000000000003</v>
      </c>
      <c r="G10" s="45">
        <f>' МЕНЮ_ХЭХ 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x14ac:dyDescent="0.2">
      <c r="A11" s="369" t="s">
        <v>271</v>
      </c>
      <c r="B11" s="369"/>
      <c r="C11" s="45">
        <f>' МЕНЮ_ХЭХ '!D74</f>
        <v>4.6648333333333332</v>
      </c>
      <c r="D11" s="45">
        <f>' МЕНЮ_ХЭХ '!E74</f>
        <v>24.04</v>
      </c>
      <c r="E11" s="45">
        <f>' МЕНЮ_ХЭХ '!F74</f>
        <v>25.271000000000001</v>
      </c>
      <c r="F11" s="45">
        <f>' МЕНЮ_ХЭХ '!G74</f>
        <v>55.977999999999994</v>
      </c>
      <c r="G11" s="45">
        <f>' МЕНЮ_ХЭХ 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x14ac:dyDescent="0.2">
      <c r="A12" s="369" t="s">
        <v>272</v>
      </c>
      <c r="B12" s="369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53.518000000000008</v>
      </c>
      <c r="G12" s="45">
        <f>' МЕНЮ_ХЭХ 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x14ac:dyDescent="0.2">
      <c r="A13" s="369" t="s">
        <v>273</v>
      </c>
      <c r="B13" s="369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9.0300000000000011</v>
      </c>
      <c r="F13" s="45">
        <f>' МЕНЮ_ХЭХ '!G132</f>
        <v>42.626999999999995</v>
      </c>
      <c r="G13" s="45">
        <f>' МЕНЮ_ХЭХ 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x14ac:dyDescent="0.2">
      <c r="A14" s="369" t="s">
        <v>274</v>
      </c>
      <c r="B14" s="369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61.779000000000003</v>
      </c>
      <c r="G14" s="45">
        <f>' МЕНЮ_ХЭХ 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x14ac:dyDescent="0.2">
      <c r="A15" s="369" t="s">
        <v>275</v>
      </c>
      <c r="B15" s="369"/>
      <c r="C15" s="45">
        <f>' МЕНЮ_ХЭХ '!D192</f>
        <v>5.7164999999999999</v>
      </c>
      <c r="D15" s="45">
        <f>' МЕНЮ_ХЭХ '!E192</f>
        <v>21.167000000000002</v>
      </c>
      <c r="E15" s="45">
        <f>' МЕНЮ_ХЭХ '!F192</f>
        <v>18.375</v>
      </c>
      <c r="F15" s="45">
        <f>' МЕНЮ_ХЭХ '!G192</f>
        <v>68.597999999999999</v>
      </c>
      <c r="G15" s="45">
        <f>' МЕНЮ_ХЭХ 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x14ac:dyDescent="0.2">
      <c r="A16" s="369" t="s">
        <v>276</v>
      </c>
      <c r="B16" s="369"/>
      <c r="C16" s="45">
        <f>' МЕНЮ_ХЭХ '!D223</f>
        <v>4.4147499999999997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52.976999999999997</v>
      </c>
      <c r="G16" s="45">
        <f>' МЕНЮ_ХЭХ 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x14ac:dyDescent="0.2">
      <c r="A17" s="369" t="s">
        <v>277</v>
      </c>
      <c r="B17" s="369"/>
      <c r="C17" s="45">
        <f>' МЕНЮ_ХЭХ '!D253</f>
        <v>3.863583333333334</v>
      </c>
      <c r="D17" s="45">
        <f>' МЕНЮ_ХЭХ '!E253</f>
        <v>43.723999999999997</v>
      </c>
      <c r="E17" s="45">
        <f>' МЕНЮ_ХЭХ '!F253</f>
        <v>18.591000000000001</v>
      </c>
      <c r="F17" s="45">
        <f>' МЕНЮ_ХЭХ '!G253</f>
        <v>46.363000000000007</v>
      </c>
      <c r="G17" s="45">
        <f>' МЕНЮ_ХЭХ 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x14ac:dyDescent="0.2">
      <c r="A18" s="369" t="s">
        <v>278</v>
      </c>
      <c r="B18" s="369"/>
      <c r="C18" s="45">
        <f>' МЕНЮ_ХЭХ '!D284</f>
        <v>3.9559166666666665</v>
      </c>
      <c r="D18" s="45">
        <f>' МЕНЮ_ХЭХ '!E284</f>
        <v>22.562000000000001</v>
      </c>
      <c r="E18" s="45">
        <f>' МЕНЮ_ХЭХ '!F284</f>
        <v>21.177</v>
      </c>
      <c r="F18" s="45">
        <f>' МЕНЮ_ХЭХ '!G284</f>
        <v>47.470999999999997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x14ac:dyDescent="0.2">
      <c r="A19" s="369" t="s">
        <v>279</v>
      </c>
      <c r="B19" s="369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x14ac:dyDescent="0.2"/>
    <row r="21" spans="1:16" s="34" customFormat="1" x14ac:dyDescent="0.2">
      <c r="A21" s="373" t="s">
        <v>249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</row>
    <row r="22" spans="1:16" s="34" customFormat="1" x14ac:dyDescent="0.2">
      <c r="A22" s="374" t="s">
        <v>32</v>
      </c>
      <c r="B22" s="374"/>
      <c r="C22" s="380" t="s">
        <v>55</v>
      </c>
      <c r="D22" s="376" t="s">
        <v>1</v>
      </c>
      <c r="E22" s="376"/>
      <c r="F22" s="376"/>
      <c r="G22" s="374" t="s">
        <v>31</v>
      </c>
      <c r="I22" s="377" t="s">
        <v>266</v>
      </c>
      <c r="J22" s="378"/>
      <c r="K22" s="378"/>
      <c r="L22" s="379"/>
      <c r="N22" s="377" t="s">
        <v>267</v>
      </c>
      <c r="O22" s="378"/>
      <c r="P22" s="378"/>
    </row>
    <row r="23" spans="1:16" s="34" customFormat="1" x14ac:dyDescent="0.2">
      <c r="A23" s="375"/>
      <c r="B23" s="375"/>
      <c r="C23" s="381"/>
      <c r="D23" s="39" t="s">
        <v>2</v>
      </c>
      <c r="E23" s="39" t="s">
        <v>3</v>
      </c>
      <c r="F23" s="39" t="s">
        <v>4</v>
      </c>
      <c r="G23" s="375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x14ac:dyDescent="0.2">
      <c r="A24" s="369" t="s">
        <v>269</v>
      </c>
      <c r="B24" s="369"/>
      <c r="C24" s="45">
        <f>' МЕНЮ_ХЭХ '!D19</f>
        <v>2.0252500000000002</v>
      </c>
      <c r="D24" s="45">
        <f>' МЕНЮ_ХЭХ '!E19</f>
        <v>6.5360000000000005</v>
      </c>
      <c r="E24" s="45">
        <f>' МЕНЮ_ХЭХ '!F19</f>
        <v>6.0919999999999996</v>
      </c>
      <c r="F24" s="45">
        <f>' МЕНЮ_ХЭХ '!G19</f>
        <v>24.303000000000001</v>
      </c>
      <c r="G24" s="45">
        <f>' МЕНЮ_ХЭХ 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x14ac:dyDescent="0.2">
      <c r="A25" s="369" t="s">
        <v>270</v>
      </c>
      <c r="B25" s="369"/>
      <c r="C25" s="45">
        <f>' МЕНЮ_ХЭХ '!D48</f>
        <v>2.3127499999999999</v>
      </c>
      <c r="D25" s="45">
        <f>' МЕНЮ_ХЭХ '!E48</f>
        <v>5.9359999999999999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x14ac:dyDescent="0.2">
      <c r="A26" s="369" t="s">
        <v>271</v>
      </c>
      <c r="B26" s="369"/>
      <c r="C26" s="45">
        <f>' МЕНЮ_ХЭХ '!D79</f>
        <v>2.0252500000000002</v>
      </c>
      <c r="D26" s="45">
        <f>' МЕНЮ_ХЭХ '!E79</f>
        <v>6.5360000000000005</v>
      </c>
      <c r="E26" s="45">
        <f>' МЕНЮ_ХЭХ '!F79</f>
        <v>6.0919999999999996</v>
      </c>
      <c r="F26" s="45">
        <f>' МЕНЮ_ХЭХ '!G79</f>
        <v>24.303000000000001</v>
      </c>
      <c r="G26" s="45">
        <f>' МЕНЮ_ХЭХ 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x14ac:dyDescent="0.2">
      <c r="A27" s="369" t="s">
        <v>272</v>
      </c>
      <c r="B27" s="369"/>
      <c r="C27" s="45">
        <f>' МЕНЮ_ХЭХ '!D108</f>
        <v>2.3127499999999999</v>
      </c>
      <c r="D27" s="45">
        <f>' МЕНЮ_ХЭХ '!E108</f>
        <v>5.9359999999999999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x14ac:dyDescent="0.2">
      <c r="A28" s="369" t="s">
        <v>273</v>
      </c>
      <c r="B28" s="369"/>
      <c r="C28" s="45">
        <f>' МЕНЮ_ХЭХ '!D137</f>
        <v>2.0252500000000002</v>
      </c>
      <c r="D28" s="45">
        <f>' МЕНЮ_ХЭХ '!E137</f>
        <v>6.5360000000000005</v>
      </c>
      <c r="E28" s="45">
        <f>' МЕНЮ_ХЭХ '!F137</f>
        <v>6.0919999999999996</v>
      </c>
      <c r="F28" s="45">
        <f>' МЕНЮ_ХЭХ '!G137</f>
        <v>24.303000000000001</v>
      </c>
      <c r="G28" s="45">
        <f>' МЕНЮ_ХЭХ 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x14ac:dyDescent="0.2">
      <c r="A29" s="369" t="s">
        <v>274</v>
      </c>
      <c r="B29" s="369"/>
      <c r="C29" s="45">
        <f>' МЕНЮ_ХЭХ '!D167</f>
        <v>2.0252500000000002</v>
      </c>
      <c r="D29" s="45">
        <f>' МЕНЮ_ХЭХ '!E167</f>
        <v>6.5360000000000005</v>
      </c>
      <c r="E29" s="45">
        <f>' МЕНЮ_ХЭХ '!F167</f>
        <v>6.0919999999999996</v>
      </c>
      <c r="F29" s="45">
        <f>' МЕНЮ_ХЭХ '!G167</f>
        <v>24.303000000000001</v>
      </c>
      <c r="G29" s="45">
        <f>' МЕНЮ_ХЭХ 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x14ac:dyDescent="0.2">
      <c r="A30" s="369" t="s">
        <v>275</v>
      </c>
      <c r="B30" s="369"/>
      <c r="C30" s="45">
        <f>' МЕНЮ_ХЭХ '!D197</f>
        <v>2.3127499999999999</v>
      </c>
      <c r="D30" s="45">
        <f>' МЕНЮ_ХЭХ '!E197</f>
        <v>5.9359999999999999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x14ac:dyDescent="0.2">
      <c r="A31" s="369" t="s">
        <v>276</v>
      </c>
      <c r="B31" s="369"/>
      <c r="C31" s="45">
        <f>' МЕНЮ_ХЭХ '!D228</f>
        <v>2.0252500000000002</v>
      </c>
      <c r="D31" s="45">
        <f>' МЕНЮ_ХЭХ '!E228</f>
        <v>6.5360000000000005</v>
      </c>
      <c r="E31" s="45">
        <f>' МЕНЮ_ХЭХ '!F228</f>
        <v>6.0919999999999996</v>
      </c>
      <c r="F31" s="45">
        <f>' МЕНЮ_ХЭХ '!G228</f>
        <v>24.303000000000001</v>
      </c>
      <c r="G31" s="45">
        <f>' МЕНЮ_ХЭХ 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x14ac:dyDescent="0.2">
      <c r="A32" s="369" t="s">
        <v>277</v>
      </c>
      <c r="B32" s="369"/>
      <c r="C32" s="45">
        <f>' МЕНЮ_ХЭХ '!D258</f>
        <v>2.3127499999999999</v>
      </c>
      <c r="D32" s="45">
        <f>' МЕНЮ_ХЭХ '!E258</f>
        <v>5.9359999999999999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x14ac:dyDescent="0.2">
      <c r="A33" s="369" t="s">
        <v>278</v>
      </c>
      <c r="B33" s="369"/>
      <c r="C33" s="45">
        <f>' МЕНЮ_ХЭХ '!D289</f>
        <v>2.0252500000000002</v>
      </c>
      <c r="D33" s="45">
        <f>' МЕНЮ_ХЭХ '!E289</f>
        <v>6.5360000000000005</v>
      </c>
      <c r="E33" s="45">
        <f>' МЕНЮ_ХЭХ '!F289</f>
        <v>6.0919999999999996</v>
      </c>
      <c r="F33" s="45">
        <f>' МЕНЮ_ХЭХ '!G289</f>
        <v>24.303000000000001</v>
      </c>
      <c r="G33" s="45">
        <f>' МЕНЮ_ХЭХ 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x14ac:dyDescent="0.2">
      <c r="A34" s="369" t="s">
        <v>279</v>
      </c>
      <c r="B34" s="369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x14ac:dyDescent="0.2"/>
    <row r="36" spans="1:16" s="34" customFormat="1" ht="12.75" customHeight="1" x14ac:dyDescent="0.2">
      <c r="A36" s="373" t="s">
        <v>280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</row>
    <row r="37" spans="1:16" s="34" customFormat="1" ht="12.75" customHeight="1" x14ac:dyDescent="0.2">
      <c r="A37" s="374" t="s">
        <v>32</v>
      </c>
      <c r="B37" s="374"/>
      <c r="C37" s="380" t="s">
        <v>55</v>
      </c>
      <c r="D37" s="376" t="s">
        <v>1</v>
      </c>
      <c r="E37" s="376"/>
      <c r="F37" s="376"/>
      <c r="G37" s="374" t="s">
        <v>31</v>
      </c>
      <c r="I37" s="377" t="s">
        <v>266</v>
      </c>
      <c r="J37" s="378"/>
      <c r="K37" s="378"/>
      <c r="L37" s="379"/>
      <c r="N37" s="377" t="s">
        <v>267</v>
      </c>
      <c r="O37" s="378"/>
      <c r="P37" s="378"/>
    </row>
    <row r="38" spans="1:16" s="34" customFormat="1" ht="21" customHeight="1" x14ac:dyDescent="0.2">
      <c r="A38" s="375"/>
      <c r="B38" s="375"/>
      <c r="C38" s="381"/>
      <c r="D38" s="39" t="s">
        <v>2</v>
      </c>
      <c r="E38" s="39" t="s">
        <v>3</v>
      </c>
      <c r="F38" s="39" t="s">
        <v>4</v>
      </c>
      <c r="G38" s="375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x14ac:dyDescent="0.2">
      <c r="A39" s="369" t="s">
        <v>269</v>
      </c>
      <c r="B39" s="369"/>
      <c r="C39" s="45">
        <f>' МЕНЮ_ХЭХ '!D27</f>
        <v>6.4145000000000003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76.974000000000004</v>
      </c>
      <c r="G39" s="45">
        <f>' МЕНЮ_ХЭХ 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x14ac:dyDescent="0.2">
      <c r="A40" s="369" t="s">
        <v>270</v>
      </c>
      <c r="B40" s="369"/>
      <c r="C40" s="45">
        <f>' МЕНЮ_ХЭХ '!D57</f>
        <v>4.5428333333333333</v>
      </c>
      <c r="D40" s="45">
        <f>' МЕНЮ_ХЭХ '!E57</f>
        <v>33.514000000000003</v>
      </c>
      <c r="E40" s="45">
        <f>' МЕНЮ_ХЭХ '!F57</f>
        <v>17.54</v>
      </c>
      <c r="F40" s="45">
        <f>' МЕНЮ_ХЭХ '!G57</f>
        <v>54.514000000000003</v>
      </c>
      <c r="G40" s="45">
        <f>' МЕНЮ_ХЭХ 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x14ac:dyDescent="0.2">
      <c r="A41" s="369" t="s">
        <v>271</v>
      </c>
      <c r="B41" s="369"/>
      <c r="C41" s="45">
        <f>' МЕНЮ_ХЭХ '!D87</f>
        <v>4.832583333333333</v>
      </c>
      <c r="D41" s="45">
        <f>' МЕНЮ_ХЭХ '!E87</f>
        <v>50.731999999999999</v>
      </c>
      <c r="E41" s="45">
        <f>' МЕНЮ_ХЭХ '!F87</f>
        <v>22.841999999999999</v>
      </c>
      <c r="F41" s="45">
        <f>' МЕНЮ_ХЭХ '!G87</f>
        <v>57.991</v>
      </c>
      <c r="G41" s="45">
        <f>' МЕНЮ_ХЭХ 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x14ac:dyDescent="0.2">
      <c r="A42" s="382" t="s">
        <v>272</v>
      </c>
      <c r="B42" s="382"/>
      <c r="C42" s="45">
        <f>' МЕНЮ_ХЭХ '!D116</f>
        <v>4.9750833333333331</v>
      </c>
      <c r="D42" s="45">
        <f>' МЕНЮ_ХЭХ '!E116</f>
        <v>33.844999999999999</v>
      </c>
      <c r="E42" s="45">
        <f>' МЕНЮ_ХЭХ '!F116</f>
        <v>17.696000000000002</v>
      </c>
      <c r="F42" s="45">
        <f>' МЕНЮ_ХЭХ '!G116</f>
        <v>59.701000000000001</v>
      </c>
      <c r="G42" s="45">
        <f>' МЕНЮ_ХЭХ 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x14ac:dyDescent="0.2">
      <c r="A43" s="369" t="s">
        <v>273</v>
      </c>
      <c r="B43" s="369"/>
      <c r="C43" s="45">
        <f>' МЕНЮ_ХЭХ '!D145</f>
        <v>6.7672500000000007</v>
      </c>
      <c r="D43" s="45">
        <f>' МЕНЮ_ХЭХ '!E145</f>
        <v>23.797000000000001</v>
      </c>
      <c r="E43" s="45">
        <f>' МЕНЮ_ХЭХ '!F145</f>
        <v>18.114000000000001</v>
      </c>
      <c r="F43" s="45">
        <f>' МЕНЮ_ХЭХ '!G145</f>
        <v>81.207000000000008</v>
      </c>
      <c r="G43" s="45">
        <f>' МЕНЮ_ХЭХ 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x14ac:dyDescent="0.2">
      <c r="A44" s="369" t="s">
        <v>274</v>
      </c>
      <c r="B44" s="369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52.692999999999998</v>
      </c>
      <c r="G44" s="45">
        <f>' МЕНЮ_ХЭХ 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x14ac:dyDescent="0.2">
      <c r="A45" s="369" t="s">
        <v>275</v>
      </c>
      <c r="B45" s="369"/>
      <c r="C45" s="45">
        <f>' МЕНЮ_ХЭХ '!D205</f>
        <v>6.8940833333333318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82.728999999999985</v>
      </c>
      <c r="G45" s="45">
        <f>' МЕНЮ_ХЭХ 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x14ac:dyDescent="0.2">
      <c r="A46" s="369" t="s">
        <v>276</v>
      </c>
      <c r="B46" s="369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16.175999999999998</v>
      </c>
      <c r="F46" s="45">
        <f>' МЕНЮ_ХЭХ '!G237</f>
        <v>84.49199999999999</v>
      </c>
      <c r="G46" s="45">
        <f>' МЕНЮ_ХЭХ 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x14ac:dyDescent="0.2">
      <c r="A47" s="382" t="s">
        <v>277</v>
      </c>
      <c r="B47" s="382"/>
      <c r="C47" s="45">
        <f>' МЕНЮ_ХЭХ '!D266</f>
        <v>6.8926666666666661</v>
      </c>
      <c r="D47" s="45">
        <f>' МЕНЮ_ХЭХ '!E266</f>
        <v>27.521999999999998</v>
      </c>
      <c r="E47" s="45">
        <f>' МЕНЮ_ХЭХ '!F266</f>
        <v>39.902000000000001</v>
      </c>
      <c r="F47" s="45">
        <f>' МЕНЮ_ХЭХ '!G266</f>
        <v>82.711999999999989</v>
      </c>
      <c r="G47" s="45">
        <f>' МЕНЮ_ХЭХ 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x14ac:dyDescent="0.2">
      <c r="A48" s="369" t="s">
        <v>278</v>
      </c>
      <c r="B48" s="369"/>
      <c r="C48" s="45">
        <f>' МЕНЮ_ХЭХ '!D296</f>
        <v>7.0031666666666679</v>
      </c>
      <c r="D48" s="45">
        <f>' МЕНЮ_ХЭХ '!E296</f>
        <v>37.759</v>
      </c>
      <c r="E48" s="45">
        <f>' МЕНЮ_ХЭХ '!F296</f>
        <v>18.553999999999998</v>
      </c>
      <c r="F48" s="45">
        <f>' МЕНЮ_ХЭХ '!G296</f>
        <v>84.038000000000011</v>
      </c>
      <c r="G48" s="45">
        <f>' МЕНЮ_ХЭХ 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x14ac:dyDescent="0.2">
      <c r="A49" s="369" t="s">
        <v>279</v>
      </c>
      <c r="B49" s="369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">
      <c r="A51" s="373" t="s">
        <v>281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</row>
    <row r="52" spans="1:16" s="34" customFormat="1" ht="12.75" customHeight="1" x14ac:dyDescent="0.2">
      <c r="A52" s="374" t="s">
        <v>32</v>
      </c>
      <c r="B52" s="374"/>
      <c r="C52" s="380" t="s">
        <v>55</v>
      </c>
      <c r="D52" s="376" t="s">
        <v>1</v>
      </c>
      <c r="E52" s="376"/>
      <c r="F52" s="376"/>
      <c r="G52" s="374" t="s">
        <v>31</v>
      </c>
      <c r="I52" s="377" t="s">
        <v>266</v>
      </c>
      <c r="J52" s="378"/>
      <c r="K52" s="378"/>
      <c r="L52" s="379"/>
      <c r="N52" s="377" t="s">
        <v>267</v>
      </c>
      <c r="O52" s="378"/>
      <c r="P52" s="378"/>
    </row>
    <row r="53" spans="1:16" s="34" customFormat="1" ht="23.25" customHeight="1" x14ac:dyDescent="0.2">
      <c r="A53" s="375"/>
      <c r="B53" s="375"/>
      <c r="C53" s="381"/>
      <c r="D53" s="39" t="s">
        <v>2</v>
      </c>
      <c r="E53" s="39" t="s">
        <v>3</v>
      </c>
      <c r="F53" s="39" t="s">
        <v>4</v>
      </c>
      <c r="G53" s="375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x14ac:dyDescent="0.2">
      <c r="A54" s="369" t="s">
        <v>269</v>
      </c>
      <c r="B54" s="369"/>
      <c r="C54" s="45">
        <f>' МЕНЮ_ХЭХ '!D32</f>
        <v>2.0252500000000002</v>
      </c>
      <c r="D54" s="45">
        <f>' МЕНЮ_ХЭХ '!E32</f>
        <v>6.5360000000000005</v>
      </c>
      <c r="E54" s="45">
        <f>' МЕНЮ_ХЭХ '!F32</f>
        <v>6.0919999999999996</v>
      </c>
      <c r="F54" s="45">
        <f>' МЕНЮ_ХЭХ '!G32</f>
        <v>24.303000000000001</v>
      </c>
      <c r="G54" s="45">
        <f>' МЕНЮ_ХЭХ 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x14ac:dyDescent="0.2">
      <c r="A55" s="369" t="s">
        <v>270</v>
      </c>
      <c r="B55" s="369"/>
      <c r="C55" s="45">
        <f>' МЕНЮ_ХЭХ '!D62</f>
        <v>2.3127499999999999</v>
      </c>
      <c r="D55" s="45">
        <f>' МЕНЮ_ХЭХ '!E62</f>
        <v>5.9359999999999999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x14ac:dyDescent="0.2">
      <c r="A56" s="369" t="s">
        <v>271</v>
      </c>
      <c r="B56" s="369"/>
      <c r="C56" s="45">
        <f>' МЕНЮ_ХЭХ '!D92</f>
        <v>2.0252500000000002</v>
      </c>
      <c r="D56" s="45">
        <f>' МЕНЮ_ХЭХ '!E92</f>
        <v>6.5360000000000005</v>
      </c>
      <c r="E56" s="45">
        <f>' МЕНЮ_ХЭХ '!F92</f>
        <v>6.0919999999999996</v>
      </c>
      <c r="F56" s="45">
        <f>' МЕНЮ_ХЭХ '!G92</f>
        <v>24.303000000000001</v>
      </c>
      <c r="G56" s="45">
        <f>' МЕНЮ_ХЭХ 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x14ac:dyDescent="0.2">
      <c r="A57" s="369" t="s">
        <v>272</v>
      </c>
      <c r="B57" s="369"/>
      <c r="C57" s="45">
        <f>' МЕНЮ_ХЭХ '!D121</f>
        <v>2.3127499999999999</v>
      </c>
      <c r="D57" s="45">
        <f>' МЕНЮ_ХЭХ '!E121</f>
        <v>5.9359999999999999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x14ac:dyDescent="0.2">
      <c r="A58" s="369" t="s">
        <v>273</v>
      </c>
      <c r="B58" s="369"/>
      <c r="C58" s="45">
        <f>' МЕНЮ_ХЭХ '!D150</f>
        <v>2.0252500000000002</v>
      </c>
      <c r="D58" s="45">
        <f>' МЕНЮ_ХЭХ '!E150</f>
        <v>6.5360000000000005</v>
      </c>
      <c r="E58" s="45">
        <f>' МЕНЮ_ХЭХ '!F150</f>
        <v>6.0919999999999996</v>
      </c>
      <c r="F58" s="45">
        <f>' МЕНЮ_ХЭХ '!G150</f>
        <v>24.303000000000001</v>
      </c>
      <c r="G58" s="45">
        <f>' МЕНЮ_ХЭХ 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x14ac:dyDescent="0.2">
      <c r="A59" s="369" t="s">
        <v>274</v>
      </c>
      <c r="B59" s="369"/>
      <c r="C59" s="45">
        <f>' МЕНЮ_ХЭХ '!D180</f>
        <v>2.0252500000000002</v>
      </c>
      <c r="D59" s="45">
        <f>' МЕНЮ_ХЭХ '!E180</f>
        <v>6.5360000000000005</v>
      </c>
      <c r="E59" s="45">
        <f>' МЕНЮ_ХЭХ '!F180</f>
        <v>6.0919999999999996</v>
      </c>
      <c r="F59" s="45">
        <f>' МЕНЮ_ХЭХ '!G180</f>
        <v>24.303000000000001</v>
      </c>
      <c r="G59" s="45">
        <f>' МЕНЮ_ХЭХ 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x14ac:dyDescent="0.2">
      <c r="A60" s="369" t="s">
        <v>275</v>
      </c>
      <c r="B60" s="369"/>
      <c r="C60" s="45">
        <f>' МЕНЮ_ХЭХ '!D210</f>
        <v>2.3127499999999999</v>
      </c>
      <c r="D60" s="45">
        <f>' МЕНЮ_ХЭХ '!E210</f>
        <v>5.9359999999999999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x14ac:dyDescent="0.2">
      <c r="A61" s="369" t="s">
        <v>276</v>
      </c>
      <c r="B61" s="369"/>
      <c r="C61" s="45">
        <f>' МЕНЮ_ХЭХ '!D242</f>
        <v>2.0252500000000002</v>
      </c>
      <c r="D61" s="45">
        <f>' МЕНЮ_ХЭХ '!E242</f>
        <v>6.5360000000000005</v>
      </c>
      <c r="E61" s="45">
        <f>' МЕНЮ_ХЭХ '!F242</f>
        <v>6.0919999999999996</v>
      </c>
      <c r="F61" s="45">
        <f>' МЕНЮ_ХЭХ '!G242</f>
        <v>24.303000000000001</v>
      </c>
      <c r="G61" s="45">
        <f>' МЕНЮ_ХЭХ 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x14ac:dyDescent="0.2">
      <c r="A62" s="369" t="s">
        <v>277</v>
      </c>
      <c r="B62" s="369"/>
      <c r="C62" s="45">
        <f>' МЕНЮ_ХЭХ '!D271</f>
        <v>2.3127499999999999</v>
      </c>
      <c r="D62" s="45">
        <f>' МЕНЮ_ХЭХ '!E271</f>
        <v>5.9359999999999999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x14ac:dyDescent="0.2">
      <c r="A63" s="369" t="s">
        <v>278</v>
      </c>
      <c r="B63" s="369"/>
      <c r="C63" s="45">
        <f>' МЕНЮ_ХЭХ '!D301</f>
        <v>2.0252500000000002</v>
      </c>
      <c r="D63" s="45">
        <f>' МЕНЮ_ХЭХ '!E301</f>
        <v>6.5360000000000005</v>
      </c>
      <c r="E63" s="45">
        <f>' МЕНЮ_ХЭХ '!F301</f>
        <v>6.0919999999999996</v>
      </c>
      <c r="F63" s="45">
        <f>' МЕНЮ_ХЭХ '!G301</f>
        <v>24.303000000000001</v>
      </c>
      <c r="G63" s="45">
        <f>' МЕНЮ_ХЭХ 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x14ac:dyDescent="0.2">
      <c r="A64" s="369" t="s">
        <v>279</v>
      </c>
      <c r="B64" s="369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83" t="s">
        <v>286</v>
      </c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</row>
    <row r="67" spans="1:16" ht="21" customHeight="1" x14ac:dyDescent="0.2"/>
  </sheetData>
  <mergeCells count="74">
    <mergeCell ref="A61:B61"/>
    <mergeCell ref="A62:B62"/>
    <mergeCell ref="A63:B63"/>
    <mergeCell ref="A64:B64"/>
    <mergeCell ref="A66:P6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57:B57"/>
    <mergeCell ref="A58:B58"/>
    <mergeCell ref="A59:B59"/>
    <mergeCell ref="A60:B60"/>
    <mergeCell ref="A52:B53"/>
    <mergeCell ref="A55:B55"/>
    <mergeCell ref="A56:B56"/>
    <mergeCell ref="D52:F52"/>
    <mergeCell ref="G52:G53"/>
    <mergeCell ref="I52:L52"/>
    <mergeCell ref="N52:P52"/>
    <mergeCell ref="A54:B54"/>
    <mergeCell ref="C52:C53"/>
    <mergeCell ref="A31:B31"/>
    <mergeCell ref="A32:B32"/>
    <mergeCell ref="A33:B33"/>
    <mergeCell ref="A34:B34"/>
    <mergeCell ref="A36:P36"/>
    <mergeCell ref="A37:B38"/>
    <mergeCell ref="D37:F37"/>
    <mergeCell ref="G37:G38"/>
    <mergeCell ref="I37:L37"/>
    <mergeCell ref="N37:P37"/>
    <mergeCell ref="C37:C38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N22:P22"/>
    <mergeCell ref="A24:B24"/>
    <mergeCell ref="A15:B15"/>
    <mergeCell ref="A16:B16"/>
    <mergeCell ref="A17:B17"/>
    <mergeCell ref="A18:B18"/>
    <mergeCell ref="A19:B19"/>
    <mergeCell ref="A21:P21"/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E_Lvo</cp:lastModifiedBy>
  <cp:lastPrinted>2021-09-29T14:17:33Z</cp:lastPrinted>
  <dcterms:created xsi:type="dcterms:W3CDTF">2021-04-22T12:05:19Z</dcterms:created>
  <dcterms:modified xsi:type="dcterms:W3CDTF">2021-11-10T10:54:41Z</dcterms:modified>
</cp:coreProperties>
</file>