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униципальные программы\Отчеты\Отчет годовой за  2022 год по муниципальными программам\Годовой отчет 2022\"/>
    </mc:Choice>
  </mc:AlternateContent>
  <xr:revisionPtr revIDLastSave="0" documentId="13_ncr:1_{4D1EFA07-F6B2-4EB9-92D3-B55348D70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ансирование" sheetId="5" r:id="rId1"/>
    <sheet name="свод" sheetId="7" r:id="rId2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Titles_1">#REF!</definedName>
    <definedName name="__xlnm.Print_Titles_2">#REF!</definedName>
    <definedName name="__xlnm.Print_Titles_3">#REF!</definedName>
    <definedName name="__xlnm.Print_Titles_4">#REF!</definedName>
    <definedName name="_1Excel_BuiltIn_Print_Area_1_1">#REF!</definedName>
    <definedName name="_2Excel_BuiltIn_Print_Titles_1_1">#REF!</definedName>
    <definedName name="Excel_BuiltIn_Print_Area_2">#REF!</definedName>
    <definedName name="Excel_BuiltIn_Print_Area_3">#REF!</definedName>
    <definedName name="Excel_BuiltIn_Print_Area_4">#REF!</definedName>
    <definedName name="Excel_BuiltIn_Print_Titles_2">#REF!</definedName>
    <definedName name="Excel_BuiltIn_Print_Titles_3">#REF!</definedName>
    <definedName name="Excel_BuiltIn_Print_Titles_4">#REF!</definedName>
    <definedName name="А1">#REF!</definedName>
    <definedName name="АА">#REF!</definedName>
    <definedName name="_xlnm.Print_Titles" localSheetId="0">Финансирование!$7:$11</definedName>
    <definedName name="_xlnm.Print_Area" localSheetId="0">Финансирование!$A$1:$L$40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5" l="1"/>
  <c r="J11" i="5"/>
  <c r="I11" i="5"/>
  <c r="G11" i="5"/>
  <c r="F11" i="5"/>
  <c r="E11" i="5"/>
  <c r="L34" i="5" l="1"/>
  <c r="L21" i="5"/>
  <c r="H31" i="5"/>
  <c r="H13" i="5" l="1"/>
  <c r="D31" i="5"/>
  <c r="L31" i="5" s="1"/>
  <c r="D13" i="5" l="1"/>
  <c r="L13" i="5" s="1"/>
  <c r="G10" i="5"/>
  <c r="K10" i="5"/>
  <c r="J10" i="5" l="1"/>
  <c r="F10" i="5"/>
  <c r="E10" i="5"/>
  <c r="H39" i="5"/>
  <c r="H37" i="5"/>
  <c r="D39" i="5"/>
  <c r="D37" i="5"/>
  <c r="L37" i="5" l="1"/>
  <c r="L39" i="5"/>
  <c r="I10" i="5" s="1"/>
  <c r="E27" i="7" l="1"/>
  <c r="I5" i="7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4" i="7"/>
  <c r="D27" i="7"/>
  <c r="F26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4" i="7"/>
  <c r="K27" i="7"/>
  <c r="J27" i="7"/>
  <c r="D29" i="5"/>
  <c r="L27" i="7" l="1"/>
  <c r="L23" i="7"/>
  <c r="L9" i="7"/>
  <c r="L8" i="7"/>
  <c r="L6" i="7"/>
  <c r="G27" i="7"/>
  <c r="H27" i="7"/>
  <c r="I27" i="7" l="1"/>
  <c r="K9" i="5"/>
  <c r="E9" i="5"/>
  <c r="G9" i="5"/>
  <c r="H36" i="5"/>
  <c r="D36" i="5"/>
  <c r="L24" i="7"/>
  <c r="H35" i="5"/>
  <c r="D35" i="5"/>
  <c r="H24" i="5"/>
  <c r="D24" i="5"/>
  <c r="H23" i="5"/>
  <c r="D23" i="5"/>
  <c r="H22" i="5"/>
  <c r="D22" i="5"/>
  <c r="L21" i="7"/>
  <c r="H33" i="5"/>
  <c r="D33" i="5"/>
  <c r="L20" i="7"/>
  <c r="H32" i="5"/>
  <c r="D32" i="5"/>
  <c r="L18" i="7"/>
  <c r="H30" i="5"/>
  <c r="D30" i="5"/>
  <c r="L17" i="7"/>
  <c r="H29" i="5"/>
  <c r="L29" i="5" s="1"/>
  <c r="L16" i="7"/>
  <c r="H28" i="5"/>
  <c r="D28" i="5"/>
  <c r="L15" i="7"/>
  <c r="L14" i="7"/>
  <c r="H27" i="5"/>
  <c r="D27" i="5"/>
  <c r="H26" i="5"/>
  <c r="D26" i="5"/>
  <c r="H25" i="5"/>
  <c r="D25" i="5"/>
  <c r="L13" i="7"/>
  <c r="L12" i="7"/>
  <c r="H20" i="5"/>
  <c r="D20" i="5"/>
  <c r="L11" i="7"/>
  <c r="H19" i="5"/>
  <c r="D19" i="5"/>
  <c r="H18" i="5"/>
  <c r="D18" i="5"/>
  <c r="L10" i="7"/>
  <c r="H16" i="5"/>
  <c r="D16" i="5"/>
  <c r="H17" i="5"/>
  <c r="D17" i="5"/>
  <c r="L7" i="7"/>
  <c r="H15" i="5"/>
  <c r="D15" i="5"/>
  <c r="H14" i="5"/>
  <c r="D14" i="5"/>
  <c r="L4" i="7"/>
  <c r="L22" i="5" l="1"/>
  <c r="L30" i="5"/>
  <c r="L28" i="5"/>
  <c r="L36" i="5"/>
  <c r="L33" i="5"/>
  <c r="L27" i="5"/>
  <c r="L26" i="5"/>
  <c r="L25" i="5"/>
  <c r="L20" i="5"/>
  <c r="L24" i="5"/>
  <c r="L23" i="5"/>
  <c r="L19" i="5"/>
  <c r="L18" i="5"/>
  <c r="L17" i="5"/>
  <c r="L16" i="5"/>
  <c r="L15" i="5"/>
  <c r="L14" i="5"/>
  <c r="L35" i="5"/>
  <c r="L32" i="5"/>
  <c r="F9" i="5"/>
  <c r="J9" i="5"/>
  <c r="I9" i="5"/>
  <c r="H12" i="5"/>
  <c r="H10" i="5" l="1"/>
  <c r="D38" i="5"/>
  <c r="D40" i="5"/>
  <c r="D11" i="5" s="1"/>
  <c r="D12" i="5"/>
  <c r="D10" i="5" s="1"/>
  <c r="L12" i="5" l="1"/>
  <c r="D9" i="5"/>
  <c r="H40" i="5"/>
  <c r="H11" i="5" l="1"/>
  <c r="H9" i="5" s="1"/>
  <c r="L9" i="5" s="1"/>
  <c r="L40" i="5"/>
  <c r="L11" i="5"/>
  <c r="L10" i="5"/>
  <c r="H38" i="5"/>
  <c r="L38" i="5" s="1"/>
  <c r="F27" i="7"/>
</calcChain>
</file>

<file path=xl/sharedStrings.xml><?xml version="1.0" encoding="utf-8"?>
<sst xmlns="http://schemas.openxmlformats.org/spreadsheetml/2006/main" count="162" uniqueCount="119">
  <si>
    <t>ВСЕГО</t>
  </si>
  <si>
    <t>Координатор программы (подпрограммы)</t>
  </si>
  <si>
    <t>краевой бюджет</t>
  </si>
  <si>
    <t>местный бюджет</t>
  </si>
  <si>
    <t>2</t>
  </si>
  <si>
    <t>6</t>
  </si>
  <si>
    <t>13</t>
  </si>
  <si>
    <t>14</t>
  </si>
  <si>
    <t>№  п/п</t>
  </si>
  <si>
    <t>тыс. рублей</t>
  </si>
  <si>
    <t>Наименование муниципальной программы, подпрограммы,  ведомственной целевой программы</t>
  </si>
  <si>
    <t>9</t>
  </si>
  <si>
    <t>10</t>
  </si>
  <si>
    <t>12</t>
  </si>
  <si>
    <t>15</t>
  </si>
  <si>
    <t>Объем финансирования, предусмотренный  бюджетной росписью на отчетную дату</t>
  </si>
  <si>
    <t>«Развитие культуры Ленинградского района»</t>
  </si>
  <si>
    <t>отдел культуры администрации муниципального образования Ленинградский район</t>
  </si>
  <si>
    <t xml:space="preserve"> «Молодежь Ленинградского района»</t>
  </si>
  <si>
    <t>«Дети Ленинградского района»</t>
  </si>
  <si>
    <t>«Развитие физической культуры и спорта в муниципальном образовании Ленинградский район»</t>
  </si>
  <si>
    <t>управление архитектуры и градостроительства администрации муниципального образования Ленинградский район</t>
  </si>
  <si>
    <t>«Обеспечение безопасности населения муниципального образования Ленинградский район»</t>
  </si>
  <si>
    <t>«Комплексное и устойчивое развитие муниципального образования Ленинградский район в сфере строительства, архитектуры и дорожного хозяйства»</t>
  </si>
  <si>
    <t xml:space="preserve"> «Поддержка малого и среднего предпринимательства в муниципальном образовании Ленинградский район»</t>
  </si>
  <si>
    <t>«Развитие сельского хозяйства в муниципальном образовании Ленинградский район»</t>
  </si>
  <si>
    <t>подпрограмма «Развитие малых форм хозяйствования в агропромышленном комплексе Ленинградского района»</t>
  </si>
  <si>
    <t>подпрограмма «Обеспечение эпизоотического благополучия в Ленинградском районе»</t>
  </si>
  <si>
    <t>ОБЩИЙ ОБЪЕМ</t>
  </si>
  <si>
    <t>16</t>
  </si>
  <si>
    <t>федеральный бюджет</t>
  </si>
  <si>
    <t>«Обеспечение жильем молодых семей в муниципальном образовании Ленинградский район»</t>
  </si>
  <si>
    <t>1</t>
  </si>
  <si>
    <t>3</t>
  </si>
  <si>
    <t>4</t>
  </si>
  <si>
    <t>5</t>
  </si>
  <si>
    <t>7</t>
  </si>
  <si>
    <t>8</t>
  </si>
  <si>
    <t>«Гармонизация межнациональных отношений и развитие национальных культур в муниципальном образовании Ленинградский район»</t>
  </si>
  <si>
    <t>«Развитие образования в муниципальном образовании Ленинградский район»</t>
  </si>
  <si>
    <t>17</t>
  </si>
  <si>
    <t>ВЕДОМСТВЕННАЯ ПРОГРАММА "Муниципальное имущество муниципального образования Ленинградский район"</t>
  </si>
  <si>
    <t>отдел имущественных отношений администрации муниципального образования Ленинградский район</t>
  </si>
  <si>
    <t>МУНИЦИПАЛЬНЫЕ</t>
  </si>
  <si>
    <t>ВЕДОМСТВЕННЫЕ</t>
  </si>
  <si>
    <t>«Поддержка социально ориентированных некоммерческих организаций, осуществляющих свою деятельность в муниципальном образовании Ленинградский район»</t>
  </si>
  <si>
    <t>отдел жилищно-коммунального хозяйства администрации муниципального образования Ленинградский район</t>
  </si>
  <si>
    <t>11</t>
  </si>
  <si>
    <t>18</t>
  </si>
  <si>
    <t>19</t>
  </si>
  <si>
    <t>Основные мероприятия</t>
  </si>
  <si>
    <t>20</t>
  </si>
  <si>
    <t>подпрограмма «Разработка и апробация элементов органического земледелия, энерго- и ресурсосберегающих технологий выращивания озимой пшеницы и сахарной свеклы в сельско-хозяйственных организациях и крестьянских (фермерских) хозяйствах Ленинградского района»</t>
  </si>
  <si>
    <r>
      <t>Профинансировано в отчетном периоде</t>
    </r>
    <r>
      <rPr>
        <b/>
        <vertAlign val="superscript"/>
        <sz val="9"/>
        <color indexed="8"/>
        <rFont val="Times New Roman"/>
        <family val="1"/>
        <charset val="204"/>
      </rPr>
      <t xml:space="preserve">                                                       </t>
    </r>
  </si>
  <si>
    <t>«Комплексное развитие топливно-энергетического комплекса муниципального образования Ленинградский район»</t>
  </si>
  <si>
    <t>Муниципальная программа "Повышение безопасности дорожного движения"</t>
  </si>
  <si>
    <t>Муниципальная программа "Укрепление общественного здоровья"</t>
  </si>
  <si>
    <t>21</t>
  </si>
  <si>
    <t>22</t>
  </si>
  <si>
    <t>№ п/п</t>
  </si>
  <si>
    <t>Наименование муниципальной программы, подпрограммы</t>
  </si>
  <si>
    <t>к-во целевых показателей в 2021 г.</t>
  </si>
  <si>
    <t>к-во мероприятий в 2021 г.</t>
  </si>
  <si>
    <t>Объем финансирования  на 2021 год, тыс. руб.</t>
  </si>
  <si>
    <t>% выполнения</t>
  </si>
  <si>
    <t>отдел культуры администрации МО Ленинградский район</t>
  </si>
  <si>
    <t xml:space="preserve"> </t>
  </si>
  <si>
    <t>отдел молодежи администрации МО Ленинградский район</t>
  </si>
  <si>
    <t>отдел по организационной работе администрации МО Ленинградский район</t>
  </si>
  <si>
    <t>«Противодействие коррупции в Ленинградском районе»</t>
  </si>
  <si>
    <t>Юридический отдел администрации муниципального образования Ленинградский район</t>
  </si>
  <si>
    <t>отдел по вопросам семьи и детства администрации МО Ленинградский район</t>
  </si>
  <si>
    <t>управление экономического развития администрации МО Ленинградский район</t>
  </si>
  <si>
    <t>управление образования администрации МО Ленинградский район</t>
  </si>
  <si>
    <t>управление сельского хозяйства и продовольствия администрации МО Ленинградский район</t>
  </si>
  <si>
    <t>отдел физической культуры и спорта администрации МО Ленинградский район</t>
  </si>
  <si>
    <t>«Постановка на кадастровый учет территориальных зон на территории  муниципального образования Ленинградский район»</t>
  </si>
  <si>
    <t>управление архитектуры и градостроительства администрации МО Ленинградский район</t>
  </si>
  <si>
    <t>Отдел ГО и ЧС и взаимодействия с правоохранительными органами администрации МО Ленинградский район</t>
  </si>
  <si>
    <t>"Развитие архивного дела в муниципальном образовании Ленинградский район"</t>
  </si>
  <si>
    <t>архивный отдел МО Ленинградский район</t>
  </si>
  <si>
    <t>"Доступная среда в муниципальном образовании Ленинградский район"</t>
  </si>
  <si>
    <t>"Повышение безопасности дорожного движения"</t>
  </si>
  <si>
    <t>"Переселение граждан из аварийного жилищного фонда"</t>
  </si>
  <si>
    <t>"Профилактика экстремизма и терроризма на территории МОЛенинградский район"</t>
  </si>
  <si>
    <t>"Укрепление общественного здоровья"</t>
  </si>
  <si>
    <t>«Обеспечение градостроительной деятельностин»</t>
  </si>
  <si>
    <t>"Развитие и содержание единой дежурно-диспетчерской службы МО Ленинградский район"</t>
  </si>
  <si>
    <t>ЕДДС</t>
  </si>
  <si>
    <t>ИТОГО</t>
  </si>
  <si>
    <t>"Комплексное развитие топливно-энергетического комплекса муниципального образования Ленинградский район"</t>
  </si>
  <si>
    <t>"Продиводействие коррупции в Ленинградском райне"</t>
  </si>
  <si>
    <t>юридический отдел</t>
  </si>
  <si>
    <t>"Обеспечение градостроительной деятельности"</t>
  </si>
  <si>
    <t>отдел топливно-энергетического комплекса, жилищно-коммунального хозяйства, транспорта и связи</t>
  </si>
  <si>
    <t>отдел физической культуры и спорта</t>
  </si>
  <si>
    <t>Отдел ГО и ЧС, взаимодействия с правоохранительными органами и делам казачества</t>
  </si>
  <si>
    <t>"Профилактика экстремизма и терроризма на территории муниципального образования Ленинградский район"</t>
  </si>
  <si>
    <t xml:space="preserve"> "Развитие и содержание единой дежурно-диспетчерской службы муниципального образования Ленинградский район"</t>
  </si>
  <si>
    <t xml:space="preserve"> "Постановка на кадастровый учет территориальных зон на территории муниципального образования Ленинградский район"</t>
  </si>
  <si>
    <t>Управление сельского хозяйсьтва, перерабатывающей промышленности и охраны окружающей среды</t>
  </si>
  <si>
    <t>отдел по молодежной политике</t>
  </si>
  <si>
    <t>управление организационной работы</t>
  </si>
  <si>
    <t>архивный отдел</t>
  </si>
  <si>
    <t xml:space="preserve">управление образования </t>
  </si>
  <si>
    <t>отдел по вопросам семьи и детства</t>
  </si>
  <si>
    <t xml:space="preserve">отдел экономики, прогнозирования и инвестиций </t>
  </si>
  <si>
    <t xml:space="preserve">управление архитектуры и градостроительства </t>
  </si>
  <si>
    <t>Профинанси-ровано в  1 полугодии 2021 г тыс. руб.</t>
  </si>
  <si>
    <t>% выпол-нения</t>
  </si>
  <si>
    <t>23</t>
  </si>
  <si>
    <t>выполнено целевых показателей в 1 полуг. 2021 г.</t>
  </si>
  <si>
    <t>выполнено мероприятий за 1 полуг. 2021</t>
  </si>
  <si>
    <t>Обращение с твердыми коммунальными отходами на территории муниципального образования Ленинградский район</t>
  </si>
  <si>
    <t>Информация о финансировании муниципальных  и ведомственных программ     муниципального образования Ленинградский район на 31 декабря  2022года</t>
  </si>
  <si>
    <t xml:space="preserve">1 программа </t>
  </si>
  <si>
    <t>23 программы</t>
  </si>
  <si>
    <t>к Сводному докладу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</si>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</sst>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р_._-;\-* #,##0.00_р_._-;_-* &quot;-&quot;??_р_._-;_-@_-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0.0"/>
    <numFmt numFmtId="169" formatCode="#,##0.0"/>
    <numFmt numFmtId="170" formatCode="0.0%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Arial Cy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vertAlign val="superscript"/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9" fillId="0" borderId="0"/>
    <xf numFmtId="0" fontId="8" fillId="0" borderId="0"/>
    <xf numFmtId="0" fontId="5" fillId="0" borderId="0"/>
    <xf numFmtId="0" fontId="10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8" fillId="0" borderId="0"/>
    <xf numFmtId="0" fontId="2" fillId="0" borderId="0"/>
    <xf numFmtId="0" fontId="13" fillId="0" borderId="0"/>
    <xf numFmtId="0" fontId="2" fillId="0" borderId="0"/>
    <xf numFmtId="0" fontId="5" fillId="2" borderId="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38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4" borderId="0" xfId="0" applyFill="1"/>
    <xf numFmtId="0" fontId="16" fillId="4" borderId="0" xfId="0" applyFont="1" applyFill="1" applyAlignment="1">
      <alignment horizontal="right" vertical="top"/>
    </xf>
    <xf numFmtId="0" fontId="3" fillId="4" borderId="1" xfId="0" applyFont="1" applyFill="1" applyBorder="1" applyAlignment="1">
      <alignment horizontal="center"/>
    </xf>
    <xf numFmtId="0" fontId="28" fillId="4" borderId="7" xfId="0" applyFont="1" applyFill="1" applyBorder="1" applyAlignment="1">
      <alignment horizontal="center" vertical="top" wrapText="1"/>
    </xf>
    <xf numFmtId="49" fontId="18" fillId="4" borderId="2" xfId="0" applyNumberFormat="1" applyFont="1" applyFill="1" applyBorder="1" applyAlignment="1">
      <alignment horizontal="center" vertical="top" wrapText="1"/>
    </xf>
    <xf numFmtId="0" fontId="22" fillId="4" borderId="2" xfId="0" applyFont="1" applyFill="1" applyBorder="1" applyAlignment="1">
      <alignment horizontal="left" vertical="top" wrapText="1"/>
    </xf>
    <xf numFmtId="0" fontId="30" fillId="4" borderId="2" xfId="0" applyFont="1" applyFill="1" applyBorder="1" applyAlignment="1">
      <alignment horizontal="center" vertical="top"/>
    </xf>
    <xf numFmtId="0" fontId="30" fillId="4" borderId="2" xfId="0" applyFont="1" applyFill="1" applyBorder="1"/>
    <xf numFmtId="9" fontId="30" fillId="4" borderId="2" xfId="55" applyFont="1" applyFill="1" applyBorder="1" applyAlignment="1">
      <alignment horizontal="center" vertical="top"/>
    </xf>
    <xf numFmtId="170" fontId="30" fillId="4" borderId="2" xfId="55" applyNumberFormat="1" applyFont="1" applyFill="1" applyBorder="1" applyAlignment="1">
      <alignment horizontal="center" vertical="top"/>
    </xf>
    <xf numFmtId="0" fontId="30" fillId="4" borderId="2" xfId="0" applyFont="1" applyFill="1" applyBorder="1" applyAlignment="1">
      <alignment horizontal="center" vertical="center"/>
    </xf>
    <xf numFmtId="0" fontId="0" fillId="4" borderId="0" xfId="0" applyFont="1" applyFill="1"/>
    <xf numFmtId="0" fontId="31" fillId="4" borderId="2" xfId="0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9" fontId="32" fillId="4" borderId="2" xfId="55" applyFont="1" applyFill="1" applyBorder="1" applyAlignment="1">
      <alignment horizontal="center" vertical="top" wrapText="1"/>
    </xf>
    <xf numFmtId="0" fontId="22" fillId="4" borderId="2" xfId="0" applyFont="1" applyFill="1" applyBorder="1" applyAlignment="1">
      <alignment horizontal="center" vertical="center" wrapText="1"/>
    </xf>
    <xf numFmtId="168" fontId="30" fillId="4" borderId="2" xfId="0" applyNumberFormat="1" applyFont="1" applyFill="1" applyBorder="1" applyAlignment="1">
      <alignment horizontal="center" vertical="top"/>
    </xf>
    <xf numFmtId="0" fontId="29" fillId="4" borderId="2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left" vertical="top" wrapText="1"/>
    </xf>
    <xf numFmtId="0" fontId="32" fillId="4" borderId="5" xfId="0" applyFont="1" applyFill="1" applyBorder="1" applyAlignment="1">
      <alignment horizontal="center" vertical="top" wrapText="1"/>
    </xf>
    <xf numFmtId="0" fontId="22" fillId="3" borderId="2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left" vertical="top" wrapText="1"/>
    </xf>
    <xf numFmtId="0" fontId="30" fillId="3" borderId="2" xfId="0" applyFont="1" applyFill="1" applyBorder="1" applyAlignment="1">
      <alignment horizontal="center" vertical="top"/>
    </xf>
    <xf numFmtId="0" fontId="32" fillId="3" borderId="2" xfId="0" applyFont="1" applyFill="1" applyBorder="1" applyAlignment="1">
      <alignment horizontal="center" vertical="top" wrapText="1"/>
    </xf>
    <xf numFmtId="9" fontId="32" fillId="3" borderId="2" xfId="55" applyFont="1" applyFill="1" applyBorder="1" applyAlignment="1">
      <alignment horizontal="center" vertical="top" wrapText="1"/>
    </xf>
    <xf numFmtId="0" fontId="32" fillId="4" borderId="2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top"/>
    </xf>
    <xf numFmtId="169" fontId="23" fillId="0" borderId="2" xfId="0" applyNumberFormat="1" applyFont="1" applyFill="1" applyBorder="1" applyAlignment="1">
      <alignment horizontal="center" vertical="top"/>
    </xf>
    <xf numFmtId="168" fontId="2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18" fillId="0" borderId="2" xfId="0" applyFont="1" applyFill="1" applyBorder="1" applyAlignment="1" applyProtection="1">
      <alignment horizontal="center" vertical="top" wrapText="1"/>
      <protection locked="0"/>
    </xf>
    <xf numFmtId="0" fontId="21" fillId="4" borderId="2" xfId="0" applyFont="1" applyFill="1" applyBorder="1" applyAlignment="1">
      <alignment horizontal="left" vertical="top" wrapText="1"/>
    </xf>
    <xf numFmtId="169" fontId="27" fillId="4" borderId="2" xfId="0" applyNumberFormat="1" applyFont="1" applyFill="1" applyBorder="1" applyAlignment="1">
      <alignment horizontal="center" vertical="top" wrapText="1"/>
    </xf>
    <xf numFmtId="169" fontId="26" fillId="4" borderId="2" xfId="0" applyNumberFormat="1" applyFont="1" applyFill="1" applyBorder="1" applyAlignment="1">
      <alignment horizontal="center" vertical="top"/>
    </xf>
    <xf numFmtId="0" fontId="20" fillId="4" borderId="2" xfId="0" applyFont="1" applyFill="1" applyBorder="1" applyAlignment="1">
      <alignment horizontal="left" vertical="top" wrapText="1"/>
    </xf>
    <xf numFmtId="169" fontId="27" fillId="4" borderId="5" xfId="0" applyNumberFormat="1" applyFont="1" applyFill="1" applyBorder="1" applyAlignment="1">
      <alignment horizontal="center" vertical="top" wrapText="1"/>
    </xf>
    <xf numFmtId="169" fontId="26" fillId="4" borderId="5" xfId="0" applyNumberFormat="1" applyFont="1" applyFill="1" applyBorder="1" applyAlignment="1">
      <alignment horizontal="center" vertical="top"/>
    </xf>
    <xf numFmtId="0" fontId="22" fillId="4" borderId="8" xfId="0" applyFont="1" applyFill="1" applyBorder="1" applyAlignment="1">
      <alignment horizontal="left" vertical="top" wrapText="1"/>
    </xf>
    <xf numFmtId="0" fontId="20" fillId="4" borderId="8" xfId="0" applyFont="1" applyFill="1" applyBorder="1" applyAlignment="1">
      <alignment horizontal="left" vertical="top" wrapText="1"/>
    </xf>
    <xf numFmtId="0" fontId="33" fillId="4" borderId="0" xfId="0" applyFont="1" applyFill="1"/>
    <xf numFmtId="168" fontId="33" fillId="4" borderId="0" xfId="0" applyNumberFormat="1" applyFont="1" applyFill="1"/>
    <xf numFmtId="0" fontId="19" fillId="4" borderId="0" xfId="0" applyFont="1" applyFill="1" applyAlignment="1">
      <alignment horizontal="center" wrapText="1"/>
    </xf>
    <xf numFmtId="168" fontId="24" fillId="0" borderId="4" xfId="0" applyNumberFormat="1" applyFont="1" applyFill="1" applyBorder="1" applyAlignment="1" applyProtection="1">
      <alignment horizontal="center" vertical="top" wrapText="1"/>
      <protection locked="0"/>
    </xf>
    <xf numFmtId="168" fontId="24" fillId="0" borderId="6" xfId="0" applyNumberFormat="1" applyFont="1" applyFill="1" applyBorder="1" applyAlignment="1" applyProtection="1">
      <alignment horizontal="center" vertical="top" wrapText="1"/>
      <protection locked="0"/>
    </xf>
    <xf numFmtId="0" fontId="17" fillId="4" borderId="5" xfId="0" applyFont="1" applyFill="1" applyBorder="1" applyAlignment="1">
      <alignment horizontal="center" vertical="top" wrapText="1"/>
    </xf>
    <xf numFmtId="0" fontId="17" fillId="4" borderId="7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 applyProtection="1">
      <alignment horizontal="left" vertical="top" wrapText="1"/>
      <protection locked="0"/>
    </xf>
    <xf numFmtId="0" fontId="22" fillId="0" borderId="5" xfId="0" applyFont="1" applyFill="1" applyBorder="1" applyAlignment="1" applyProtection="1">
      <alignment horizontal="center" vertical="top" wrapText="1"/>
      <protection locked="0"/>
    </xf>
    <xf numFmtId="0" fontId="22" fillId="0" borderId="7" xfId="0" applyFont="1" applyFill="1" applyBorder="1" applyAlignment="1" applyProtection="1">
      <alignment horizontal="center" vertical="top" wrapText="1"/>
      <protection locked="0"/>
    </xf>
    <xf numFmtId="0" fontId="16" fillId="4" borderId="5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top" wrapText="1"/>
    </xf>
    <xf numFmtId="0" fontId="0" fillId="4" borderId="7" xfId="0" applyFont="1" applyFill="1" applyBorder="1" applyAlignment="1">
      <alignment vertical="top" wrapText="1"/>
    </xf>
    <xf numFmtId="0" fontId="0" fillId="4" borderId="7" xfId="0" applyFont="1" applyFill="1" applyBorder="1" applyAlignment="1">
      <alignment wrapText="1"/>
    </xf>
    <xf numFmtId="0" fontId="29" fillId="4" borderId="2" xfId="0" applyFont="1" applyFill="1" applyBorder="1" applyAlignment="1" applyProtection="1">
      <alignment horizontal="center" vertical="center" wrapText="1"/>
      <protection locked="0"/>
    </xf>
    <xf numFmtId="0" fontId="29" fillId="4" borderId="5" xfId="0" applyFont="1" applyFill="1" applyBorder="1" applyAlignment="1" applyProtection="1">
      <alignment horizontal="center" vertical="center" wrapText="1"/>
      <protection locked="0"/>
    </xf>
    <xf numFmtId="0" fontId="29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</cellXfs>
  <cellStyles count="56">
    <cellStyle name="Comma [0]" xfId="1" xr:uid="{00000000-0005-0000-0000-000000000000}"/>
    <cellStyle name="Currency [0]" xfId="2" xr:uid="{00000000-0005-0000-0000-000001000000}"/>
    <cellStyle name="Excel Built-in Normal" xfId="3" xr:uid="{00000000-0005-0000-0000-000002000000}"/>
    <cellStyle name="Normal_Sheet1" xfId="4" xr:uid="{00000000-0005-0000-0000-000003000000}"/>
    <cellStyle name="Гиперссылка 2" xfId="5" xr:uid="{00000000-0005-0000-0000-000004000000}"/>
    <cellStyle name="Гиперссылка 3" xfId="6" xr:uid="{00000000-0005-0000-0000-000005000000}"/>
    <cellStyle name="Обычный" xfId="0" builtinId="0"/>
    <cellStyle name="Обычный 10" xfId="7" xr:uid="{00000000-0005-0000-0000-000007000000}"/>
    <cellStyle name="Обычный 11" xfId="8" xr:uid="{00000000-0005-0000-0000-000008000000}"/>
    <cellStyle name="Обычный 12" xfId="9" xr:uid="{00000000-0005-0000-0000-000009000000}"/>
    <cellStyle name="Обычный 2" xfId="10" xr:uid="{00000000-0005-0000-0000-00000A000000}"/>
    <cellStyle name="Обычный 2 2" xfId="11" xr:uid="{00000000-0005-0000-0000-00000B000000}"/>
    <cellStyle name="Обычный 2 2 2" xfId="12" xr:uid="{00000000-0005-0000-0000-00000C000000}"/>
    <cellStyle name="Обычный 2 2 3" xfId="13" xr:uid="{00000000-0005-0000-0000-00000D000000}"/>
    <cellStyle name="Обычный 2 3" xfId="14" xr:uid="{00000000-0005-0000-0000-00000E000000}"/>
    <cellStyle name="Обычный 2 3 2" xfId="15" xr:uid="{00000000-0005-0000-0000-00000F000000}"/>
    <cellStyle name="Обычный 2 3 3" xfId="16" xr:uid="{00000000-0005-0000-0000-000010000000}"/>
    <cellStyle name="Обычный 2 4" xfId="17" xr:uid="{00000000-0005-0000-0000-000011000000}"/>
    <cellStyle name="Обычный 2 5" xfId="18" xr:uid="{00000000-0005-0000-0000-000012000000}"/>
    <cellStyle name="Обычный 2 6" xfId="19" xr:uid="{00000000-0005-0000-0000-000013000000}"/>
    <cellStyle name="Обычный 2 7" xfId="20" xr:uid="{00000000-0005-0000-0000-000014000000}"/>
    <cellStyle name="Обычный 2 8" xfId="21" xr:uid="{00000000-0005-0000-0000-000015000000}"/>
    <cellStyle name="Обычный 3" xfId="22" xr:uid="{00000000-0005-0000-0000-000016000000}"/>
    <cellStyle name="Обычный 3 2" xfId="23" xr:uid="{00000000-0005-0000-0000-000017000000}"/>
    <cellStyle name="Обычный 3 3" xfId="24" xr:uid="{00000000-0005-0000-0000-000018000000}"/>
    <cellStyle name="Обычный 3 4" xfId="25" xr:uid="{00000000-0005-0000-0000-000019000000}"/>
    <cellStyle name="Обычный 4" xfId="26" xr:uid="{00000000-0005-0000-0000-00001A000000}"/>
    <cellStyle name="Обычный 4 2" xfId="27" xr:uid="{00000000-0005-0000-0000-00001B000000}"/>
    <cellStyle name="Обычный 5" xfId="28" xr:uid="{00000000-0005-0000-0000-00001C000000}"/>
    <cellStyle name="Обычный 5 2" xfId="29" xr:uid="{00000000-0005-0000-0000-00001D000000}"/>
    <cellStyle name="Обычный 5 3" xfId="30" xr:uid="{00000000-0005-0000-0000-00001E000000}"/>
    <cellStyle name="Обычный 6" xfId="31" xr:uid="{00000000-0005-0000-0000-00001F000000}"/>
    <cellStyle name="Обычный 7" xfId="32" xr:uid="{00000000-0005-0000-0000-000020000000}"/>
    <cellStyle name="Обычный 8" xfId="33" xr:uid="{00000000-0005-0000-0000-000021000000}"/>
    <cellStyle name="Обычный 9" xfId="34" xr:uid="{00000000-0005-0000-0000-000022000000}"/>
    <cellStyle name="Примечание 2" xfId="35" xr:uid="{00000000-0005-0000-0000-000023000000}"/>
    <cellStyle name="Процентный" xfId="55" builtinId="5"/>
    <cellStyle name="Процентный 2" xfId="36" xr:uid="{00000000-0005-0000-0000-000025000000}"/>
    <cellStyle name="Процентный 3" xfId="37" xr:uid="{00000000-0005-0000-0000-000026000000}"/>
    <cellStyle name="Стиль 1" xfId="38" xr:uid="{00000000-0005-0000-0000-000027000000}"/>
    <cellStyle name="Тысячи [0]_молодежная практика" xfId="39" xr:uid="{00000000-0005-0000-0000-000028000000}"/>
    <cellStyle name="Тысячи_Код меню" xfId="40" xr:uid="{00000000-0005-0000-0000-000029000000}"/>
    <cellStyle name="Финансовый 2" xfId="41" xr:uid="{00000000-0005-0000-0000-00002A000000}"/>
    <cellStyle name="Финансовый 2 2" xfId="42" xr:uid="{00000000-0005-0000-0000-00002B000000}"/>
    <cellStyle name="Финансовый 3" xfId="43" xr:uid="{00000000-0005-0000-0000-00002C000000}"/>
    <cellStyle name="Финансовый 3 2" xfId="44" xr:uid="{00000000-0005-0000-0000-00002D000000}"/>
    <cellStyle name="Финансовый 3 3" xfId="45" xr:uid="{00000000-0005-0000-0000-00002E000000}"/>
    <cellStyle name="Финансовый 3 4" xfId="46" xr:uid="{00000000-0005-0000-0000-00002F000000}"/>
    <cellStyle name="Финансовый 3 5" xfId="47" xr:uid="{00000000-0005-0000-0000-000030000000}"/>
    <cellStyle name="Финансовый 3 6" xfId="48" xr:uid="{00000000-0005-0000-0000-000031000000}"/>
    <cellStyle name="Финансовый 3 7" xfId="49" xr:uid="{00000000-0005-0000-0000-000032000000}"/>
    <cellStyle name="Финансовый 4" xfId="50" xr:uid="{00000000-0005-0000-0000-000033000000}"/>
    <cellStyle name="Финансовый 4 2" xfId="51" xr:uid="{00000000-0005-0000-0000-000034000000}"/>
    <cellStyle name="Финансовый 5" xfId="52" xr:uid="{00000000-0005-0000-0000-000035000000}"/>
    <cellStyle name="Финансовый 6" xfId="53" xr:uid="{00000000-0005-0000-0000-000036000000}"/>
    <cellStyle name="Финансовый 7" xfId="54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topLeftCell="A4" zoomScale="70" zoomScaleNormal="70" zoomScaleSheetLayoutView="70" workbookViewId="0">
      <pane ySplit="8" topLeftCell="A12" activePane="bottomLeft" state="frozenSplit"/>
      <selection activeCell="A4" sqref="A4"/>
      <selection pane="bottomLeft" activeCell="K8" sqref="K8"/>
    </sheetView>
  </sheetViews>
  <sheetFormatPr defaultRowHeight="15" x14ac:dyDescent="0.25"/>
  <cols>
    <col min="1" max="1" width="3.7109375" style="1" customWidth="1"/>
    <col min="2" max="2" width="26.7109375" style="1" customWidth="1"/>
    <col min="3" max="3" width="30.140625" style="1" customWidth="1"/>
    <col min="4" max="4" width="20" style="1" customWidth="1"/>
    <col min="5" max="5" width="13.85546875" style="1" customWidth="1"/>
    <col min="6" max="6" width="15.7109375" style="1" customWidth="1"/>
    <col min="7" max="7" width="17.7109375" style="1" customWidth="1"/>
    <col min="8" max="8" width="17.5703125" style="1" customWidth="1"/>
    <col min="9" max="9" width="15.5703125" style="1" customWidth="1"/>
    <col min="10" max="10" width="17.42578125" style="1" customWidth="1"/>
    <col min="11" max="11" width="18.28515625" style="1" customWidth="1"/>
    <col min="12" max="12" width="13.85546875" style="1" customWidth="1"/>
    <col min="13" max="16384" width="9.140625" style="1"/>
  </cols>
  <sheetData>
    <row r="1" spans="1:12" ht="15.75" x14ac:dyDescent="0.25">
      <c r="K1" s="2"/>
    </row>
    <row r="2" spans="1:12" ht="15.75" x14ac:dyDescent="0.25">
      <c r="K2" s="2"/>
    </row>
    <row r="3" spans="1:12" x14ac:dyDescent="0.25">
      <c r="B3" s="44" t="s">
        <v>114</v>
      </c>
      <c r="C3" s="44"/>
      <c r="D3" s="44"/>
      <c r="E3" s="44"/>
      <c r="F3" s="44"/>
      <c r="G3" s="44"/>
      <c r="H3" s="44"/>
      <c r="I3" s="44"/>
      <c r="J3" s="44"/>
    </row>
    <row r="4" spans="1:12" x14ac:dyDescent="0.25">
      <c r="B4" s="44"/>
      <c r="C4" s="44"/>
      <c r="D4" s="44"/>
      <c r="E4" s="44"/>
      <c r="F4" s="44"/>
      <c r="G4" s="44"/>
      <c r="H4" s="44"/>
      <c r="I4" s="44"/>
      <c r="J4" s="44"/>
      <c r="K4" s="61" t="s">
        <v>118</v>
      </c>
      <c r="L4" s="61"/>
    </row>
    <row r="5" spans="1:12" ht="66.75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61" t="s">
        <v>117</v>
      </c>
      <c r="L5" s="61"/>
    </row>
    <row r="6" spans="1:12" x14ac:dyDescent="0.25">
      <c r="K6" s="3" t="s">
        <v>9</v>
      </c>
    </row>
    <row r="7" spans="1:12" ht="34.5" customHeight="1" x14ac:dyDescent="0.25">
      <c r="A7" s="47" t="s">
        <v>8</v>
      </c>
      <c r="B7" s="49" t="s">
        <v>10</v>
      </c>
      <c r="C7" s="50" t="s">
        <v>1</v>
      </c>
      <c r="D7" s="45" t="s">
        <v>15</v>
      </c>
      <c r="E7" s="46"/>
      <c r="F7" s="46"/>
      <c r="G7" s="46"/>
      <c r="H7" s="45" t="s">
        <v>53</v>
      </c>
      <c r="I7" s="46"/>
      <c r="J7" s="46"/>
      <c r="K7" s="46"/>
    </row>
    <row r="8" spans="1:12" ht="71.25" customHeight="1" x14ac:dyDescent="0.25">
      <c r="A8" s="48"/>
      <c r="B8" s="49"/>
      <c r="C8" s="51"/>
      <c r="D8" s="32" t="s">
        <v>28</v>
      </c>
      <c r="E8" s="32" t="s">
        <v>30</v>
      </c>
      <c r="F8" s="32" t="s">
        <v>2</v>
      </c>
      <c r="G8" s="32" t="s">
        <v>3</v>
      </c>
      <c r="H8" s="32" t="s">
        <v>28</v>
      </c>
      <c r="I8" s="32" t="s">
        <v>30</v>
      </c>
      <c r="J8" s="32" t="s">
        <v>2</v>
      </c>
      <c r="K8" s="32" t="s">
        <v>3</v>
      </c>
    </row>
    <row r="9" spans="1:12" ht="18.75" x14ac:dyDescent="0.3">
      <c r="A9" s="4"/>
      <c r="B9" s="33" t="s">
        <v>0</v>
      </c>
      <c r="C9" s="33"/>
      <c r="D9" s="31">
        <f>D10+D11</f>
        <v>1562572.2999999998</v>
      </c>
      <c r="E9" s="31">
        <f t="shared" ref="E9:K9" si="0">E10+E11</f>
        <v>160405.19999999998</v>
      </c>
      <c r="F9" s="31">
        <f t="shared" si="0"/>
        <v>755759</v>
      </c>
      <c r="G9" s="31">
        <f t="shared" si="0"/>
        <v>646408.1</v>
      </c>
      <c r="H9" s="31">
        <f t="shared" si="0"/>
        <v>1534742.4999999998</v>
      </c>
      <c r="I9" s="31">
        <f t="shared" si="0"/>
        <v>159550.49034357045</v>
      </c>
      <c r="J9" s="31">
        <f t="shared" si="0"/>
        <v>747652.00000000012</v>
      </c>
      <c r="K9" s="31">
        <f t="shared" si="0"/>
        <v>626685.49999999988</v>
      </c>
      <c r="L9" s="42">
        <f t="shared" ref="L9:L30" si="1">H9/D9*100</f>
        <v>98.218975211579007</v>
      </c>
    </row>
    <row r="10" spans="1:12" ht="18.75" x14ac:dyDescent="0.3">
      <c r="A10" s="4"/>
      <c r="B10" s="33" t="s">
        <v>43</v>
      </c>
      <c r="C10" s="33" t="s">
        <v>116</v>
      </c>
      <c r="D10" s="31">
        <f>D12+D13+D14+D15+D16+D17+D18+D19+D20+D25+D26+D27+D28+D29+D30+D31+D32+D33+D34+D35+D36+D37+D39</f>
        <v>1562475.2999999998</v>
      </c>
      <c r="E10" s="31">
        <f>E12+E13+E14+E15+E16+E17+E18+E19+E20+E25+E26+E27+E28+E29+E30+E31+E32+E33+E34+E35+E36+E37+E39</f>
        <v>160405.19999999998</v>
      </c>
      <c r="F10" s="31">
        <f>F12+F13+F14+F15+F16+F17+F18+F19+F20+F25+F26+F27+F28+F29+F30+F31+F32+F33+F34+F35+F36+F37+F39</f>
        <v>755759</v>
      </c>
      <c r="G10" s="31">
        <f>G12+G13+G14+G15+G16+G17+G18+G19+G20+G25+G26+G27+G28+G29+G30+G31+G32+G33+G34+G35+G36+G37+G39</f>
        <v>646311.1</v>
      </c>
      <c r="H10" s="31">
        <f>H12+H13+H14+H15+H16+H17+H18+H19+H20+H25+H26+H27+H28+H29+H30+H31+H32+H33+H34+H35+H36+H37+H39</f>
        <v>1534662.9999999998</v>
      </c>
      <c r="I10" s="31">
        <f>I12+I13+I14+I15+I16+I17+I18+I19+I20+I25+I26+I27+I28+I29+I30+I31+I32+I33+I34+I35+I36+I37+L39</f>
        <v>159550.49034357045</v>
      </c>
      <c r="J10" s="31">
        <f>J12+J13+J14+J15+J16+J17+J18+J19+J20+J25+J26+J27+J28+J29+J30+J31+J32+J33+J34+J35+J36+J37+J39</f>
        <v>747652.00000000012</v>
      </c>
      <c r="K10" s="31">
        <f>K12+K13+K14+K15+K16+K17+K18+K19+K20+K25+K26+K27+K28+K29+K30+K31+K32+K33+K34+K35+K36+K37+K39</f>
        <v>626605.99999999988</v>
      </c>
      <c r="L10" s="43">
        <f t="shared" si="1"/>
        <v>98.219984661517529</v>
      </c>
    </row>
    <row r="11" spans="1:12" ht="18.75" x14ac:dyDescent="0.3">
      <c r="A11" s="4"/>
      <c r="B11" s="33" t="s">
        <v>44</v>
      </c>
      <c r="C11" s="33" t="s">
        <v>115</v>
      </c>
      <c r="D11" s="31">
        <f t="shared" ref="D11:K11" si="2">D40</f>
        <v>97</v>
      </c>
      <c r="E11" s="31">
        <f t="shared" si="2"/>
        <v>0</v>
      </c>
      <c r="F11" s="31">
        <f t="shared" si="2"/>
        <v>0</v>
      </c>
      <c r="G11" s="31">
        <f t="shared" si="2"/>
        <v>97</v>
      </c>
      <c r="H11" s="31">
        <f t="shared" si="2"/>
        <v>79.5</v>
      </c>
      <c r="I11" s="31">
        <f t="shared" si="2"/>
        <v>0</v>
      </c>
      <c r="J11" s="31">
        <f t="shared" si="2"/>
        <v>0</v>
      </c>
      <c r="K11" s="31">
        <f t="shared" si="2"/>
        <v>79.5</v>
      </c>
      <c r="L11" s="42">
        <f t="shared" si="1"/>
        <v>81.958762886597938</v>
      </c>
    </row>
    <row r="12" spans="1:12" ht="45" customHeight="1" x14ac:dyDescent="0.3">
      <c r="A12" s="5" t="s">
        <v>32</v>
      </c>
      <c r="B12" s="34" t="s">
        <v>16</v>
      </c>
      <c r="C12" s="6" t="s">
        <v>17</v>
      </c>
      <c r="D12" s="35">
        <f>SUM(E12:G12)</f>
        <v>102090.6</v>
      </c>
      <c r="E12" s="35">
        <v>4372.5</v>
      </c>
      <c r="F12" s="36">
        <v>609.79999999999995</v>
      </c>
      <c r="G12" s="36">
        <v>97108.3</v>
      </c>
      <c r="H12" s="35">
        <f>J12+K12+I12</f>
        <v>100686.90000000001</v>
      </c>
      <c r="I12" s="35">
        <v>4372.5</v>
      </c>
      <c r="J12" s="36">
        <v>609.79999999999995</v>
      </c>
      <c r="K12" s="36">
        <v>95704.6</v>
      </c>
      <c r="L12" s="43">
        <f t="shared" si="1"/>
        <v>98.625044813136569</v>
      </c>
    </row>
    <row r="13" spans="1:12" ht="60" x14ac:dyDescent="0.3">
      <c r="A13" s="5" t="s">
        <v>4</v>
      </c>
      <c r="B13" s="37" t="s">
        <v>55</v>
      </c>
      <c r="C13" s="6" t="s">
        <v>94</v>
      </c>
      <c r="D13" s="38">
        <f>SUM(E13:G13)</f>
        <v>1045.5</v>
      </c>
      <c r="E13" s="38"/>
      <c r="F13" s="39">
        <v>920.1</v>
      </c>
      <c r="G13" s="39">
        <v>125.4</v>
      </c>
      <c r="H13" s="38">
        <f>SUM(I13:K13)</f>
        <v>1045.5</v>
      </c>
      <c r="I13" s="39"/>
      <c r="J13" s="39">
        <v>920.1</v>
      </c>
      <c r="K13" s="39">
        <v>125.4</v>
      </c>
      <c r="L13" s="42">
        <f t="shared" si="1"/>
        <v>100</v>
      </c>
    </row>
    <row r="14" spans="1:12" ht="99.75" x14ac:dyDescent="0.3">
      <c r="A14" s="5" t="s">
        <v>33</v>
      </c>
      <c r="B14" s="37" t="s">
        <v>54</v>
      </c>
      <c r="C14" s="6" t="s">
        <v>94</v>
      </c>
      <c r="D14" s="35">
        <f t="shared" ref="D14:D18" si="3">SUM(E14:G14)</f>
        <v>165541</v>
      </c>
      <c r="E14" s="35">
        <v>90568.4</v>
      </c>
      <c r="F14" s="36">
        <v>53514</v>
      </c>
      <c r="G14" s="36">
        <v>21458.6</v>
      </c>
      <c r="H14" s="35">
        <f t="shared" ref="H14:H19" si="4">J14+K14+I14</f>
        <v>155841.29999999999</v>
      </c>
      <c r="I14" s="36">
        <v>90568.3</v>
      </c>
      <c r="J14" s="36">
        <v>45454.3</v>
      </c>
      <c r="K14" s="36">
        <v>19818.7</v>
      </c>
      <c r="L14" s="43">
        <f t="shared" si="1"/>
        <v>94.140605650563899</v>
      </c>
    </row>
    <row r="15" spans="1:12" ht="71.25" x14ac:dyDescent="0.3">
      <c r="A15" s="5" t="s">
        <v>34</v>
      </c>
      <c r="B15" s="37" t="s">
        <v>31</v>
      </c>
      <c r="C15" s="6" t="s">
        <v>94</v>
      </c>
      <c r="D15" s="35">
        <f t="shared" si="3"/>
        <v>9420.9</v>
      </c>
      <c r="E15" s="38">
        <v>5369.9</v>
      </c>
      <c r="F15" s="36"/>
      <c r="G15" s="39">
        <v>4051</v>
      </c>
      <c r="H15" s="35">
        <f t="shared" si="4"/>
        <v>9420.7000000000007</v>
      </c>
      <c r="I15" s="35">
        <v>5369.8</v>
      </c>
      <c r="J15" s="36"/>
      <c r="K15" s="39">
        <v>4050.9</v>
      </c>
      <c r="L15" s="43">
        <f t="shared" si="1"/>
        <v>99.997877060578091</v>
      </c>
    </row>
    <row r="16" spans="1:12" ht="60" x14ac:dyDescent="0.3">
      <c r="A16" s="5" t="s">
        <v>35</v>
      </c>
      <c r="B16" s="37" t="s">
        <v>83</v>
      </c>
      <c r="C16" s="6" t="s">
        <v>94</v>
      </c>
      <c r="D16" s="35">
        <f t="shared" ref="D16" si="5">SUM(E16:G16)</f>
        <v>7469.6</v>
      </c>
      <c r="E16" s="35"/>
      <c r="F16" s="36">
        <v>3263.9</v>
      </c>
      <c r="G16" s="36">
        <v>4205.7</v>
      </c>
      <c r="H16" s="35">
        <f t="shared" si="4"/>
        <v>7057.7000000000007</v>
      </c>
      <c r="I16" s="36"/>
      <c r="J16" s="36">
        <v>3263.8</v>
      </c>
      <c r="K16" s="36">
        <v>3793.9</v>
      </c>
      <c r="L16" s="43">
        <f t="shared" si="1"/>
        <v>94.485648495234017</v>
      </c>
    </row>
    <row r="17" spans="1:12" ht="71.25" x14ac:dyDescent="0.3">
      <c r="A17" s="5" t="s">
        <v>5</v>
      </c>
      <c r="B17" s="37" t="s">
        <v>20</v>
      </c>
      <c r="C17" s="6" t="s">
        <v>95</v>
      </c>
      <c r="D17" s="35">
        <f t="shared" si="3"/>
        <v>93162.4</v>
      </c>
      <c r="E17" s="35"/>
      <c r="F17" s="36">
        <v>767.2</v>
      </c>
      <c r="G17" s="36">
        <v>92395.199999999997</v>
      </c>
      <c r="H17" s="35">
        <f t="shared" si="4"/>
        <v>91115.5</v>
      </c>
      <c r="I17" s="35"/>
      <c r="J17" s="36">
        <v>745.7</v>
      </c>
      <c r="K17" s="36">
        <v>90369.8</v>
      </c>
      <c r="L17" s="43">
        <f t="shared" si="1"/>
        <v>97.802868968596783</v>
      </c>
    </row>
    <row r="18" spans="1:12" ht="71.25" x14ac:dyDescent="0.3">
      <c r="A18" s="5" t="s">
        <v>36</v>
      </c>
      <c r="B18" s="37" t="s">
        <v>22</v>
      </c>
      <c r="C18" s="6" t="s">
        <v>96</v>
      </c>
      <c r="D18" s="35">
        <f t="shared" si="3"/>
        <v>15987.8</v>
      </c>
      <c r="E18" s="35"/>
      <c r="F18" s="36"/>
      <c r="G18" s="36">
        <v>15987.8</v>
      </c>
      <c r="H18" s="35">
        <f t="shared" si="4"/>
        <v>15878.3</v>
      </c>
      <c r="I18" s="35"/>
      <c r="J18" s="36"/>
      <c r="K18" s="36">
        <v>15878.3</v>
      </c>
      <c r="L18" s="43">
        <f t="shared" si="1"/>
        <v>99.315102765858967</v>
      </c>
    </row>
    <row r="19" spans="1:12" ht="99.75" x14ac:dyDescent="0.3">
      <c r="A19" s="5" t="s">
        <v>37</v>
      </c>
      <c r="B19" s="37" t="s">
        <v>97</v>
      </c>
      <c r="C19" s="6" t="s">
        <v>96</v>
      </c>
      <c r="D19" s="35">
        <f t="shared" ref="D19" si="6">SUM(E19:G19)</f>
        <v>7473.3</v>
      </c>
      <c r="E19" s="35"/>
      <c r="F19" s="36"/>
      <c r="G19" s="36">
        <v>7473.3</v>
      </c>
      <c r="H19" s="35">
        <f t="shared" si="4"/>
        <v>7409.1</v>
      </c>
      <c r="I19" s="36"/>
      <c r="J19" s="36"/>
      <c r="K19" s="36">
        <v>7409.1</v>
      </c>
      <c r="L19" s="43">
        <f t="shared" si="1"/>
        <v>99.140941752639407</v>
      </c>
    </row>
    <row r="20" spans="1:12" ht="75" x14ac:dyDescent="0.3">
      <c r="A20" s="5" t="s">
        <v>11</v>
      </c>
      <c r="B20" s="37" t="s">
        <v>25</v>
      </c>
      <c r="C20" s="6" t="s">
        <v>100</v>
      </c>
      <c r="D20" s="35">
        <f t="shared" ref="D20:D30" si="7">SUM(E20:G20)</f>
        <v>10528.8</v>
      </c>
      <c r="E20" s="35"/>
      <c r="F20" s="36">
        <v>9313.7999999999993</v>
      </c>
      <c r="G20" s="36">
        <v>1215</v>
      </c>
      <c r="H20" s="35">
        <f>J20+K20+I20</f>
        <v>10526</v>
      </c>
      <c r="I20" s="35"/>
      <c r="J20" s="36">
        <v>9313.2000000000007</v>
      </c>
      <c r="K20" s="36">
        <v>1212.8</v>
      </c>
      <c r="L20" s="43">
        <f t="shared" si="1"/>
        <v>99.973406276118851</v>
      </c>
    </row>
    <row r="21" spans="1:12" ht="17.25" customHeight="1" x14ac:dyDescent="0.3">
      <c r="A21" s="5"/>
      <c r="B21" s="6" t="s">
        <v>50</v>
      </c>
      <c r="C21" s="6"/>
      <c r="D21" s="35"/>
      <c r="E21" s="35"/>
      <c r="F21" s="36"/>
      <c r="G21" s="36"/>
      <c r="H21" s="35"/>
      <c r="I21" s="35"/>
      <c r="J21" s="36"/>
      <c r="K21" s="36"/>
      <c r="L21" s="42" t="e">
        <f t="shared" si="1"/>
        <v>#DIV/0!</v>
      </c>
    </row>
    <row r="22" spans="1:12" ht="45" customHeight="1" x14ac:dyDescent="0.3">
      <c r="A22" s="5"/>
      <c r="B22" s="6" t="s">
        <v>52</v>
      </c>
      <c r="C22" s="6"/>
      <c r="D22" s="35">
        <f t="shared" ref="D22:D24" si="8">SUM(E22:G22)</f>
        <v>698</v>
      </c>
      <c r="E22" s="35"/>
      <c r="F22" s="36"/>
      <c r="G22" s="36">
        <v>698</v>
      </c>
      <c r="H22" s="35">
        <f t="shared" ref="H22:H24" si="9">J22+K22+I22</f>
        <v>697.8</v>
      </c>
      <c r="I22" s="35"/>
      <c r="J22" s="36"/>
      <c r="K22" s="36">
        <v>697.8</v>
      </c>
      <c r="L22" s="43">
        <f t="shared" si="1"/>
        <v>99.971346704871053</v>
      </c>
    </row>
    <row r="23" spans="1:12" ht="45" customHeight="1" x14ac:dyDescent="0.3">
      <c r="A23" s="5"/>
      <c r="B23" s="6" t="s">
        <v>26</v>
      </c>
      <c r="C23" s="6"/>
      <c r="D23" s="35">
        <f t="shared" si="8"/>
        <v>7364.4</v>
      </c>
      <c r="E23" s="35"/>
      <c r="F23" s="36">
        <v>7364.4</v>
      </c>
      <c r="G23" s="36"/>
      <c r="H23" s="35">
        <f t="shared" si="9"/>
        <v>7364.4</v>
      </c>
      <c r="I23" s="35"/>
      <c r="J23" s="36">
        <v>7364.4</v>
      </c>
      <c r="K23" s="36"/>
      <c r="L23" s="42">
        <f t="shared" si="1"/>
        <v>100</v>
      </c>
    </row>
    <row r="24" spans="1:12" ht="45" customHeight="1" x14ac:dyDescent="0.3">
      <c r="A24" s="5"/>
      <c r="B24" s="6" t="s">
        <v>27</v>
      </c>
      <c r="C24" s="6"/>
      <c r="D24" s="35">
        <f t="shared" si="8"/>
        <v>1019.2</v>
      </c>
      <c r="E24" s="35"/>
      <c r="F24" s="36">
        <v>502.2</v>
      </c>
      <c r="G24" s="36">
        <v>517</v>
      </c>
      <c r="H24" s="35">
        <f t="shared" si="9"/>
        <v>1017.0999999999999</v>
      </c>
      <c r="I24" s="35"/>
      <c r="J24" s="36">
        <v>502.2</v>
      </c>
      <c r="K24" s="36">
        <v>514.9</v>
      </c>
      <c r="L24" s="43">
        <f t="shared" si="1"/>
        <v>99.79395604395603</v>
      </c>
    </row>
    <row r="25" spans="1:12" ht="28.5" x14ac:dyDescent="0.3">
      <c r="A25" s="5" t="s">
        <v>12</v>
      </c>
      <c r="B25" s="37" t="s">
        <v>18</v>
      </c>
      <c r="C25" s="6" t="s">
        <v>101</v>
      </c>
      <c r="D25" s="35">
        <f t="shared" si="7"/>
        <v>9503.5</v>
      </c>
      <c r="E25" s="35"/>
      <c r="F25" s="36"/>
      <c r="G25" s="36">
        <v>9503.5</v>
      </c>
      <c r="H25" s="35">
        <f t="shared" ref="H25:H31" si="10">J25+K25+I25</f>
        <v>9409.5</v>
      </c>
      <c r="I25" s="35"/>
      <c r="J25" s="36"/>
      <c r="K25" s="36">
        <v>9409.5</v>
      </c>
      <c r="L25" s="42">
        <f t="shared" si="1"/>
        <v>99.010890724469931</v>
      </c>
    </row>
    <row r="26" spans="1:12" ht="99.75" x14ac:dyDescent="0.3">
      <c r="A26" s="5" t="s">
        <v>47</v>
      </c>
      <c r="B26" s="37" t="s">
        <v>38</v>
      </c>
      <c r="C26" s="6" t="s">
        <v>102</v>
      </c>
      <c r="D26" s="35">
        <f t="shared" si="7"/>
        <v>30</v>
      </c>
      <c r="E26" s="35"/>
      <c r="F26" s="36"/>
      <c r="G26" s="36">
        <v>30</v>
      </c>
      <c r="H26" s="35">
        <f t="shared" si="10"/>
        <v>30</v>
      </c>
      <c r="I26" s="35"/>
      <c r="J26" s="36"/>
      <c r="K26" s="36">
        <v>30</v>
      </c>
      <c r="L26" s="42">
        <f t="shared" si="1"/>
        <v>100</v>
      </c>
    </row>
    <row r="27" spans="1:12" ht="128.25" x14ac:dyDescent="0.3">
      <c r="A27" s="5" t="s">
        <v>13</v>
      </c>
      <c r="B27" s="37" t="s">
        <v>45</v>
      </c>
      <c r="C27" s="6" t="s">
        <v>102</v>
      </c>
      <c r="D27" s="35">
        <f t="shared" si="7"/>
        <v>760.5</v>
      </c>
      <c r="E27" s="38"/>
      <c r="F27" s="39"/>
      <c r="G27" s="39">
        <v>760.5</v>
      </c>
      <c r="H27" s="35">
        <f t="shared" si="10"/>
        <v>760.5</v>
      </c>
      <c r="I27" s="38"/>
      <c r="J27" s="39"/>
      <c r="K27" s="39">
        <v>760.5</v>
      </c>
      <c r="L27" s="42">
        <f t="shared" si="1"/>
        <v>100</v>
      </c>
    </row>
    <row r="28" spans="1:12" ht="57" x14ac:dyDescent="0.3">
      <c r="A28" s="5" t="s">
        <v>6</v>
      </c>
      <c r="B28" s="37" t="s">
        <v>79</v>
      </c>
      <c r="C28" s="6" t="s">
        <v>103</v>
      </c>
      <c r="D28" s="35">
        <f t="shared" si="7"/>
        <v>3669.2</v>
      </c>
      <c r="E28" s="38"/>
      <c r="F28" s="39"/>
      <c r="G28" s="39">
        <v>3669.2</v>
      </c>
      <c r="H28" s="35">
        <f t="shared" si="10"/>
        <v>3400</v>
      </c>
      <c r="I28" s="38"/>
      <c r="J28" s="39"/>
      <c r="K28" s="39">
        <v>3400</v>
      </c>
      <c r="L28" s="42">
        <f t="shared" si="1"/>
        <v>92.663250844870831</v>
      </c>
    </row>
    <row r="29" spans="1:12" ht="57" x14ac:dyDescent="0.3">
      <c r="A29" s="5" t="s">
        <v>7</v>
      </c>
      <c r="B29" s="37" t="s">
        <v>39</v>
      </c>
      <c r="C29" s="6" t="s">
        <v>104</v>
      </c>
      <c r="D29" s="35">
        <f t="shared" si="7"/>
        <v>1116444.2</v>
      </c>
      <c r="E29" s="35">
        <v>59148.4</v>
      </c>
      <c r="F29" s="36">
        <v>685370.2</v>
      </c>
      <c r="G29" s="35">
        <v>371925.6</v>
      </c>
      <c r="H29" s="35">
        <f t="shared" si="10"/>
        <v>1103490</v>
      </c>
      <c r="I29" s="35">
        <v>59148.4</v>
      </c>
      <c r="J29" s="36">
        <v>685346.8</v>
      </c>
      <c r="K29" s="36">
        <v>358994.8</v>
      </c>
      <c r="L29" s="42">
        <f t="shared" si="1"/>
        <v>98.839691226843229</v>
      </c>
    </row>
    <row r="30" spans="1:12" ht="57" x14ac:dyDescent="0.3">
      <c r="A30" s="5" t="s">
        <v>14</v>
      </c>
      <c r="B30" s="37" t="s">
        <v>81</v>
      </c>
      <c r="C30" s="6" t="s">
        <v>104</v>
      </c>
      <c r="D30" s="35">
        <f t="shared" si="7"/>
        <v>0</v>
      </c>
      <c r="E30" s="35"/>
      <c r="F30" s="36"/>
      <c r="G30" s="36"/>
      <c r="H30" s="35">
        <f t="shared" si="10"/>
        <v>0</v>
      </c>
      <c r="I30" s="36"/>
      <c r="J30" s="36"/>
      <c r="K30" s="36"/>
      <c r="L30" s="42" t="e">
        <f t="shared" si="1"/>
        <v>#DIV/0!</v>
      </c>
    </row>
    <row r="31" spans="1:12" ht="57" x14ac:dyDescent="0.3">
      <c r="A31" s="5" t="s">
        <v>29</v>
      </c>
      <c r="B31" s="37" t="s">
        <v>56</v>
      </c>
      <c r="C31" s="6"/>
      <c r="D31" s="38">
        <f>SUM(E31:G31)</f>
        <v>2243.6999999999998</v>
      </c>
      <c r="E31" s="38"/>
      <c r="F31" s="39">
        <v>2000</v>
      </c>
      <c r="G31" s="39">
        <v>243.7</v>
      </c>
      <c r="H31" s="35">
        <f t="shared" si="10"/>
        <v>2241.9</v>
      </c>
      <c r="I31" s="39"/>
      <c r="J31" s="39">
        <v>1998.3</v>
      </c>
      <c r="K31" s="39">
        <v>243.6</v>
      </c>
      <c r="L31" s="42">
        <f>H31/D31*100</f>
        <v>99.919775371038924</v>
      </c>
    </row>
    <row r="32" spans="1:12" ht="30" x14ac:dyDescent="0.3">
      <c r="A32" s="5" t="s">
        <v>40</v>
      </c>
      <c r="B32" s="37" t="s">
        <v>19</v>
      </c>
      <c r="C32" s="6" t="s">
        <v>105</v>
      </c>
      <c r="D32" s="35">
        <f t="shared" ref="D32:D33" si="11">SUM(E32:G32)</f>
        <v>495</v>
      </c>
      <c r="E32" s="35"/>
      <c r="F32" s="36"/>
      <c r="G32" s="36">
        <v>495</v>
      </c>
      <c r="H32" s="35">
        <f t="shared" ref="H32:H33" si="12">J32+K32+I32</f>
        <v>495</v>
      </c>
      <c r="I32" s="35"/>
      <c r="J32" s="36"/>
      <c r="K32" s="36">
        <v>495</v>
      </c>
      <c r="L32" s="42">
        <f t="shared" ref="L32:L40" si="13">H32/D32*100</f>
        <v>100</v>
      </c>
    </row>
    <row r="33" spans="1:12" ht="85.5" x14ac:dyDescent="0.3">
      <c r="A33" s="5" t="s">
        <v>48</v>
      </c>
      <c r="B33" s="37" t="s">
        <v>24</v>
      </c>
      <c r="C33" s="6" t="s">
        <v>106</v>
      </c>
      <c r="D33" s="35">
        <f t="shared" si="11"/>
        <v>165</v>
      </c>
      <c r="E33" s="35"/>
      <c r="F33" s="36"/>
      <c r="G33" s="36">
        <v>165</v>
      </c>
      <c r="H33" s="35">
        <f t="shared" si="12"/>
        <v>150</v>
      </c>
      <c r="I33" s="35"/>
      <c r="J33" s="36"/>
      <c r="K33" s="36">
        <v>150</v>
      </c>
      <c r="L33" s="42">
        <f t="shared" si="13"/>
        <v>90.909090909090907</v>
      </c>
    </row>
    <row r="34" spans="1:12" ht="42.75" x14ac:dyDescent="0.3">
      <c r="A34" s="5" t="s">
        <v>49</v>
      </c>
      <c r="B34" s="37" t="s">
        <v>91</v>
      </c>
      <c r="C34" s="40" t="s">
        <v>92</v>
      </c>
      <c r="D34" s="35">
        <v>0</v>
      </c>
      <c r="E34" s="38"/>
      <c r="F34" s="36"/>
      <c r="G34" s="39"/>
      <c r="H34" s="35">
        <v>0</v>
      </c>
      <c r="I34" s="35"/>
      <c r="J34" s="36"/>
      <c r="K34" s="39"/>
      <c r="L34" s="42" t="e">
        <f t="shared" si="13"/>
        <v>#DIV/0!</v>
      </c>
    </row>
    <row r="35" spans="1:12" ht="85.5" x14ac:dyDescent="0.3">
      <c r="A35" s="5" t="s">
        <v>51</v>
      </c>
      <c r="B35" s="37" t="s">
        <v>98</v>
      </c>
      <c r="C35" s="6" t="s">
        <v>96</v>
      </c>
      <c r="D35" s="35">
        <f t="shared" ref="D35" si="14">SUM(E35:G35)</f>
        <v>5976.5</v>
      </c>
      <c r="E35" s="35"/>
      <c r="F35" s="36"/>
      <c r="G35" s="36">
        <v>5976.5</v>
      </c>
      <c r="H35" s="35">
        <f t="shared" ref="H35:H39" si="15">J35+K35+I35</f>
        <v>5974.9</v>
      </c>
      <c r="I35" s="36"/>
      <c r="J35" s="36"/>
      <c r="K35" s="36">
        <v>5974.9</v>
      </c>
      <c r="L35" s="42">
        <f t="shared" si="13"/>
        <v>99.973228478206295</v>
      </c>
    </row>
    <row r="36" spans="1:12" ht="99.75" x14ac:dyDescent="0.3">
      <c r="A36" s="5" t="s">
        <v>57</v>
      </c>
      <c r="B36" s="37" t="s">
        <v>99</v>
      </c>
      <c r="C36" s="6" t="s">
        <v>107</v>
      </c>
      <c r="D36" s="35">
        <f t="shared" ref="D36:D39" si="16">SUM(E36:G36)</f>
        <v>300</v>
      </c>
      <c r="E36" s="38"/>
      <c r="F36" s="36"/>
      <c r="G36" s="39">
        <v>300</v>
      </c>
      <c r="H36" s="35">
        <f t="shared" si="15"/>
        <v>300</v>
      </c>
      <c r="I36" s="35"/>
      <c r="J36" s="36"/>
      <c r="K36" s="39">
        <v>300</v>
      </c>
      <c r="L36" s="42">
        <f t="shared" si="13"/>
        <v>100</v>
      </c>
    </row>
    <row r="37" spans="1:12" ht="42.75" x14ac:dyDescent="0.3">
      <c r="A37" s="5" t="s">
        <v>58</v>
      </c>
      <c r="B37" s="37" t="s">
        <v>93</v>
      </c>
      <c r="C37" s="6" t="s">
        <v>107</v>
      </c>
      <c r="D37" s="35">
        <f t="shared" si="16"/>
        <v>1500</v>
      </c>
      <c r="E37" s="38"/>
      <c r="F37" s="36"/>
      <c r="G37" s="39">
        <v>1500</v>
      </c>
      <c r="H37" s="35">
        <f t="shared" si="15"/>
        <v>1500</v>
      </c>
      <c r="I37" s="35"/>
      <c r="J37" s="36"/>
      <c r="K37" s="39">
        <v>1500</v>
      </c>
      <c r="L37" s="42">
        <f t="shared" si="13"/>
        <v>100</v>
      </c>
    </row>
    <row r="38" spans="1:12" ht="75.75" hidden="1" customHeight="1" x14ac:dyDescent="0.3">
      <c r="A38" s="5" t="s">
        <v>13</v>
      </c>
      <c r="B38" s="37" t="s">
        <v>23</v>
      </c>
      <c r="C38" s="6" t="s">
        <v>21</v>
      </c>
      <c r="D38" s="35">
        <f t="shared" ref="D38:D40" si="17">SUM(E38:G38)</f>
        <v>0</v>
      </c>
      <c r="E38" s="35"/>
      <c r="F38" s="36"/>
      <c r="G38" s="36"/>
      <c r="H38" s="35">
        <f t="shared" ref="H38" si="18">J38+K38+I38</f>
        <v>0</v>
      </c>
      <c r="I38" s="35"/>
      <c r="J38" s="36"/>
      <c r="K38" s="36"/>
      <c r="L38" s="42" t="e">
        <f t="shared" si="13"/>
        <v>#DIV/0!</v>
      </c>
    </row>
    <row r="39" spans="1:12" ht="90" customHeight="1" x14ac:dyDescent="0.3">
      <c r="A39" s="5" t="s">
        <v>110</v>
      </c>
      <c r="B39" s="37" t="s">
        <v>113</v>
      </c>
      <c r="C39" s="6" t="s">
        <v>94</v>
      </c>
      <c r="D39" s="35">
        <f t="shared" si="16"/>
        <v>8667.7999999999993</v>
      </c>
      <c r="E39" s="38">
        <v>946</v>
      </c>
      <c r="F39" s="39"/>
      <c r="G39" s="39">
        <v>7721.8</v>
      </c>
      <c r="H39" s="35">
        <f t="shared" si="15"/>
        <v>7930.2</v>
      </c>
      <c r="I39" s="38">
        <v>946</v>
      </c>
      <c r="J39" s="39"/>
      <c r="K39" s="39">
        <v>6984.2</v>
      </c>
      <c r="L39" s="42">
        <f t="shared" si="13"/>
        <v>91.490343570456176</v>
      </c>
    </row>
    <row r="40" spans="1:12" ht="61.5" customHeight="1" x14ac:dyDescent="0.3">
      <c r="A40" s="5" t="s">
        <v>32</v>
      </c>
      <c r="B40" s="41" t="s">
        <v>41</v>
      </c>
      <c r="C40" s="6" t="s">
        <v>42</v>
      </c>
      <c r="D40" s="38">
        <f t="shared" si="17"/>
        <v>97</v>
      </c>
      <c r="E40" s="38"/>
      <c r="F40" s="39"/>
      <c r="G40" s="39">
        <v>97</v>
      </c>
      <c r="H40" s="38">
        <f t="shared" ref="H40" si="19">J40+K40+I40</f>
        <v>79.5</v>
      </c>
      <c r="I40" s="39"/>
      <c r="J40" s="39"/>
      <c r="K40" s="39">
        <v>79.5</v>
      </c>
      <c r="L40" s="42">
        <f t="shared" si="13"/>
        <v>81.958762886597938</v>
      </c>
    </row>
  </sheetData>
  <mergeCells count="8">
    <mergeCell ref="B3:J5"/>
    <mergeCell ref="D7:G7"/>
    <mergeCell ref="H7:K7"/>
    <mergeCell ref="A7:A8"/>
    <mergeCell ref="B7:B8"/>
    <mergeCell ref="C7:C8"/>
    <mergeCell ref="K4:L4"/>
    <mergeCell ref="K5:L5"/>
  </mergeCells>
  <pageMargins left="0.23622047244094491" right="0.23622047244094491" top="0.15748031496062992" bottom="0.15748031496062992" header="0.31496062992125984" footer="0.31496062992125984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28"/>
  <sheetViews>
    <sheetView workbookViewId="0">
      <selection activeCell="E13" sqref="E13"/>
    </sheetView>
  </sheetViews>
  <sheetFormatPr defaultRowHeight="15" x14ac:dyDescent="0.25"/>
  <cols>
    <col min="1" max="1" width="6" style="29" customWidth="1"/>
    <col min="2" max="2" width="23.5703125" style="29" customWidth="1"/>
    <col min="3" max="3" width="20" style="12" customWidth="1"/>
    <col min="4" max="4" width="16.7109375" style="12" customWidth="1"/>
    <col min="5" max="5" width="18.7109375" style="12" customWidth="1"/>
    <col min="6" max="6" width="10.140625" style="12" customWidth="1"/>
    <col min="7" max="8" width="17.140625" style="12" customWidth="1"/>
    <col min="9" max="9" width="11" style="12" customWidth="1"/>
    <col min="10" max="10" width="18" style="12" customWidth="1"/>
    <col min="11" max="11" width="15.5703125" style="12" customWidth="1"/>
    <col min="12" max="12" width="14.28515625" style="12" customWidth="1"/>
    <col min="13" max="16384" width="9.140625" style="12"/>
  </cols>
  <sheetData>
    <row r="2" spans="1:13" x14ac:dyDescent="0.25">
      <c r="A2" s="57" t="s">
        <v>59</v>
      </c>
      <c r="B2" s="57" t="s">
        <v>60</v>
      </c>
      <c r="C2" s="58" t="s">
        <v>1</v>
      </c>
      <c r="D2" s="60" t="s">
        <v>61</v>
      </c>
      <c r="E2" s="60" t="s">
        <v>111</v>
      </c>
      <c r="F2" s="57" t="s">
        <v>109</v>
      </c>
      <c r="G2" s="58" t="s">
        <v>62</v>
      </c>
      <c r="H2" s="52" t="s">
        <v>112</v>
      </c>
      <c r="I2" s="57" t="s">
        <v>109</v>
      </c>
      <c r="J2" s="54" t="s">
        <v>63</v>
      </c>
      <c r="K2" s="54" t="s">
        <v>108</v>
      </c>
      <c r="L2" s="57" t="s">
        <v>64</v>
      </c>
    </row>
    <row r="3" spans="1:13" ht="63" customHeight="1" x14ac:dyDescent="0.25">
      <c r="A3" s="57"/>
      <c r="B3" s="57"/>
      <c r="C3" s="59"/>
      <c r="D3" s="60"/>
      <c r="E3" s="60"/>
      <c r="F3" s="57"/>
      <c r="G3" s="59"/>
      <c r="H3" s="53"/>
      <c r="I3" s="57"/>
      <c r="J3" s="55"/>
      <c r="K3" s="56"/>
      <c r="L3" s="57"/>
    </row>
    <row r="4" spans="1:13" ht="78.75" x14ac:dyDescent="0.25">
      <c r="A4" s="13">
        <v>1</v>
      </c>
      <c r="B4" s="13" t="s">
        <v>16</v>
      </c>
      <c r="C4" s="14" t="s">
        <v>65</v>
      </c>
      <c r="D4" s="7">
        <v>6</v>
      </c>
      <c r="E4" s="7">
        <v>1</v>
      </c>
      <c r="F4" s="9">
        <f>E4/D4</f>
        <v>0.16666666666666666</v>
      </c>
      <c r="G4" s="15">
        <v>3</v>
      </c>
      <c r="H4" s="15">
        <v>2</v>
      </c>
      <c r="I4" s="16">
        <f>H4/G4</f>
        <v>0.66666666666666663</v>
      </c>
      <c r="J4" s="7">
        <v>85183.3</v>
      </c>
      <c r="K4" s="7">
        <v>44494.7</v>
      </c>
      <c r="L4" s="16">
        <f>K4/J4</f>
        <v>0.52234064658213519</v>
      </c>
      <c r="M4" s="12" t="s">
        <v>66</v>
      </c>
    </row>
    <row r="5" spans="1:13" ht="120" x14ac:dyDescent="0.25">
      <c r="A5" s="17">
        <v>2</v>
      </c>
      <c r="B5" s="17" t="s">
        <v>82</v>
      </c>
      <c r="C5" s="6" t="s">
        <v>46</v>
      </c>
      <c r="D5" s="7">
        <v>3</v>
      </c>
      <c r="E5" s="7">
        <v>3</v>
      </c>
      <c r="F5" s="9">
        <f t="shared" ref="F5:F27" si="0">E5/D5</f>
        <v>1</v>
      </c>
      <c r="G5" s="15">
        <v>6</v>
      </c>
      <c r="H5" s="15">
        <v>5</v>
      </c>
      <c r="I5" s="16">
        <f t="shared" ref="I5:I26" si="1">H5/G5</f>
        <v>0.83333333333333337</v>
      </c>
      <c r="J5" s="18">
        <v>0</v>
      </c>
      <c r="K5" s="18">
        <v>0</v>
      </c>
      <c r="L5" s="16" t="s">
        <v>66</v>
      </c>
    </row>
    <row r="6" spans="1:13" ht="120" x14ac:dyDescent="0.25">
      <c r="A6" s="17">
        <v>3</v>
      </c>
      <c r="B6" s="17" t="s">
        <v>90</v>
      </c>
      <c r="C6" s="6" t="s">
        <v>46</v>
      </c>
      <c r="D6" s="7">
        <v>3</v>
      </c>
      <c r="E6" s="7">
        <v>3</v>
      </c>
      <c r="F6" s="9">
        <f t="shared" si="0"/>
        <v>1</v>
      </c>
      <c r="G6" s="15">
        <v>4</v>
      </c>
      <c r="H6" s="15">
        <v>0</v>
      </c>
      <c r="I6" s="16">
        <f t="shared" si="1"/>
        <v>0</v>
      </c>
      <c r="J6" s="18">
        <v>5920</v>
      </c>
      <c r="K6" s="18">
        <v>30</v>
      </c>
      <c r="L6" s="16">
        <f>K6/J6</f>
        <v>5.0675675675675678E-3</v>
      </c>
    </row>
    <row r="7" spans="1:13" ht="120" x14ac:dyDescent="0.25">
      <c r="A7" s="17">
        <v>4</v>
      </c>
      <c r="B7" s="17" t="s">
        <v>31</v>
      </c>
      <c r="C7" s="6" t="s">
        <v>46</v>
      </c>
      <c r="D7" s="7">
        <v>3</v>
      </c>
      <c r="E7" s="7">
        <v>2</v>
      </c>
      <c r="F7" s="9">
        <f t="shared" si="0"/>
        <v>0.66666666666666663</v>
      </c>
      <c r="G7" s="15">
        <v>7</v>
      </c>
      <c r="H7" s="15">
        <v>4</v>
      </c>
      <c r="I7" s="16">
        <f t="shared" si="1"/>
        <v>0.5714285714285714</v>
      </c>
      <c r="J7" s="7">
        <v>6586.4</v>
      </c>
      <c r="K7" s="7">
        <v>6586.3</v>
      </c>
      <c r="L7" s="16">
        <f t="shared" ref="L7:L21" si="2">K7/J7</f>
        <v>0.99998481719907695</v>
      </c>
    </row>
    <row r="8" spans="1:13" ht="120" x14ac:dyDescent="0.25">
      <c r="A8" s="17">
        <v>5</v>
      </c>
      <c r="B8" s="17" t="s">
        <v>83</v>
      </c>
      <c r="C8" s="6" t="s">
        <v>46</v>
      </c>
      <c r="D8" s="7">
        <v>2</v>
      </c>
      <c r="E8" s="7">
        <v>0</v>
      </c>
      <c r="F8" s="9">
        <f t="shared" si="0"/>
        <v>0</v>
      </c>
      <c r="G8" s="15">
        <v>2</v>
      </c>
      <c r="H8" s="15">
        <v>0</v>
      </c>
      <c r="I8" s="16">
        <f t="shared" si="1"/>
        <v>0</v>
      </c>
      <c r="J8" s="7">
        <v>38097.599999999999</v>
      </c>
      <c r="K8" s="7">
        <v>626.20000000000005</v>
      </c>
      <c r="L8" s="16">
        <f>K8/J8</f>
        <v>1.6436730922682795E-2</v>
      </c>
    </row>
    <row r="9" spans="1:13" ht="75" x14ac:dyDescent="0.25">
      <c r="A9" s="17">
        <v>6</v>
      </c>
      <c r="B9" s="17" t="s">
        <v>20</v>
      </c>
      <c r="C9" s="6" t="s">
        <v>75</v>
      </c>
      <c r="D9" s="7">
        <v>4</v>
      </c>
      <c r="E9" s="7">
        <v>2</v>
      </c>
      <c r="F9" s="9">
        <f t="shared" si="0"/>
        <v>0.5</v>
      </c>
      <c r="G9" s="15">
        <v>11</v>
      </c>
      <c r="H9" s="15">
        <v>0</v>
      </c>
      <c r="I9" s="16">
        <f t="shared" si="1"/>
        <v>0</v>
      </c>
      <c r="J9" s="7">
        <v>72920.100000000006</v>
      </c>
      <c r="K9" s="7">
        <v>35036.6</v>
      </c>
      <c r="L9" s="16">
        <f>K9/J9</f>
        <v>0.48047931914520131</v>
      </c>
    </row>
    <row r="10" spans="1:13" ht="126" x14ac:dyDescent="0.25">
      <c r="A10" s="17">
        <v>7</v>
      </c>
      <c r="B10" s="19" t="s">
        <v>22</v>
      </c>
      <c r="C10" s="14" t="s">
        <v>78</v>
      </c>
      <c r="D10" s="7">
        <v>2</v>
      </c>
      <c r="E10" s="7">
        <v>2</v>
      </c>
      <c r="F10" s="9">
        <f t="shared" si="0"/>
        <v>1</v>
      </c>
      <c r="G10" s="15">
        <v>4</v>
      </c>
      <c r="H10" s="15">
        <v>2</v>
      </c>
      <c r="I10" s="16">
        <f t="shared" si="1"/>
        <v>0.5</v>
      </c>
      <c r="J10" s="7">
        <v>6622.3</v>
      </c>
      <c r="K10" s="7">
        <v>3352.9</v>
      </c>
      <c r="L10" s="16">
        <f t="shared" si="2"/>
        <v>0.50630445615571629</v>
      </c>
    </row>
    <row r="11" spans="1:13" ht="105" x14ac:dyDescent="0.25">
      <c r="A11" s="17">
        <v>8</v>
      </c>
      <c r="B11" s="20" t="s">
        <v>84</v>
      </c>
      <c r="C11" s="21" t="s">
        <v>78</v>
      </c>
      <c r="D11" s="7">
        <v>6</v>
      </c>
      <c r="E11" s="7">
        <v>0</v>
      </c>
      <c r="F11" s="9">
        <f t="shared" si="0"/>
        <v>0</v>
      </c>
      <c r="G11" s="22">
        <v>21</v>
      </c>
      <c r="H11" s="22">
        <v>0</v>
      </c>
      <c r="I11" s="16">
        <f t="shared" si="1"/>
        <v>0</v>
      </c>
      <c r="J11" s="7">
        <v>6352.7</v>
      </c>
      <c r="K11" s="7">
        <v>6352.7</v>
      </c>
      <c r="L11" s="16">
        <f t="shared" si="2"/>
        <v>1</v>
      </c>
    </row>
    <row r="12" spans="1:13" ht="126" x14ac:dyDescent="0.25">
      <c r="A12" s="17">
        <v>9</v>
      </c>
      <c r="B12" s="19" t="s">
        <v>25</v>
      </c>
      <c r="C12" s="14" t="s">
        <v>74</v>
      </c>
      <c r="D12" s="7">
        <v>2</v>
      </c>
      <c r="E12" s="7">
        <v>0</v>
      </c>
      <c r="F12" s="9">
        <f t="shared" si="0"/>
        <v>0</v>
      </c>
      <c r="G12" s="15">
        <v>5</v>
      </c>
      <c r="H12" s="15">
        <v>4</v>
      </c>
      <c r="I12" s="16">
        <f t="shared" si="1"/>
        <v>0.8</v>
      </c>
      <c r="J12" s="7">
        <v>7387.4</v>
      </c>
      <c r="K12" s="7">
        <v>576.79999999999995</v>
      </c>
      <c r="L12" s="16">
        <f t="shared" si="2"/>
        <v>7.8078891084820093E-2</v>
      </c>
    </row>
    <row r="13" spans="1:13" ht="78.75" x14ac:dyDescent="0.25">
      <c r="A13" s="17">
        <v>10</v>
      </c>
      <c r="B13" s="19" t="s">
        <v>18</v>
      </c>
      <c r="C13" s="14" t="s">
        <v>67</v>
      </c>
      <c r="D13" s="7">
        <v>6</v>
      </c>
      <c r="E13" s="7">
        <v>1</v>
      </c>
      <c r="F13" s="9">
        <f t="shared" si="0"/>
        <v>0.16666666666666666</v>
      </c>
      <c r="G13" s="15">
        <v>7</v>
      </c>
      <c r="H13" s="15">
        <v>7</v>
      </c>
      <c r="I13" s="16">
        <f t="shared" si="1"/>
        <v>1</v>
      </c>
      <c r="J13" s="7">
        <v>7741.2</v>
      </c>
      <c r="K13" s="7">
        <v>3129.7</v>
      </c>
      <c r="L13" s="16">
        <f t="shared" si="2"/>
        <v>0.40429132434247916</v>
      </c>
    </row>
    <row r="14" spans="1:13" ht="126" x14ac:dyDescent="0.25">
      <c r="A14" s="17">
        <v>11</v>
      </c>
      <c r="B14" s="19" t="s">
        <v>38</v>
      </c>
      <c r="C14" s="14" t="s">
        <v>68</v>
      </c>
      <c r="D14" s="7">
        <v>2</v>
      </c>
      <c r="E14" s="7">
        <v>2</v>
      </c>
      <c r="F14" s="9">
        <f t="shared" si="0"/>
        <v>1</v>
      </c>
      <c r="G14" s="15">
        <v>6</v>
      </c>
      <c r="H14" s="15">
        <v>3</v>
      </c>
      <c r="I14" s="16">
        <f t="shared" si="1"/>
        <v>0.5</v>
      </c>
      <c r="J14" s="7">
        <v>30</v>
      </c>
      <c r="K14" s="7">
        <v>0</v>
      </c>
      <c r="L14" s="16">
        <f t="shared" si="2"/>
        <v>0</v>
      </c>
    </row>
    <row r="15" spans="1:13" ht="135" x14ac:dyDescent="0.25">
      <c r="A15" s="17">
        <v>12</v>
      </c>
      <c r="B15" s="20" t="s">
        <v>45</v>
      </c>
      <c r="C15" s="21" t="s">
        <v>68</v>
      </c>
      <c r="D15" s="7">
        <v>3</v>
      </c>
      <c r="E15" s="7">
        <v>1</v>
      </c>
      <c r="F15" s="9">
        <f t="shared" si="0"/>
        <v>0.33333333333333331</v>
      </c>
      <c r="G15" s="15">
        <v>6</v>
      </c>
      <c r="H15" s="15">
        <v>6</v>
      </c>
      <c r="I15" s="16">
        <f t="shared" si="1"/>
        <v>1</v>
      </c>
      <c r="J15" s="7">
        <v>450</v>
      </c>
      <c r="K15" s="7">
        <v>225</v>
      </c>
      <c r="L15" s="16">
        <f t="shared" si="2"/>
        <v>0.5</v>
      </c>
    </row>
    <row r="16" spans="1:13" ht="94.5" x14ac:dyDescent="0.25">
      <c r="A16" s="17">
        <v>13</v>
      </c>
      <c r="B16" s="19" t="s">
        <v>79</v>
      </c>
      <c r="C16" s="14" t="s">
        <v>80</v>
      </c>
      <c r="D16" s="7">
        <v>4</v>
      </c>
      <c r="E16" s="7">
        <v>4</v>
      </c>
      <c r="F16" s="9">
        <f t="shared" si="0"/>
        <v>1</v>
      </c>
      <c r="G16" s="15">
        <v>1</v>
      </c>
      <c r="H16" s="15">
        <v>1</v>
      </c>
      <c r="I16" s="16">
        <f t="shared" si="1"/>
        <v>1</v>
      </c>
      <c r="J16" s="18">
        <v>2433.6</v>
      </c>
      <c r="K16" s="18">
        <v>1331.3</v>
      </c>
      <c r="L16" s="16">
        <f t="shared" si="2"/>
        <v>0.54704963839579224</v>
      </c>
    </row>
    <row r="17" spans="1:12" ht="75" x14ac:dyDescent="0.25">
      <c r="A17" s="17">
        <v>14</v>
      </c>
      <c r="B17" s="17" t="s">
        <v>39</v>
      </c>
      <c r="C17" s="6" t="s">
        <v>73</v>
      </c>
      <c r="D17" s="7">
        <v>11</v>
      </c>
      <c r="E17" s="7">
        <v>8</v>
      </c>
      <c r="F17" s="9">
        <f t="shared" si="0"/>
        <v>0.72727272727272729</v>
      </c>
      <c r="G17" s="15">
        <v>2</v>
      </c>
      <c r="H17" s="15">
        <v>2</v>
      </c>
      <c r="I17" s="16">
        <f t="shared" si="1"/>
        <v>1</v>
      </c>
      <c r="J17" s="18">
        <v>970734.3</v>
      </c>
      <c r="K17" s="18">
        <v>499938</v>
      </c>
      <c r="L17" s="16">
        <f t="shared" si="2"/>
        <v>0.51501013202067747</v>
      </c>
    </row>
    <row r="18" spans="1:12" ht="94.5" x14ac:dyDescent="0.25">
      <c r="A18" s="17">
        <v>15</v>
      </c>
      <c r="B18" s="19" t="s">
        <v>81</v>
      </c>
      <c r="C18" s="14" t="s">
        <v>73</v>
      </c>
      <c r="D18" s="7">
        <v>3</v>
      </c>
      <c r="E18" s="7">
        <v>1</v>
      </c>
      <c r="F18" s="9">
        <f t="shared" si="0"/>
        <v>0.33333333333333331</v>
      </c>
      <c r="G18" s="15">
        <v>9</v>
      </c>
      <c r="H18" s="15">
        <v>0</v>
      </c>
      <c r="I18" s="16">
        <f t="shared" si="1"/>
        <v>0</v>
      </c>
      <c r="J18" s="7">
        <v>691.3</v>
      </c>
      <c r="K18" s="7">
        <v>691.3</v>
      </c>
      <c r="L18" s="16">
        <f t="shared" si="2"/>
        <v>1</v>
      </c>
    </row>
    <row r="19" spans="1:12" ht="94.5" x14ac:dyDescent="0.25">
      <c r="A19" s="17">
        <v>16</v>
      </c>
      <c r="B19" s="19" t="s">
        <v>85</v>
      </c>
      <c r="C19" s="14" t="s">
        <v>73</v>
      </c>
      <c r="D19" s="7">
        <v>5</v>
      </c>
      <c r="E19" s="7">
        <v>0</v>
      </c>
      <c r="F19" s="9">
        <f t="shared" si="0"/>
        <v>0</v>
      </c>
      <c r="G19" s="15">
        <v>20</v>
      </c>
      <c r="H19" s="15">
        <v>15</v>
      </c>
      <c r="I19" s="16">
        <f t="shared" si="1"/>
        <v>0.75</v>
      </c>
      <c r="J19" s="7">
        <v>0</v>
      </c>
      <c r="K19" s="7">
        <v>0</v>
      </c>
      <c r="L19" s="16" t="s">
        <v>66</v>
      </c>
    </row>
    <row r="20" spans="1:12" ht="94.5" x14ac:dyDescent="0.25">
      <c r="A20" s="17">
        <v>17</v>
      </c>
      <c r="B20" s="19" t="s">
        <v>19</v>
      </c>
      <c r="C20" s="14" t="s">
        <v>71</v>
      </c>
      <c r="D20" s="7">
        <v>5</v>
      </c>
      <c r="E20" s="7">
        <v>1</v>
      </c>
      <c r="F20" s="9">
        <f t="shared" si="0"/>
        <v>0.2</v>
      </c>
      <c r="G20" s="15">
        <v>3</v>
      </c>
      <c r="H20" s="15">
        <v>2</v>
      </c>
      <c r="I20" s="16">
        <f t="shared" si="1"/>
        <v>0.66666666666666663</v>
      </c>
      <c r="J20" s="7">
        <v>690</v>
      </c>
      <c r="K20" s="7">
        <v>0</v>
      </c>
      <c r="L20" s="16">
        <f t="shared" si="2"/>
        <v>0</v>
      </c>
    </row>
    <row r="21" spans="1:12" ht="110.25" x14ac:dyDescent="0.25">
      <c r="A21" s="17">
        <v>18</v>
      </c>
      <c r="B21" s="19" t="s">
        <v>24</v>
      </c>
      <c r="C21" s="14" t="s">
        <v>72</v>
      </c>
      <c r="D21" s="7">
        <v>6</v>
      </c>
      <c r="E21" s="7">
        <v>1</v>
      </c>
      <c r="F21" s="9">
        <f t="shared" si="0"/>
        <v>0.16666666666666666</v>
      </c>
      <c r="G21" s="15">
        <v>6</v>
      </c>
      <c r="H21" s="15">
        <v>5</v>
      </c>
      <c r="I21" s="16">
        <f t="shared" si="1"/>
        <v>0.83333333333333337</v>
      </c>
      <c r="J21" s="7">
        <v>378.8</v>
      </c>
      <c r="K21" s="7">
        <v>128.6</v>
      </c>
      <c r="L21" s="16">
        <f t="shared" si="2"/>
        <v>0.33949313621964095</v>
      </c>
    </row>
    <row r="22" spans="1:12" ht="110.25" x14ac:dyDescent="0.25">
      <c r="A22" s="17">
        <v>19</v>
      </c>
      <c r="B22" s="19" t="s">
        <v>69</v>
      </c>
      <c r="C22" s="14" t="s">
        <v>70</v>
      </c>
      <c r="D22" s="7">
        <v>3</v>
      </c>
      <c r="E22" s="7">
        <v>3</v>
      </c>
      <c r="F22" s="9">
        <f t="shared" si="0"/>
        <v>1</v>
      </c>
      <c r="G22" s="15">
        <v>19</v>
      </c>
      <c r="H22" s="15">
        <v>19</v>
      </c>
      <c r="I22" s="16">
        <f t="shared" si="1"/>
        <v>1</v>
      </c>
      <c r="J22" s="7">
        <v>0</v>
      </c>
      <c r="K22" s="7">
        <v>0</v>
      </c>
      <c r="L22" s="16" t="s">
        <v>66</v>
      </c>
    </row>
    <row r="23" spans="1:12" ht="75" x14ac:dyDescent="0.25">
      <c r="A23" s="17">
        <v>20</v>
      </c>
      <c r="B23" s="17" t="s">
        <v>87</v>
      </c>
      <c r="C23" s="6" t="s">
        <v>88</v>
      </c>
      <c r="D23" s="7">
        <v>7</v>
      </c>
      <c r="E23" s="7">
        <v>7</v>
      </c>
      <c r="F23" s="9">
        <f t="shared" si="0"/>
        <v>1</v>
      </c>
      <c r="G23" s="15">
        <v>4</v>
      </c>
      <c r="H23" s="15">
        <v>3</v>
      </c>
      <c r="I23" s="16">
        <f t="shared" si="1"/>
        <v>0.75</v>
      </c>
      <c r="J23" s="7">
        <v>4933.7</v>
      </c>
      <c r="K23" s="7">
        <v>2764.8</v>
      </c>
      <c r="L23" s="16">
        <f>K23/J23</f>
        <v>0.56039078176622015</v>
      </c>
    </row>
    <row r="24" spans="1:12" ht="105" x14ac:dyDescent="0.25">
      <c r="A24" s="17">
        <v>21</v>
      </c>
      <c r="B24" s="17" t="s">
        <v>76</v>
      </c>
      <c r="C24" s="6" t="s">
        <v>77</v>
      </c>
      <c r="D24" s="7">
        <v>1</v>
      </c>
      <c r="E24" s="7">
        <v>0</v>
      </c>
      <c r="F24" s="9">
        <f t="shared" si="0"/>
        <v>0</v>
      </c>
      <c r="G24" s="15">
        <v>1</v>
      </c>
      <c r="H24" s="15">
        <v>0</v>
      </c>
      <c r="I24" s="16">
        <f t="shared" si="1"/>
        <v>0</v>
      </c>
      <c r="J24" s="7">
        <v>300</v>
      </c>
      <c r="K24" s="7">
        <v>90</v>
      </c>
      <c r="L24" s="16">
        <f t="shared" ref="L24" si="3">K24/J24</f>
        <v>0.3</v>
      </c>
    </row>
    <row r="25" spans="1:12" ht="110.25" x14ac:dyDescent="0.25">
      <c r="A25" s="17">
        <v>22</v>
      </c>
      <c r="B25" s="17" t="s">
        <v>86</v>
      </c>
      <c r="C25" s="14" t="s">
        <v>77</v>
      </c>
      <c r="D25" s="7">
        <v>6</v>
      </c>
      <c r="E25" s="7">
        <v>0</v>
      </c>
      <c r="F25" s="9">
        <f t="shared" si="0"/>
        <v>0</v>
      </c>
      <c r="G25" s="15">
        <v>3</v>
      </c>
      <c r="H25" s="15">
        <v>0</v>
      </c>
      <c r="I25" s="16">
        <f t="shared" si="1"/>
        <v>0</v>
      </c>
      <c r="J25" s="7">
        <v>0</v>
      </c>
      <c r="K25" s="7">
        <v>0</v>
      </c>
      <c r="L25" s="16" t="s">
        <v>66</v>
      </c>
    </row>
    <row r="26" spans="1:12" ht="20.25" hidden="1" x14ac:dyDescent="0.25">
      <c r="A26" s="23"/>
      <c r="B26" s="23"/>
      <c r="C26" s="24"/>
      <c r="D26" s="25"/>
      <c r="E26" s="25"/>
      <c r="F26" s="9" t="e">
        <f t="shared" si="0"/>
        <v>#DIV/0!</v>
      </c>
      <c r="G26" s="26"/>
      <c r="H26" s="26"/>
      <c r="I26" s="16" t="e">
        <f t="shared" si="1"/>
        <v>#DIV/0!</v>
      </c>
      <c r="J26" s="25">
        <v>944.6</v>
      </c>
      <c r="K26" s="25">
        <v>944.6</v>
      </c>
      <c r="L26" s="27"/>
    </row>
    <row r="27" spans="1:12" ht="20.25" x14ac:dyDescent="0.3">
      <c r="A27" s="11"/>
      <c r="B27" s="28" t="s">
        <v>89</v>
      </c>
      <c r="C27" s="8"/>
      <c r="D27" s="7">
        <f>SUM(D4:D25)</f>
        <v>93</v>
      </c>
      <c r="E27" s="7">
        <f>SUM(E4:E25)</f>
        <v>42</v>
      </c>
      <c r="F27" s="9">
        <f t="shared" si="0"/>
        <v>0.45161290322580644</v>
      </c>
      <c r="G27" s="7">
        <f>SUM(G4:G25)</f>
        <v>150</v>
      </c>
      <c r="H27" s="7">
        <f>SUM(H4:H25)</f>
        <v>80</v>
      </c>
      <c r="I27" s="9">
        <f>H27/G27</f>
        <v>0.53333333333333333</v>
      </c>
      <c r="J27" s="7">
        <f>SUM(J4:J26)</f>
        <v>1218397.3000000003</v>
      </c>
      <c r="K27" s="7">
        <f>SUM(K4:K26)</f>
        <v>606299.5</v>
      </c>
      <c r="L27" s="10">
        <f>K27/J27</f>
        <v>0.49762052164757742</v>
      </c>
    </row>
    <row r="28" spans="1:12" x14ac:dyDescent="0.25">
      <c r="D28" s="30"/>
      <c r="E28" s="30"/>
      <c r="F28" s="30"/>
      <c r="G28" s="30"/>
      <c r="H28" s="30"/>
      <c r="I28" s="30"/>
      <c r="J28" s="30"/>
      <c r="K28" s="30"/>
      <c r="L28" s="30"/>
    </row>
  </sheetData>
  <mergeCells count="12">
    <mergeCell ref="H2:H3"/>
    <mergeCell ref="J2:J3"/>
    <mergeCell ref="K2:K3"/>
    <mergeCell ref="L2:L3"/>
    <mergeCell ref="A2:A3"/>
    <mergeCell ref="B2:B3"/>
    <mergeCell ref="C2:C3"/>
    <mergeCell ref="D2:D3"/>
    <mergeCell ref="E2:E3"/>
    <mergeCell ref="G2:G3"/>
    <mergeCell ref="F2:F3"/>
    <mergeCell ref="I2:I3"/>
  </mergeCells>
  <conditionalFormatting sqref="D4:F2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I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4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Финансирование</vt:lpstr>
      <vt:lpstr>свод</vt:lpstr>
      <vt:lpstr>Финансирование!Заголовки_для_печати</vt:lpstr>
      <vt:lpstr>Финансирование!Область_печати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EMedyanik</dc:creator>
  <cp:lastModifiedBy>Сундарева А.А.</cp:lastModifiedBy>
  <cp:lastPrinted>2023-01-24T06:50:37Z</cp:lastPrinted>
  <dcterms:created xsi:type="dcterms:W3CDTF">2015-05-06T10:52:02Z</dcterms:created>
  <dcterms:modified xsi:type="dcterms:W3CDTF">2023-03-14T07:00:21Z</dcterms:modified>
</cp:coreProperties>
</file>