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80" windowWidth="12120" windowHeight="8445" tabRatio="867" activeTab="5"/>
  </bookViews>
  <sheets>
    <sheet name="К оснащенности 2" sheetId="1" r:id="rId1"/>
    <sheet name="К оснащенности 1" sheetId="2" r:id="rId2"/>
    <sheet name="К расселенности" sheetId="3" r:id="rId3"/>
    <sheet name="К плотности дорог" sheetId="4" r:id="rId4"/>
    <sheet name="ИБР" sheetId="5" r:id="rId5"/>
    <sheet name="ИБР (2)" sheetId="6" r:id="rId6"/>
  </sheets>
  <definedNames>
    <definedName name="_xlnm.Print_Titles" localSheetId="4">'ИБР'!$A:$B</definedName>
    <definedName name="_xlnm.Print_Titles" localSheetId="5">'ИБР (2)'!$A:$B</definedName>
    <definedName name="_xlnm.Print_Titles" localSheetId="1">'К оснащенности 1'!$A:$B</definedName>
    <definedName name="_xlnm.Print_Titles" localSheetId="0">'К оснащенности 2'!$A:$B</definedName>
    <definedName name="_xlnm.Print_Titles" localSheetId="3">'К плотности дорог'!$A:$B</definedName>
    <definedName name="_xlnm.Print_Titles" localSheetId="2">'К расселенности'!$A:$B</definedName>
    <definedName name="_xlnm.Print_Area" localSheetId="4">'ИБР'!$A$1:$H$23</definedName>
    <definedName name="_xlnm.Print_Area" localSheetId="5">'ИБР (2)'!$A$1:$H$23</definedName>
    <definedName name="_xlnm.Print_Area" localSheetId="1">'К оснащенности 1'!$A$1:$F$21</definedName>
    <definedName name="_xlnm.Print_Area" localSheetId="0">'К оснащенности 2'!$A$1:$F$21</definedName>
    <definedName name="_xlnm.Print_Area" localSheetId="3">'К плотности дорог'!$A$1:$G$21</definedName>
    <definedName name="_xlnm.Print_Area" localSheetId="2">'К расселенности'!$A$1:$F$21</definedName>
  </definedNames>
  <calcPr fullCalcOnLoad="1"/>
</workbook>
</file>

<file path=xl/sharedStrings.xml><?xml version="1.0" encoding="utf-8"?>
<sst xmlns="http://schemas.openxmlformats.org/spreadsheetml/2006/main" count="147" uniqueCount="44">
  <si>
    <t>Расчет индекса бюджетных расходов</t>
  </si>
  <si>
    <t>ИБР</t>
  </si>
  <si>
    <t>Наименование</t>
  </si>
  <si>
    <t>территорий</t>
  </si>
  <si>
    <t>4=3/2</t>
  </si>
  <si>
    <t>ВСЕГО</t>
  </si>
  <si>
    <t>№ п/п</t>
  </si>
  <si>
    <t>Наименование поселения</t>
  </si>
  <si>
    <t>Ленинградское</t>
  </si>
  <si>
    <t>Крыловское</t>
  </si>
  <si>
    <t>Новоплатнировское</t>
  </si>
  <si>
    <t>Уманское</t>
  </si>
  <si>
    <t>Новоуманское</t>
  </si>
  <si>
    <t>Куликовское</t>
  </si>
  <si>
    <t>Восточное</t>
  </si>
  <si>
    <t>Образцовое</t>
  </si>
  <si>
    <t>Первомайское</t>
  </si>
  <si>
    <t>Белохуторское</t>
  </si>
  <si>
    <t>Коржовское</t>
  </si>
  <si>
    <t>Западное</t>
  </si>
  <si>
    <t>Площадь территории</t>
  </si>
  <si>
    <t>Протяженность дорог</t>
  </si>
  <si>
    <t>Плотность дорог</t>
  </si>
  <si>
    <t>Расчетный К плотности дорог</t>
  </si>
  <si>
    <t>Коэфф плотности дорог</t>
  </si>
  <si>
    <t>Численность населения</t>
  </si>
  <si>
    <t>Отношение площади территории к численности населения</t>
  </si>
  <si>
    <t>Коэффициент расселенности</t>
  </si>
  <si>
    <t>Коэффициент оснащенности 1</t>
  </si>
  <si>
    <t>Отношение внешней кубатуры к численности населения</t>
  </si>
  <si>
    <t>Кубатура зданий администрации</t>
  </si>
  <si>
    <t>Коэффициент оснащенности 2</t>
  </si>
  <si>
    <t>Кубатура (соцкульт сфера)</t>
  </si>
  <si>
    <t>Расчет коэффициента оснащенности 1 для определения индекса бюджетных расходов</t>
  </si>
  <si>
    <t>Расчет коэффициента оснащенности 2 для определения индекса бюджетных расходов</t>
  </si>
  <si>
    <t>Расчет коэффициента расселенности для определения индекса бюджетных расходов</t>
  </si>
  <si>
    <t>Расчет коэффициента плотности дорог для определения индекса бюджетных расходов</t>
  </si>
  <si>
    <t>Коэффициент плотности дорог</t>
  </si>
  <si>
    <t>К(дор)</t>
  </si>
  <si>
    <t>К(рас)</t>
  </si>
  <si>
    <t>К(ос1)</t>
  </si>
  <si>
    <t>К(ос 2)</t>
  </si>
  <si>
    <t xml:space="preserve">Коэффициент численности населения </t>
  </si>
  <si>
    <t>К (ч)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</si>
</sst>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;\-#,##0.0;;\ "/>
    <numFmt numFmtId="166" formatCode="0.0"/>
    <numFmt numFmtId="167" formatCode="0_)"/>
    <numFmt numFmtId="168" formatCode="0.0_)"/>
    <numFmt numFmtId="169" formatCode="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0.00000"/>
    <numFmt numFmtId="180" formatCode="0.0000"/>
    <numFmt numFmtId="181" formatCode="0.000_)"/>
    <numFmt numFmtId="182" formatCode="0.0000_)"/>
    <numFmt numFmtId="183" formatCode="0;\-0;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00000"/>
    <numFmt numFmtId="190" formatCode="0.0000000"/>
    <numFmt numFmtId="191" formatCode="0.0000000000"/>
    <numFmt numFmtId="192" formatCode="0.00000000000"/>
    <numFmt numFmtId="193" formatCode="0.000000000"/>
    <numFmt numFmtId="194" formatCode="0.00000000"/>
    <numFmt numFmtId="195" formatCode="#,##0_ ;[Red]\-#,##0\ "/>
    <numFmt numFmtId="196" formatCode="#,##0.00_ ;[Red]\-#,##0.00\ "/>
    <numFmt numFmtId="197" formatCode="#,##0.0_ ;[Red]\-#,##0.0\ "/>
    <numFmt numFmtId="198" formatCode="#,##0.000"/>
    <numFmt numFmtId="199" formatCode="#,##0.000_ ;[Red]\-#,##0.000\ "/>
    <numFmt numFmtId="200" formatCode="#,##0.0000_ ;[Red]\-#,##0.0000\ "/>
    <numFmt numFmtId="201" formatCode="_-* #,##0_р_._-;\-* #,##0_р_._-;_-* &quot;-&quot;??_р_._-;_-@_-"/>
    <numFmt numFmtId="202" formatCode="#,##0_ ;\-#,##0\ "/>
    <numFmt numFmtId="203" formatCode="#,##0.00000"/>
    <numFmt numFmtId="204" formatCode="_(* #,##0_);_(* \(#,##0\);_(* &quot;-&quot;??_);_(@_)"/>
    <numFmt numFmtId="205" formatCode="_(* #,##0.0_);_(* \(#,##0.0\);_(* &quot;-&quot;??_);_(@_)"/>
    <numFmt numFmtId="206" formatCode="#,##0.00000_ ;[Red]\-#,##0.00000\ "/>
    <numFmt numFmtId="207" formatCode="#,##0.0_р_.;\-#,##0.0_р_."/>
    <numFmt numFmtId="208" formatCode="0.00_ ;[Red]\-0.00\ 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* #,##0_-;\-* #,##0_-;_-* &quot;-&quot;_-;_-@_-"/>
    <numFmt numFmtId="215" formatCode="_-&quot;€&quot;* #,##0.00_-;\-&quot;€&quot;* #,##0.00_-;_-&quot;€&quot;* &quot;-&quot;??_-;_-@_-"/>
    <numFmt numFmtId="216" formatCode="_-* #,##0.00_-;\-* #,##0.00_-;_-* &quot;-&quot;??_-;_-@_-"/>
    <numFmt numFmtId="217" formatCode="0_ ;\-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b/>
      <i/>
      <sz val="1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8"/>
      <name val="Times New Roman"/>
      <family val="1"/>
    </font>
    <font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vertical="center" wrapText="1"/>
      <protection/>
    </xf>
    <xf numFmtId="0" fontId="6" fillId="0" borderId="1" xfId="18" applyFont="1" applyFill="1" applyBorder="1" applyAlignment="1">
      <alignment horizontal="center" wrapText="1"/>
      <protection/>
    </xf>
    <xf numFmtId="0" fontId="7" fillId="0" borderId="2" xfId="18" applyFont="1" applyFill="1" applyBorder="1" applyAlignment="1">
      <alignment horizont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19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horizontal="center" vertical="center" wrapText="1"/>
      <protection/>
    </xf>
    <xf numFmtId="0" fontId="2" fillId="0" borderId="0" xfId="18" applyFont="1" applyFill="1">
      <alignment/>
      <protection/>
    </xf>
    <xf numFmtId="0" fontId="2" fillId="0" borderId="3" xfId="18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0" fontId="9" fillId="0" borderId="0" xfId="18" applyFont="1" applyFill="1">
      <alignment/>
      <protection/>
    </xf>
    <xf numFmtId="0" fontId="9" fillId="2" borderId="3" xfId="18" applyFont="1" applyFill="1" applyBorder="1" applyAlignment="1" applyProtection="1">
      <alignment horizontal="center"/>
      <protection locked="0"/>
    </xf>
    <xf numFmtId="0" fontId="9" fillId="2" borderId="3" xfId="18" applyFont="1" applyFill="1" applyBorder="1" applyAlignment="1" applyProtection="1">
      <alignment horizontal="left"/>
      <protection locked="0"/>
    </xf>
    <xf numFmtId="2" fontId="9" fillId="2" borderId="3" xfId="18" applyNumberFormat="1" applyFont="1" applyFill="1" applyBorder="1">
      <alignment/>
      <protection/>
    </xf>
    <xf numFmtId="169" fontId="9" fillId="2" borderId="3" xfId="18" applyNumberFormat="1" applyFont="1" applyFill="1" applyBorder="1">
      <alignment/>
      <protection/>
    </xf>
    <xf numFmtId="0" fontId="6" fillId="0" borderId="6" xfId="18" applyFont="1" applyFill="1" applyBorder="1" applyAlignment="1">
      <alignment horizontal="center" wrapText="1"/>
      <protection/>
    </xf>
    <xf numFmtId="0" fontId="7" fillId="0" borderId="7" xfId="18" applyFont="1" applyFill="1" applyBorder="1" applyAlignment="1">
      <alignment horizontal="center" wrapText="1"/>
      <protection/>
    </xf>
    <xf numFmtId="0" fontId="6" fillId="0" borderId="4" xfId="18" applyFont="1" applyFill="1" applyBorder="1" applyAlignment="1">
      <alignment horizontal="center" vertical="center" wrapText="1"/>
      <protection/>
    </xf>
    <xf numFmtId="0" fontId="4" fillId="0" borderId="0" xfId="19" applyFont="1" applyFill="1" applyBorder="1" applyAlignment="1">
      <alignment horizontal="center"/>
      <protection/>
    </xf>
    <xf numFmtId="169" fontId="9" fillId="2" borderId="3" xfId="18" applyNumberFormat="1" applyFont="1" applyFill="1" applyBorder="1" applyAlignment="1">
      <alignment horizontal="center"/>
      <protection/>
    </xf>
    <xf numFmtId="2" fontId="9" fillId="2" borderId="3" xfId="18" applyNumberFormat="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center"/>
    </xf>
    <xf numFmtId="0" fontId="9" fillId="0" borderId="3" xfId="18" applyFont="1" applyFill="1" applyBorder="1" applyAlignment="1" applyProtection="1">
      <alignment horizontal="center"/>
      <protection locked="0"/>
    </xf>
    <xf numFmtId="0" fontId="9" fillId="0" borderId="3" xfId="18" applyFont="1" applyFill="1" applyBorder="1" applyAlignment="1" applyProtection="1">
      <alignment horizontal="left" wrapText="1"/>
      <protection locked="0"/>
    </xf>
    <xf numFmtId="166" fontId="9" fillId="0" borderId="3" xfId="18" applyNumberFormat="1" applyFont="1" applyFill="1" applyBorder="1">
      <alignment/>
      <protection/>
    </xf>
    <xf numFmtId="2" fontId="9" fillId="0" borderId="3" xfId="18" applyNumberFormat="1" applyFont="1" applyFill="1" applyBorder="1">
      <alignment/>
      <protection/>
    </xf>
    <xf numFmtId="169" fontId="9" fillId="0" borderId="3" xfId="18" applyNumberFormat="1" applyFont="1" applyFill="1" applyBorder="1" applyAlignment="1">
      <alignment horizontal="center"/>
      <protection/>
    </xf>
    <xf numFmtId="2" fontId="9" fillId="0" borderId="3" xfId="18" applyNumberFormat="1" applyFont="1" applyFill="1" applyBorder="1" applyAlignment="1">
      <alignment horizontal="center"/>
      <protection/>
    </xf>
    <xf numFmtId="0" fontId="9" fillId="0" borderId="8" xfId="18" applyFont="1" applyFill="1" applyBorder="1" applyAlignment="1" applyProtection="1">
      <alignment horizontal="center"/>
      <protection locked="0"/>
    </xf>
    <xf numFmtId="0" fontId="9" fillId="0" borderId="8" xfId="18" applyFont="1" applyFill="1" applyBorder="1" applyAlignment="1" applyProtection="1">
      <alignment horizontal="left" wrapText="1"/>
      <protection locked="0"/>
    </xf>
    <xf numFmtId="166" fontId="9" fillId="0" borderId="8" xfId="18" applyNumberFormat="1" applyFont="1" applyFill="1" applyBorder="1">
      <alignment/>
      <protection/>
    </xf>
    <xf numFmtId="2" fontId="9" fillId="0" borderId="8" xfId="18" applyNumberFormat="1" applyFont="1" applyFill="1" applyBorder="1">
      <alignment/>
      <protection/>
    </xf>
    <xf numFmtId="0" fontId="9" fillId="0" borderId="3" xfId="18" applyFont="1" applyFill="1" applyBorder="1" applyAlignment="1" applyProtection="1">
      <alignment/>
      <protection locked="0"/>
    </xf>
    <xf numFmtId="0" fontId="9" fillId="0" borderId="3" xfId="18" applyFont="1" applyFill="1" applyBorder="1" applyAlignment="1" applyProtection="1">
      <alignment wrapText="1"/>
      <protection locked="0"/>
    </xf>
    <xf numFmtId="0" fontId="9" fillId="2" borderId="3" xfId="18" applyFont="1" applyFill="1" applyBorder="1" applyAlignment="1" applyProtection="1">
      <alignment/>
      <protection locked="0"/>
    </xf>
    <xf numFmtId="180" fontId="9" fillId="0" borderId="3" xfId="18" applyNumberFormat="1" applyFont="1" applyFill="1" applyBorder="1">
      <alignment/>
      <protection/>
    </xf>
    <xf numFmtId="2" fontId="11" fillId="2" borderId="3" xfId="18" applyNumberFormat="1" applyFont="1" applyFill="1" applyBorder="1" applyAlignment="1">
      <alignment horizontal="center"/>
      <protection/>
    </xf>
    <xf numFmtId="0" fontId="9" fillId="3" borderId="3" xfId="0" applyFont="1" applyFill="1" applyBorder="1" applyAlignment="1">
      <alignment horizontal="center"/>
    </xf>
    <xf numFmtId="0" fontId="2" fillId="0" borderId="3" xfId="18" applyFont="1" applyFill="1" applyBorder="1" applyAlignment="1">
      <alignment horizontal="center" vertical="center" wrapText="1"/>
      <protection/>
    </xf>
    <xf numFmtId="0" fontId="8" fillId="0" borderId="9" xfId="18" applyFont="1" applyFill="1" applyBorder="1" applyAlignment="1">
      <alignment horizontal="center" vertical="center" wrapText="1"/>
      <protection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2" fillId="0" borderId="8" xfId="18" applyFont="1" applyFill="1" applyBorder="1" applyAlignment="1">
      <alignment horizontal="center" vertical="center" wrapText="1"/>
      <protection/>
    </xf>
    <xf numFmtId="0" fontId="2" fillId="0" borderId="10" xfId="18" applyFont="1" applyFill="1" applyBorder="1" applyAlignment="1">
      <alignment horizontal="center" vertical="center" wrapText="1"/>
      <protection/>
    </xf>
    <xf numFmtId="0" fontId="2" fillId="0" borderId="11" xfId="18" applyFont="1" applyFill="1" applyBorder="1" applyAlignment="1">
      <alignment horizontal="center" vertical="center" wrapText="1"/>
      <protection/>
    </xf>
    <xf numFmtId="0" fontId="4" fillId="0" borderId="0" xfId="19" applyFont="1" applyFill="1" applyBorder="1" applyAlignment="1">
      <alignment horizontal="center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0" xfId="19" applyFont="1" applyFill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коммун_цены_на_01.04.05" xfId="18"/>
    <cellStyle name="Обычный_коммун_цены_на_01.04.05 образ.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21"/>
  <sheetViews>
    <sheetView showZeros="0" view="pageBreakPreview" zoomScaleSheetLayoutView="100" workbookViewId="0" topLeftCell="A1">
      <pane xSplit="2" ySplit="6" topLeftCell="C7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17" sqref="F17"/>
    </sheetView>
  </sheetViews>
  <sheetFormatPr defaultColWidth="9.00390625" defaultRowHeight="12.75"/>
  <cols>
    <col min="1" max="1" width="3.875" style="9" customWidth="1"/>
    <col min="2" max="2" width="29.375" style="9" customWidth="1"/>
    <col min="3" max="3" width="15.00390625" style="9" customWidth="1"/>
    <col min="4" max="4" width="13.375" style="9" customWidth="1"/>
    <col min="5" max="5" width="13.00390625" style="9" customWidth="1"/>
    <col min="6" max="6" width="13.125" style="9" customWidth="1"/>
    <col min="7" max="16384" width="9.125" style="9" customWidth="1"/>
  </cols>
  <sheetData>
    <row r="1" spans="1:6" ht="45.75" customHeight="1">
      <c r="A1" s="41" t="s">
        <v>34</v>
      </c>
      <c r="B1" s="41"/>
      <c r="C1" s="41"/>
      <c r="D1" s="41"/>
      <c r="E1" s="41"/>
      <c r="F1" s="41"/>
    </row>
    <row r="2" spans="1:6" ht="12.75" customHeight="1">
      <c r="A2" s="42" t="s">
        <v>6</v>
      </c>
      <c r="B2" s="40" t="s">
        <v>7</v>
      </c>
      <c r="C2" s="40" t="s">
        <v>25</v>
      </c>
      <c r="D2" s="40" t="s">
        <v>30</v>
      </c>
      <c r="E2" s="40" t="s">
        <v>29</v>
      </c>
      <c r="F2" s="40" t="s">
        <v>31</v>
      </c>
    </row>
    <row r="3" spans="1:6" ht="12.75" customHeight="1">
      <c r="A3" s="43"/>
      <c r="B3" s="40" t="s">
        <v>2</v>
      </c>
      <c r="C3" s="40"/>
      <c r="D3" s="40"/>
      <c r="E3" s="40"/>
      <c r="F3" s="40"/>
    </row>
    <row r="4" spans="1:6" ht="12.75">
      <c r="A4" s="43"/>
      <c r="B4" s="40" t="s">
        <v>3</v>
      </c>
      <c r="C4" s="40"/>
      <c r="D4" s="40"/>
      <c r="E4" s="40"/>
      <c r="F4" s="40"/>
    </row>
    <row r="5" spans="1:6" ht="12.75">
      <c r="A5" s="43"/>
      <c r="B5" s="40"/>
      <c r="C5" s="40"/>
      <c r="D5" s="40"/>
      <c r="E5" s="40"/>
      <c r="F5" s="40"/>
    </row>
    <row r="6" spans="1:6" ht="13.5" customHeight="1">
      <c r="A6" s="44"/>
      <c r="B6" s="40"/>
      <c r="C6" s="40"/>
      <c r="D6" s="40"/>
      <c r="E6" s="40"/>
      <c r="F6" s="40"/>
    </row>
    <row r="7" spans="1:6" s="11" customFormat="1" ht="12.75">
      <c r="A7" s="10"/>
      <c r="B7" s="10">
        <v>1</v>
      </c>
      <c r="C7" s="10">
        <v>2</v>
      </c>
      <c r="D7" s="10">
        <v>3</v>
      </c>
      <c r="E7" s="10" t="s">
        <v>4</v>
      </c>
      <c r="F7" s="10">
        <v>5</v>
      </c>
    </row>
    <row r="8" spans="1:6" s="12" customFormat="1" ht="15">
      <c r="A8" s="24"/>
      <c r="B8" s="25"/>
      <c r="C8" s="26"/>
      <c r="D8" s="26"/>
      <c r="E8" s="27"/>
      <c r="F8" s="27"/>
    </row>
    <row r="9" spans="1:6" s="12" customFormat="1" ht="15">
      <c r="A9" s="24">
        <v>1</v>
      </c>
      <c r="B9" s="25" t="s">
        <v>8</v>
      </c>
      <c r="C9" s="28">
        <v>35.711</v>
      </c>
      <c r="D9" s="23">
        <v>2.091</v>
      </c>
      <c r="E9" s="29">
        <f aca="true" t="shared" si="0" ref="E9:E21">D9/C9</f>
        <v>0.058553386911595874</v>
      </c>
      <c r="F9" s="29">
        <f>E9/E21</f>
        <v>0.35632280602328015</v>
      </c>
    </row>
    <row r="10" spans="1:6" s="12" customFormat="1" ht="15">
      <c r="A10" s="24">
        <f aca="true" t="shared" si="1" ref="A10:A18">A9+1</f>
        <v>2</v>
      </c>
      <c r="B10" s="25" t="s">
        <v>9</v>
      </c>
      <c r="C10" s="28">
        <v>6.385</v>
      </c>
      <c r="D10" s="23">
        <v>1.139</v>
      </c>
      <c r="E10" s="29">
        <f t="shared" si="0"/>
        <v>0.1783868441660141</v>
      </c>
      <c r="F10" s="29">
        <f>E10/E21</f>
        <v>1.0855614717358684</v>
      </c>
    </row>
    <row r="11" spans="1:6" s="12" customFormat="1" ht="15">
      <c r="A11" s="24">
        <f t="shared" si="1"/>
        <v>3</v>
      </c>
      <c r="B11" s="25" t="s">
        <v>10</v>
      </c>
      <c r="C11" s="28">
        <v>3.986</v>
      </c>
      <c r="D11" s="23">
        <v>1.6</v>
      </c>
      <c r="E11" s="29">
        <f t="shared" si="0"/>
        <v>0.4014049172102358</v>
      </c>
      <c r="F11" s="29">
        <f>E11/E21</f>
        <v>2.4427233674431252</v>
      </c>
    </row>
    <row r="12" spans="1:6" s="12" customFormat="1" ht="15">
      <c r="A12" s="24">
        <f t="shared" si="1"/>
        <v>4</v>
      </c>
      <c r="B12" s="25" t="s">
        <v>11</v>
      </c>
      <c r="C12" s="28">
        <v>1.428</v>
      </c>
      <c r="D12" s="23">
        <v>0.599</v>
      </c>
      <c r="E12" s="29">
        <f t="shared" si="0"/>
        <v>0.41946778711484595</v>
      </c>
      <c r="F12" s="29">
        <f>E12/E21</f>
        <v>2.552643780739824</v>
      </c>
    </row>
    <row r="13" spans="1:6" s="12" customFormat="1" ht="15">
      <c r="A13" s="24">
        <f t="shared" si="1"/>
        <v>5</v>
      </c>
      <c r="B13" s="25" t="s">
        <v>12</v>
      </c>
      <c r="C13" s="28">
        <v>3.577</v>
      </c>
      <c r="D13" s="23">
        <v>2.084</v>
      </c>
      <c r="E13" s="29">
        <f t="shared" si="0"/>
        <v>0.5826111266424379</v>
      </c>
      <c r="F13" s="29">
        <f>E13/E21</f>
        <v>3.5454419020892813</v>
      </c>
    </row>
    <row r="14" spans="1:6" s="12" customFormat="1" ht="15">
      <c r="A14" s="24">
        <f t="shared" si="1"/>
        <v>6</v>
      </c>
      <c r="B14" s="25" t="s">
        <v>13</v>
      </c>
      <c r="C14" s="28">
        <v>1.831</v>
      </c>
      <c r="D14" s="23">
        <v>0.375</v>
      </c>
      <c r="E14" s="29">
        <f t="shared" si="0"/>
        <v>0.20480611687602404</v>
      </c>
      <c r="F14" s="29">
        <f>E14/E21</f>
        <v>1.2463342277053562</v>
      </c>
    </row>
    <row r="15" spans="1:6" s="12" customFormat="1" ht="15">
      <c r="A15" s="24">
        <f t="shared" si="1"/>
        <v>7</v>
      </c>
      <c r="B15" s="25" t="s">
        <v>14</v>
      </c>
      <c r="C15" s="28">
        <v>1.446</v>
      </c>
      <c r="D15" s="39">
        <v>0.327</v>
      </c>
      <c r="E15" s="29">
        <f t="shared" si="0"/>
        <v>0.2261410788381743</v>
      </c>
      <c r="F15" s="29">
        <f>E15/E21</f>
        <v>1.376166743187869</v>
      </c>
    </row>
    <row r="16" spans="1:6" s="12" customFormat="1" ht="15">
      <c r="A16" s="24">
        <f t="shared" si="1"/>
        <v>8</v>
      </c>
      <c r="B16" s="25" t="s">
        <v>15</v>
      </c>
      <c r="C16" s="28">
        <v>1.636</v>
      </c>
      <c r="D16" s="39">
        <v>0.327</v>
      </c>
      <c r="E16" s="29">
        <f t="shared" si="0"/>
        <v>0.19987775061124696</v>
      </c>
      <c r="F16" s="29">
        <f>E16/E21</f>
        <v>1.2163429771697178</v>
      </c>
    </row>
    <row r="17" spans="1:6" s="12" customFormat="1" ht="15">
      <c r="A17" s="24">
        <f t="shared" si="1"/>
        <v>9</v>
      </c>
      <c r="B17" s="25" t="s">
        <v>16</v>
      </c>
      <c r="C17" s="28">
        <v>1.964</v>
      </c>
      <c r="D17" s="23">
        <v>0.582</v>
      </c>
      <c r="E17" s="29">
        <f t="shared" si="0"/>
        <v>0.29633401221995925</v>
      </c>
      <c r="F17" s="29">
        <f>E17/E21</f>
        <v>1.8033212479027714</v>
      </c>
    </row>
    <row r="18" spans="1:6" s="12" customFormat="1" ht="15">
      <c r="A18" s="24">
        <f t="shared" si="1"/>
        <v>10</v>
      </c>
      <c r="B18" s="25" t="s">
        <v>17</v>
      </c>
      <c r="C18" s="28">
        <v>1.391</v>
      </c>
      <c r="D18" s="23">
        <v>0.327</v>
      </c>
      <c r="E18" s="29">
        <f t="shared" si="0"/>
        <v>0.2350826743350108</v>
      </c>
      <c r="F18" s="29">
        <f>E18/E21</f>
        <v>1.4305802377064403</v>
      </c>
    </row>
    <row r="19" spans="1:6" s="12" customFormat="1" ht="15">
      <c r="A19" s="24">
        <v>11</v>
      </c>
      <c r="B19" s="25" t="s">
        <v>18</v>
      </c>
      <c r="C19" s="28">
        <v>1.167</v>
      </c>
      <c r="D19" s="39">
        <v>0.327</v>
      </c>
      <c r="E19" s="29">
        <f t="shared" si="0"/>
        <v>0.2802056555269923</v>
      </c>
      <c r="F19" s="29">
        <f>E19/E21</f>
        <v>1.7051731882173593</v>
      </c>
    </row>
    <row r="20" spans="1:6" s="12" customFormat="1" ht="15">
      <c r="A20" s="24">
        <v>12</v>
      </c>
      <c r="B20" s="25" t="s">
        <v>19</v>
      </c>
      <c r="C20" s="28">
        <v>1.02</v>
      </c>
      <c r="D20" s="23">
        <v>0.335</v>
      </c>
      <c r="E20" s="29">
        <f t="shared" si="0"/>
        <v>0.3284313725490196</v>
      </c>
      <c r="F20" s="29">
        <f>E20/E21</f>
        <v>1.9986476346694115</v>
      </c>
    </row>
    <row r="21" spans="1:6" s="12" customFormat="1" ht="15" customHeight="1">
      <c r="A21" s="13"/>
      <c r="B21" s="14" t="s">
        <v>5</v>
      </c>
      <c r="C21" s="21">
        <f>SUM(C8:C20)</f>
        <v>61.541999999999994</v>
      </c>
      <c r="D21" s="22">
        <f>SUM(D8:D20)</f>
        <v>10.113000000000001</v>
      </c>
      <c r="E21" s="29">
        <f t="shared" si="0"/>
        <v>0.16432680120893053</v>
      </c>
      <c r="F21" s="22">
        <f>E21/E21</f>
        <v>1</v>
      </c>
    </row>
  </sheetData>
  <mergeCells count="7">
    <mergeCell ref="F2:F6"/>
    <mergeCell ref="A1:F1"/>
    <mergeCell ref="B2:B6"/>
    <mergeCell ref="C2:C6"/>
    <mergeCell ref="D2:D6"/>
    <mergeCell ref="E2:E6"/>
    <mergeCell ref="A2:A6"/>
  </mergeCells>
  <printOptions/>
  <pageMargins left="0.3937007874015748" right="0.1968503937007874" top="0.31496062992125984" bottom="0.15748031496062992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21"/>
  <sheetViews>
    <sheetView showZeros="0" view="pageBreakPreview" zoomScaleSheetLayoutView="100" workbookViewId="0" topLeftCell="A1">
      <pane xSplit="2" ySplit="6" topLeftCell="C7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E24" sqref="E24"/>
    </sheetView>
  </sheetViews>
  <sheetFormatPr defaultColWidth="9.00390625" defaultRowHeight="12.75"/>
  <cols>
    <col min="1" max="1" width="3.875" style="9" customWidth="1"/>
    <col min="2" max="2" width="29.375" style="9" customWidth="1"/>
    <col min="3" max="3" width="15.00390625" style="9" customWidth="1"/>
    <col min="4" max="4" width="13.375" style="9" customWidth="1"/>
    <col min="5" max="5" width="13.00390625" style="9" customWidth="1"/>
    <col min="6" max="6" width="13.125" style="9" customWidth="1"/>
    <col min="7" max="16384" width="9.125" style="9" customWidth="1"/>
  </cols>
  <sheetData>
    <row r="1" spans="1:6" ht="45.75" customHeight="1">
      <c r="A1" s="41" t="s">
        <v>33</v>
      </c>
      <c r="B1" s="41"/>
      <c r="C1" s="41"/>
      <c r="D1" s="41"/>
      <c r="E1" s="41"/>
      <c r="F1" s="41"/>
    </row>
    <row r="2" spans="1:6" ht="12.75" customHeight="1">
      <c r="A2" s="42" t="s">
        <v>6</v>
      </c>
      <c r="B2" s="40" t="s">
        <v>7</v>
      </c>
      <c r="C2" s="40" t="s">
        <v>25</v>
      </c>
      <c r="D2" s="40" t="s">
        <v>32</v>
      </c>
      <c r="E2" s="40" t="s">
        <v>29</v>
      </c>
      <c r="F2" s="40" t="s">
        <v>28</v>
      </c>
    </row>
    <row r="3" spans="1:6" ht="12.75" customHeight="1">
      <c r="A3" s="43"/>
      <c r="B3" s="40" t="s">
        <v>2</v>
      </c>
      <c r="C3" s="40"/>
      <c r="D3" s="40"/>
      <c r="E3" s="40"/>
      <c r="F3" s="40"/>
    </row>
    <row r="4" spans="1:6" ht="12.75">
      <c r="A4" s="43"/>
      <c r="B4" s="40" t="s">
        <v>3</v>
      </c>
      <c r="C4" s="40"/>
      <c r="D4" s="40"/>
      <c r="E4" s="40"/>
      <c r="F4" s="40"/>
    </row>
    <row r="5" spans="1:6" ht="12.75">
      <c r="A5" s="43"/>
      <c r="B5" s="40"/>
      <c r="C5" s="40"/>
      <c r="D5" s="40"/>
      <c r="E5" s="40"/>
      <c r="F5" s="40"/>
    </row>
    <row r="6" spans="1:6" ht="13.5" customHeight="1">
      <c r="A6" s="44"/>
      <c r="B6" s="40"/>
      <c r="C6" s="40"/>
      <c r="D6" s="40"/>
      <c r="E6" s="40"/>
      <c r="F6" s="40"/>
    </row>
    <row r="7" spans="1:6" s="11" customFormat="1" ht="12.75">
      <c r="A7" s="10"/>
      <c r="B7" s="10">
        <v>1</v>
      </c>
      <c r="C7" s="10">
        <v>2</v>
      </c>
      <c r="D7" s="10">
        <v>3</v>
      </c>
      <c r="E7" s="10" t="s">
        <v>4</v>
      </c>
      <c r="F7" s="10">
        <v>5</v>
      </c>
    </row>
    <row r="8" spans="1:6" s="12" customFormat="1" ht="15">
      <c r="A8" s="30"/>
      <c r="B8" s="31"/>
      <c r="C8" s="32"/>
      <c r="D8" s="32"/>
      <c r="E8" s="33"/>
      <c r="F8" s="33"/>
    </row>
    <row r="9" spans="1:6" s="12" customFormat="1" ht="15">
      <c r="A9" s="34">
        <v>1</v>
      </c>
      <c r="B9" s="35" t="s">
        <v>8</v>
      </c>
      <c r="C9" s="28">
        <v>35.711</v>
      </c>
      <c r="D9" s="23">
        <v>71.581</v>
      </c>
      <c r="E9" s="29">
        <f aca="true" t="shared" si="0" ref="E9:E21">D9/C9</f>
        <v>2.0044524096216856</v>
      </c>
      <c r="F9" s="29">
        <f>E9/E21</f>
        <v>0.817687755650447</v>
      </c>
    </row>
    <row r="10" spans="1:6" s="12" customFormat="1" ht="15">
      <c r="A10" s="34">
        <f aca="true" t="shared" si="1" ref="A10:A18">A9+1</f>
        <v>2</v>
      </c>
      <c r="B10" s="35" t="s">
        <v>9</v>
      </c>
      <c r="C10" s="28">
        <v>6.385</v>
      </c>
      <c r="D10" s="23">
        <v>4.47</v>
      </c>
      <c r="E10" s="29">
        <f t="shared" si="0"/>
        <v>0.7000783085356304</v>
      </c>
      <c r="F10" s="29">
        <f>E10/E21</f>
        <v>0.2855869553890294</v>
      </c>
    </row>
    <row r="11" spans="1:6" s="12" customFormat="1" ht="15">
      <c r="A11" s="34">
        <f t="shared" si="1"/>
        <v>3</v>
      </c>
      <c r="B11" s="35" t="s">
        <v>10</v>
      </c>
      <c r="C11" s="28">
        <v>3.986</v>
      </c>
      <c r="D11" s="23">
        <v>13.296</v>
      </c>
      <c r="E11" s="29">
        <f t="shared" si="0"/>
        <v>3.3356748620170595</v>
      </c>
      <c r="F11" s="29">
        <f>E11/E21</f>
        <v>1.3607409576848633</v>
      </c>
    </row>
    <row r="12" spans="1:6" s="12" customFormat="1" ht="15">
      <c r="A12" s="34">
        <f t="shared" si="1"/>
        <v>4</v>
      </c>
      <c r="B12" s="35" t="s">
        <v>11</v>
      </c>
      <c r="C12" s="28">
        <v>1.428</v>
      </c>
      <c r="D12" s="23">
        <v>2.007</v>
      </c>
      <c r="E12" s="29">
        <f t="shared" si="0"/>
        <v>1.4054621848739497</v>
      </c>
      <c r="F12" s="29">
        <f>E12/E21</f>
        <v>0.5733382414492224</v>
      </c>
    </row>
    <row r="13" spans="1:6" s="12" customFormat="1" ht="15">
      <c r="A13" s="34">
        <f t="shared" si="1"/>
        <v>5</v>
      </c>
      <c r="B13" s="35" t="s">
        <v>12</v>
      </c>
      <c r="C13" s="28">
        <v>3.577</v>
      </c>
      <c r="D13" s="23">
        <v>2.861</v>
      </c>
      <c r="E13" s="29">
        <f t="shared" si="0"/>
        <v>0.7998322616717921</v>
      </c>
      <c r="F13" s="29">
        <f>E13/E21</f>
        <v>0.32628015701638197</v>
      </c>
    </row>
    <row r="14" spans="1:6" s="12" customFormat="1" ht="15">
      <c r="A14" s="34">
        <f t="shared" si="1"/>
        <v>6</v>
      </c>
      <c r="B14" s="35" t="s">
        <v>13</v>
      </c>
      <c r="C14" s="28">
        <v>1.831</v>
      </c>
      <c r="D14" s="23">
        <v>6.427</v>
      </c>
      <c r="E14" s="29">
        <f t="shared" si="0"/>
        <v>3.5101037684325505</v>
      </c>
      <c r="F14" s="29">
        <f>E14/E21</f>
        <v>1.4318967408418022</v>
      </c>
    </row>
    <row r="15" spans="1:6" s="12" customFormat="1" ht="15">
      <c r="A15" s="34">
        <f t="shared" si="1"/>
        <v>7</v>
      </c>
      <c r="B15" s="35" t="s">
        <v>14</v>
      </c>
      <c r="C15" s="28">
        <v>1.446</v>
      </c>
      <c r="D15" s="23">
        <v>11.869</v>
      </c>
      <c r="E15" s="29">
        <f t="shared" si="0"/>
        <v>8.208160442600276</v>
      </c>
      <c r="F15" s="29">
        <f>E15/E21</f>
        <v>3.348401916708688</v>
      </c>
    </row>
    <row r="16" spans="1:6" s="12" customFormat="1" ht="15">
      <c r="A16" s="34">
        <f t="shared" si="1"/>
        <v>8</v>
      </c>
      <c r="B16" s="35" t="s">
        <v>15</v>
      </c>
      <c r="C16" s="28">
        <v>1.636</v>
      </c>
      <c r="D16" s="23">
        <v>6.049</v>
      </c>
      <c r="E16" s="29">
        <f t="shared" si="0"/>
        <v>3.6974327628361863</v>
      </c>
      <c r="F16" s="29">
        <f>E16/E21</f>
        <v>1.5083149308007617</v>
      </c>
    </row>
    <row r="17" spans="1:6" s="12" customFormat="1" ht="15">
      <c r="A17" s="34">
        <f t="shared" si="1"/>
        <v>9</v>
      </c>
      <c r="B17" s="35" t="s">
        <v>16</v>
      </c>
      <c r="C17" s="28">
        <v>1.964</v>
      </c>
      <c r="D17" s="23">
        <v>13.007</v>
      </c>
      <c r="E17" s="29">
        <f t="shared" si="0"/>
        <v>6.622708757637475</v>
      </c>
      <c r="F17" s="29">
        <f>E17/E21</f>
        <v>2.7016395272668094</v>
      </c>
    </row>
    <row r="18" spans="1:6" s="12" customFormat="1" ht="15">
      <c r="A18" s="34">
        <f t="shared" si="1"/>
        <v>10</v>
      </c>
      <c r="B18" s="35" t="s">
        <v>17</v>
      </c>
      <c r="C18" s="28">
        <v>1.391</v>
      </c>
      <c r="D18" s="23">
        <v>5.777</v>
      </c>
      <c r="E18" s="29">
        <f t="shared" si="0"/>
        <v>4.153127246585191</v>
      </c>
      <c r="F18" s="29">
        <f>E18/E21</f>
        <v>1.69420899238606</v>
      </c>
    </row>
    <row r="19" spans="1:6" s="12" customFormat="1" ht="15">
      <c r="A19" s="34">
        <v>11</v>
      </c>
      <c r="B19" s="35" t="s">
        <v>18</v>
      </c>
      <c r="C19" s="28">
        <v>1.167</v>
      </c>
      <c r="D19" s="23">
        <v>8.343</v>
      </c>
      <c r="E19" s="29">
        <f t="shared" si="0"/>
        <v>7.149100257069408</v>
      </c>
      <c r="F19" s="29">
        <f>E19/E21</f>
        <v>2.916373427507029</v>
      </c>
    </row>
    <row r="20" spans="1:6" s="12" customFormat="1" ht="15">
      <c r="A20" s="34">
        <v>12</v>
      </c>
      <c r="B20" s="35" t="s">
        <v>19</v>
      </c>
      <c r="C20" s="28">
        <v>1.02</v>
      </c>
      <c r="D20" s="23">
        <v>5.175</v>
      </c>
      <c r="E20" s="29">
        <f t="shared" si="0"/>
        <v>5.073529411764706</v>
      </c>
      <c r="F20" s="29">
        <f>E20/E21</f>
        <v>2.069673920926565</v>
      </c>
    </row>
    <row r="21" spans="1:6" s="12" customFormat="1" ht="15" customHeight="1">
      <c r="A21" s="36"/>
      <c r="B21" s="36" t="s">
        <v>5</v>
      </c>
      <c r="C21" s="21">
        <f>SUM(C8:C20)</f>
        <v>61.541999999999994</v>
      </c>
      <c r="D21" s="22">
        <f>SUM(D8:D20)</f>
        <v>150.86200000000002</v>
      </c>
      <c r="E21" s="29">
        <f t="shared" si="0"/>
        <v>2.451366546423581</v>
      </c>
      <c r="F21" s="22">
        <f>E21/E21</f>
        <v>1</v>
      </c>
    </row>
  </sheetData>
  <mergeCells count="7">
    <mergeCell ref="F2:F6"/>
    <mergeCell ref="A1:F1"/>
    <mergeCell ref="B2:B6"/>
    <mergeCell ref="C2:C6"/>
    <mergeCell ref="D2:D6"/>
    <mergeCell ref="E2:E6"/>
    <mergeCell ref="A2:A6"/>
  </mergeCells>
  <printOptions/>
  <pageMargins left="0.3937007874015748" right="0.1968503937007874" top="0.31496062992125984" bottom="0.15748031496062992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21"/>
  <sheetViews>
    <sheetView showZeros="0" view="pageBreakPreview" zoomScaleSheetLayoutView="100" workbookViewId="0" topLeftCell="A1">
      <pane xSplit="2" ySplit="6" topLeftCell="C7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20" sqref="F20"/>
    </sheetView>
  </sheetViews>
  <sheetFormatPr defaultColWidth="9.00390625" defaultRowHeight="12.75"/>
  <cols>
    <col min="1" max="1" width="3.875" style="9" customWidth="1"/>
    <col min="2" max="2" width="29.375" style="9" customWidth="1"/>
    <col min="3" max="3" width="15.00390625" style="9" customWidth="1"/>
    <col min="4" max="4" width="13.375" style="9" customWidth="1"/>
    <col min="5" max="5" width="13.00390625" style="9" customWidth="1"/>
    <col min="6" max="6" width="13.125" style="9" customWidth="1"/>
    <col min="7" max="16384" width="9.125" style="9" customWidth="1"/>
  </cols>
  <sheetData>
    <row r="1" spans="1:6" ht="45.75" customHeight="1">
      <c r="A1" s="41" t="s">
        <v>35</v>
      </c>
      <c r="B1" s="41"/>
      <c r="C1" s="41"/>
      <c r="D1" s="41"/>
      <c r="E1" s="41"/>
      <c r="F1" s="41"/>
    </row>
    <row r="2" spans="1:6" ht="12.75" customHeight="1">
      <c r="A2" s="42" t="s">
        <v>6</v>
      </c>
      <c r="B2" s="40" t="s">
        <v>7</v>
      </c>
      <c r="C2" s="40" t="s">
        <v>25</v>
      </c>
      <c r="D2" s="40" t="s">
        <v>20</v>
      </c>
      <c r="E2" s="40" t="s">
        <v>26</v>
      </c>
      <c r="F2" s="40" t="s">
        <v>27</v>
      </c>
    </row>
    <row r="3" spans="1:6" ht="12.75" customHeight="1">
      <c r="A3" s="43"/>
      <c r="B3" s="40" t="s">
        <v>2</v>
      </c>
      <c r="C3" s="40"/>
      <c r="D3" s="40"/>
      <c r="E3" s="40"/>
      <c r="F3" s="40"/>
    </row>
    <row r="4" spans="1:6" ht="12.75">
      <c r="A4" s="43"/>
      <c r="B4" s="40" t="s">
        <v>3</v>
      </c>
      <c r="C4" s="40"/>
      <c r="D4" s="40"/>
      <c r="E4" s="40"/>
      <c r="F4" s="40"/>
    </row>
    <row r="5" spans="1:6" ht="12.75">
      <c r="A5" s="43"/>
      <c r="B5" s="40"/>
      <c r="C5" s="40"/>
      <c r="D5" s="40"/>
      <c r="E5" s="40"/>
      <c r="F5" s="40"/>
    </row>
    <row r="6" spans="1:6" ht="13.5" customHeight="1">
      <c r="A6" s="44"/>
      <c r="B6" s="40"/>
      <c r="C6" s="40"/>
      <c r="D6" s="40"/>
      <c r="E6" s="40"/>
      <c r="F6" s="40"/>
    </row>
    <row r="7" spans="1:6" s="11" customFormat="1" ht="12.75">
      <c r="A7" s="10"/>
      <c r="B7" s="10">
        <v>1</v>
      </c>
      <c r="C7" s="10">
        <v>2</v>
      </c>
      <c r="D7" s="10">
        <v>3</v>
      </c>
      <c r="E7" s="10" t="s">
        <v>4</v>
      </c>
      <c r="F7" s="10">
        <v>5</v>
      </c>
    </row>
    <row r="8" spans="1:6" s="12" customFormat="1" ht="15">
      <c r="A8" s="30"/>
      <c r="B8" s="31"/>
      <c r="C8" s="32"/>
      <c r="D8" s="32"/>
      <c r="E8" s="33"/>
      <c r="F8" s="33"/>
    </row>
    <row r="9" spans="1:6" s="12" customFormat="1" ht="15">
      <c r="A9" s="24">
        <v>1</v>
      </c>
      <c r="B9" s="25" t="s">
        <v>8</v>
      </c>
      <c r="C9" s="28">
        <v>35.711</v>
      </c>
      <c r="D9" s="29">
        <v>38941.71</v>
      </c>
      <c r="E9" s="29">
        <f aca="true" t="shared" si="0" ref="E9:E21">D9/C9</f>
        <v>1090.4682030746828</v>
      </c>
      <c r="F9" s="29">
        <f>E9/E21</f>
        <v>0.47748648734683125</v>
      </c>
    </row>
    <row r="10" spans="1:6" s="12" customFormat="1" ht="15">
      <c r="A10" s="24">
        <f aca="true" t="shared" si="1" ref="A10:A18">A9+1</f>
        <v>2</v>
      </c>
      <c r="B10" s="25" t="s">
        <v>9</v>
      </c>
      <c r="C10" s="28">
        <v>6.385</v>
      </c>
      <c r="D10" s="29">
        <v>18561</v>
      </c>
      <c r="E10" s="29">
        <f t="shared" si="0"/>
        <v>2906.9694596711042</v>
      </c>
      <c r="F10" s="29">
        <f>E10/E21</f>
        <v>1.2728831819297064</v>
      </c>
    </row>
    <row r="11" spans="1:6" s="12" customFormat="1" ht="15">
      <c r="A11" s="24">
        <f t="shared" si="1"/>
        <v>3</v>
      </c>
      <c r="B11" s="25" t="s">
        <v>10</v>
      </c>
      <c r="C11" s="28">
        <v>3.986</v>
      </c>
      <c r="D11" s="29">
        <v>13458</v>
      </c>
      <c r="E11" s="29">
        <f t="shared" si="0"/>
        <v>3376.317109884596</v>
      </c>
      <c r="F11" s="29">
        <f>E11/E21</f>
        <v>1.4783978041929113</v>
      </c>
    </row>
    <row r="12" spans="1:6" s="12" customFormat="1" ht="15">
      <c r="A12" s="24">
        <f t="shared" si="1"/>
        <v>4</v>
      </c>
      <c r="B12" s="25" t="s">
        <v>11</v>
      </c>
      <c r="C12" s="28">
        <v>1.428</v>
      </c>
      <c r="D12" s="29">
        <v>5753</v>
      </c>
      <c r="E12" s="29">
        <f t="shared" si="0"/>
        <v>4028.7114845938377</v>
      </c>
      <c r="F12" s="29">
        <f>E12/E21</f>
        <v>1.7640636287134397</v>
      </c>
    </row>
    <row r="13" spans="1:6" s="12" customFormat="1" ht="15">
      <c r="A13" s="24">
        <f t="shared" si="1"/>
        <v>5</v>
      </c>
      <c r="B13" s="25" t="s">
        <v>12</v>
      </c>
      <c r="C13" s="28">
        <v>3.577</v>
      </c>
      <c r="D13" s="29">
        <v>12809.45</v>
      </c>
      <c r="E13" s="29">
        <f t="shared" si="0"/>
        <v>3581.059547106514</v>
      </c>
      <c r="F13" s="29">
        <f>E13/E21</f>
        <v>1.5680489713560382</v>
      </c>
    </row>
    <row r="14" spans="1:6" s="12" customFormat="1" ht="15">
      <c r="A14" s="24">
        <f t="shared" si="1"/>
        <v>6</v>
      </c>
      <c r="B14" s="25" t="s">
        <v>13</v>
      </c>
      <c r="C14" s="28">
        <v>1.831</v>
      </c>
      <c r="D14" s="29">
        <v>5747.77</v>
      </c>
      <c r="E14" s="29">
        <f>D17/C14</f>
        <v>4561.4418350628075</v>
      </c>
      <c r="F14" s="29">
        <f>E14/E21</f>
        <v>1.9973318184976527</v>
      </c>
    </row>
    <row r="15" spans="1:6" s="12" customFormat="1" ht="15">
      <c r="A15" s="24">
        <f t="shared" si="1"/>
        <v>7</v>
      </c>
      <c r="B15" s="25" t="s">
        <v>14</v>
      </c>
      <c r="C15" s="28">
        <v>1.446</v>
      </c>
      <c r="D15" s="29">
        <v>6032</v>
      </c>
      <c r="E15" s="29">
        <f t="shared" si="0"/>
        <v>4171.507607192255</v>
      </c>
      <c r="F15" s="29">
        <f>E15/E21</f>
        <v>1.8265901827147544</v>
      </c>
    </row>
    <row r="16" spans="1:6" s="12" customFormat="1" ht="15">
      <c r="A16" s="24">
        <f t="shared" si="1"/>
        <v>8</v>
      </c>
      <c r="B16" s="25" t="s">
        <v>15</v>
      </c>
      <c r="C16" s="28">
        <v>1.636</v>
      </c>
      <c r="D16" s="29">
        <v>7586</v>
      </c>
      <c r="E16" s="29">
        <f t="shared" si="0"/>
        <v>4636.919315403423</v>
      </c>
      <c r="F16" s="29">
        <f>E16/E21</f>
        <v>2.030381362592577</v>
      </c>
    </row>
    <row r="17" spans="1:6" s="12" customFormat="1" ht="15">
      <c r="A17" s="24">
        <f t="shared" si="1"/>
        <v>9</v>
      </c>
      <c r="B17" s="25" t="s">
        <v>16</v>
      </c>
      <c r="C17" s="28">
        <v>1.964</v>
      </c>
      <c r="D17" s="29">
        <v>8352</v>
      </c>
      <c r="E17" s="29">
        <f t="shared" si="0"/>
        <v>4252.5458248472505</v>
      </c>
      <c r="F17" s="29">
        <f>E17/E21</f>
        <v>1.8620746230494918</v>
      </c>
    </row>
    <row r="18" spans="1:6" s="12" customFormat="1" ht="15">
      <c r="A18" s="24">
        <f t="shared" si="1"/>
        <v>10</v>
      </c>
      <c r="B18" s="25" t="s">
        <v>17</v>
      </c>
      <c r="C18" s="28">
        <v>1.391</v>
      </c>
      <c r="D18" s="29">
        <v>6675.79</v>
      </c>
      <c r="E18" s="29">
        <f t="shared" si="0"/>
        <v>4799.273903666427</v>
      </c>
      <c r="F18" s="29">
        <f>E18/E21</f>
        <v>2.101472038905524</v>
      </c>
    </row>
    <row r="19" spans="1:6" s="12" customFormat="1" ht="15">
      <c r="A19" s="24">
        <v>11</v>
      </c>
      <c r="B19" s="25" t="s">
        <v>18</v>
      </c>
      <c r="C19" s="28">
        <v>1.167</v>
      </c>
      <c r="D19" s="29">
        <v>5233.91</v>
      </c>
      <c r="E19" s="29">
        <f t="shared" si="0"/>
        <v>4484.927163667523</v>
      </c>
      <c r="F19" s="29">
        <f>E19/E21</f>
        <v>1.963828116535488</v>
      </c>
    </row>
    <row r="20" spans="1:6" s="12" customFormat="1" ht="15">
      <c r="A20" s="24">
        <v>12</v>
      </c>
      <c r="B20" s="25" t="s">
        <v>19</v>
      </c>
      <c r="C20" s="28">
        <v>1.02</v>
      </c>
      <c r="D20" s="29">
        <v>11397</v>
      </c>
      <c r="E20" s="29">
        <f>D20/C20</f>
        <v>11173.529411764706</v>
      </c>
      <c r="F20" s="29">
        <v>2.89</v>
      </c>
    </row>
    <row r="21" spans="1:6" s="12" customFormat="1" ht="15" customHeight="1">
      <c r="A21" s="13"/>
      <c r="B21" s="14" t="s">
        <v>5</v>
      </c>
      <c r="C21" s="21">
        <f>SUM(C8:C20)</f>
        <v>61.541999999999994</v>
      </c>
      <c r="D21" s="22">
        <f>SUM(D8:D20)</f>
        <v>140547.63</v>
      </c>
      <c r="E21" s="29">
        <f t="shared" si="0"/>
        <v>2283.767670858926</v>
      </c>
      <c r="F21" s="22">
        <f>E21/E21</f>
        <v>1</v>
      </c>
    </row>
  </sheetData>
  <mergeCells count="7">
    <mergeCell ref="F2:F6"/>
    <mergeCell ref="A1:F1"/>
    <mergeCell ref="B2:B6"/>
    <mergeCell ref="C2:C6"/>
    <mergeCell ref="D2:D6"/>
    <mergeCell ref="E2:E6"/>
    <mergeCell ref="A2:A6"/>
  </mergeCells>
  <printOptions/>
  <pageMargins left="0.3937007874015748" right="0.1968503937007874" top="0.31496062992125984" bottom="0.15748031496062992" header="0" footer="0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21"/>
  <sheetViews>
    <sheetView showZeros="0" view="pageBreakPreview" zoomScaleSheetLayoutView="100" workbookViewId="0" topLeftCell="A1">
      <pane xSplit="2" ySplit="6" topLeftCell="C7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G9" sqref="G9"/>
    </sheetView>
  </sheetViews>
  <sheetFormatPr defaultColWidth="9.00390625" defaultRowHeight="12.75"/>
  <cols>
    <col min="1" max="1" width="3.875" style="9" customWidth="1"/>
    <col min="2" max="2" width="29.375" style="9" customWidth="1"/>
    <col min="3" max="3" width="15.00390625" style="9" customWidth="1"/>
    <col min="4" max="4" width="12.125" style="9" customWidth="1"/>
    <col min="5" max="5" width="10.125" style="9" customWidth="1"/>
    <col min="6" max="6" width="11.875" style="9" customWidth="1"/>
    <col min="7" max="7" width="11.00390625" style="9" customWidth="1"/>
    <col min="8" max="16384" width="9.125" style="9" customWidth="1"/>
  </cols>
  <sheetData>
    <row r="1" spans="1:7" ht="45.75" customHeight="1">
      <c r="A1" s="41" t="s">
        <v>36</v>
      </c>
      <c r="B1" s="41"/>
      <c r="C1" s="41"/>
      <c r="D1" s="41"/>
      <c r="E1" s="41"/>
      <c r="F1" s="41"/>
      <c r="G1" s="41"/>
    </row>
    <row r="2" spans="1:7" ht="12.75" customHeight="1">
      <c r="A2" s="42" t="s">
        <v>6</v>
      </c>
      <c r="B2" s="40" t="s">
        <v>7</v>
      </c>
      <c r="C2" s="40" t="s">
        <v>20</v>
      </c>
      <c r="D2" s="40" t="s">
        <v>21</v>
      </c>
      <c r="E2" s="40" t="s">
        <v>22</v>
      </c>
      <c r="F2" s="40" t="s">
        <v>23</v>
      </c>
      <c r="G2" s="45" t="s">
        <v>24</v>
      </c>
    </row>
    <row r="3" spans="1:7" ht="12.75" customHeight="1">
      <c r="A3" s="43"/>
      <c r="B3" s="40" t="s">
        <v>2</v>
      </c>
      <c r="C3" s="40"/>
      <c r="D3" s="40"/>
      <c r="E3" s="40"/>
      <c r="F3" s="40"/>
      <c r="G3" s="46"/>
    </row>
    <row r="4" spans="1:7" ht="12.75">
      <c r="A4" s="43"/>
      <c r="B4" s="40" t="s">
        <v>3</v>
      </c>
      <c r="C4" s="40"/>
      <c r="D4" s="40"/>
      <c r="E4" s="40"/>
      <c r="F4" s="40"/>
      <c r="G4" s="46"/>
    </row>
    <row r="5" spans="1:7" ht="12.75">
      <c r="A5" s="43"/>
      <c r="B5" s="40"/>
      <c r="C5" s="40"/>
      <c r="D5" s="40"/>
      <c r="E5" s="40"/>
      <c r="F5" s="40"/>
      <c r="G5" s="46"/>
    </row>
    <row r="6" spans="1:7" ht="13.5" customHeight="1">
      <c r="A6" s="44"/>
      <c r="B6" s="40"/>
      <c r="C6" s="40"/>
      <c r="D6" s="40"/>
      <c r="E6" s="40"/>
      <c r="F6" s="40"/>
      <c r="G6" s="47"/>
    </row>
    <row r="7" spans="1:7" s="11" customFormat="1" ht="12.75">
      <c r="A7" s="10"/>
      <c r="B7" s="10">
        <v>1</v>
      </c>
      <c r="C7" s="10">
        <v>2</v>
      </c>
      <c r="D7" s="10">
        <v>3</v>
      </c>
      <c r="E7" s="10" t="s">
        <v>4</v>
      </c>
      <c r="F7" s="10">
        <v>5</v>
      </c>
      <c r="G7" s="10">
        <v>6</v>
      </c>
    </row>
    <row r="8" spans="1:7" s="12" customFormat="1" ht="15">
      <c r="A8" s="24"/>
      <c r="B8" s="25"/>
      <c r="C8" s="26"/>
      <c r="D8" s="26"/>
      <c r="E8" s="27"/>
      <c r="F8" s="27"/>
      <c r="G8" s="27"/>
    </row>
    <row r="9" spans="1:7" s="12" customFormat="1" ht="15">
      <c r="A9" s="24">
        <v>1</v>
      </c>
      <c r="B9" s="25" t="s">
        <v>8</v>
      </c>
      <c r="C9" s="28">
        <v>35.711</v>
      </c>
      <c r="D9" s="27">
        <v>216.432</v>
      </c>
      <c r="E9" s="37">
        <f>D9/C9</f>
        <v>6.0606535801293715</v>
      </c>
      <c r="F9" s="27">
        <f>E9/E21</f>
        <v>0.8045365262193039</v>
      </c>
      <c r="G9" s="27">
        <f aca="true" t="shared" si="0" ref="G9:G20">ROUND(F9/$F$21,3)</f>
        <v>0.805</v>
      </c>
    </row>
    <row r="10" spans="1:7" s="12" customFormat="1" ht="15">
      <c r="A10" s="24">
        <f aca="true" t="shared" si="1" ref="A10:A18">A9+1</f>
        <v>2</v>
      </c>
      <c r="B10" s="25" t="s">
        <v>9</v>
      </c>
      <c r="C10" s="28">
        <v>6.385</v>
      </c>
      <c r="D10" s="27">
        <v>78.96</v>
      </c>
      <c r="E10" s="37">
        <f>D10/C10</f>
        <v>12.366483946750195</v>
      </c>
      <c r="F10" s="27">
        <f>E10/E21</f>
        <v>1.6416196544684891</v>
      </c>
      <c r="G10" s="27">
        <f t="shared" si="0"/>
        <v>1.642</v>
      </c>
    </row>
    <row r="11" spans="1:7" s="12" customFormat="1" ht="15">
      <c r="A11" s="24">
        <f t="shared" si="1"/>
        <v>3</v>
      </c>
      <c r="B11" s="25" t="s">
        <v>10</v>
      </c>
      <c r="C11" s="28">
        <v>3.986</v>
      </c>
      <c r="D11" s="27">
        <v>28.27</v>
      </c>
      <c r="E11" s="37">
        <f aca="true" t="shared" si="2" ref="E11:E21">D11/C11</f>
        <v>7.092323130958354</v>
      </c>
      <c r="F11" s="27">
        <f>E11/E21</f>
        <v>0.9414880654644263</v>
      </c>
      <c r="G11" s="27">
        <f t="shared" si="0"/>
        <v>0.941</v>
      </c>
    </row>
    <row r="12" spans="1:7" s="12" customFormat="1" ht="15">
      <c r="A12" s="24">
        <f t="shared" si="1"/>
        <v>4</v>
      </c>
      <c r="B12" s="25" t="s">
        <v>11</v>
      </c>
      <c r="C12" s="28">
        <v>1.428</v>
      </c>
      <c r="D12" s="27">
        <v>13.9</v>
      </c>
      <c r="E12" s="37">
        <f t="shared" si="2"/>
        <v>9.73389355742297</v>
      </c>
      <c r="F12" s="27">
        <f>E12/E21</f>
        <v>1.292149898643501</v>
      </c>
      <c r="G12" s="27">
        <f t="shared" si="0"/>
        <v>1.292</v>
      </c>
    </row>
    <row r="13" spans="1:7" s="12" customFormat="1" ht="15">
      <c r="A13" s="24">
        <f t="shared" si="1"/>
        <v>5</v>
      </c>
      <c r="B13" s="25" t="s">
        <v>12</v>
      </c>
      <c r="C13" s="28">
        <v>3.577</v>
      </c>
      <c r="D13" s="27">
        <v>20.19</v>
      </c>
      <c r="E13" s="37">
        <f t="shared" si="2"/>
        <v>5.64439474419905</v>
      </c>
      <c r="F13" s="27">
        <f>E13/E21</f>
        <v>0.7492792122283725</v>
      </c>
      <c r="G13" s="27">
        <f t="shared" si="0"/>
        <v>0.749</v>
      </c>
    </row>
    <row r="14" spans="1:7" s="12" customFormat="1" ht="15">
      <c r="A14" s="24">
        <f t="shared" si="1"/>
        <v>6</v>
      </c>
      <c r="B14" s="25" t="s">
        <v>13</v>
      </c>
      <c r="C14" s="28">
        <v>1.831</v>
      </c>
      <c r="D14" s="27">
        <v>13.6</v>
      </c>
      <c r="E14" s="37">
        <f t="shared" si="2"/>
        <v>7.427635172037138</v>
      </c>
      <c r="F14" s="27">
        <f>E14/E21</f>
        <v>0.9859998959398568</v>
      </c>
      <c r="G14" s="27">
        <f t="shared" si="0"/>
        <v>0.986</v>
      </c>
    </row>
    <row r="15" spans="1:7" s="12" customFormat="1" ht="15">
      <c r="A15" s="24">
        <f t="shared" si="1"/>
        <v>7</v>
      </c>
      <c r="B15" s="25" t="s">
        <v>14</v>
      </c>
      <c r="C15" s="28">
        <v>1.446</v>
      </c>
      <c r="D15" s="27">
        <v>17.2</v>
      </c>
      <c r="E15" s="37">
        <f t="shared" si="2"/>
        <v>11.894882434301522</v>
      </c>
      <c r="F15" s="27">
        <f>E15/E21</f>
        <v>1.5790157393017807</v>
      </c>
      <c r="G15" s="27">
        <f t="shared" si="0"/>
        <v>1.579</v>
      </c>
    </row>
    <row r="16" spans="1:7" s="12" customFormat="1" ht="15">
      <c r="A16" s="24">
        <f t="shared" si="1"/>
        <v>8</v>
      </c>
      <c r="B16" s="25" t="s">
        <v>15</v>
      </c>
      <c r="C16" s="28">
        <v>1.636</v>
      </c>
      <c r="D16" s="27">
        <v>16.25</v>
      </c>
      <c r="E16" s="37">
        <f t="shared" si="2"/>
        <v>9.93276283618582</v>
      </c>
      <c r="F16" s="27">
        <f>E16/E21</f>
        <v>1.3185492954399414</v>
      </c>
      <c r="G16" s="27">
        <f t="shared" si="0"/>
        <v>1.319</v>
      </c>
    </row>
    <row r="17" spans="1:7" s="12" customFormat="1" ht="15">
      <c r="A17" s="24">
        <f t="shared" si="1"/>
        <v>9</v>
      </c>
      <c r="B17" s="25" t="s">
        <v>16</v>
      </c>
      <c r="C17" s="28">
        <v>1.964</v>
      </c>
      <c r="D17" s="27">
        <v>20</v>
      </c>
      <c r="E17" s="37">
        <f t="shared" si="2"/>
        <v>10.183299389002038</v>
      </c>
      <c r="F17" s="27">
        <f>E17/E21</f>
        <v>1.3518073929749297</v>
      </c>
      <c r="G17" s="27">
        <f t="shared" si="0"/>
        <v>1.352</v>
      </c>
    </row>
    <row r="18" spans="1:7" s="12" customFormat="1" ht="15">
      <c r="A18" s="24">
        <f t="shared" si="1"/>
        <v>10</v>
      </c>
      <c r="B18" s="25" t="s">
        <v>17</v>
      </c>
      <c r="C18" s="28">
        <v>1.391</v>
      </c>
      <c r="D18" s="27">
        <v>13.2</v>
      </c>
      <c r="E18" s="37">
        <f t="shared" si="2"/>
        <v>9.48957584471603</v>
      </c>
      <c r="F18" s="27">
        <f>E18/E21</f>
        <v>1.2597173364987941</v>
      </c>
      <c r="G18" s="27">
        <f t="shared" si="0"/>
        <v>1.26</v>
      </c>
    </row>
    <row r="19" spans="1:7" s="12" customFormat="1" ht="15">
      <c r="A19" s="24">
        <v>11</v>
      </c>
      <c r="B19" s="25" t="s">
        <v>18</v>
      </c>
      <c r="C19" s="28">
        <v>1.167</v>
      </c>
      <c r="D19" s="27">
        <v>12</v>
      </c>
      <c r="E19" s="37">
        <f t="shared" si="2"/>
        <v>10.282776349614396</v>
      </c>
      <c r="F19" s="27">
        <f>E19/E21</f>
        <v>1.3650127094101603</v>
      </c>
      <c r="G19" s="27">
        <f t="shared" si="0"/>
        <v>1.365</v>
      </c>
    </row>
    <row r="20" spans="1:7" s="12" customFormat="1" ht="15">
      <c r="A20" s="24">
        <v>12</v>
      </c>
      <c r="B20" s="25" t="s">
        <v>19</v>
      </c>
      <c r="C20" s="28">
        <v>1.02</v>
      </c>
      <c r="D20" s="27">
        <v>13.6</v>
      </c>
      <c r="E20" s="37">
        <f t="shared" si="2"/>
        <v>13.333333333333332</v>
      </c>
      <c r="F20" s="27">
        <f>E20/E21</f>
        <v>1.7699664798685075</v>
      </c>
      <c r="G20" s="27">
        <f t="shared" si="0"/>
        <v>1.77</v>
      </c>
    </row>
    <row r="21" spans="1:7" s="12" customFormat="1" ht="15" customHeight="1">
      <c r="A21" s="13"/>
      <c r="B21" s="14" t="s">
        <v>5</v>
      </c>
      <c r="C21" s="16">
        <f>SUM(C8:C20)</f>
        <v>61.541999999999994</v>
      </c>
      <c r="D21" s="16">
        <f>SUM(D8:D20)</f>
        <v>463.602</v>
      </c>
      <c r="E21" s="37">
        <f t="shared" si="2"/>
        <v>7.53309934678756</v>
      </c>
      <c r="F21" s="15">
        <f>E21/E21</f>
        <v>1</v>
      </c>
      <c r="G21" s="15">
        <f>ROUND(F21/$F$21,2)</f>
        <v>1</v>
      </c>
    </row>
  </sheetData>
  <mergeCells count="8">
    <mergeCell ref="F2:F6"/>
    <mergeCell ref="A1:G1"/>
    <mergeCell ref="B2:B6"/>
    <mergeCell ref="C2:C6"/>
    <mergeCell ref="D2:D6"/>
    <mergeCell ref="E2:E6"/>
    <mergeCell ref="A2:A6"/>
    <mergeCell ref="G2:G6"/>
  </mergeCells>
  <printOptions/>
  <pageMargins left="0.3937007874015748" right="0.1968503937007874" top="0.31496062992125984" bottom="0.15748031496062992" header="0" footer="0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I23"/>
  <sheetViews>
    <sheetView showZeros="0" view="pageBreakPreview" zoomScaleSheetLayoutView="10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H15" sqref="H15"/>
    </sheetView>
  </sheetViews>
  <sheetFormatPr defaultColWidth="9.00390625" defaultRowHeight="12.75"/>
  <cols>
    <col min="1" max="1" width="4.625" style="1" customWidth="1"/>
    <col min="2" max="2" width="23.375" style="1" customWidth="1"/>
    <col min="3" max="3" width="13.125" style="1" customWidth="1"/>
    <col min="4" max="4" width="14.125" style="1" customWidth="1"/>
    <col min="5" max="5" width="13.875" style="1" customWidth="1"/>
    <col min="6" max="7" width="13.75390625" style="1" customWidth="1"/>
    <col min="8" max="8" width="10.25390625" style="1" customWidth="1"/>
    <col min="9" max="16384" width="9.125" style="1" customWidth="1"/>
  </cols>
  <sheetData>
    <row r="1" ht="36" customHeight="1">
      <c r="H1" s="2"/>
    </row>
    <row r="2" spans="1:8" ht="18">
      <c r="A2" s="48" t="s">
        <v>0</v>
      </c>
      <c r="B2" s="48"/>
      <c r="C2" s="48"/>
      <c r="D2" s="48"/>
      <c r="E2" s="48"/>
      <c r="F2" s="48"/>
      <c r="G2" s="48"/>
      <c r="H2" s="48"/>
    </row>
    <row r="3" spans="1:7" ht="18">
      <c r="A3" s="20"/>
      <c r="B3" s="20"/>
      <c r="C3" s="20"/>
      <c r="D3" s="20"/>
      <c r="E3" s="20"/>
      <c r="F3" s="20"/>
      <c r="G3" s="20"/>
    </row>
    <row r="4" spans="1:9" ht="12.75" customHeight="1">
      <c r="A4" s="42" t="s">
        <v>6</v>
      </c>
      <c r="B4" s="45" t="s">
        <v>7</v>
      </c>
      <c r="C4" s="50" t="s">
        <v>37</v>
      </c>
      <c r="D4" s="50" t="s">
        <v>27</v>
      </c>
      <c r="E4" s="50" t="s">
        <v>28</v>
      </c>
      <c r="F4" s="50" t="s">
        <v>31</v>
      </c>
      <c r="G4" s="50" t="s">
        <v>42</v>
      </c>
      <c r="H4" s="49" t="s">
        <v>1</v>
      </c>
      <c r="I4" s="52"/>
    </row>
    <row r="5" spans="1:9" ht="12.75" customHeight="1">
      <c r="A5" s="43"/>
      <c r="B5" s="46"/>
      <c r="C5" s="51"/>
      <c r="D5" s="51"/>
      <c r="E5" s="51"/>
      <c r="F5" s="51"/>
      <c r="G5" s="51"/>
      <c r="H5" s="49"/>
      <c r="I5" s="52"/>
    </row>
    <row r="6" spans="1:9" ht="12.75" customHeight="1">
      <c r="A6" s="43"/>
      <c r="B6" s="46"/>
      <c r="C6" s="51"/>
      <c r="D6" s="51"/>
      <c r="E6" s="51"/>
      <c r="F6" s="51"/>
      <c r="G6" s="51"/>
      <c r="H6" s="49"/>
      <c r="I6" s="52"/>
    </row>
    <row r="7" spans="1:9" ht="12.75" customHeight="1">
      <c r="A7" s="43"/>
      <c r="B7" s="46"/>
      <c r="C7" s="51"/>
      <c r="D7" s="51"/>
      <c r="E7" s="51"/>
      <c r="F7" s="51"/>
      <c r="G7" s="51"/>
      <c r="H7" s="49"/>
      <c r="I7" s="52"/>
    </row>
    <row r="8" spans="1:9" ht="12.75" customHeight="1">
      <c r="A8" s="43"/>
      <c r="B8" s="46"/>
      <c r="C8" s="3"/>
      <c r="D8" s="3"/>
      <c r="E8" s="17"/>
      <c r="F8" s="17"/>
      <c r="G8" s="17"/>
      <c r="H8" s="49"/>
      <c r="I8" s="52"/>
    </row>
    <row r="9" spans="1:9" ht="13.5" customHeight="1">
      <c r="A9" s="44"/>
      <c r="B9" s="47"/>
      <c r="C9" s="4" t="s">
        <v>38</v>
      </c>
      <c r="D9" s="4" t="s">
        <v>39</v>
      </c>
      <c r="E9" s="18" t="s">
        <v>40</v>
      </c>
      <c r="F9" s="18" t="s">
        <v>41</v>
      </c>
      <c r="G9" s="18" t="s">
        <v>43</v>
      </c>
      <c r="H9" s="49"/>
      <c r="I9" s="52"/>
    </row>
    <row r="10" spans="1:8" s="8" customFormat="1" ht="31.5" customHeight="1">
      <c r="A10" s="5"/>
      <c r="B10" s="6">
        <v>1</v>
      </c>
      <c r="C10" s="7">
        <v>2</v>
      </c>
      <c r="D10" s="7">
        <v>3</v>
      </c>
      <c r="E10" s="19">
        <v>4</v>
      </c>
      <c r="F10" s="19">
        <v>5</v>
      </c>
      <c r="G10" s="19">
        <v>6</v>
      </c>
      <c r="H10" s="5">
        <v>7</v>
      </c>
    </row>
    <row r="11" spans="1:8" ht="15">
      <c r="A11" s="24">
        <v>1</v>
      </c>
      <c r="B11" s="25" t="s">
        <v>8</v>
      </c>
      <c r="C11" s="28">
        <f>'К плотности дорог'!G9</f>
        <v>0.805</v>
      </c>
      <c r="D11" s="28">
        <f>'К расселенности'!F9</f>
        <v>0.47748648734683125</v>
      </c>
      <c r="E11" s="29">
        <f>'К оснащенности 1'!F9</f>
        <v>0.817687755650447</v>
      </c>
      <c r="F11" s="29">
        <f>'К оснащенности 2'!F9</f>
        <v>0.35632280602328015</v>
      </c>
      <c r="G11" s="29">
        <v>1.25</v>
      </c>
      <c r="H11" s="28">
        <f>0.46*C11*D11+0.2*E11+0.21*G11*F11+0.13*G11</f>
        <v>0.5963855339757321</v>
      </c>
    </row>
    <row r="12" spans="1:8" ht="15">
      <c r="A12" s="24">
        <f aca="true" t="shared" si="0" ref="A12:A21">A11+1</f>
        <v>2</v>
      </c>
      <c r="B12" s="25" t="s">
        <v>9</v>
      </c>
      <c r="C12" s="28">
        <f>'К плотности дорог'!G10</f>
        <v>1.642</v>
      </c>
      <c r="D12" s="28">
        <f>'К расселенности'!F10</f>
        <v>1.2728831819297064</v>
      </c>
      <c r="E12" s="29">
        <f>'К оснащенности 1'!F10</f>
        <v>0.2855869553890294</v>
      </c>
      <c r="F12" s="29">
        <f>'К оснащенности 2'!F10</f>
        <v>1.0855614717358684</v>
      </c>
      <c r="G12" s="29">
        <v>1.25</v>
      </c>
      <c r="H12" s="28">
        <f aca="true" t="shared" si="1" ref="H12:H22">0.46*C12*D12+0.2*E12+0.21*G12*F12+0.13*G12</f>
        <v>1.4660114023836173</v>
      </c>
    </row>
    <row r="13" spans="1:8" ht="17.25" customHeight="1">
      <c r="A13" s="24">
        <f t="shared" si="0"/>
        <v>3</v>
      </c>
      <c r="B13" s="25" t="s">
        <v>10</v>
      </c>
      <c r="C13" s="28">
        <f>'К плотности дорог'!G11</f>
        <v>0.941</v>
      </c>
      <c r="D13" s="28">
        <f>'К расселенности'!F11</f>
        <v>1.4783978041929113</v>
      </c>
      <c r="E13" s="29">
        <f>'К оснащенности 1'!F11</f>
        <v>1.3607409576848633</v>
      </c>
      <c r="F13" s="29">
        <f>'К оснащенности 2'!F11</f>
        <v>2.4427233674431252</v>
      </c>
      <c r="G13" s="29">
        <v>1.5</v>
      </c>
      <c r="H13" s="28">
        <f t="shared" si="1"/>
        <v>1.8765453258045006</v>
      </c>
    </row>
    <row r="14" spans="1:8" ht="15">
      <c r="A14" s="24">
        <f t="shared" si="0"/>
        <v>4</v>
      </c>
      <c r="B14" s="25" t="s">
        <v>11</v>
      </c>
      <c r="C14" s="28">
        <f>'К плотности дорог'!G12</f>
        <v>1.292</v>
      </c>
      <c r="D14" s="28">
        <f>'К расселенности'!F12</f>
        <v>1.7640636287134397</v>
      </c>
      <c r="E14" s="29">
        <f>'К оснащенности 1'!F12</f>
        <v>0.5733382414492224</v>
      </c>
      <c r="F14" s="29">
        <f>'К оснащенности 2'!F12</f>
        <v>2.552643780739824</v>
      </c>
      <c r="G14" s="29">
        <v>1.75</v>
      </c>
      <c r="H14" s="28">
        <f t="shared" si="1"/>
        <v>2.328682533528702</v>
      </c>
    </row>
    <row r="15" spans="1:8" ht="15">
      <c r="A15" s="24">
        <f t="shared" si="0"/>
        <v>5</v>
      </c>
      <c r="B15" s="25" t="s">
        <v>12</v>
      </c>
      <c r="C15" s="28">
        <f>'К плотности дорог'!G13</f>
        <v>0.749</v>
      </c>
      <c r="D15" s="28">
        <f>'К расселенности'!F13</f>
        <v>1.5680489713560382</v>
      </c>
      <c r="E15" s="29">
        <f>'К оснащенности 1'!F13</f>
        <v>0.32628015701638197</v>
      </c>
      <c r="F15" s="29">
        <f>'К оснащенности 2'!F13</f>
        <v>3.5454419020892813</v>
      </c>
      <c r="G15" s="29">
        <v>1.5</v>
      </c>
      <c r="H15" s="28">
        <f t="shared" si="1"/>
        <v>1.9173258231524095</v>
      </c>
    </row>
    <row r="16" spans="1:8" ht="15">
      <c r="A16" s="24">
        <f t="shared" si="0"/>
        <v>6</v>
      </c>
      <c r="B16" s="25" t="s">
        <v>13</v>
      </c>
      <c r="C16" s="28">
        <f>'К плотности дорог'!G14</f>
        <v>0.986</v>
      </c>
      <c r="D16" s="28">
        <f>'К расселенности'!F14</f>
        <v>1.9973318184976527</v>
      </c>
      <c r="E16" s="29">
        <f>'К оснащенности 1'!F14</f>
        <v>1.4318967408418022</v>
      </c>
      <c r="F16" s="29">
        <f>'К оснащенности 2'!F14</f>
        <v>1.2463342277053562</v>
      </c>
      <c r="G16" s="29">
        <v>1.75</v>
      </c>
      <c r="H16" s="28">
        <f t="shared" si="1"/>
        <v>1.8778169964478741</v>
      </c>
    </row>
    <row r="17" spans="1:8" ht="15">
      <c r="A17" s="24">
        <f t="shared" si="0"/>
        <v>7</v>
      </c>
      <c r="B17" s="25" t="s">
        <v>14</v>
      </c>
      <c r="C17" s="28">
        <f>'К плотности дорог'!G15</f>
        <v>1.579</v>
      </c>
      <c r="D17" s="28">
        <f>'К расселенности'!F15</f>
        <v>1.8265901827147544</v>
      </c>
      <c r="E17" s="29">
        <f>'К оснащенности 1'!F15</f>
        <v>3.348401916708688</v>
      </c>
      <c r="F17" s="29">
        <f>'К оснащенности 2'!F15</f>
        <v>1.376166743187869</v>
      </c>
      <c r="G17" s="29">
        <v>1.75</v>
      </c>
      <c r="H17" s="28">
        <f t="shared" si="1"/>
        <v>2.7296471747763142</v>
      </c>
    </row>
    <row r="18" spans="1:8" ht="15">
      <c r="A18" s="24">
        <f t="shared" si="0"/>
        <v>8</v>
      </c>
      <c r="B18" s="25" t="s">
        <v>15</v>
      </c>
      <c r="C18" s="28">
        <f>'К плотности дорог'!G16</f>
        <v>1.319</v>
      </c>
      <c r="D18" s="28">
        <f>'К расселенности'!F16</f>
        <v>2.030381362592577</v>
      </c>
      <c r="E18" s="29">
        <f>'К оснащенности 1'!F16</f>
        <v>1.5083149308007617</v>
      </c>
      <c r="F18" s="29">
        <f>'К оснащенности 2'!F16</f>
        <v>1.2163429771697178</v>
      </c>
      <c r="G18" s="29">
        <v>1.75</v>
      </c>
      <c r="H18" s="28">
        <f t="shared" si="1"/>
        <v>2.2080826182094437</v>
      </c>
    </row>
    <row r="19" spans="1:8" ht="15">
      <c r="A19" s="24">
        <f t="shared" si="0"/>
        <v>9</v>
      </c>
      <c r="B19" s="25" t="s">
        <v>16</v>
      </c>
      <c r="C19" s="28">
        <f>'К плотности дорог'!G17</f>
        <v>1.352</v>
      </c>
      <c r="D19" s="28">
        <f>'К расселенности'!F17</f>
        <v>1.8620746230494918</v>
      </c>
      <c r="E19" s="29">
        <f>'К оснащенности 1'!F17</f>
        <v>2.7016395272668094</v>
      </c>
      <c r="F19" s="29">
        <f>'К оснащенности 2'!F17</f>
        <v>1.8033212479027714</v>
      </c>
      <c r="G19" s="29">
        <v>1.75</v>
      </c>
      <c r="H19" s="28">
        <f t="shared" si="1"/>
        <v>2.58860991362457</v>
      </c>
    </row>
    <row r="20" spans="1:8" ht="15">
      <c r="A20" s="24">
        <f t="shared" si="0"/>
        <v>10</v>
      </c>
      <c r="B20" s="25" t="s">
        <v>17</v>
      </c>
      <c r="C20" s="28">
        <f>'К плотности дорог'!G18</f>
        <v>1.26</v>
      </c>
      <c r="D20" s="28">
        <f>'К расселенности'!F18</f>
        <v>2.101472038905524</v>
      </c>
      <c r="E20" s="29">
        <f>'К оснащенности 1'!F18</f>
        <v>1.69420899238606</v>
      </c>
      <c r="F20" s="29">
        <f>'К оснащенности 2'!F18</f>
        <v>1.4305802377064403</v>
      </c>
      <c r="G20" s="29">
        <v>1.75</v>
      </c>
      <c r="H20" s="28">
        <f t="shared" si="1"/>
        <v>2.3100932295839707</v>
      </c>
    </row>
    <row r="21" spans="1:8" ht="15">
      <c r="A21" s="24">
        <f t="shared" si="0"/>
        <v>11</v>
      </c>
      <c r="B21" s="25" t="s">
        <v>18</v>
      </c>
      <c r="C21" s="28">
        <f>'К плотности дорог'!G19</f>
        <v>1.365</v>
      </c>
      <c r="D21" s="28">
        <f>'К расселенности'!F19</f>
        <v>1.963828116535488</v>
      </c>
      <c r="E21" s="29">
        <f>'К оснащенности 1'!F19</f>
        <v>2.916373427507029</v>
      </c>
      <c r="F21" s="29">
        <f>'К оснащенности 2'!F19</f>
        <v>1.7051731882173593</v>
      </c>
      <c r="G21" s="29">
        <v>2</v>
      </c>
      <c r="H21" s="28">
        <f t="shared" si="1"/>
        <v>2.7925350989253293</v>
      </c>
    </row>
    <row r="22" spans="1:8" ht="15">
      <c r="A22" s="24">
        <v>12</v>
      </c>
      <c r="B22" s="25" t="s">
        <v>19</v>
      </c>
      <c r="C22" s="28">
        <f>'К плотности дорог'!G20</f>
        <v>1.77</v>
      </c>
      <c r="D22" s="28">
        <f>'К расселенности'!F20</f>
        <v>2.89</v>
      </c>
      <c r="E22" s="29">
        <f>'К оснащенности 1'!F20</f>
        <v>2.069673920926565</v>
      </c>
      <c r="F22" s="29">
        <f>'К оснащенности 2'!F20</f>
        <v>1.9986476346694115</v>
      </c>
      <c r="G22" s="29">
        <v>2</v>
      </c>
      <c r="H22" s="28">
        <f t="shared" si="1"/>
        <v>3.866404790746466</v>
      </c>
    </row>
    <row r="23" spans="1:8" ht="15">
      <c r="A23" s="13"/>
      <c r="B23" s="14" t="s">
        <v>5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38">
        <f>0.75*ROUND(C23*D23,2)^(1/2)+0.25*E23</f>
        <v>1</v>
      </c>
    </row>
  </sheetData>
  <mergeCells count="10">
    <mergeCell ref="A2:H2"/>
    <mergeCell ref="H4:H9"/>
    <mergeCell ref="E4:E7"/>
    <mergeCell ref="I4:I9"/>
    <mergeCell ref="C4:C7"/>
    <mergeCell ref="D4:D7"/>
    <mergeCell ref="B4:B9"/>
    <mergeCell ref="A4:A9"/>
    <mergeCell ref="F4:F7"/>
    <mergeCell ref="G4:G7"/>
  </mergeCells>
  <printOptions horizontalCentered="1"/>
  <pageMargins left="0.1968503937007874" right="0.2362204724409449" top="0.6299212598425197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1:I23"/>
  <sheetViews>
    <sheetView showZeros="0" tabSelected="1" view="pageBreakPreview" zoomScaleSheetLayoutView="10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H19" sqref="H19"/>
    </sheetView>
  </sheetViews>
  <sheetFormatPr defaultColWidth="9.00390625" defaultRowHeight="12.75"/>
  <cols>
    <col min="1" max="1" width="4.625" style="1" customWidth="1"/>
    <col min="2" max="2" width="23.375" style="1" customWidth="1"/>
    <col min="3" max="3" width="13.125" style="1" customWidth="1"/>
    <col min="4" max="4" width="14.125" style="1" customWidth="1"/>
    <col min="5" max="5" width="13.875" style="1" customWidth="1"/>
    <col min="6" max="7" width="13.75390625" style="1" customWidth="1"/>
    <col min="8" max="8" width="10.25390625" style="1" customWidth="1"/>
    <col min="9" max="16384" width="9.125" style="1" customWidth="1"/>
  </cols>
  <sheetData>
    <row r="1" ht="36" customHeight="1">
      <c r="H1" s="2"/>
    </row>
    <row r="2" spans="1:8" ht="18">
      <c r="A2" s="48" t="s">
        <v>0</v>
      </c>
      <c r="B2" s="48"/>
      <c r="C2" s="48"/>
      <c r="D2" s="48"/>
      <c r="E2" s="48"/>
      <c r="F2" s="48"/>
      <c r="G2" s="48"/>
      <c r="H2" s="48"/>
    </row>
    <row r="3" spans="1:7" ht="18">
      <c r="A3" s="20"/>
      <c r="B3" s="20"/>
      <c r="C3" s="20"/>
      <c r="D3" s="20"/>
      <c r="E3" s="20"/>
      <c r="F3" s="20"/>
      <c r="G3" s="20"/>
    </row>
    <row r="4" spans="1:9" ht="12.75" customHeight="1">
      <c r="A4" s="42" t="s">
        <v>6</v>
      </c>
      <c r="B4" s="45" t="s">
        <v>7</v>
      </c>
      <c r="C4" s="50" t="s">
        <v>37</v>
      </c>
      <c r="D4" s="50" t="s">
        <v>27</v>
      </c>
      <c r="E4" s="50" t="s">
        <v>28</v>
      </c>
      <c r="F4" s="50" t="s">
        <v>31</v>
      </c>
      <c r="G4" s="50" t="s">
        <v>42</v>
      </c>
      <c r="H4" s="49" t="s">
        <v>1</v>
      </c>
      <c r="I4" s="52"/>
    </row>
    <row r="5" spans="1:9" ht="12.75" customHeight="1">
      <c r="A5" s="43"/>
      <c r="B5" s="46"/>
      <c r="C5" s="51"/>
      <c r="D5" s="51"/>
      <c r="E5" s="51"/>
      <c r="F5" s="51"/>
      <c r="G5" s="51"/>
      <c r="H5" s="49"/>
      <c r="I5" s="52"/>
    </row>
    <row r="6" spans="1:9" ht="12.75" customHeight="1">
      <c r="A6" s="43"/>
      <c r="B6" s="46"/>
      <c r="C6" s="51"/>
      <c r="D6" s="51"/>
      <c r="E6" s="51"/>
      <c r="F6" s="51"/>
      <c r="G6" s="51"/>
      <c r="H6" s="49"/>
      <c r="I6" s="52"/>
    </row>
    <row r="7" spans="1:9" ht="12.75" customHeight="1">
      <c r="A7" s="43"/>
      <c r="B7" s="46"/>
      <c r="C7" s="51"/>
      <c r="D7" s="51"/>
      <c r="E7" s="51"/>
      <c r="F7" s="51"/>
      <c r="G7" s="51"/>
      <c r="H7" s="49"/>
      <c r="I7" s="52"/>
    </row>
    <row r="8" spans="1:9" ht="12.75" customHeight="1">
      <c r="A8" s="43"/>
      <c r="B8" s="46"/>
      <c r="C8" s="3"/>
      <c r="D8" s="3"/>
      <c r="E8" s="17"/>
      <c r="F8" s="17"/>
      <c r="G8" s="17"/>
      <c r="H8" s="49"/>
      <c r="I8" s="52"/>
    </row>
    <row r="9" spans="1:9" ht="13.5" customHeight="1">
      <c r="A9" s="44"/>
      <c r="B9" s="47"/>
      <c r="C9" s="4" t="s">
        <v>38</v>
      </c>
      <c r="D9" s="4" t="s">
        <v>39</v>
      </c>
      <c r="E9" s="18" t="s">
        <v>40</v>
      </c>
      <c r="F9" s="18" t="s">
        <v>41</v>
      </c>
      <c r="G9" s="18" t="s">
        <v>43</v>
      </c>
      <c r="H9" s="49"/>
      <c r="I9" s="52"/>
    </row>
    <row r="10" spans="1:8" s="8" customFormat="1" ht="31.5" customHeight="1">
      <c r="A10" s="5"/>
      <c r="B10" s="6">
        <v>1</v>
      </c>
      <c r="C10" s="7">
        <v>2</v>
      </c>
      <c r="D10" s="7">
        <v>3</v>
      </c>
      <c r="E10" s="19">
        <v>4</v>
      </c>
      <c r="F10" s="19">
        <v>5</v>
      </c>
      <c r="G10" s="19">
        <v>6</v>
      </c>
      <c r="H10" s="5">
        <v>7</v>
      </c>
    </row>
    <row r="11" spans="1:9" ht="15">
      <c r="A11" s="24">
        <v>1</v>
      </c>
      <c r="B11" s="25" t="s">
        <v>8</v>
      </c>
      <c r="C11" s="28">
        <f>'К плотности дорог'!G9</f>
        <v>0.805</v>
      </c>
      <c r="D11" s="28">
        <f>'К расселенности'!F9</f>
        <v>0.47748648734683125</v>
      </c>
      <c r="E11" s="29">
        <f>'К оснащенности 1'!F9</f>
        <v>0.817687755650447</v>
      </c>
      <c r="F11" s="29">
        <f>'К оснащенности 2'!F9</f>
        <v>0.35632280602328015</v>
      </c>
      <c r="G11" s="29">
        <v>1.25</v>
      </c>
      <c r="H11" s="28">
        <f aca="true" t="shared" si="0" ref="H11:H22">0.46*C11*D11+0.2*E11+0.21*G11*F11+0.13*G11</f>
        <v>0.5963855339757321</v>
      </c>
      <c r="I11" s="28">
        <v>35.711</v>
      </c>
    </row>
    <row r="12" spans="1:9" ht="15">
      <c r="A12" s="24">
        <f aca="true" t="shared" si="1" ref="A12:A21">A11+1</f>
        <v>2</v>
      </c>
      <c r="B12" s="25" t="s">
        <v>9</v>
      </c>
      <c r="C12" s="28">
        <f>'К плотности дорог'!G10</f>
        <v>1.642</v>
      </c>
      <c r="D12" s="28">
        <f>'К расселенности'!F10</f>
        <v>1.2728831819297064</v>
      </c>
      <c r="E12" s="29">
        <f>'К оснащенности 1'!F10</f>
        <v>0.2855869553890294</v>
      </c>
      <c r="F12" s="29">
        <f>'К оснащенности 2'!F10</f>
        <v>1.0855614717358684</v>
      </c>
      <c r="G12" s="29">
        <v>1.25</v>
      </c>
      <c r="H12" s="28">
        <f t="shared" si="0"/>
        <v>1.4660114023836173</v>
      </c>
      <c r="I12" s="28">
        <v>6.385</v>
      </c>
    </row>
    <row r="13" spans="1:9" ht="17.25" customHeight="1">
      <c r="A13" s="24">
        <f t="shared" si="1"/>
        <v>3</v>
      </c>
      <c r="B13" s="25" t="s">
        <v>10</v>
      </c>
      <c r="C13" s="28">
        <f>'К плотности дорог'!G11</f>
        <v>0.941</v>
      </c>
      <c r="D13" s="28">
        <f>'К расселенности'!F11</f>
        <v>1.4783978041929113</v>
      </c>
      <c r="E13" s="29">
        <f>'К оснащенности 1'!F11</f>
        <v>1.3607409576848633</v>
      </c>
      <c r="F13" s="29">
        <f>'К оснащенности 2'!F11</f>
        <v>2.4427233674431252</v>
      </c>
      <c r="G13" s="29">
        <v>1.25</v>
      </c>
      <c r="H13" s="28">
        <f t="shared" si="0"/>
        <v>1.7158023490137366</v>
      </c>
      <c r="I13" s="28">
        <v>3.986</v>
      </c>
    </row>
    <row r="14" spans="1:9" ht="15">
      <c r="A14" s="24">
        <f t="shared" si="1"/>
        <v>4</v>
      </c>
      <c r="B14" s="25" t="s">
        <v>11</v>
      </c>
      <c r="C14" s="28">
        <f>'К плотности дорог'!G12</f>
        <v>1.292</v>
      </c>
      <c r="D14" s="28">
        <f>'К расселенности'!F12</f>
        <v>1.7640636287134397</v>
      </c>
      <c r="E14" s="29">
        <f>'К оснащенности 1'!F12</f>
        <v>0.5733382414492224</v>
      </c>
      <c r="F14" s="29">
        <f>'К оснащенности 2'!F12</f>
        <v>2.552643780739824</v>
      </c>
      <c r="G14" s="29">
        <v>1.75</v>
      </c>
      <c r="H14" s="28">
        <f t="shared" si="0"/>
        <v>2.328682533528702</v>
      </c>
      <c r="I14" s="28">
        <v>1.428</v>
      </c>
    </row>
    <row r="15" spans="1:9" ht="15">
      <c r="A15" s="24">
        <f t="shared" si="1"/>
        <v>5</v>
      </c>
      <c r="B15" s="25" t="s">
        <v>12</v>
      </c>
      <c r="C15" s="28">
        <f>'К плотности дорог'!G13</f>
        <v>0.749</v>
      </c>
      <c r="D15" s="28">
        <f>'К расселенности'!F13</f>
        <v>1.5680489713560382</v>
      </c>
      <c r="E15" s="29">
        <f>'К оснащенности 1'!F13</f>
        <v>0.32628015701638197</v>
      </c>
      <c r="F15" s="29">
        <f>'К оснащенности 2'!F13</f>
        <v>3.5454419020892813</v>
      </c>
      <c r="G15" s="29">
        <v>1.25</v>
      </c>
      <c r="H15" s="28">
        <f t="shared" si="0"/>
        <v>1.6986901232927223</v>
      </c>
      <c r="I15" s="28">
        <v>3.577</v>
      </c>
    </row>
    <row r="16" spans="1:9" ht="15">
      <c r="A16" s="24">
        <f t="shared" si="1"/>
        <v>6</v>
      </c>
      <c r="B16" s="25" t="s">
        <v>13</v>
      </c>
      <c r="C16" s="28">
        <f>'К плотности дорог'!G14</f>
        <v>0.986</v>
      </c>
      <c r="D16" s="28">
        <f>'К расселенности'!F14</f>
        <v>1.9973318184976527</v>
      </c>
      <c r="E16" s="29">
        <f>'К оснащенности 1'!F14</f>
        <v>1.4318967408418022</v>
      </c>
      <c r="F16" s="29">
        <f>'К оснащенности 2'!F14</f>
        <v>1.2463342277053562</v>
      </c>
      <c r="G16" s="29">
        <v>1.75</v>
      </c>
      <c r="H16" s="28">
        <f t="shared" si="0"/>
        <v>1.8778169964478741</v>
      </c>
      <c r="I16" s="28">
        <v>1.831</v>
      </c>
    </row>
    <row r="17" spans="1:9" ht="15">
      <c r="A17" s="24">
        <f t="shared" si="1"/>
        <v>7</v>
      </c>
      <c r="B17" s="25" t="s">
        <v>14</v>
      </c>
      <c r="C17" s="28">
        <f>'К плотности дорог'!G15</f>
        <v>1.579</v>
      </c>
      <c r="D17" s="28">
        <f>'К расселенности'!F15</f>
        <v>1.8265901827147544</v>
      </c>
      <c r="E17" s="29">
        <f>'К оснащенности 1'!F15</f>
        <v>3.348401916708688</v>
      </c>
      <c r="F17" s="29">
        <f>'К оснащенности 2'!F15</f>
        <v>1.376166743187869</v>
      </c>
      <c r="G17" s="29">
        <v>1.75</v>
      </c>
      <c r="H17" s="28">
        <f t="shared" si="0"/>
        <v>2.7296471747763142</v>
      </c>
      <c r="I17" s="28">
        <v>1.446</v>
      </c>
    </row>
    <row r="18" spans="1:9" ht="15">
      <c r="A18" s="24">
        <f t="shared" si="1"/>
        <v>8</v>
      </c>
      <c r="B18" s="25" t="s">
        <v>15</v>
      </c>
      <c r="C18" s="28">
        <f>'К плотности дорог'!G16</f>
        <v>1.319</v>
      </c>
      <c r="D18" s="28">
        <f>'К расселенности'!F16</f>
        <v>2.030381362592577</v>
      </c>
      <c r="E18" s="29">
        <f>'К оснащенности 1'!F16</f>
        <v>1.5083149308007617</v>
      </c>
      <c r="F18" s="29">
        <f>'К оснащенности 2'!F16</f>
        <v>1.2163429771697178</v>
      </c>
      <c r="G18" s="29">
        <v>1.75</v>
      </c>
      <c r="H18" s="28">
        <f t="shared" si="0"/>
        <v>2.2080826182094437</v>
      </c>
      <c r="I18" s="28">
        <v>1.636</v>
      </c>
    </row>
    <row r="19" spans="1:9" ht="15">
      <c r="A19" s="24">
        <f t="shared" si="1"/>
        <v>9</v>
      </c>
      <c r="B19" s="25" t="s">
        <v>16</v>
      </c>
      <c r="C19" s="28">
        <f>'К плотности дорог'!G17</f>
        <v>1.352</v>
      </c>
      <c r="D19" s="28">
        <f>'К расселенности'!F17</f>
        <v>1.8620746230494918</v>
      </c>
      <c r="E19" s="29">
        <f>'К оснащенности 1'!F17</f>
        <v>2.7016395272668094</v>
      </c>
      <c r="F19" s="29">
        <f>'К оснащенности 2'!F17</f>
        <v>1.8033212479027714</v>
      </c>
      <c r="G19" s="29">
        <v>1.25</v>
      </c>
      <c r="H19" s="28">
        <f t="shared" si="0"/>
        <v>2.3342611825947794</v>
      </c>
      <c r="I19" s="28">
        <v>1.964</v>
      </c>
    </row>
    <row r="20" spans="1:9" ht="15">
      <c r="A20" s="24">
        <f t="shared" si="1"/>
        <v>10</v>
      </c>
      <c r="B20" s="25" t="s">
        <v>17</v>
      </c>
      <c r="C20" s="28">
        <f>'К плотности дорог'!G18</f>
        <v>1.26</v>
      </c>
      <c r="D20" s="28">
        <f>'К расселенности'!F18</f>
        <v>2.101472038905524</v>
      </c>
      <c r="E20" s="29">
        <f>'К оснащенности 1'!F18</f>
        <v>1.69420899238606</v>
      </c>
      <c r="F20" s="29">
        <f>'К оснащенности 2'!F18</f>
        <v>1.4305802377064403</v>
      </c>
      <c r="G20" s="29">
        <v>1.75</v>
      </c>
      <c r="H20" s="28">
        <f t="shared" si="0"/>
        <v>2.3100932295839707</v>
      </c>
      <c r="I20" s="28">
        <v>1.391</v>
      </c>
    </row>
    <row r="21" spans="1:9" ht="15">
      <c r="A21" s="24">
        <f t="shared" si="1"/>
        <v>11</v>
      </c>
      <c r="B21" s="25" t="s">
        <v>18</v>
      </c>
      <c r="C21" s="28">
        <f>'К плотности дорог'!G19</f>
        <v>1.365</v>
      </c>
      <c r="D21" s="28">
        <f>'К расселенности'!F19</f>
        <v>1.963828116535488</v>
      </c>
      <c r="E21" s="29">
        <f>'К оснащенности 1'!F19</f>
        <v>2.916373427507029</v>
      </c>
      <c r="F21" s="29">
        <f>'К оснащенности 2'!F19</f>
        <v>1.7051731882173593</v>
      </c>
      <c r="G21" s="29">
        <v>2</v>
      </c>
      <c r="H21" s="28">
        <f t="shared" si="0"/>
        <v>2.7925350989253293</v>
      </c>
      <c r="I21" s="28">
        <v>1.167</v>
      </c>
    </row>
    <row r="22" spans="1:9" ht="15">
      <c r="A22" s="24">
        <v>12</v>
      </c>
      <c r="B22" s="25" t="s">
        <v>19</v>
      </c>
      <c r="C22" s="28">
        <f>'К плотности дорог'!G20</f>
        <v>1.77</v>
      </c>
      <c r="D22" s="28">
        <f>'К расселенности'!F20</f>
        <v>2.89</v>
      </c>
      <c r="E22" s="29">
        <f>'К оснащенности 1'!F20</f>
        <v>2.069673920926565</v>
      </c>
      <c r="F22" s="29">
        <f>'К оснащенности 2'!F20</f>
        <v>1.9986476346694115</v>
      </c>
      <c r="G22" s="29">
        <v>2</v>
      </c>
      <c r="H22" s="28">
        <f t="shared" si="0"/>
        <v>3.866404790746466</v>
      </c>
      <c r="I22" s="28">
        <v>1.02</v>
      </c>
    </row>
    <row r="23" spans="1:8" ht="15">
      <c r="A23" s="13"/>
      <c r="B23" s="14" t="s">
        <v>5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38">
        <f>0.75*ROUND(C23*D23,2)^(1/2)+0.25*E23</f>
        <v>1</v>
      </c>
    </row>
  </sheetData>
  <mergeCells count="10">
    <mergeCell ref="A2:H2"/>
    <mergeCell ref="H4:H9"/>
    <mergeCell ref="E4:E7"/>
    <mergeCell ref="I4:I9"/>
    <mergeCell ref="C4:C7"/>
    <mergeCell ref="D4:D7"/>
    <mergeCell ref="B4:B9"/>
    <mergeCell ref="A4:A9"/>
    <mergeCell ref="F4:F7"/>
    <mergeCell ref="G4:G7"/>
  </mergeCells>
  <printOptions horizontalCentered="1"/>
  <pageMargins left="0.1968503937007874" right="0.2362204724409449" top="0.6299212598425197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Воякин Георгий Валерьевич</dc:creator>
  <cp:keywords/>
  <dc:description/>
  <cp:lastModifiedBy>USER</cp:lastModifiedBy>
  <cp:lastPrinted>2011-11-08T05:49:00Z</cp:lastPrinted>
  <dcterms:created xsi:type="dcterms:W3CDTF">2005-05-03T12:47:21Z</dcterms:created>
  <dcterms:modified xsi:type="dcterms:W3CDTF">2011-11-09T05:57:56Z</dcterms:modified>
  <cp:category/>
  <cp:version/>
  <cp:contentType/>
  <cp:contentStatus/>
</cp:coreProperties>
</file>