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5480" windowHeight="8940"/>
  </bookViews>
  <sheets>
    <sheet name="Лист1" sheetId="5" r:id="rId1"/>
  </sheets>
  <definedNames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1Excel_BuiltIn_Print_Area_1_1">#REF!</definedName>
    <definedName name="_2Excel_BuiltIn_Print_Titles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Titles_2">#REF!</definedName>
    <definedName name="Excel_BuiltIn_Print_Titles_3">#REF!</definedName>
    <definedName name="Excel_BuiltIn_Print_Titles_4">#REF!</definedName>
    <definedName name="А1">#REF!</definedName>
    <definedName name="АА">#REF!</definedName>
    <definedName name="_xlnm.Print_Area" localSheetId="0">Лист1!$A$1:$O$33</definedName>
  </definedNames>
  <calcPr calcId="145621"/>
</workbook>
</file>

<file path=xl/calcChain.xml><?xml version="1.0" encoding="utf-8"?>
<calcChain xmlns="http://schemas.openxmlformats.org/spreadsheetml/2006/main">
  <c r="O8" i="5" l="1"/>
  <c r="N8" i="5"/>
  <c r="M8" i="5"/>
  <c r="K8" i="5"/>
  <c r="J8" i="5"/>
  <c r="F8" i="5"/>
  <c r="G8" i="5"/>
  <c r="F10" i="5"/>
  <c r="G10" i="5"/>
  <c r="H10" i="5"/>
  <c r="J10" i="5"/>
  <c r="K10" i="5"/>
  <c r="M10" i="5"/>
  <c r="N10" i="5"/>
  <c r="O10" i="5"/>
  <c r="E9" i="5"/>
  <c r="F9" i="5"/>
  <c r="G9" i="5"/>
  <c r="H9" i="5"/>
  <c r="J9" i="5"/>
  <c r="I9" i="5" s="1"/>
  <c r="K9" i="5"/>
  <c r="M9" i="5"/>
  <c r="N9" i="5"/>
  <c r="O9" i="5"/>
  <c r="L9" i="5" l="1"/>
  <c r="L10" i="5"/>
  <c r="D9" i="5"/>
  <c r="I10" i="5"/>
  <c r="D16" i="5"/>
  <c r="D17" i="5"/>
  <c r="P9" i="5" l="1"/>
  <c r="D33" i="5"/>
  <c r="I33" i="5"/>
  <c r="L33" i="5"/>
  <c r="P33" i="5" s="1"/>
  <c r="D31" i="5" l="1"/>
  <c r="D32" i="5"/>
  <c r="H8" i="5" l="1"/>
  <c r="L32" i="5"/>
  <c r="P32" i="5" s="1"/>
  <c r="I32" i="5"/>
  <c r="L31" i="5"/>
  <c r="P31" i="5" s="1"/>
  <c r="I31" i="5"/>
  <c r="E21" i="5" l="1"/>
  <c r="E10" i="5" l="1"/>
  <c r="D10" i="5" s="1"/>
  <c r="P10" i="5" s="1"/>
  <c r="E8" i="5"/>
  <c r="D8" i="5"/>
  <c r="L8" i="5"/>
  <c r="I8" i="5"/>
  <c r="D28" i="5"/>
  <c r="D20" i="5"/>
  <c r="D11" i="5"/>
  <c r="P8" i="5" l="1"/>
  <c r="Q8" i="5"/>
  <c r="I16" i="5"/>
  <c r="I17" i="5"/>
  <c r="Q17" i="5" s="1"/>
  <c r="I29" i="5"/>
  <c r="D25" i="5" l="1"/>
  <c r="D12" i="5"/>
  <c r="D18" i="5"/>
  <c r="D26" i="5"/>
  <c r="D27" i="5"/>
  <c r="D19" i="5"/>
  <c r="D22" i="5"/>
  <c r="Q22" i="5" s="1"/>
  <c r="D23" i="5"/>
  <c r="Q23" i="5" s="1"/>
  <c r="D24" i="5"/>
  <c r="Q24" i="5" s="1"/>
  <c r="D14" i="5"/>
  <c r="D30" i="5"/>
  <c r="D13" i="5"/>
  <c r="D15" i="5"/>
  <c r="Q16" i="5"/>
  <c r="D29" i="5"/>
  <c r="Q29" i="5" s="1"/>
  <c r="L20" i="5" l="1"/>
  <c r="P20" i="5" s="1"/>
  <c r="L25" i="5"/>
  <c r="P25" i="5" s="1"/>
  <c r="L11" i="5"/>
  <c r="P11" i="5" s="1"/>
  <c r="L12" i="5"/>
  <c r="P12" i="5" s="1"/>
  <c r="L18" i="5"/>
  <c r="P18" i="5" s="1"/>
  <c r="L26" i="5"/>
  <c r="P26" i="5" s="1"/>
  <c r="L28" i="5"/>
  <c r="P28" i="5" s="1"/>
  <c r="L27" i="5"/>
  <c r="P27" i="5" s="1"/>
  <c r="L19" i="5"/>
  <c r="P19" i="5" s="1"/>
  <c r="L21" i="5"/>
  <c r="L14" i="5"/>
  <c r="P14" i="5" s="1"/>
  <c r="L30" i="5"/>
  <c r="L13" i="5"/>
  <c r="P13" i="5" s="1"/>
  <c r="L15" i="5"/>
  <c r="P15" i="5" s="1"/>
  <c r="L17" i="5"/>
  <c r="L29" i="5"/>
  <c r="P29" i="5" s="1"/>
  <c r="L16" i="5"/>
  <c r="P16" i="5" s="1"/>
  <c r="I15" i="5" l="1"/>
  <c r="Q15" i="5" s="1"/>
  <c r="I25" i="5" l="1"/>
  <c r="Q25" i="5" s="1"/>
  <c r="I11" i="5"/>
  <c r="Q11" i="5" s="1"/>
  <c r="I12" i="5"/>
  <c r="Q12" i="5" s="1"/>
  <c r="I18" i="5"/>
  <c r="Q18" i="5" s="1"/>
  <c r="I26" i="5"/>
  <c r="Q26" i="5" s="1"/>
  <c r="I28" i="5"/>
  <c r="Q28" i="5" s="1"/>
  <c r="I27" i="5"/>
  <c r="Q27" i="5" s="1"/>
  <c r="I19" i="5"/>
  <c r="Q19" i="5" s="1"/>
  <c r="I21" i="5"/>
  <c r="I14" i="5"/>
  <c r="Q14" i="5" s="1"/>
  <c r="I30" i="5"/>
  <c r="Q30" i="5" s="1"/>
  <c r="I13" i="5"/>
  <c r="Q13" i="5" s="1"/>
  <c r="I20" i="5"/>
  <c r="Q20" i="5" s="1"/>
  <c r="D21" i="5" l="1"/>
  <c r="Q21" i="5" l="1"/>
  <c r="P21" i="5"/>
</calcChain>
</file>

<file path=xl/sharedStrings.xml><?xml version="1.0" encoding="utf-8"?>
<sst xmlns="http://schemas.openxmlformats.org/spreadsheetml/2006/main" count="86" uniqueCount="76">
  <si>
    <t>ВСЕГО</t>
  </si>
  <si>
    <t>Координатор программы (подпрограммы)</t>
  </si>
  <si>
    <t>краевой бюджет</t>
  </si>
  <si>
    <t>местный бюджет</t>
  </si>
  <si>
    <t>2</t>
  </si>
  <si>
    <t>6</t>
  </si>
  <si>
    <t>13</t>
  </si>
  <si>
    <t>14</t>
  </si>
  <si>
    <t>№  п/п</t>
  </si>
  <si>
    <t>тыс. рублей</t>
  </si>
  <si>
    <t>Наименование муниципальной программы, подпрограммы,  ведомственной целевой программы</t>
  </si>
  <si>
    <t>9</t>
  </si>
  <si>
    <t>10</t>
  </si>
  <si>
    <t>11</t>
  </si>
  <si>
    <t>12</t>
  </si>
  <si>
    <t>15</t>
  </si>
  <si>
    <r>
      <t>Профинансировано в отчетном периоде</t>
    </r>
    <r>
      <rPr>
        <vertAlign val="superscript"/>
        <sz val="10"/>
        <color indexed="8"/>
        <rFont val="Times New Roman"/>
        <family val="1"/>
        <charset val="204"/>
      </rPr>
      <t xml:space="preserve">                                                       </t>
    </r>
  </si>
  <si>
    <t>Объем финансирования, предусмотренный  бюджетной росписью на отчетную дату</t>
  </si>
  <si>
    <t>управление образования администрации муниципального образования Ленинградский район</t>
  </si>
  <si>
    <t>«Развитие здравоохранения в муниципальном образовании Ленинградский район»</t>
  </si>
  <si>
    <t>«Развитие культуры Ленинградского района»</t>
  </si>
  <si>
    <t>заместитель главы муниципального образования Ленинградский район (курирующий деятельность социальной сферы)</t>
  </si>
  <si>
    <t>отдел культуры администрации муниципального образования Ленинградский район</t>
  </si>
  <si>
    <t xml:space="preserve"> «Молодежь Ленинградского района»</t>
  </si>
  <si>
    <t>отдел молодежи администрации муниципального образования Ленинградский район</t>
  </si>
  <si>
    <t>«Дети Ленинградского района»</t>
  </si>
  <si>
    <t>отдел по вопросам семьи и детства администрации муниципального образования Ленинградский район</t>
  </si>
  <si>
    <t>«Развитие физической культуры и спорта в муниципальном образовании Ленинградский район»</t>
  </si>
  <si>
    <t>отдел физической культуры и спорта администрации муниципального образования Ленинградский район</t>
  </si>
  <si>
    <t>управление архитектуры и градостроительства администрации муниципального образования Ленинградский район</t>
  </si>
  <si>
    <t>«Обеспечение безопасности населения муниципального образования Ленинградский район»</t>
  </si>
  <si>
    <t>«Комплексное и устойчивое развитие муниципального образования Ленинградский район в сфере строительства, архитектуры и дорожного хозяйства»</t>
  </si>
  <si>
    <t xml:space="preserve"> «Поддержка малого и среднего предпринимательства в муниципальном образовании Ленинградский район»</t>
  </si>
  <si>
    <t>«Развитие сельского хозяйства в муниципальном образовании Ленинградский район»</t>
  </si>
  <si>
    <t>управление сельского хозяйства и продовольствия администрации муниципального образования Ленинградский район</t>
  </si>
  <si>
    <t>подпрограмма «Развитие малых форм хозяйствования в агропромышленном комплексе Ленинградского района»</t>
  </si>
  <si>
    <t>подпрограмма «Обеспечение эпизоотического благополучия в Ленинградском районе»</t>
  </si>
  <si>
    <t>«Обеспечение безопасности населения на транспорте в муниципальном образовании Ленинградский район».</t>
  </si>
  <si>
    <t>ОБЩИЙ ОБЪЕМ</t>
  </si>
  <si>
    <t>Объем финансирования, предусмотренный программой на отчетный год</t>
  </si>
  <si>
    <t>отдел по организационной работе администрации муниципального образования Ленинградский район</t>
  </si>
  <si>
    <t>отдел ГО и ЧС администрации муниципального образования Ленинградский район</t>
  </si>
  <si>
    <t>16</t>
  </si>
  <si>
    <t>17</t>
  </si>
  <si>
    <t>федеральный бюджет</t>
  </si>
  <si>
    <t>«Обеспечение жильем молодых семей в муниципальном образовании Ленинградский район»</t>
  </si>
  <si>
    <t>«Противодействие коррупции в Ленинградском районе на 2016-2018 годы»</t>
  </si>
  <si>
    <t>«Содействие занятости населения муниципального образования Ленинградский район на 2016-2018 годы»</t>
  </si>
  <si>
    <t>внебюджетные средства</t>
  </si>
  <si>
    <t>подпрограмма «Разработка и апробация эле-ментов органического земледелия, энерго- и ресурсосберегающих технологий выращивания озимой пшеницы и сахарной свеклы в сельско-хозяйственных организациях и крестьянских (фермерских) хозяйствах Ленинградского района»</t>
  </si>
  <si>
    <t>отдел жилищно-коммунального хозяй-ства администрации муниципального образования Ленинградский район</t>
  </si>
  <si>
    <t>отдел по взаимодействию с правоохра-нительными органами администрации муниципального образования Ленинградский район</t>
  </si>
  <si>
    <t>управление экономического развития, потребительской сферы и ИТ администрации муниципального образования Ленинградский район</t>
  </si>
  <si>
    <t>управление экономического развития, потребительской сферы и ИТ админи-страции муниципального образования Ленинградский район</t>
  </si>
  <si>
    <t>заместитель главы муниципального образования Ленинградский район (курирующий деятельность соц. сферы)</t>
  </si>
  <si>
    <t>«Поддержка социально ориентированных некоммерческих организаций, осуществля-ющих свою деятельность в муниципальном образовании Ленинградский район»</t>
  </si>
  <si>
    <t>1</t>
  </si>
  <si>
    <t>3</t>
  </si>
  <si>
    <t>4</t>
  </si>
  <si>
    <t>5</t>
  </si>
  <si>
    <t>7</t>
  </si>
  <si>
    <t>8</t>
  </si>
  <si>
    <t>«Комплексные меры по профилактике правонарушений, укреплению правопорядка и противодействию незаконному обороту наркотиков на территории муниципального образования Ленинградский район»</t>
  </si>
  <si>
    <t>18</t>
  </si>
  <si>
    <t>Муниципальное имущество муниципального образования Ленинградский район</t>
  </si>
  <si>
    <t>отдел имущественных отношений муниципального образования Ленинградский район</t>
  </si>
  <si>
    <t>19</t>
  </si>
  <si>
    <t>Развитие архивного дела в муниципальном образовании Ленинградский район</t>
  </si>
  <si>
    <t>архивный отдел муниципального образования Ленинградский район</t>
  </si>
  <si>
    <t>20</t>
  </si>
  <si>
    <t>Доступная среда в муниципальном образовании Ленинградский район</t>
  </si>
  <si>
    <t>«Гармонизация межнациональных отношений и развитие национальных культур в муниципальном образовании Ленинградский район»</t>
  </si>
  <si>
    <t>«Развитие образования в муниципальном образовании Ленинградский район»</t>
  </si>
  <si>
    <t>Информация о финансировании муниципальных  программ  муниципального образования Ленинградский район                                                                                                                                на 31 декабря 2017 год</t>
  </si>
  <si>
    <t>ВЕДОМСТВЕННЫЕ</t>
  </si>
  <si>
    <t>МУНИЦИПАЛЬНЫЕ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</si>
</sst>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(* #,##0_);_(* \(#,##0\);_(* &quot;-&quot;_);_(@_)"/>
    <numFmt numFmtId="166" formatCode="_(&quot;$&quot;* #,##0_);_(&quot;$&quot;* \(#,##0\);_(&quot;$&quot;* &quot;-&quot;_);_(@_)"/>
    <numFmt numFmtId="167" formatCode="_(* #,##0.00_);_(* \(#,##0.00\);_(* &quot;-&quot;??_);_(@_)"/>
    <numFmt numFmtId="168" formatCode="0.0"/>
    <numFmt numFmtId="169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/>
    <xf numFmtId="0" fontId="9" fillId="0" borderId="0"/>
    <xf numFmtId="0" fontId="8" fillId="0" borderId="0"/>
    <xf numFmtId="0" fontId="5" fillId="0" borderId="0"/>
    <xf numFmtId="0" fontId="10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9" fillId="0" borderId="0"/>
    <xf numFmtId="0" fontId="12" fillId="0" borderId="0"/>
    <xf numFmtId="0" fontId="11" fillId="0" borderId="0"/>
    <xf numFmtId="0" fontId="8" fillId="0" borderId="0"/>
    <xf numFmtId="0" fontId="10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13" fillId="0" borderId="0"/>
    <xf numFmtId="0" fontId="2" fillId="0" borderId="0"/>
    <xf numFmtId="0" fontId="5" fillId="2" borderId="3" applyNumberFormat="0" applyFont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38" fontId="15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0">
    <xf numFmtId="0" fontId="0" fillId="0" borderId="0" xfId="0"/>
    <xf numFmtId="168" fontId="20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3" borderId="7" xfId="0" applyFont="1" applyFill="1" applyBorder="1" applyAlignment="1">
      <alignment horizontal="center" vertical="top" wrapText="1"/>
    </xf>
    <xf numFmtId="0" fontId="21" fillId="3" borderId="2" xfId="0" applyFont="1" applyFill="1" applyBorder="1" applyAlignment="1" applyProtection="1">
      <alignment horizontal="center" vertical="top" wrapText="1"/>
      <protection locked="0"/>
    </xf>
    <xf numFmtId="169" fontId="21" fillId="3" borderId="2" xfId="0" applyNumberFormat="1" applyFont="1" applyFill="1" applyBorder="1" applyAlignment="1">
      <alignment horizontal="center" vertical="top"/>
    </xf>
    <xf numFmtId="0" fontId="16" fillId="0" borderId="0" xfId="0" applyFont="1" applyFill="1" applyAlignment="1">
      <alignment horizontal="right" vertical="top"/>
    </xf>
    <xf numFmtId="0" fontId="3" fillId="0" borderId="1" xfId="0" applyFont="1" applyBorder="1" applyAlignment="1">
      <alignment horizontal="center"/>
    </xf>
    <xf numFmtId="0" fontId="22" fillId="0" borderId="0" xfId="0" applyFont="1" applyAlignment="1"/>
    <xf numFmtId="0" fontId="0" fillId="4" borderId="0" xfId="0" applyFill="1"/>
    <xf numFmtId="0" fontId="24" fillId="4" borderId="0" xfId="0" applyFont="1" applyFill="1"/>
    <xf numFmtId="169" fontId="0" fillId="4" borderId="0" xfId="0" applyNumberFormat="1" applyFill="1"/>
    <xf numFmtId="49" fontId="21" fillId="0" borderId="2" xfId="0" applyNumberFormat="1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169" fontId="21" fillId="0" borderId="2" xfId="0" applyNumberFormat="1" applyFont="1" applyFill="1" applyBorder="1" applyAlignment="1">
      <alignment horizontal="left" vertical="top" wrapText="1"/>
    </xf>
    <xf numFmtId="169" fontId="21" fillId="0" borderId="2" xfId="0" applyNumberFormat="1" applyFont="1" applyFill="1" applyBorder="1" applyAlignment="1">
      <alignment horizontal="center" vertical="top"/>
    </xf>
    <xf numFmtId="169" fontId="23" fillId="0" borderId="2" xfId="0" applyNumberFormat="1" applyFont="1" applyFill="1" applyBorder="1" applyAlignment="1">
      <alignment horizontal="center" vertical="top" wrapText="1"/>
    </xf>
    <xf numFmtId="169" fontId="0" fillId="0" borderId="0" xfId="0" applyNumberFormat="1" applyFill="1"/>
    <xf numFmtId="0" fontId="0" fillId="0" borderId="0" xfId="0" applyFill="1"/>
    <xf numFmtId="169" fontId="23" fillId="0" borderId="5" xfId="0" applyNumberFormat="1" applyFont="1" applyFill="1" applyBorder="1" applyAlignment="1">
      <alignment horizontal="center" vertical="top" wrapText="1"/>
    </xf>
    <xf numFmtId="169" fontId="18" fillId="0" borderId="5" xfId="0" applyNumberFormat="1" applyFont="1" applyFill="1" applyBorder="1" applyAlignment="1">
      <alignment horizontal="center" vertical="top"/>
    </xf>
    <xf numFmtId="169" fontId="21" fillId="0" borderId="5" xfId="0" applyNumberFormat="1" applyFont="1" applyFill="1" applyBorder="1" applyAlignment="1">
      <alignment horizontal="center" vertical="top"/>
    </xf>
    <xf numFmtId="169" fontId="21" fillId="0" borderId="5" xfId="0" applyNumberFormat="1" applyFont="1" applyFill="1" applyBorder="1" applyAlignment="1">
      <alignment horizontal="left" vertical="top" wrapText="1"/>
    </xf>
    <xf numFmtId="169" fontId="18" fillId="0" borderId="2" xfId="0" applyNumberFormat="1" applyFont="1" applyFill="1" applyBorder="1" applyAlignment="1">
      <alignment horizontal="center" vertical="top"/>
    </xf>
    <xf numFmtId="0" fontId="23" fillId="0" borderId="2" xfId="0" applyFont="1" applyFill="1" applyBorder="1" applyAlignment="1">
      <alignment horizontal="left" vertical="top" wrapText="1"/>
    </xf>
    <xf numFmtId="0" fontId="21" fillId="0" borderId="2" xfId="0" applyFont="1" applyFill="1" applyBorder="1" applyAlignment="1">
      <alignment horizontal="left" wrapText="1"/>
    </xf>
    <xf numFmtId="168" fontId="18" fillId="0" borderId="2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168" fontId="18" fillId="0" borderId="0" xfId="0" applyNumberFormat="1" applyFont="1" applyFill="1" applyBorder="1" applyAlignment="1" applyProtection="1">
      <alignment horizontal="center" vertical="top" wrapText="1"/>
      <protection locked="0"/>
    </xf>
    <xf numFmtId="168" fontId="20" fillId="0" borderId="0" xfId="0" applyNumberFormat="1" applyFont="1" applyFill="1" applyBorder="1" applyAlignment="1" applyProtection="1">
      <alignment horizontal="center" vertical="center" textRotation="90" wrapText="1"/>
      <protection locked="0"/>
    </xf>
    <xf numFmtId="169" fontId="21" fillId="3" borderId="0" xfId="0" applyNumberFormat="1" applyFont="1" applyFill="1" applyBorder="1" applyAlignment="1">
      <alignment horizontal="center" vertical="top"/>
    </xf>
    <xf numFmtId="0" fontId="22" fillId="0" borderId="0" xfId="0" applyFont="1" applyAlignment="1">
      <alignment horizontal="center" vertical="center" wrapText="1"/>
    </xf>
    <xf numFmtId="168" fontId="18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8" fillId="0" borderId="6" xfId="0" applyNumberFormat="1" applyFont="1" applyFill="1" applyBorder="1" applyAlignment="1" applyProtection="1">
      <alignment horizontal="center" vertical="top" wrapText="1"/>
      <protection locked="0"/>
    </xf>
    <xf numFmtId="0" fontId="17" fillId="0" borderId="5" xfId="0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 applyProtection="1">
      <alignment horizontal="left" vertical="top" wrapText="1"/>
      <protection locked="0"/>
    </xf>
    <xf numFmtId="0" fontId="18" fillId="0" borderId="5" xfId="0" applyFont="1" applyFill="1" applyBorder="1" applyAlignment="1" applyProtection="1">
      <alignment horizontal="center" vertical="top" wrapText="1"/>
      <protection locked="0"/>
    </xf>
    <xf numFmtId="0" fontId="18" fillId="0" borderId="7" xfId="0" applyFont="1" applyFill="1" applyBorder="1" applyAlignment="1" applyProtection="1">
      <alignment horizontal="center" vertical="top" wrapText="1"/>
      <protection locked="0"/>
    </xf>
    <xf numFmtId="168" fontId="18" fillId="0" borderId="8" xfId="0" applyNumberFormat="1" applyFont="1" applyFill="1" applyBorder="1" applyAlignment="1" applyProtection="1">
      <alignment horizontal="center" vertical="top" wrapText="1"/>
      <protection locked="0"/>
    </xf>
  </cellXfs>
  <cellStyles count="55">
    <cellStyle name="Comma [0]" xfId="1"/>
    <cellStyle name="Currency [0]" xfId="2"/>
    <cellStyle name="Excel Built-in Normal" xfId="3"/>
    <cellStyle name="Normal_Sheet1" xfId="4"/>
    <cellStyle name="Гиперссылка 2" xfId="5"/>
    <cellStyle name="Гиперссылка 3" xfId="6"/>
    <cellStyle name="Обычный" xfId="0" builtinId="0"/>
    <cellStyle name="Обычный 10" xfId="7"/>
    <cellStyle name="Обычный 11" xfId="8"/>
    <cellStyle name="Обычный 12" xfId="9"/>
    <cellStyle name="Обычный 2" xfId="10"/>
    <cellStyle name="Обычный 2 2" xfId="11"/>
    <cellStyle name="Обычный 2 2 2" xfId="12"/>
    <cellStyle name="Обычный 2 2 3" xfId="13"/>
    <cellStyle name="Обычный 2 3" xfId="14"/>
    <cellStyle name="Обычный 2 3 2" xfId="15"/>
    <cellStyle name="Обычный 2 3 3" xfId="16"/>
    <cellStyle name="Обычный 2 4" xfId="17"/>
    <cellStyle name="Обычный 2 5" xfId="18"/>
    <cellStyle name="Обычный 2 6" xfId="19"/>
    <cellStyle name="Обычный 2 7" xfId="20"/>
    <cellStyle name="Обычный 2 8" xfId="21"/>
    <cellStyle name="Обычный 3" xfId="22"/>
    <cellStyle name="Обычный 3 2" xfId="23"/>
    <cellStyle name="Обычный 3 3" xfId="24"/>
    <cellStyle name="Обычный 3 4" xfId="25"/>
    <cellStyle name="Обычный 4" xfId="26"/>
    <cellStyle name="Обычный 4 2" xfId="27"/>
    <cellStyle name="Обычный 5" xfId="28"/>
    <cellStyle name="Обычный 5 2" xfId="29"/>
    <cellStyle name="Обычный 5 3" xfId="30"/>
    <cellStyle name="Обычный 6" xfId="31"/>
    <cellStyle name="Обычный 7" xfId="32"/>
    <cellStyle name="Обычный 8" xfId="33"/>
    <cellStyle name="Обычный 9" xfId="34"/>
    <cellStyle name="Примечание 2" xfId="35"/>
    <cellStyle name="Процентный 2" xfId="36"/>
    <cellStyle name="Процентный 3" xfId="37"/>
    <cellStyle name="Стиль 1" xfId="38"/>
    <cellStyle name="Тысячи [0]_молодежная практика" xfId="39"/>
    <cellStyle name="Тысячи_Код меню" xfId="40"/>
    <cellStyle name="Финансовый 2" xfId="41"/>
    <cellStyle name="Финансовый 2 2" xfId="42"/>
    <cellStyle name="Финансовый 3" xfId="43"/>
    <cellStyle name="Финансовый 3 2" xfId="44"/>
    <cellStyle name="Финансовый 3 3" xfId="45"/>
    <cellStyle name="Финансовый 3 4" xfId="46"/>
    <cellStyle name="Финансовый 3 5" xfId="47"/>
    <cellStyle name="Финансовый 3 6" xfId="48"/>
    <cellStyle name="Финансовый 3 7" xfId="49"/>
    <cellStyle name="Финансовый 4" xfId="50"/>
    <cellStyle name="Финансовый 4 2" xfId="51"/>
    <cellStyle name="Финансовый 5" xfId="52"/>
    <cellStyle name="Финансовый 6" xfId="53"/>
    <cellStyle name="Финансовый 7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view="pageBreakPreview" topLeftCell="C4" zoomScaleNormal="70" zoomScaleSheetLayoutView="100" workbookViewId="0">
      <pane ySplit="5" topLeftCell="A9" activePane="bottomLeft" state="frozenSplit"/>
      <selection activeCell="C4" sqref="C4"/>
      <selection pane="bottomLeft" activeCell="O5" sqref="O5"/>
    </sheetView>
  </sheetViews>
  <sheetFormatPr defaultRowHeight="15" x14ac:dyDescent="0.25"/>
  <cols>
    <col min="1" max="1" width="3.7109375" customWidth="1"/>
    <col min="2" max="2" width="39.5703125" customWidth="1"/>
    <col min="3" max="3" width="33.140625" customWidth="1"/>
    <col min="4" max="4" width="11.5703125" customWidth="1"/>
    <col min="5" max="5" width="7.85546875" customWidth="1"/>
    <col min="6" max="8" width="9.5703125" customWidth="1"/>
    <col min="9" max="9" width="11" customWidth="1"/>
    <col min="10" max="11" width="9.5703125" customWidth="1"/>
    <col min="12" max="13" width="11" customWidth="1"/>
    <col min="14" max="14" width="10.42578125" customWidth="1"/>
    <col min="15" max="15" width="9.7109375" customWidth="1"/>
    <col min="16" max="16" width="6.28515625" customWidth="1"/>
    <col min="17" max="17" width="15.28515625" customWidth="1"/>
  </cols>
  <sheetData>
    <row r="1" spans="1:18" ht="15.75" x14ac:dyDescent="0.25">
      <c r="O1" s="5"/>
      <c r="P1" s="5"/>
    </row>
    <row r="2" spans="1:18" ht="15.75" x14ac:dyDescent="0.25">
      <c r="O2" s="5"/>
      <c r="P2" s="5"/>
    </row>
    <row r="3" spans="1:18" x14ac:dyDescent="0.25">
      <c r="B3" s="31" t="s">
        <v>73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8" ht="54" customHeight="1" x14ac:dyDescent="0.35"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7"/>
      <c r="P4" s="7"/>
    </row>
    <row r="5" spans="1:18" x14ac:dyDescent="0.25">
      <c r="O5" s="6" t="s">
        <v>9</v>
      </c>
      <c r="P5" s="27"/>
    </row>
    <row r="6" spans="1:18" ht="45.75" customHeight="1" x14ac:dyDescent="0.25">
      <c r="A6" s="34" t="s">
        <v>8</v>
      </c>
      <c r="B6" s="36" t="s">
        <v>10</v>
      </c>
      <c r="C6" s="37" t="s">
        <v>1</v>
      </c>
      <c r="D6" s="32" t="s">
        <v>39</v>
      </c>
      <c r="E6" s="33"/>
      <c r="F6" s="33"/>
      <c r="G6" s="33"/>
      <c r="H6" s="39"/>
      <c r="I6" s="32" t="s">
        <v>17</v>
      </c>
      <c r="J6" s="33"/>
      <c r="K6" s="33"/>
      <c r="L6" s="32" t="s">
        <v>16</v>
      </c>
      <c r="M6" s="33"/>
      <c r="N6" s="33"/>
      <c r="O6" s="33"/>
      <c r="P6" s="28"/>
    </row>
    <row r="7" spans="1:18" ht="81.75" x14ac:dyDescent="0.25">
      <c r="A7" s="35"/>
      <c r="B7" s="36"/>
      <c r="C7" s="38"/>
      <c r="D7" s="1" t="s">
        <v>38</v>
      </c>
      <c r="E7" s="1" t="s">
        <v>44</v>
      </c>
      <c r="F7" s="1" t="s">
        <v>2</v>
      </c>
      <c r="G7" s="1" t="s">
        <v>3</v>
      </c>
      <c r="H7" s="1" t="s">
        <v>48</v>
      </c>
      <c r="I7" s="1" t="s">
        <v>38</v>
      </c>
      <c r="J7" s="1" t="s">
        <v>2</v>
      </c>
      <c r="K7" s="1" t="s">
        <v>3</v>
      </c>
      <c r="L7" s="1" t="s">
        <v>38</v>
      </c>
      <c r="M7" s="1" t="s">
        <v>44</v>
      </c>
      <c r="N7" s="1" t="s">
        <v>2</v>
      </c>
      <c r="O7" s="1" t="s">
        <v>3</v>
      </c>
      <c r="P7" s="29"/>
    </row>
    <row r="8" spans="1:18" x14ac:dyDescent="0.25">
      <c r="A8" s="2"/>
      <c r="B8" s="3" t="s">
        <v>0</v>
      </c>
      <c r="C8" s="3"/>
      <c r="D8" s="4">
        <f>E8+F8+G8+H8</f>
        <v>1055342.5820000002</v>
      </c>
      <c r="E8" s="4">
        <f>E11+E12+E13+E14+E15+E16+E17+E18+E19+E20+E21+E25+E26+E27+E28+E29+E30+E31+E32+E33</f>
        <v>1960.4</v>
      </c>
      <c r="F8" s="4">
        <f>F11+F12+F13+F14+F15+F16+F17+F18+F19+F20+F21+F25+F26+F27+F28+F29+F30+F31+F32+F33</f>
        <v>670038.70000000007</v>
      </c>
      <c r="G8" s="4">
        <f>G11+G12+G13+G14+G15+G16+G17+G18+G19+G20+G21+G25+G26+G27+G28+G29+G30+G31+G32+G33</f>
        <v>368715.38199999998</v>
      </c>
      <c r="H8" s="4">
        <f>H11+H12+H13+H14+H15+H16+H17+H18+H19+H20+H21+H25+H26+H27+H28+H29+H30+H31+H32</f>
        <v>14628.1</v>
      </c>
      <c r="I8" s="4">
        <f>J8+K8</f>
        <v>1096620.2399999998</v>
      </c>
      <c r="J8" s="4">
        <f>J11+J12+J13+J14+J15+J16+J17+J18+J19+J20+J21+J25+J26+J27+J28+J29+J30+J31+J32+J33</f>
        <v>675240.2</v>
      </c>
      <c r="K8" s="4">
        <f>K11+K12+K13+K14+K15+K16+K17+K18+K19+K20+K21+K25+K26+K27+K28+K29+K30+K31+K32+K33</f>
        <v>421380.03999999992</v>
      </c>
      <c r="L8" s="4">
        <f>M8+N8+O8</f>
        <v>1018280.05</v>
      </c>
      <c r="M8" s="4">
        <f>M11+M12+M13+M14+M15+M16+M17+M18+M19+M20+M21+M25+M26+M27+M28+M29+M30+M31+M32+M33</f>
        <v>1586.1999999999998</v>
      </c>
      <c r="N8" s="4">
        <f>N11+N12+N13+N14+N15+N16+N17+N18+N19+N20+N21+N25+N26+N27+N28+N29+N30+N31+N32+N33</f>
        <v>673506.10000000009</v>
      </c>
      <c r="O8" s="4">
        <f>O11+O12+O13+O14+O15+O16+O17+O18+O19+O20+O21+O25+O26+O27+O28+O29+O30+O31+O32+O33</f>
        <v>343187.75</v>
      </c>
      <c r="P8" s="30">
        <f>L8*100/D8</f>
        <v>96.488104182268259</v>
      </c>
      <c r="Q8" s="10">
        <f t="shared" ref="Q8:Q19" si="0">D8-I8</f>
        <v>-41277.657999999588</v>
      </c>
    </row>
    <row r="9" spans="1:18" x14ac:dyDescent="0.25">
      <c r="A9" s="2"/>
      <c r="B9" s="3" t="s">
        <v>74</v>
      </c>
      <c r="C9" s="3"/>
      <c r="D9" s="4">
        <f>E9+F9+G9+H9</f>
        <v>4360.0519999999997</v>
      </c>
      <c r="E9" s="4">
        <f t="shared" ref="E9:O9" si="1">E31+E32</f>
        <v>0</v>
      </c>
      <c r="F9" s="4">
        <f t="shared" si="1"/>
        <v>1300</v>
      </c>
      <c r="G9" s="4">
        <f t="shared" si="1"/>
        <v>3060.0520000000001</v>
      </c>
      <c r="H9" s="4">
        <f t="shared" si="1"/>
        <v>0</v>
      </c>
      <c r="I9" s="4">
        <f>SUM(J9:K9)</f>
        <v>4247.2</v>
      </c>
      <c r="J9" s="4">
        <f t="shared" si="1"/>
        <v>1300</v>
      </c>
      <c r="K9" s="4">
        <f t="shared" si="1"/>
        <v>2947.2</v>
      </c>
      <c r="L9" s="4">
        <f>SUM(M9:O9)</f>
        <v>4246.8999999999996</v>
      </c>
      <c r="M9" s="4">
        <f t="shared" si="1"/>
        <v>0</v>
      </c>
      <c r="N9" s="4">
        <f t="shared" si="1"/>
        <v>1300</v>
      </c>
      <c r="O9" s="4">
        <f t="shared" si="1"/>
        <v>2946.9</v>
      </c>
      <c r="P9" s="30">
        <f t="shared" ref="P9:P33" si="2">L9*100/D9</f>
        <v>97.404801594109415</v>
      </c>
      <c r="Q9" s="10"/>
    </row>
    <row r="10" spans="1:18" x14ac:dyDescent="0.25">
      <c r="A10" s="2"/>
      <c r="B10" s="3" t="s">
        <v>75</v>
      </c>
      <c r="C10" s="3"/>
      <c r="D10" s="4">
        <f>E10+F10+G10+H10</f>
        <v>1050982.53</v>
      </c>
      <c r="E10" s="4">
        <f t="shared" ref="E10:O10" si="3">E11+E12+E13+E14+E15+E16+E17+E18+E19+E20+E21+E25+E26+E27+E28+E29+E30+E33</f>
        <v>1960.4</v>
      </c>
      <c r="F10" s="4">
        <f t="shared" si="3"/>
        <v>668738.70000000007</v>
      </c>
      <c r="G10" s="4">
        <f t="shared" si="3"/>
        <v>365655.32999999996</v>
      </c>
      <c r="H10" s="4">
        <f t="shared" si="3"/>
        <v>14628.1</v>
      </c>
      <c r="I10" s="4">
        <f>SUM(J10:K10)</f>
        <v>1092373.04</v>
      </c>
      <c r="J10" s="4">
        <f t="shared" si="3"/>
        <v>673940.2</v>
      </c>
      <c r="K10" s="4">
        <f t="shared" si="3"/>
        <v>418432.83999999997</v>
      </c>
      <c r="L10" s="4">
        <f>SUM(M10:O10)</f>
        <v>1014033.1500000001</v>
      </c>
      <c r="M10" s="4">
        <f t="shared" si="3"/>
        <v>1586.1999999999998</v>
      </c>
      <c r="N10" s="4">
        <f t="shared" si="3"/>
        <v>672206.10000000009</v>
      </c>
      <c r="O10" s="4">
        <f t="shared" si="3"/>
        <v>340240.85000000003</v>
      </c>
      <c r="P10" s="30">
        <f t="shared" si="2"/>
        <v>96.484301218594013</v>
      </c>
      <c r="Q10" s="10"/>
    </row>
    <row r="11" spans="1:18" s="8" customFormat="1" ht="38.25" x14ac:dyDescent="0.25">
      <c r="A11" s="11" t="s">
        <v>56</v>
      </c>
      <c r="B11" s="24" t="s">
        <v>20</v>
      </c>
      <c r="C11" s="13" t="s">
        <v>22</v>
      </c>
      <c r="D11" s="14">
        <f t="shared" ref="D11:D32" si="4">SUM(E11:H11)</f>
        <v>70361.3</v>
      </c>
      <c r="E11" s="14">
        <v>30.9</v>
      </c>
      <c r="F11" s="15">
        <v>8221.2999999999993</v>
      </c>
      <c r="G11" s="15">
        <v>62109.1</v>
      </c>
      <c r="H11" s="15"/>
      <c r="I11" s="16">
        <f>SUM(J11:K11)</f>
        <v>70534.3</v>
      </c>
      <c r="J11" s="15">
        <v>8252.2000000000007</v>
      </c>
      <c r="K11" s="15">
        <v>62282.1</v>
      </c>
      <c r="L11" s="16">
        <f>N11+O11+M11</f>
        <v>68098.200000000012</v>
      </c>
      <c r="M11" s="16">
        <v>50.6</v>
      </c>
      <c r="N11" s="15">
        <v>8201.6</v>
      </c>
      <c r="O11" s="15">
        <v>59846</v>
      </c>
      <c r="P11" s="30">
        <f t="shared" si="2"/>
        <v>96.783601212598413</v>
      </c>
      <c r="Q11" s="10">
        <f t="shared" si="0"/>
        <v>-173</v>
      </c>
    </row>
    <row r="12" spans="1:18" s="8" customFormat="1" ht="38.25" x14ac:dyDescent="0.25">
      <c r="A12" s="11" t="s">
        <v>4</v>
      </c>
      <c r="B12" s="12" t="s">
        <v>23</v>
      </c>
      <c r="C12" s="13" t="s">
        <v>24</v>
      </c>
      <c r="D12" s="14">
        <f t="shared" si="4"/>
        <v>5393.8</v>
      </c>
      <c r="E12" s="14">
        <v>0</v>
      </c>
      <c r="F12" s="15">
        <v>0</v>
      </c>
      <c r="G12" s="15">
        <v>5393.8</v>
      </c>
      <c r="H12" s="15"/>
      <c r="I12" s="16">
        <f t="shared" ref="I12:I20" si="5">SUM(J12:K12)</f>
        <v>6046.9</v>
      </c>
      <c r="J12" s="15">
        <v>0</v>
      </c>
      <c r="K12" s="15">
        <v>6046.9</v>
      </c>
      <c r="L12" s="16">
        <f t="shared" ref="L12:L20" si="6">N12+O12+M12</f>
        <v>6033.2</v>
      </c>
      <c r="M12" s="16">
        <v>0</v>
      </c>
      <c r="N12" s="15">
        <v>0</v>
      </c>
      <c r="O12" s="15">
        <v>6033.2</v>
      </c>
      <c r="P12" s="30">
        <f t="shared" si="2"/>
        <v>111.85435129222441</v>
      </c>
      <c r="Q12" s="10">
        <f t="shared" si="0"/>
        <v>-653.09999999999945</v>
      </c>
      <c r="R12" s="8">
        <v>0</v>
      </c>
    </row>
    <row r="13" spans="1:18" s="8" customFormat="1" ht="63.75" x14ac:dyDescent="0.25">
      <c r="A13" s="11" t="s">
        <v>57</v>
      </c>
      <c r="B13" s="12" t="s">
        <v>62</v>
      </c>
      <c r="C13" s="13" t="s">
        <v>51</v>
      </c>
      <c r="D13" s="14">
        <f t="shared" si="4"/>
        <v>71</v>
      </c>
      <c r="E13" s="14">
        <v>0</v>
      </c>
      <c r="F13" s="15">
        <v>0</v>
      </c>
      <c r="G13" s="15">
        <v>71</v>
      </c>
      <c r="H13" s="15"/>
      <c r="I13" s="16">
        <f t="shared" si="5"/>
        <v>71</v>
      </c>
      <c r="J13" s="15">
        <v>0</v>
      </c>
      <c r="K13" s="15">
        <v>71</v>
      </c>
      <c r="L13" s="16">
        <f t="shared" si="6"/>
        <v>71</v>
      </c>
      <c r="M13" s="16">
        <v>0</v>
      </c>
      <c r="N13" s="15">
        <v>0</v>
      </c>
      <c r="O13" s="15">
        <v>71</v>
      </c>
      <c r="P13" s="30">
        <f t="shared" si="2"/>
        <v>100</v>
      </c>
      <c r="Q13" s="10">
        <f t="shared" si="0"/>
        <v>0</v>
      </c>
    </row>
    <row r="14" spans="1:18" s="8" customFormat="1" ht="51" x14ac:dyDescent="0.25">
      <c r="A14" s="11" t="s">
        <v>58</v>
      </c>
      <c r="B14" s="12" t="s">
        <v>71</v>
      </c>
      <c r="C14" s="13" t="s">
        <v>40</v>
      </c>
      <c r="D14" s="14">
        <f t="shared" si="4"/>
        <v>10</v>
      </c>
      <c r="E14" s="14">
        <v>0</v>
      </c>
      <c r="F14" s="15">
        <v>0</v>
      </c>
      <c r="G14" s="15">
        <v>10</v>
      </c>
      <c r="H14" s="15"/>
      <c r="I14" s="16">
        <f t="shared" si="5"/>
        <v>10</v>
      </c>
      <c r="J14" s="15">
        <v>0</v>
      </c>
      <c r="K14" s="15">
        <v>10</v>
      </c>
      <c r="L14" s="16">
        <f t="shared" si="6"/>
        <v>10</v>
      </c>
      <c r="M14" s="16">
        <v>0</v>
      </c>
      <c r="N14" s="15">
        <v>0</v>
      </c>
      <c r="O14" s="15">
        <v>10</v>
      </c>
      <c r="P14" s="30">
        <f t="shared" si="2"/>
        <v>100</v>
      </c>
      <c r="Q14" s="10">
        <f t="shared" si="0"/>
        <v>0</v>
      </c>
    </row>
    <row r="15" spans="1:18" s="8" customFormat="1" ht="51" x14ac:dyDescent="0.25">
      <c r="A15" s="11" t="s">
        <v>59</v>
      </c>
      <c r="B15" s="12" t="s">
        <v>55</v>
      </c>
      <c r="C15" s="13" t="s">
        <v>40</v>
      </c>
      <c r="D15" s="14">
        <f t="shared" si="4"/>
        <v>250</v>
      </c>
      <c r="E15" s="22">
        <v>0</v>
      </c>
      <c r="F15" s="21">
        <v>0</v>
      </c>
      <c r="G15" s="21">
        <v>250</v>
      </c>
      <c r="H15" s="21"/>
      <c r="I15" s="19">
        <f t="shared" si="5"/>
        <v>250</v>
      </c>
      <c r="J15" s="20">
        <v>0</v>
      </c>
      <c r="K15" s="21">
        <v>250</v>
      </c>
      <c r="L15" s="16">
        <f t="shared" si="6"/>
        <v>250</v>
      </c>
      <c r="M15" s="19">
        <v>0</v>
      </c>
      <c r="N15" s="21">
        <v>0</v>
      </c>
      <c r="O15" s="21">
        <v>250</v>
      </c>
      <c r="P15" s="30">
        <f t="shared" si="2"/>
        <v>100</v>
      </c>
      <c r="Q15" s="10">
        <f t="shared" si="0"/>
        <v>0</v>
      </c>
    </row>
    <row r="16" spans="1:18" s="8" customFormat="1" ht="38.25" x14ac:dyDescent="0.25">
      <c r="A16" s="11" t="s">
        <v>5</v>
      </c>
      <c r="B16" s="12" t="s">
        <v>45</v>
      </c>
      <c r="C16" s="13" t="s">
        <v>50</v>
      </c>
      <c r="D16" s="14">
        <f>SUM(E16:G16)</f>
        <v>5675</v>
      </c>
      <c r="E16" s="22">
        <v>1929.5</v>
      </c>
      <c r="F16" s="21">
        <v>1589</v>
      </c>
      <c r="G16" s="21">
        <v>2156.5</v>
      </c>
      <c r="H16" s="21">
        <v>10755.5</v>
      </c>
      <c r="I16" s="19">
        <f t="shared" si="5"/>
        <v>3554.6400000000003</v>
      </c>
      <c r="J16" s="15">
        <v>1535.7</v>
      </c>
      <c r="K16" s="21">
        <v>2018.94</v>
      </c>
      <c r="L16" s="16">
        <f t="shared" si="6"/>
        <v>3329.3</v>
      </c>
      <c r="M16" s="16">
        <v>1535.6</v>
      </c>
      <c r="N16" s="15">
        <v>0</v>
      </c>
      <c r="O16" s="21">
        <v>1793.7</v>
      </c>
      <c r="P16" s="30">
        <f t="shared" si="2"/>
        <v>58.666079295154184</v>
      </c>
      <c r="Q16" s="10">
        <f t="shared" si="0"/>
        <v>2120.3599999999997</v>
      </c>
    </row>
    <row r="17" spans="1:17" s="18" customFormat="1" ht="51" x14ac:dyDescent="0.25">
      <c r="A17" s="11" t="s">
        <v>60</v>
      </c>
      <c r="B17" s="12" t="s">
        <v>46</v>
      </c>
      <c r="C17" s="13" t="s">
        <v>52</v>
      </c>
      <c r="D17" s="14">
        <f>SUM(E17:G17)</f>
        <v>0</v>
      </c>
      <c r="E17" s="22">
        <v>0</v>
      </c>
      <c r="F17" s="21">
        <v>0</v>
      </c>
      <c r="G17" s="21">
        <v>0</v>
      </c>
      <c r="H17" s="21"/>
      <c r="I17" s="19">
        <f t="shared" si="5"/>
        <v>0</v>
      </c>
      <c r="J17" s="15">
        <v>0</v>
      </c>
      <c r="K17" s="21">
        <v>0</v>
      </c>
      <c r="L17" s="16">
        <f t="shared" si="6"/>
        <v>0</v>
      </c>
      <c r="M17" s="16">
        <v>0</v>
      </c>
      <c r="N17" s="15">
        <v>0</v>
      </c>
      <c r="O17" s="21">
        <v>0</v>
      </c>
      <c r="P17" s="30">
        <v>0</v>
      </c>
      <c r="Q17" s="17">
        <f t="shared" si="0"/>
        <v>0</v>
      </c>
    </row>
    <row r="18" spans="1:17" s="18" customFormat="1" ht="38.25" x14ac:dyDescent="0.25">
      <c r="A18" s="11" t="s">
        <v>61</v>
      </c>
      <c r="B18" s="12" t="s">
        <v>25</v>
      </c>
      <c r="C18" s="13" t="s">
        <v>26</v>
      </c>
      <c r="D18" s="14">
        <f t="shared" si="4"/>
        <v>5712.65</v>
      </c>
      <c r="E18" s="14">
        <v>0</v>
      </c>
      <c r="F18" s="15">
        <v>2298.3000000000002</v>
      </c>
      <c r="G18" s="15">
        <v>3414.35</v>
      </c>
      <c r="H18" s="15"/>
      <c r="I18" s="16">
        <f t="shared" si="5"/>
        <v>5712.8</v>
      </c>
      <c r="J18" s="15">
        <v>2298.3000000000002</v>
      </c>
      <c r="K18" s="15">
        <v>3414.5</v>
      </c>
      <c r="L18" s="16">
        <f t="shared" si="6"/>
        <v>5709.4500000000007</v>
      </c>
      <c r="M18" s="16">
        <v>0</v>
      </c>
      <c r="N18" s="15">
        <v>2298.3000000000002</v>
      </c>
      <c r="O18" s="15">
        <v>3411.15</v>
      </c>
      <c r="P18" s="30">
        <f t="shared" si="2"/>
        <v>99.943983965410126</v>
      </c>
      <c r="Q18" s="17">
        <f t="shared" si="0"/>
        <v>-0.1500000000005457</v>
      </c>
    </row>
    <row r="19" spans="1:17" s="8" customFormat="1" ht="51" x14ac:dyDescent="0.25">
      <c r="A19" s="11" t="s">
        <v>11</v>
      </c>
      <c r="B19" s="12" t="s">
        <v>32</v>
      </c>
      <c r="C19" s="13" t="s">
        <v>53</v>
      </c>
      <c r="D19" s="14">
        <f t="shared" si="4"/>
        <v>1004.8</v>
      </c>
      <c r="E19" s="14">
        <v>0</v>
      </c>
      <c r="F19" s="15">
        <v>0</v>
      </c>
      <c r="G19" s="15">
        <v>1004.8</v>
      </c>
      <c r="H19" s="15"/>
      <c r="I19" s="16">
        <f t="shared" si="5"/>
        <v>289.5</v>
      </c>
      <c r="J19" s="15">
        <v>0</v>
      </c>
      <c r="K19" s="15">
        <v>289.5</v>
      </c>
      <c r="L19" s="16">
        <f t="shared" si="6"/>
        <v>289.5</v>
      </c>
      <c r="M19" s="16">
        <v>0</v>
      </c>
      <c r="N19" s="15">
        <v>0</v>
      </c>
      <c r="O19" s="15">
        <v>289.5</v>
      </c>
      <c r="P19" s="30">
        <f t="shared" si="2"/>
        <v>28.811703821656053</v>
      </c>
      <c r="Q19" s="10">
        <f t="shared" si="0"/>
        <v>715.3</v>
      </c>
    </row>
    <row r="20" spans="1:17" s="8" customFormat="1" ht="38.25" x14ac:dyDescent="0.25">
      <c r="A20" s="11" t="s">
        <v>12</v>
      </c>
      <c r="B20" s="12" t="s">
        <v>72</v>
      </c>
      <c r="C20" s="13" t="s">
        <v>18</v>
      </c>
      <c r="D20" s="14">
        <f t="shared" si="4"/>
        <v>758442.85000000009</v>
      </c>
      <c r="E20" s="16">
        <v>0</v>
      </c>
      <c r="F20" s="16">
        <v>550241.80000000005</v>
      </c>
      <c r="G20" s="16">
        <v>208201.05</v>
      </c>
      <c r="H20" s="16"/>
      <c r="I20" s="16">
        <f t="shared" si="5"/>
        <v>788819.5</v>
      </c>
      <c r="J20" s="15">
        <v>555144</v>
      </c>
      <c r="K20" s="16">
        <v>233675.5</v>
      </c>
      <c r="L20" s="16">
        <f t="shared" si="6"/>
        <v>752674.2</v>
      </c>
      <c r="M20" s="16">
        <v>0</v>
      </c>
      <c r="N20" s="15">
        <v>555011.69999999995</v>
      </c>
      <c r="O20" s="15">
        <v>197662.5</v>
      </c>
      <c r="P20" s="30">
        <f t="shared" si="2"/>
        <v>99.23940874384931</v>
      </c>
      <c r="Q20" s="10">
        <f>D20-I20</f>
        <v>-30376.649999999907</v>
      </c>
    </row>
    <row r="21" spans="1:17" s="8" customFormat="1" ht="51" x14ac:dyDescent="0.25">
      <c r="A21" s="11" t="s">
        <v>13</v>
      </c>
      <c r="B21" s="12" t="s">
        <v>33</v>
      </c>
      <c r="C21" s="13" t="s">
        <v>34</v>
      </c>
      <c r="D21" s="14">
        <f t="shared" si="4"/>
        <v>8906.4</v>
      </c>
      <c r="E21" s="15">
        <f>E22+E23+E24</f>
        <v>0</v>
      </c>
      <c r="F21" s="15">
        <v>8087.3</v>
      </c>
      <c r="G21" s="15">
        <v>819.1</v>
      </c>
      <c r="H21" s="15"/>
      <c r="I21" s="16">
        <f>SUM(J21:K21)</f>
        <v>9435</v>
      </c>
      <c r="J21" s="15">
        <v>8499</v>
      </c>
      <c r="K21" s="15">
        <v>936</v>
      </c>
      <c r="L21" s="16">
        <f>N21+O21+M21</f>
        <v>9227.5999999999985</v>
      </c>
      <c r="M21" s="16">
        <v>0</v>
      </c>
      <c r="N21" s="15">
        <v>8494.2999999999993</v>
      </c>
      <c r="O21" s="15">
        <v>733.3</v>
      </c>
      <c r="P21" s="30">
        <f t="shared" si="2"/>
        <v>103.6063954010599</v>
      </c>
      <c r="Q21" s="10">
        <f t="shared" ref="Q21:Q30" si="7">D21-I21</f>
        <v>-528.60000000000036</v>
      </c>
    </row>
    <row r="22" spans="1:17" s="8" customFormat="1" ht="89.25" x14ac:dyDescent="0.25">
      <c r="A22" s="11"/>
      <c r="B22" s="13" t="s">
        <v>49</v>
      </c>
      <c r="C22" s="13"/>
      <c r="D22" s="14">
        <f t="shared" si="4"/>
        <v>298.5</v>
      </c>
      <c r="E22" s="14">
        <v>0</v>
      </c>
      <c r="F22" s="23">
        <v>0</v>
      </c>
      <c r="G22" s="23">
        <v>298.5</v>
      </c>
      <c r="H22" s="23"/>
      <c r="I22" s="16"/>
      <c r="J22" s="23"/>
      <c r="K22" s="23"/>
      <c r="L22" s="16"/>
      <c r="M22" s="16"/>
      <c r="N22" s="23"/>
      <c r="O22" s="23"/>
      <c r="P22" s="30"/>
      <c r="Q22" s="10">
        <f t="shared" si="7"/>
        <v>298.5</v>
      </c>
    </row>
    <row r="23" spans="1:17" s="8" customFormat="1" ht="38.25" x14ac:dyDescent="0.25">
      <c r="A23" s="11"/>
      <c r="B23" s="13" t="s">
        <v>35</v>
      </c>
      <c r="C23" s="13"/>
      <c r="D23" s="14">
        <f t="shared" si="4"/>
        <v>7437.7</v>
      </c>
      <c r="E23" s="14">
        <v>0</v>
      </c>
      <c r="F23" s="23">
        <v>7367.7</v>
      </c>
      <c r="G23" s="23">
        <v>70</v>
      </c>
      <c r="H23" s="23"/>
      <c r="I23" s="16"/>
      <c r="J23" s="23"/>
      <c r="K23" s="23"/>
      <c r="L23" s="16"/>
      <c r="M23" s="16"/>
      <c r="N23" s="23"/>
      <c r="O23" s="23"/>
      <c r="P23" s="30"/>
      <c r="Q23" s="10">
        <f t="shared" si="7"/>
        <v>7437.7</v>
      </c>
    </row>
    <row r="24" spans="1:17" s="8" customFormat="1" ht="28.5" customHeight="1" x14ac:dyDescent="0.25">
      <c r="A24" s="11"/>
      <c r="B24" s="13" t="s">
        <v>36</v>
      </c>
      <c r="C24" s="13"/>
      <c r="D24" s="14">
        <f t="shared" si="4"/>
        <v>320.7</v>
      </c>
      <c r="E24" s="14">
        <v>0</v>
      </c>
      <c r="F24" s="23">
        <v>120.7</v>
      </c>
      <c r="G24" s="23">
        <v>200</v>
      </c>
      <c r="H24" s="23"/>
      <c r="I24" s="16"/>
      <c r="J24" s="23"/>
      <c r="K24" s="23"/>
      <c r="L24" s="16"/>
      <c r="M24" s="16"/>
      <c r="N24" s="23"/>
      <c r="O24" s="23"/>
      <c r="P24" s="30"/>
      <c r="Q24" s="10">
        <f t="shared" si="7"/>
        <v>320.7</v>
      </c>
    </row>
    <row r="25" spans="1:17" s="8" customFormat="1" ht="51" x14ac:dyDescent="0.25">
      <c r="A25" s="11" t="s">
        <v>14</v>
      </c>
      <c r="B25" s="12" t="s">
        <v>19</v>
      </c>
      <c r="C25" s="13" t="s">
        <v>21</v>
      </c>
      <c r="D25" s="14">
        <f t="shared" si="4"/>
        <v>92423</v>
      </c>
      <c r="E25" s="14">
        <v>0</v>
      </c>
      <c r="F25" s="15">
        <v>87759.6</v>
      </c>
      <c r="G25" s="15">
        <v>4663.3999999999996</v>
      </c>
      <c r="H25" s="15"/>
      <c r="I25" s="16">
        <f t="shared" ref="I25:I30" si="8">SUM(J25:K25)</f>
        <v>92229.6</v>
      </c>
      <c r="J25" s="15">
        <v>87759.6</v>
      </c>
      <c r="K25" s="15">
        <v>4470</v>
      </c>
      <c r="L25" s="16">
        <f t="shared" ref="L25:L30" si="9">N25+O25+M25</f>
        <v>92212.2</v>
      </c>
      <c r="M25" s="16">
        <v>0</v>
      </c>
      <c r="N25" s="15">
        <v>87748.800000000003</v>
      </c>
      <c r="O25" s="15">
        <v>4463.3999999999996</v>
      </c>
      <c r="P25" s="30">
        <f t="shared" si="2"/>
        <v>99.77191824545838</v>
      </c>
      <c r="Q25" s="10">
        <f t="shared" si="7"/>
        <v>193.39999999999418</v>
      </c>
    </row>
    <row r="26" spans="1:17" s="8" customFormat="1" ht="38.25" x14ac:dyDescent="0.25">
      <c r="A26" s="11" t="s">
        <v>6</v>
      </c>
      <c r="B26" s="12" t="s">
        <v>27</v>
      </c>
      <c r="C26" s="13" t="s">
        <v>28</v>
      </c>
      <c r="D26" s="14">
        <f t="shared" si="4"/>
        <v>50185</v>
      </c>
      <c r="E26" s="14">
        <v>0</v>
      </c>
      <c r="F26" s="15">
        <v>340</v>
      </c>
      <c r="G26" s="15">
        <v>49845</v>
      </c>
      <c r="H26" s="15"/>
      <c r="I26" s="16">
        <f t="shared" si="8"/>
        <v>49791</v>
      </c>
      <c r="J26" s="15">
        <v>250</v>
      </c>
      <c r="K26" s="15">
        <v>49541</v>
      </c>
      <c r="L26" s="16">
        <f t="shared" si="9"/>
        <v>48967.5</v>
      </c>
      <c r="M26" s="16">
        <v>0</v>
      </c>
      <c r="N26" s="15">
        <v>250</v>
      </c>
      <c r="O26" s="15">
        <v>48717.5</v>
      </c>
      <c r="P26" s="30">
        <f t="shared" si="2"/>
        <v>97.573976287735377</v>
      </c>
      <c r="Q26" s="10">
        <f t="shared" si="7"/>
        <v>394</v>
      </c>
    </row>
    <row r="27" spans="1:17" s="8" customFormat="1" ht="51" x14ac:dyDescent="0.25">
      <c r="A27" s="11" t="s">
        <v>7</v>
      </c>
      <c r="B27" s="12" t="s">
        <v>31</v>
      </c>
      <c r="C27" s="13" t="s">
        <v>29</v>
      </c>
      <c r="D27" s="14">
        <f t="shared" si="4"/>
        <v>23233.39</v>
      </c>
      <c r="E27" s="14">
        <v>0</v>
      </c>
      <c r="F27" s="15">
        <v>8280</v>
      </c>
      <c r="G27" s="15">
        <v>14953.39</v>
      </c>
      <c r="H27" s="15"/>
      <c r="I27" s="16">
        <f t="shared" si="8"/>
        <v>51677.599999999999</v>
      </c>
      <c r="J27" s="15">
        <v>8280</v>
      </c>
      <c r="K27" s="15">
        <v>43397.599999999999</v>
      </c>
      <c r="L27" s="16">
        <f t="shared" si="9"/>
        <v>15634.9</v>
      </c>
      <c r="M27" s="16">
        <v>0</v>
      </c>
      <c r="N27" s="15">
        <v>8280</v>
      </c>
      <c r="O27" s="15">
        <v>7354.9</v>
      </c>
      <c r="P27" s="30">
        <f t="shared" si="2"/>
        <v>67.294957817176055</v>
      </c>
      <c r="Q27" s="10">
        <f t="shared" si="7"/>
        <v>-28444.21</v>
      </c>
    </row>
    <row r="28" spans="1:17" s="8" customFormat="1" ht="38.25" x14ac:dyDescent="0.25">
      <c r="A28" s="11" t="s">
        <v>15</v>
      </c>
      <c r="B28" s="12" t="s">
        <v>30</v>
      </c>
      <c r="C28" s="13" t="s">
        <v>41</v>
      </c>
      <c r="D28" s="14">
        <f t="shared" si="4"/>
        <v>13191</v>
      </c>
      <c r="E28" s="15">
        <v>0</v>
      </c>
      <c r="F28" s="15">
        <v>1921.4</v>
      </c>
      <c r="G28" s="15">
        <v>11269.6</v>
      </c>
      <c r="H28" s="15"/>
      <c r="I28" s="16">
        <f t="shared" si="8"/>
        <v>12457</v>
      </c>
      <c r="J28" s="15">
        <v>1921.4</v>
      </c>
      <c r="K28" s="15">
        <v>10535.6</v>
      </c>
      <c r="L28" s="16">
        <f t="shared" si="9"/>
        <v>10031.9</v>
      </c>
      <c r="M28" s="16">
        <v>0</v>
      </c>
      <c r="N28" s="15">
        <v>1921.4</v>
      </c>
      <c r="O28" s="15">
        <v>8110.5</v>
      </c>
      <c r="P28" s="30">
        <f t="shared" si="2"/>
        <v>76.051095443863247</v>
      </c>
      <c r="Q28" s="10">
        <f t="shared" si="7"/>
        <v>734</v>
      </c>
    </row>
    <row r="29" spans="1:17" s="8" customFormat="1" ht="40.5" customHeight="1" x14ac:dyDescent="0.25">
      <c r="A29" s="11" t="s">
        <v>42</v>
      </c>
      <c r="B29" s="12" t="s">
        <v>47</v>
      </c>
      <c r="C29" s="13" t="s">
        <v>54</v>
      </c>
      <c r="D29" s="14">
        <f t="shared" si="4"/>
        <v>4347.6000000000004</v>
      </c>
      <c r="E29" s="14">
        <v>0</v>
      </c>
      <c r="F29" s="15">
        <v>0</v>
      </c>
      <c r="G29" s="15">
        <v>475</v>
      </c>
      <c r="H29" s="15">
        <v>3872.6</v>
      </c>
      <c r="I29" s="19">
        <f t="shared" si="8"/>
        <v>475</v>
      </c>
      <c r="J29" s="15">
        <v>0</v>
      </c>
      <c r="K29" s="15">
        <v>475</v>
      </c>
      <c r="L29" s="16">
        <f t="shared" si="9"/>
        <v>475</v>
      </c>
      <c r="M29" s="16">
        <v>0</v>
      </c>
      <c r="N29" s="15">
        <v>0</v>
      </c>
      <c r="O29" s="15">
        <v>475</v>
      </c>
      <c r="P29" s="30">
        <f t="shared" si="2"/>
        <v>10.925568129542736</v>
      </c>
      <c r="Q29" s="10">
        <f t="shared" si="7"/>
        <v>3872.6000000000004</v>
      </c>
    </row>
    <row r="30" spans="1:17" s="9" customFormat="1" ht="38.25" x14ac:dyDescent="0.25">
      <c r="A30" s="11" t="s">
        <v>43</v>
      </c>
      <c r="B30" s="12" t="s">
        <v>37</v>
      </c>
      <c r="C30" s="13" t="s">
        <v>50</v>
      </c>
      <c r="D30" s="14">
        <f t="shared" si="4"/>
        <v>0</v>
      </c>
      <c r="E30" s="14">
        <v>0</v>
      </c>
      <c r="F30" s="15">
        <v>0</v>
      </c>
      <c r="G30" s="15">
        <v>0</v>
      </c>
      <c r="H30" s="15"/>
      <c r="I30" s="16">
        <f t="shared" si="8"/>
        <v>0</v>
      </c>
      <c r="J30" s="15">
        <v>0</v>
      </c>
      <c r="K30" s="15">
        <v>0</v>
      </c>
      <c r="L30" s="16">
        <f t="shared" si="9"/>
        <v>0</v>
      </c>
      <c r="M30" s="16">
        <v>0</v>
      </c>
      <c r="N30" s="15">
        <v>0</v>
      </c>
      <c r="O30" s="15">
        <v>0</v>
      </c>
      <c r="P30" s="30">
        <v>0</v>
      </c>
      <c r="Q30" s="10">
        <f t="shared" si="7"/>
        <v>0</v>
      </c>
    </row>
    <row r="31" spans="1:17" s="8" customFormat="1" ht="38.25" x14ac:dyDescent="0.25">
      <c r="A31" s="11" t="s">
        <v>63</v>
      </c>
      <c r="B31" s="12" t="s">
        <v>64</v>
      </c>
      <c r="C31" s="26" t="s">
        <v>65</v>
      </c>
      <c r="D31" s="14">
        <f t="shared" si="4"/>
        <v>130</v>
      </c>
      <c r="E31" s="14">
        <v>0</v>
      </c>
      <c r="F31" s="15">
        <v>0</v>
      </c>
      <c r="G31" s="15">
        <v>130</v>
      </c>
      <c r="H31" s="15"/>
      <c r="I31" s="16">
        <f>SUM(J31:K31)</f>
        <v>17.100000000000001</v>
      </c>
      <c r="J31" s="15">
        <v>0</v>
      </c>
      <c r="K31" s="15">
        <v>17.100000000000001</v>
      </c>
      <c r="L31" s="16">
        <f>N31+O31+M31</f>
        <v>17.100000000000001</v>
      </c>
      <c r="M31" s="15">
        <v>0</v>
      </c>
      <c r="N31" s="15">
        <v>0</v>
      </c>
      <c r="O31" s="15">
        <v>17.100000000000001</v>
      </c>
      <c r="P31" s="30">
        <f t="shared" si="2"/>
        <v>13.153846153846155</v>
      </c>
    </row>
    <row r="32" spans="1:17" s="8" customFormat="1" ht="26.25" x14ac:dyDescent="0.25">
      <c r="A32" s="11" t="s">
        <v>66</v>
      </c>
      <c r="B32" s="25" t="s">
        <v>67</v>
      </c>
      <c r="C32" s="13" t="s">
        <v>68</v>
      </c>
      <c r="D32" s="14">
        <f t="shared" si="4"/>
        <v>4230.0519999999997</v>
      </c>
      <c r="E32" s="14">
        <v>0</v>
      </c>
      <c r="F32" s="15">
        <v>1300</v>
      </c>
      <c r="G32" s="15">
        <v>2930.0520000000001</v>
      </c>
      <c r="H32" s="15"/>
      <c r="I32" s="16">
        <f>SUM(J32:K32)</f>
        <v>4230.1000000000004</v>
      </c>
      <c r="J32" s="15">
        <v>1300</v>
      </c>
      <c r="K32" s="15">
        <v>2930.1</v>
      </c>
      <c r="L32" s="16">
        <f>N32+O32+M32</f>
        <v>4229.8</v>
      </c>
      <c r="M32" s="15">
        <v>0</v>
      </c>
      <c r="N32" s="15">
        <v>1300</v>
      </c>
      <c r="O32" s="15">
        <v>2929.8</v>
      </c>
      <c r="P32" s="30">
        <f t="shared" si="2"/>
        <v>99.994042626426349</v>
      </c>
    </row>
    <row r="33" spans="1:16" ht="38.25" x14ac:dyDescent="0.25">
      <c r="A33" s="11" t="s">
        <v>69</v>
      </c>
      <c r="B33" s="25" t="s">
        <v>70</v>
      </c>
      <c r="C33" s="13" t="s">
        <v>18</v>
      </c>
      <c r="D33" s="14">
        <f>SUM(E33:H33)</f>
        <v>1019.24</v>
      </c>
      <c r="E33" s="14">
        <v>0</v>
      </c>
      <c r="F33" s="15">
        <v>0</v>
      </c>
      <c r="G33" s="15">
        <v>1019.24</v>
      </c>
      <c r="H33" s="15"/>
      <c r="I33" s="16">
        <f>SUM(J33:K33)</f>
        <v>1019.2</v>
      </c>
      <c r="J33" s="15">
        <v>0</v>
      </c>
      <c r="K33" s="15">
        <v>1019.2</v>
      </c>
      <c r="L33" s="16">
        <f>N33+O33+M33</f>
        <v>1019.2</v>
      </c>
      <c r="M33" s="15">
        <v>0</v>
      </c>
      <c r="N33" s="15">
        <v>0</v>
      </c>
      <c r="O33" s="15">
        <v>1019.2</v>
      </c>
      <c r="P33" s="30">
        <f t="shared" si="2"/>
        <v>99.99607550724069</v>
      </c>
    </row>
  </sheetData>
  <mergeCells count="7">
    <mergeCell ref="B3:N4"/>
    <mergeCell ref="I6:K6"/>
    <mergeCell ref="L6:O6"/>
    <mergeCell ref="A6:A7"/>
    <mergeCell ref="B6:B7"/>
    <mergeCell ref="C6:C7"/>
    <mergeCell ref="D6:H6"/>
  </mergeCells>
  <pageMargins left="0.11811023622047245" right="0.11811023622047245" top="0.15748031496062992" bottom="0.15748031496062992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Пользователь Windows</cp:lastModifiedBy>
  <cp:lastPrinted>2018-03-22T12:32:56Z</cp:lastPrinted>
  <dcterms:created xsi:type="dcterms:W3CDTF">2015-05-06T10:52:02Z</dcterms:created>
  <dcterms:modified xsi:type="dcterms:W3CDTF">2018-03-29T07:20:10Z</dcterms:modified>
</cp:coreProperties>
</file>