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Documents\Уч.планы ФГОС-3\2024-2025\Преподаватели начальных классов\"/>
    </mc:Choice>
  </mc:AlternateContent>
  <bookViews>
    <workbookView xWindow="0" yWindow="0" windowWidth="21570" windowHeight="7485"/>
  </bookViews>
  <sheets>
    <sheet name="Макет по спец 44.02.01 СПТ" sheetId="1" r:id="rId1"/>
    <sheet name="Пример УП" sheetId="4" r:id="rId2"/>
  </sheets>
  <definedNames>
    <definedName name="_ftn1" localSheetId="0">'Макет по спец 44.02.01 СПТ'!#REF!</definedName>
    <definedName name="_ftn1" localSheetId="1">'Пример УП'!#REF!</definedName>
    <definedName name="_ftn2" localSheetId="0">'Макет по спец 44.02.01 СПТ'!#REF!</definedName>
    <definedName name="_ftn2" localSheetId="1">'Пример УП'!#REF!</definedName>
    <definedName name="_ftn3" localSheetId="0">'Макет по спец 44.02.01 СПТ'!#REF!</definedName>
    <definedName name="_ftn3" localSheetId="1">'Пример УП'!#REF!</definedName>
    <definedName name="_ftn4" localSheetId="0">'Макет по спец 44.02.01 СПТ'!#REF!</definedName>
    <definedName name="_ftn4" localSheetId="1">'Пример УП'!#REF!</definedName>
    <definedName name="_ftn5" localSheetId="0">'Макет по спец 44.02.01 СПТ'!#REF!</definedName>
    <definedName name="_ftn5" localSheetId="1">'Пример УП'!#REF!</definedName>
    <definedName name="_ftn6" localSheetId="0">'Макет по спец 44.02.01 СПТ'!#REF!</definedName>
    <definedName name="_ftn6" localSheetId="1">'Пример УП'!#REF!</definedName>
    <definedName name="_ftn7" localSheetId="0">'Макет по спец 44.02.01 СПТ'!#REF!</definedName>
    <definedName name="_ftn7" localSheetId="1">'Пример УП'!#REF!</definedName>
    <definedName name="_ftnref1" localSheetId="0">'Макет по спец 44.02.01 СПТ'!$D$3</definedName>
    <definedName name="_ftnref1" localSheetId="1">'Пример УП'!$E$4</definedName>
    <definedName name="_ftnref2" localSheetId="0">'Макет по спец 44.02.01 СПТ'!$G$4</definedName>
    <definedName name="_ftnref2" localSheetId="1">'Пример УП'!$H$5</definedName>
    <definedName name="_ftnref3" localSheetId="0">'Макет по спец 44.02.01 СПТ'!$I$4</definedName>
    <definedName name="_ftnref3" localSheetId="1">'Пример УП'!$J$5</definedName>
    <definedName name="_ftnref4" localSheetId="0">'Макет по спец 44.02.01 СПТ'!$J$4</definedName>
    <definedName name="_ftnref4" localSheetId="1">'Пример УП'!$K$5</definedName>
    <definedName name="_ftnref7" localSheetId="0">'Макет по спец 44.02.01 СПТ'!#REF!</definedName>
    <definedName name="_ftnref7" localSheetId="1">'Пример УП'!$E$54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0" i="1" l="1"/>
  <c r="M5" i="1" s="1"/>
  <c r="N90" i="1"/>
  <c r="F90" i="1"/>
  <c r="G90" i="1"/>
  <c r="H90" i="1"/>
  <c r="I90" i="1"/>
  <c r="J90" i="1"/>
  <c r="K90" i="1"/>
  <c r="E90" i="1"/>
  <c r="F91" i="1"/>
  <c r="G91" i="1"/>
  <c r="H91" i="1"/>
  <c r="I91" i="1"/>
  <c r="J91" i="1"/>
  <c r="K91" i="1"/>
  <c r="E91" i="1"/>
  <c r="G88" i="1"/>
  <c r="F21" i="1"/>
  <c r="G21" i="1"/>
  <c r="H21" i="1"/>
  <c r="I21" i="1"/>
  <c r="J21" i="1"/>
  <c r="K21" i="1"/>
  <c r="L21" i="1"/>
  <c r="M21" i="1"/>
  <c r="N21" i="1"/>
  <c r="N79" i="1"/>
  <c r="N78" i="1" s="1"/>
  <c r="I82" i="1"/>
  <c r="N75" i="1"/>
  <c r="G79" i="1"/>
  <c r="G78" i="1" s="1"/>
  <c r="M78" i="1"/>
  <c r="K78" i="1"/>
  <c r="J78" i="1"/>
  <c r="I78" i="1"/>
  <c r="H78" i="1"/>
  <c r="F78" i="1"/>
  <c r="E78" i="1"/>
  <c r="M49" i="1"/>
  <c r="M50" i="1"/>
  <c r="M51" i="1"/>
  <c r="M52" i="1"/>
  <c r="M53" i="1"/>
  <c r="M54" i="1"/>
  <c r="M55" i="1"/>
  <c r="M56" i="1"/>
  <c r="M57" i="1"/>
  <c r="M58" i="1"/>
  <c r="M59" i="1"/>
  <c r="M29" i="1"/>
  <c r="N29" i="1"/>
  <c r="H29" i="1"/>
  <c r="I29" i="1"/>
  <c r="J29" i="1"/>
  <c r="K29" i="1"/>
  <c r="F83" i="1" l="1"/>
  <c r="F84" i="1"/>
  <c r="F85" i="1"/>
  <c r="H82" i="1"/>
  <c r="J82" i="1"/>
  <c r="L82" i="1"/>
  <c r="L46" i="1" s="1"/>
  <c r="M82" i="1"/>
  <c r="N82" i="1"/>
  <c r="G84" i="1"/>
  <c r="E82" i="1"/>
  <c r="G85" i="1"/>
  <c r="G86" i="1"/>
  <c r="G87" i="1"/>
  <c r="G83" i="1"/>
  <c r="G82" i="1" l="1"/>
  <c r="F82" i="1"/>
  <c r="G66" i="1"/>
  <c r="E49" i="1"/>
  <c r="G47" i="1"/>
  <c r="H47" i="1"/>
  <c r="I47" i="1"/>
  <c r="J47" i="1"/>
  <c r="K47" i="1"/>
  <c r="M47" i="1"/>
  <c r="N47" i="1"/>
  <c r="F48" i="1"/>
  <c r="F49" i="1"/>
  <c r="F50" i="1"/>
  <c r="F51" i="1"/>
  <c r="F52" i="1"/>
  <c r="F53" i="1"/>
  <c r="F54" i="1"/>
  <c r="F55" i="1"/>
  <c r="F56" i="1"/>
  <c r="F57" i="1"/>
  <c r="F74" i="1"/>
  <c r="H74" i="1"/>
  <c r="I74" i="1"/>
  <c r="J74" i="1"/>
  <c r="K74" i="1"/>
  <c r="M74" i="1"/>
  <c r="N74" i="1"/>
  <c r="E74" i="1"/>
  <c r="G76" i="1"/>
  <c r="G77" i="1"/>
  <c r="F70" i="1"/>
  <c r="H70" i="1"/>
  <c r="I70" i="1"/>
  <c r="J70" i="1"/>
  <c r="K70" i="1"/>
  <c r="M70" i="1"/>
  <c r="N70" i="1"/>
  <c r="E70" i="1"/>
  <c r="G72" i="1"/>
  <c r="H64" i="1"/>
  <c r="I64" i="1"/>
  <c r="J64" i="1"/>
  <c r="K64" i="1"/>
  <c r="E64" i="1"/>
  <c r="N64" i="1"/>
  <c r="M64" i="1"/>
  <c r="F66" i="1"/>
  <c r="F65" i="1"/>
  <c r="K60" i="1"/>
  <c r="G67" i="1"/>
  <c r="G68" i="1"/>
  <c r="G65" i="1"/>
  <c r="N60" i="1"/>
  <c r="M60" i="1"/>
  <c r="F60" i="1"/>
  <c r="G60" i="1"/>
  <c r="H60" i="1"/>
  <c r="I60" i="1"/>
  <c r="J60" i="1"/>
  <c r="E60" i="1"/>
  <c r="E50" i="1"/>
  <c r="E51" i="1"/>
  <c r="E52" i="1"/>
  <c r="E53" i="1"/>
  <c r="E54" i="1"/>
  <c r="E55" i="1"/>
  <c r="E56" i="1"/>
  <c r="E57" i="1"/>
  <c r="E58" i="1"/>
  <c r="E48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30" i="1"/>
  <c r="E23" i="1"/>
  <c r="E24" i="1"/>
  <c r="E25" i="1"/>
  <c r="E26" i="1"/>
  <c r="E27" i="1"/>
  <c r="E28" i="1"/>
  <c r="E22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30" i="1"/>
  <c r="G44" i="1"/>
  <c r="I46" i="1" l="1"/>
  <c r="K46" i="1"/>
  <c r="J46" i="1"/>
  <c r="H46" i="1"/>
  <c r="M46" i="1"/>
  <c r="N46" i="1"/>
  <c r="E21" i="1"/>
  <c r="F64" i="1"/>
  <c r="G74" i="1"/>
  <c r="E44" i="1"/>
  <c r="E29" i="1" s="1"/>
  <c r="G29" i="1"/>
  <c r="F29" i="1"/>
  <c r="G70" i="1"/>
  <c r="F47" i="1"/>
  <c r="F46" i="1" s="1"/>
  <c r="E47" i="1"/>
  <c r="E46" i="1" s="1"/>
  <c r="G64" i="1"/>
  <c r="G46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7" i="1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7" i="1"/>
  <c r="H6" i="1"/>
  <c r="I6" i="1"/>
  <c r="J6" i="1"/>
  <c r="K6" i="1"/>
  <c r="F6" i="1"/>
  <c r="G6" i="1"/>
  <c r="E20" i="1"/>
  <c r="E6" i="1" l="1"/>
  <c r="N5" i="1" s="1"/>
  <c r="M6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O6" i="4" l="1"/>
  <c r="F82" i="4"/>
  <c r="F8" i="4"/>
  <c r="H8" i="4"/>
  <c r="F78" i="4"/>
  <c r="F74" i="4"/>
  <c r="F73" i="4" s="1"/>
  <c r="F70" i="4"/>
  <c r="F69" i="4" s="1"/>
  <c r="F64" i="4"/>
  <c r="F65" i="4"/>
  <c r="F66" i="4"/>
  <c r="F67" i="4"/>
  <c r="F68" i="4"/>
  <c r="F63" i="4"/>
  <c r="F58" i="4"/>
  <c r="F51" i="4"/>
  <c r="F50" i="4" s="1"/>
  <c r="F44" i="4"/>
  <c r="F38" i="4"/>
  <c r="F36" i="4" s="1"/>
  <c r="F37" i="4"/>
  <c r="F16" i="4"/>
  <c r="F17" i="4"/>
  <c r="F18" i="4"/>
  <c r="F19" i="4"/>
  <c r="F15" i="4"/>
  <c r="F9" i="4"/>
  <c r="F10" i="4"/>
  <c r="F11" i="4"/>
  <c r="F12" i="4"/>
  <c r="F13" i="4"/>
  <c r="H51" i="4"/>
  <c r="H44" i="4"/>
  <c r="H13" i="4"/>
  <c r="H12" i="4"/>
  <c r="H9" i="4"/>
  <c r="H38" i="4"/>
  <c r="H37" i="4"/>
  <c r="H69" i="4"/>
  <c r="H73" i="4"/>
  <c r="H62" i="4" s="1"/>
  <c r="H77" i="4"/>
  <c r="O69" i="4"/>
  <c r="O73" i="4"/>
  <c r="O77" i="4"/>
  <c r="G73" i="4"/>
  <c r="I73" i="4"/>
  <c r="J73" i="4"/>
  <c r="K73" i="4"/>
  <c r="L73" i="4"/>
  <c r="N36" i="4"/>
  <c r="N14" i="4"/>
  <c r="N7" i="4"/>
  <c r="F77" i="4"/>
  <c r="F57" i="4"/>
  <c r="F43" i="4"/>
  <c r="F62" i="4" l="1"/>
  <c r="O62" i="4"/>
  <c r="F35" i="4"/>
  <c r="H50" i="4" l="1"/>
  <c r="H43" i="4"/>
  <c r="N77" i="4"/>
  <c r="L77" i="4"/>
  <c r="K77" i="4"/>
  <c r="J77" i="4"/>
  <c r="I77" i="4"/>
  <c r="I62" i="4" s="1"/>
  <c r="G77" i="4"/>
  <c r="N73" i="4"/>
  <c r="N69" i="4"/>
  <c r="L69" i="4"/>
  <c r="L62" i="4" s="1"/>
  <c r="K69" i="4"/>
  <c r="J69" i="4"/>
  <c r="J62" i="4" s="1"/>
  <c r="I69" i="4"/>
  <c r="G69" i="4"/>
  <c r="O57" i="4"/>
  <c r="N57" i="4"/>
  <c r="L57" i="4"/>
  <c r="K57" i="4"/>
  <c r="J57" i="4"/>
  <c r="I57" i="4"/>
  <c r="H57" i="4"/>
  <c r="G57" i="4"/>
  <c r="O50" i="4"/>
  <c r="N50" i="4"/>
  <c r="L50" i="4"/>
  <c r="K50" i="4"/>
  <c r="J50" i="4"/>
  <c r="I50" i="4"/>
  <c r="G50" i="4"/>
  <c r="O43" i="4"/>
  <c r="N43" i="4"/>
  <c r="L43" i="4"/>
  <c r="K43" i="4"/>
  <c r="J43" i="4"/>
  <c r="I43" i="4"/>
  <c r="G43" i="4"/>
  <c r="O36" i="4"/>
  <c r="L36" i="4"/>
  <c r="K36" i="4"/>
  <c r="J36" i="4"/>
  <c r="I36" i="4"/>
  <c r="G36" i="4"/>
  <c r="O14" i="4"/>
  <c r="L14" i="4"/>
  <c r="K14" i="4"/>
  <c r="J14" i="4"/>
  <c r="I14" i="4"/>
  <c r="G14" i="4"/>
  <c r="F14" i="4"/>
  <c r="O7" i="4"/>
  <c r="L7" i="4"/>
  <c r="K7" i="4"/>
  <c r="J7" i="4"/>
  <c r="I7" i="4"/>
  <c r="G7" i="4"/>
  <c r="N62" i="4" l="1"/>
  <c r="K62" i="4"/>
  <c r="N35" i="4"/>
  <c r="I35" i="4"/>
  <c r="I82" i="4" s="1"/>
  <c r="G62" i="4"/>
  <c r="H36" i="4"/>
  <c r="H35" i="4" s="1"/>
  <c r="H14" i="4"/>
  <c r="L35" i="4"/>
  <c r="L82" i="4" s="1"/>
  <c r="J35" i="4"/>
  <c r="G35" i="4"/>
  <c r="K35" i="4"/>
  <c r="O35" i="4"/>
  <c r="O82" i="4" s="1"/>
  <c r="K82" i="4" l="1"/>
  <c r="G82" i="4"/>
  <c r="N82" i="4"/>
  <c r="J82" i="4"/>
  <c r="F7" i="4"/>
  <c r="N6" i="4" l="1"/>
  <c r="H7" i="4"/>
  <c r="H82" i="4" s="1"/>
</calcChain>
</file>

<file path=xl/sharedStrings.xml><?xml version="1.0" encoding="utf-8"?>
<sst xmlns="http://schemas.openxmlformats.org/spreadsheetml/2006/main" count="337" uniqueCount="219">
  <si>
    <t>Индекс</t>
  </si>
  <si>
    <t>Всего</t>
  </si>
  <si>
    <t>В т.ч. в форме практической подготовки</t>
  </si>
  <si>
    <t>Объем образовательной программы в академических часах</t>
  </si>
  <si>
    <t>Курс</t>
  </si>
  <si>
    <t>Практики</t>
  </si>
  <si>
    <t>Промежуточная аттестация</t>
  </si>
  <si>
    <t>ОП.00</t>
  </si>
  <si>
    <t>Общепрофессиональный цикл</t>
  </si>
  <si>
    <t>ОП.01</t>
  </si>
  <si>
    <t>П.00</t>
  </si>
  <si>
    <t>Профессиональный цикл</t>
  </si>
  <si>
    <t>ПМ.01</t>
  </si>
  <si>
    <t xml:space="preserve">Наименование профессионального модуля </t>
  </si>
  <si>
    <t>МДК.01.01</t>
  </si>
  <si>
    <t>Наименование МДК</t>
  </si>
  <si>
    <t>МДК.01.02</t>
  </si>
  <si>
    <t>УП.01</t>
  </si>
  <si>
    <t>Учебная практика</t>
  </si>
  <si>
    <t>ПП.01</t>
  </si>
  <si>
    <t>Производственная практика</t>
  </si>
  <si>
    <t>ДПБ</t>
  </si>
  <si>
    <t>ОП.0Х</t>
  </si>
  <si>
    <t>ГИА.00</t>
  </si>
  <si>
    <t>Государственная итоговая аттестация</t>
  </si>
  <si>
    <t>Итого:</t>
  </si>
  <si>
    <t>Наименование</t>
  </si>
  <si>
    <t>Учебные занятия</t>
  </si>
  <si>
    <t>Курсовой проект (работа)</t>
  </si>
  <si>
    <t>Самостоятельная работа</t>
  </si>
  <si>
    <t>СГ.00</t>
  </si>
  <si>
    <t>Социально-гуманитарный цикл</t>
  </si>
  <si>
    <t>СГ.01</t>
  </si>
  <si>
    <t>История России</t>
  </si>
  <si>
    <t>СГ.02</t>
  </si>
  <si>
    <t>Иностранный язык в
профессиональной деятельности</t>
  </si>
  <si>
    <t>СГ.03</t>
  </si>
  <si>
    <t>Безопасность жизнедеятельности</t>
  </si>
  <si>
    <t>СГ.04</t>
  </si>
  <si>
    <t>Физическая культура</t>
  </si>
  <si>
    <t>СГ.05</t>
  </si>
  <si>
    <t xml:space="preserve">Основы бережливого производства </t>
  </si>
  <si>
    <t>СГ.06</t>
  </si>
  <si>
    <t xml:space="preserve">Основы финансовой грамотности 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</si>
  <si>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</si>
  <si>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</si>
  <si>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</si>
  <si>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</si>
  <si>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</si>
  <si>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</si>
  <si>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</si>
  <si>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</si>
  <si>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ОП.10</t>
  </si>
  <si>
    <t>ОП.11</t>
  </si>
  <si>
    <t>ОП.12</t>
  </si>
  <si>
    <t>ОП.13</t>
  </si>
  <si>
    <t>ОП.14</t>
  </si>
  <si>
    <t>ОП.15</t>
  </si>
  <si>
    <t>ОП.16</t>
  </si>
  <si>
    <t>ОП.17</t>
  </si>
  <si>
    <t>ОП.18</t>
  </si>
  <si>
    <t>ОП.19</t>
  </si>
  <si>
    <t>ОП.20</t>
  </si>
  <si>
    <t>ПМ.02</t>
  </si>
  <si>
    <t>МДК.02.01</t>
  </si>
  <si>
    <t>МДК.02.02</t>
  </si>
  <si>
    <t>МДК.01.03</t>
  </si>
  <si>
    <t>МДК.01.04</t>
  </si>
  <si>
    <t>МДК.02.03</t>
  </si>
  <si>
    <t>МДК.02.04</t>
  </si>
  <si>
    <t>УП.02</t>
  </si>
  <si>
    <t>ПП.02</t>
  </si>
  <si>
    <t>ПМ.03</t>
  </si>
  <si>
    <t>МДК.03.01</t>
  </si>
  <si>
    <t>МДК.03.02</t>
  </si>
  <si>
    <t>МДК.03.03</t>
  </si>
  <si>
    <t>МДК.03.04</t>
  </si>
  <si>
    <t>УП.03</t>
  </si>
  <si>
    <t>ПП.03</t>
  </si>
  <si>
    <t>МДК.ХХ.02</t>
  </si>
  <si>
    <t>Коммуникативные технологии в профессиональной деятельности</t>
  </si>
  <si>
    <t xml:space="preserve">Процессы и аппараты </t>
  </si>
  <si>
    <t xml:space="preserve">Метрология и стандартизация </t>
  </si>
  <si>
    <t>Автоматизация технологических процессов</t>
  </si>
  <si>
    <t>Прикладные компьютерные программы в профессиональной деятельности</t>
  </si>
  <si>
    <t>Физическая, аналитическая, коллоидная химия</t>
  </si>
  <si>
    <t>Анатомия и физиология сельскохозяйственных животных</t>
  </si>
  <si>
    <t>Биохимия мяса и мясных продуктов</t>
  </si>
  <si>
    <t>Микробиология, санитария и гигиена в пищевом производстве</t>
  </si>
  <si>
    <t>Охрана труда</t>
  </si>
  <si>
    <t>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мясного сырья</t>
  </si>
  <si>
    <t>Процессы производства продукции на автоматизированных технологических линиях производства пищевой продукции из мясного сырья</t>
  </si>
  <si>
    <t>Выполнение работ по одной или нескольким профессиям рабочих, должностям служащих</t>
  </si>
  <si>
    <t xml:space="preserve">Выполнение работ по одной или нескольким профессиям рабочих, должностям служащих: профессия Составитель фарша                                    </t>
  </si>
  <si>
    <t>Обеспечение безопасности, прослеживаемости и качества пищевой продукции из мясного сырья на всех этапах ее производства и обращения на рынке</t>
  </si>
  <si>
    <t>Обеспечение деятельности структурного подразделения</t>
  </si>
  <si>
    <t>Контроль качества мясного сырья, полуфабрикатов и готовой мясной продукции</t>
  </si>
  <si>
    <t>Организация работы структурного подразделения</t>
  </si>
  <si>
    <t>ПМ.04</t>
  </si>
  <si>
    <t>МДК.04.01</t>
  </si>
  <si>
    <t>УП.04</t>
  </si>
  <si>
    <t>ПП.04</t>
  </si>
  <si>
    <t xml:space="preserve">Выполнение работ по одной или нескольким профессиям рабочих, должностям служащих: профессия Изготовитель полуфабрикатов из мяса птицы </t>
  </si>
  <si>
    <t xml:space="preserve">Выполнение работ по одной или нескольким профессиям рабочих, должностям служащих: профессия Формовщик колбасных изделий     </t>
  </si>
  <si>
    <t>ПМ.05</t>
  </si>
  <si>
    <t>МДК.05.01</t>
  </si>
  <si>
    <t>ПМ.06</t>
  </si>
  <si>
    <t>МДК.06.01</t>
  </si>
  <si>
    <t>УП.06</t>
  </si>
  <si>
    <t>ПП.06</t>
  </si>
  <si>
    <t>Искусственный интеллект на предприятиях пищевой и перерабатывающей отрасли</t>
  </si>
  <si>
    <t>ОП. 0Х</t>
  </si>
  <si>
    <t>Выполнение работ по одной или нескольким профессиям рабочих, должностям служащих: профессия Изготовитель полуфабрикатов из мяса</t>
  </si>
  <si>
    <t>ПМ.07</t>
  </si>
  <si>
    <t>МДК.07.01</t>
  </si>
  <si>
    <t>УП.07</t>
  </si>
  <si>
    <t>ПП.07</t>
  </si>
  <si>
    <t>ПМ.02н</t>
  </si>
  <si>
    <t>ПМ.01н</t>
  </si>
  <si>
    <t xml:space="preserve">Обязательная часть, ак.ч.
</t>
  </si>
  <si>
    <t xml:space="preserve">Вариативная часть, ак.ч.
</t>
  </si>
  <si>
    <t>Объём образовательной программы, ак.ч.</t>
  </si>
  <si>
    <r>
      <t xml:space="preserve">Дополнительный профессиональный блок, включая цифровой модуль по запросу отрасли и (или) работодателя 
Наименование организации-работодателя
</t>
    </r>
    <r>
      <rPr>
        <b/>
        <sz val="10"/>
        <color rgb="FFFF0000"/>
        <rFont val="Times New Roman"/>
        <family val="1"/>
        <charset val="204"/>
      </rPr>
      <t>(не менее 50% объема вариативной части)</t>
    </r>
  </si>
  <si>
    <t xml:space="preserve">ООД 01 </t>
  </si>
  <si>
    <t xml:space="preserve">Русский язык </t>
  </si>
  <si>
    <t>ООД 02</t>
  </si>
  <si>
    <t>Литература</t>
  </si>
  <si>
    <t>ООД 03</t>
  </si>
  <si>
    <t xml:space="preserve">История </t>
  </si>
  <si>
    <t>ООД 04</t>
  </si>
  <si>
    <t xml:space="preserve">Обществознание </t>
  </si>
  <si>
    <t>ООД 05</t>
  </si>
  <si>
    <t>География</t>
  </si>
  <si>
    <t>ООД 06</t>
  </si>
  <si>
    <t xml:space="preserve">Иностранный язык </t>
  </si>
  <si>
    <t>ООД 07</t>
  </si>
  <si>
    <t>ООД 08</t>
  </si>
  <si>
    <t>ООД 09</t>
  </si>
  <si>
    <t>ООД 10</t>
  </si>
  <si>
    <t>ООД 11</t>
  </si>
  <si>
    <t>ООД 12</t>
  </si>
  <si>
    <t>Химия</t>
  </si>
  <si>
    <t>ООД 13</t>
  </si>
  <si>
    <t>Биология</t>
  </si>
  <si>
    <t>УД01</t>
  </si>
  <si>
    <t>Основы проектной деятельности (индивидуальный проект)</t>
  </si>
  <si>
    <t>Математика</t>
  </si>
  <si>
    <t>Информатика</t>
  </si>
  <si>
    <t>Физика</t>
  </si>
  <si>
    <t>БЛОК общеобразовательных дисциплин</t>
  </si>
  <si>
    <t>Основы безопасности и защиты Родины</t>
  </si>
  <si>
    <t>Иностранный язык в профессиональной деятельности</t>
  </si>
  <si>
    <t>Основы финансовой грамотности</t>
  </si>
  <si>
    <t>Мировая художественная культура</t>
  </si>
  <si>
    <t>СГ.07</t>
  </si>
  <si>
    <t>Культура и история родного края</t>
  </si>
  <si>
    <t>2,3</t>
  </si>
  <si>
    <t>Основы педагогики</t>
  </si>
  <si>
    <t>Основы психологии</t>
  </si>
  <si>
    <t>Основы обучения лиц с особыми образовательными потребностями</t>
  </si>
  <si>
    <t>Русский язык и культура профессиональной коммуникации педагога</t>
  </si>
  <si>
    <t>Возрастная анатомия, физиология и гигиена</t>
  </si>
  <si>
    <t>Проектная и исследовательская деятельность в профессиональной сфере</t>
  </si>
  <si>
    <t>Информатика и информационно-коммуникационные технологии в профессиональной деятельности</t>
  </si>
  <si>
    <t>Математика в профессиональной деятельности учителя</t>
  </si>
  <si>
    <t>Возрастная психология</t>
  </si>
  <si>
    <t>Педагогическая психология</t>
  </si>
  <si>
    <t>Психология общения</t>
  </si>
  <si>
    <t>Правовое обеспечение профессиональной деятельности</t>
  </si>
  <si>
    <t>Основы педагогического мастерства</t>
  </si>
  <si>
    <t xml:space="preserve">Основы специальной педагогики и психологии </t>
  </si>
  <si>
    <t>Основы каллиграфии</t>
  </si>
  <si>
    <t>Теоретические основы организации обучения в начальных классах</t>
  </si>
  <si>
    <t>Русский язык с методикой преподавания</t>
  </si>
  <si>
    <t>Детская литература с практикумом по выразительному чтению</t>
  </si>
  <si>
    <t>Теоретические основы начального курса математики с методикой преподавания</t>
  </si>
  <si>
    <t>МДК.01.05</t>
  </si>
  <si>
    <t>Естествознание с методикой преподавания</t>
  </si>
  <si>
    <t>МДК.01.06</t>
  </si>
  <si>
    <t>Обществознание с методикой преподавания</t>
  </si>
  <si>
    <t>МДК.01.07</t>
  </si>
  <si>
    <t>Методика обучения технологии с практикумом</t>
  </si>
  <si>
    <t>МДК.01.08</t>
  </si>
  <si>
    <t>Теория и методика физического воспитания с практикумом</t>
  </si>
  <si>
    <t>МДК 01.09</t>
  </si>
  <si>
    <t>Теоретические и прикладные аспекты методической работы учителя начальных классов</t>
  </si>
  <si>
    <t>МДК 01.10</t>
  </si>
  <si>
    <t>Теоретические и методические основы преподавания информатики в начальной школе</t>
  </si>
  <si>
    <t>2,3,4</t>
  </si>
  <si>
    <t>Проектирование, реализация и анализ процесса обучения в начальном общем образовании</t>
  </si>
  <si>
    <t>Проектирование, реализация и анализ внеурочной деятельности обучающихся</t>
  </si>
  <si>
    <t>Основы организации внеурочной деятельности</t>
  </si>
  <si>
    <t>Воспитательная деятельность, в том числе классное руководство</t>
  </si>
  <si>
    <t>Современные программы и технологии воспитания обучающихся начальных классов</t>
  </si>
  <si>
    <t>Теоретические и методические основы деятельности классного руководителя</t>
  </si>
  <si>
    <t>Преподавание иностранного языка в начальной школе</t>
  </si>
  <si>
    <t>Теоретические и методические основы преподавания иностранного языка в начальной школе</t>
  </si>
  <si>
    <t>Преподавание дисциплин художественно-эстетического цикла в начальной школе</t>
  </si>
  <si>
    <t>Теоретические и методические основы преподавания дисциплин художественно-эстетического цикла в начальной школе</t>
  </si>
  <si>
    <t>УП.05</t>
  </si>
  <si>
    <t>ПП.05</t>
  </si>
  <si>
    <t>1,2,3</t>
  </si>
  <si>
    <r>
      <t xml:space="preserve">Дополнительный профессиональный блок, включая цифровой модуль по запросу отрасли и (или) работодателя 
Наименование организации-работодателя МБОУ Лицей № 7 г.Саяногорска
</t>
    </r>
    <r>
      <rPr>
        <b/>
        <sz val="10"/>
        <color rgb="FFFF0000"/>
        <rFont val="Times New Roman"/>
        <family val="1"/>
        <charset val="204"/>
      </rPr>
      <t>(не менее 50% объема вариативной части)</t>
    </r>
  </si>
  <si>
    <t>Педагогическая деятельность в условиях цифровой образовательной среды</t>
  </si>
  <si>
    <t>Цифровая образовательная среда</t>
  </si>
  <si>
    <t>Методические, организационные и технологические аспекты использования интерактивного оборудования</t>
  </si>
  <si>
    <t>Основы цифровой экономики и предпринимательской деятельности в образовании</t>
  </si>
  <si>
    <t>ОП 16</t>
  </si>
  <si>
    <t>Практикум по документированию и ведению школьной документации</t>
  </si>
  <si>
    <t xml:space="preserve">Выполнение работ по должностям служащих в области образования и педагогики  "Специалист, участвующий в организации деятельности детского коллектива (вожатый)"         </t>
  </si>
  <si>
    <t xml:space="preserve">Выполнение работ по должностям служащих  "Специалист, участвующий в организации деятельности детского коллектива (вожатый)"         </t>
  </si>
  <si>
    <t>МДК.07.02</t>
  </si>
  <si>
    <t>МДК.07.03</t>
  </si>
  <si>
    <t>Производственная практика по профилю специальности (Проектирование, реализация и анализ процесса обучения в начальном общем образовании)</t>
  </si>
  <si>
    <t>ПДП</t>
  </si>
  <si>
    <t>44.02.02</t>
  </si>
  <si>
    <t>Преподавание в начальных классах</t>
  </si>
  <si>
    <t>Итого без учета  Блока общеобразовательных  дисциплин</t>
  </si>
  <si>
    <t>Итого с  учетом  Блока общеобразовательных  дисциплин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</si>
</sst>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color indexed="8"/>
      <name val="Tahoma"/>
      <family val="2"/>
      <charset val="204"/>
    </font>
    <font>
      <b/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1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1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1" fillId="0" borderId="0"/>
  </cellStyleXfs>
  <cellXfs count="169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justify" vertical="center" wrapText="1"/>
    </xf>
    <xf numFmtId="0" fontId="7" fillId="8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0" fillId="0" borderId="0" xfId="0" applyBorder="1"/>
    <xf numFmtId="0" fontId="6" fillId="5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0" fillId="0" borderId="0" xfId="0" applyFill="1"/>
    <xf numFmtId="9" fontId="14" fillId="6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9" fontId="11" fillId="6" borderId="11" xfId="1" applyFont="1" applyFill="1" applyBorder="1" applyAlignment="1">
      <alignment horizontal="center" vertical="center"/>
    </xf>
    <xf numFmtId="1" fontId="11" fillId="10" borderId="9" xfId="1" applyNumberFormat="1" applyFont="1" applyFill="1" applyBorder="1" applyAlignment="1">
      <alignment horizontal="center" vertical="center"/>
    </xf>
    <xf numFmtId="9" fontId="11" fillId="10" borderId="9" xfId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9" xfId="0" applyBorder="1"/>
    <xf numFmtId="0" fontId="1" fillId="0" borderId="1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wrapText="1"/>
    </xf>
    <xf numFmtId="0" fontId="16" fillId="0" borderId="13" xfId="0" applyFont="1" applyBorder="1" applyAlignment="1">
      <alignment horizontal="left" wrapText="1"/>
    </xf>
    <xf numFmtId="0" fontId="17" fillId="0" borderId="13" xfId="0" applyFont="1" applyBorder="1" applyAlignment="1">
      <alignment horizontal="left" wrapText="1"/>
    </xf>
    <xf numFmtId="0" fontId="17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1" fontId="11" fillId="10" borderId="13" xfId="1" applyNumberFormat="1" applyFont="1" applyFill="1" applyBorder="1" applyAlignment="1">
      <alignment horizontal="center" vertical="center"/>
    </xf>
    <xf numFmtId="9" fontId="11" fillId="10" borderId="13" xfId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 wrapText="1"/>
    </xf>
    <xf numFmtId="0" fontId="17" fillId="11" borderId="14" xfId="0" applyFont="1" applyFill="1" applyBorder="1" applyAlignment="1">
      <alignment horizontal="center" wrapText="1"/>
    </xf>
    <xf numFmtId="1" fontId="0" fillId="11" borderId="14" xfId="0" applyNumberFormat="1" applyFill="1" applyBorder="1" applyAlignment="1">
      <alignment horizontal="center" vertical="center"/>
    </xf>
    <xf numFmtId="9" fontId="11" fillId="12" borderId="15" xfId="1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left" wrapText="1"/>
    </xf>
    <xf numFmtId="0" fontId="17" fillId="0" borderId="16" xfId="0" applyFont="1" applyFill="1" applyBorder="1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1" fontId="11" fillId="10" borderId="16" xfId="1" applyNumberFormat="1" applyFont="1" applyFill="1" applyBorder="1" applyAlignment="1">
      <alignment horizontal="center" vertical="center"/>
    </xf>
    <xf numFmtId="9" fontId="11" fillId="10" borderId="16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justify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13" xfId="0" applyBorder="1"/>
    <xf numFmtId="0" fontId="1" fillId="0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0" borderId="9" xfId="0" applyFont="1" applyBorder="1"/>
    <xf numFmtId="0" fontId="17" fillId="0" borderId="16" xfId="0" applyFont="1" applyBorder="1" applyAlignment="1">
      <alignment horizontal="justify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0" fillId="0" borderId="16" xfId="0" applyBorder="1"/>
    <xf numFmtId="0" fontId="1" fillId="0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3" fillId="5" borderId="8" xfId="0" applyFont="1" applyFill="1" applyBorder="1" applyAlignment="1">
      <alignment horizontal="justify" vertical="center" wrapText="1"/>
    </xf>
    <xf numFmtId="0" fontId="3" fillId="5" borderId="14" xfId="0" applyFont="1" applyFill="1" applyBorder="1" applyAlignment="1">
      <alignment horizontal="justify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justify" wrapText="1"/>
    </xf>
    <xf numFmtId="0" fontId="17" fillId="0" borderId="9" xfId="0" applyFont="1" applyBorder="1" applyAlignment="1">
      <alignment horizontal="justify" wrapText="1"/>
    </xf>
    <xf numFmtId="0" fontId="1" fillId="0" borderId="9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wrapText="1"/>
    </xf>
    <xf numFmtId="0" fontId="1" fillId="0" borderId="16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justify" vertical="center" wrapText="1"/>
    </xf>
    <xf numFmtId="0" fontId="7" fillId="13" borderId="1" xfId="0" applyFont="1" applyFill="1" applyBorder="1" applyAlignment="1">
      <alignment horizontal="justify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justify" wrapText="1"/>
    </xf>
    <xf numFmtId="0" fontId="0" fillId="7" borderId="9" xfId="0" applyFill="1" applyBorder="1"/>
    <xf numFmtId="0" fontId="2" fillId="7" borderId="9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justify" wrapText="1"/>
    </xf>
    <xf numFmtId="0" fontId="2" fillId="0" borderId="13" xfId="0" applyFont="1" applyFill="1" applyBorder="1" applyAlignment="1">
      <alignment horizontal="center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justify" wrapText="1"/>
    </xf>
    <xf numFmtId="0" fontId="2" fillId="0" borderId="16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justify" vertical="center" wrapText="1"/>
    </xf>
    <xf numFmtId="0" fontId="5" fillId="7" borderId="14" xfId="0" applyFont="1" applyFill="1" applyBorder="1" applyAlignment="1">
      <alignment horizontal="justify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justify" wrapText="1"/>
    </xf>
    <xf numFmtId="0" fontId="2" fillId="7" borderId="18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6" fillId="5" borderId="6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2" fillId="9" borderId="1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justify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14" borderId="20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18" fillId="14" borderId="2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justify" wrapText="1"/>
    </xf>
    <xf numFmtId="0" fontId="6" fillId="7" borderId="21" xfId="0" applyFont="1" applyFill="1" applyBorder="1" applyAlignment="1">
      <alignment horizontal="justify" wrapText="1"/>
    </xf>
    <xf numFmtId="0" fontId="12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center" vertical="center" wrapText="1"/>
    </xf>
    <xf numFmtId="0" fontId="0" fillId="7" borderId="13" xfId="0" applyFill="1" applyBorder="1"/>
    <xf numFmtId="0" fontId="3" fillId="7" borderId="15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justify" vertical="center" wrapText="1"/>
    </xf>
    <xf numFmtId="0" fontId="2" fillId="7" borderId="16" xfId="0" applyFont="1" applyFill="1" applyBorder="1" applyAlignment="1">
      <alignment horizontal="justify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0" fillId="7" borderId="16" xfId="0" applyFill="1" applyBorder="1"/>
    <xf numFmtId="0" fontId="2" fillId="0" borderId="8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justify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15" xfId="0" applyFill="1" applyBorder="1"/>
    <xf numFmtId="0" fontId="3" fillId="0" borderId="3" xfId="0" applyFont="1" applyFill="1" applyBorder="1" applyAlignment="1">
      <alignment horizontal="justify" vertical="center" wrapText="1"/>
    </xf>
    <xf numFmtId="0" fontId="0" fillId="0" borderId="3" xfId="0" applyFill="1" applyBorder="1"/>
    <xf numFmtId="0" fontId="0" fillId="0" borderId="1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3" fillId="15" borderId="2" xfId="0" applyFont="1" applyFill="1" applyBorder="1" applyAlignment="1">
      <alignment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91"/>
  <sheetViews>
    <sheetView tabSelected="1" zoomScale="85" zoomScaleNormal="85" workbookViewId="0">
      <selection activeCell="N92" sqref="N92"/>
    </sheetView>
  </sheetViews>
  <sheetFormatPr defaultRowHeight="15" x14ac:dyDescent="0.25"/>
  <cols>
    <col min="3" max="3" width="15.28515625" customWidth="1"/>
    <col min="4" max="4" width="36.42578125" customWidth="1"/>
    <col min="13" max="13" width="20.28515625" customWidth="1"/>
    <col min="14" max="14" width="18.28515625" customWidth="1"/>
  </cols>
  <sheetData>
    <row r="2" spans="3:14" ht="15.75" thickBot="1" x14ac:dyDescent="0.3"/>
    <row r="3" spans="3:14" ht="35.450000000000003" customHeight="1" thickBot="1" x14ac:dyDescent="0.3">
      <c r="C3" s="130" t="s">
        <v>215</v>
      </c>
      <c r="D3" s="131" t="s">
        <v>216</v>
      </c>
      <c r="E3" s="127" t="s">
        <v>1</v>
      </c>
      <c r="F3" s="127" t="s">
        <v>2</v>
      </c>
      <c r="G3" s="130" t="s">
        <v>3</v>
      </c>
      <c r="H3" s="130"/>
      <c r="I3" s="130"/>
      <c r="J3" s="130"/>
      <c r="K3" s="130"/>
      <c r="L3" s="127" t="s">
        <v>4</v>
      </c>
      <c r="M3" s="128" t="s">
        <v>121</v>
      </c>
      <c r="N3" s="129"/>
    </row>
    <row r="4" spans="3:14" ht="154.15" customHeight="1" thickBot="1" x14ac:dyDescent="0.3">
      <c r="C4" s="130"/>
      <c r="D4" s="131"/>
      <c r="E4" s="127"/>
      <c r="F4" s="127"/>
      <c r="G4" s="17" t="s">
        <v>27</v>
      </c>
      <c r="H4" s="18" t="s">
        <v>5</v>
      </c>
      <c r="I4" s="17" t="s">
        <v>28</v>
      </c>
      <c r="J4" s="17" t="s">
        <v>29</v>
      </c>
      <c r="K4" s="19" t="s">
        <v>6</v>
      </c>
      <c r="L4" s="127"/>
      <c r="M4" s="21" t="s">
        <v>119</v>
      </c>
      <c r="N4" s="21" t="s">
        <v>120</v>
      </c>
    </row>
    <row r="5" spans="3:14" ht="15.75" thickBot="1" x14ac:dyDescent="0.3">
      <c r="C5" s="6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7">
        <v>10</v>
      </c>
      <c r="M5" s="54">
        <f>M90/(E90-E89)</f>
        <v>0.69491525423728817</v>
      </c>
      <c r="N5" s="54">
        <f>N90/(E90-E89)</f>
        <v>0.30508474576271188</v>
      </c>
    </row>
    <row r="6" spans="3:14" ht="15.75" thickBot="1" x14ac:dyDescent="0.3">
      <c r="C6" s="68"/>
      <c r="D6" s="69" t="s">
        <v>149</v>
      </c>
      <c r="E6" s="70">
        <f>G6</f>
        <v>1476</v>
      </c>
      <c r="F6" s="69">
        <f>SUM(F7:F20)</f>
        <v>790</v>
      </c>
      <c r="G6" s="69">
        <f>SUM(G7:G20)</f>
        <v>1476</v>
      </c>
      <c r="H6" s="69">
        <f t="shared" ref="H6:K6" si="0">SUM(H7:H20)</f>
        <v>790</v>
      </c>
      <c r="I6" s="69">
        <f t="shared" si="0"/>
        <v>0</v>
      </c>
      <c r="J6" s="69">
        <f t="shared" si="0"/>
        <v>24</v>
      </c>
      <c r="K6" s="69">
        <f t="shared" si="0"/>
        <v>72</v>
      </c>
      <c r="L6" s="69"/>
      <c r="M6" s="71">
        <f>SUM(M7:M20)</f>
        <v>1476</v>
      </c>
      <c r="N6" s="72"/>
    </row>
    <row r="7" spans="3:14" x14ac:dyDescent="0.25">
      <c r="C7" s="62" t="s">
        <v>123</v>
      </c>
      <c r="D7" s="63" t="s">
        <v>124</v>
      </c>
      <c r="E7" s="64">
        <f t="shared" ref="E7:E20" si="1">G7</f>
        <v>148</v>
      </c>
      <c r="F7" s="65">
        <f>H7</f>
        <v>74</v>
      </c>
      <c r="G7" s="65">
        <v>148</v>
      </c>
      <c r="H7" s="65">
        <v>74</v>
      </c>
      <c r="I7" s="65"/>
      <c r="J7" s="65"/>
      <c r="K7" s="65">
        <v>6</v>
      </c>
      <c r="L7" s="65">
        <v>1.2</v>
      </c>
      <c r="M7" s="66">
        <f>G7</f>
        <v>148</v>
      </c>
      <c r="N7" s="67"/>
    </row>
    <row r="8" spans="3:14" x14ac:dyDescent="0.25">
      <c r="C8" s="61" t="s">
        <v>125</v>
      </c>
      <c r="D8" s="51" t="s">
        <v>126</v>
      </c>
      <c r="E8" s="49">
        <f t="shared" si="1"/>
        <v>144</v>
      </c>
      <c r="F8" s="65">
        <f t="shared" ref="F8:F20" si="2">H8</f>
        <v>72</v>
      </c>
      <c r="G8" s="53">
        <v>144</v>
      </c>
      <c r="H8" s="53">
        <v>72</v>
      </c>
      <c r="I8" s="53"/>
      <c r="J8" s="53"/>
      <c r="K8" s="53">
        <v>6</v>
      </c>
      <c r="L8" s="53">
        <v>1.2</v>
      </c>
      <c r="M8" s="55">
        <f t="shared" ref="M8:M20" si="3">G8</f>
        <v>144</v>
      </c>
      <c r="N8" s="56"/>
    </row>
    <row r="9" spans="3:14" x14ac:dyDescent="0.25">
      <c r="C9" s="61" t="s">
        <v>127</v>
      </c>
      <c r="D9" s="51" t="s">
        <v>128</v>
      </c>
      <c r="E9" s="49">
        <f t="shared" si="1"/>
        <v>136</v>
      </c>
      <c r="F9" s="65">
        <f t="shared" si="2"/>
        <v>68</v>
      </c>
      <c r="G9" s="53">
        <v>136</v>
      </c>
      <c r="H9" s="53">
        <v>68</v>
      </c>
      <c r="I9" s="53"/>
      <c r="J9" s="53"/>
      <c r="K9" s="53">
        <v>8</v>
      </c>
      <c r="L9" s="53">
        <v>1</v>
      </c>
      <c r="M9" s="55">
        <f t="shared" si="3"/>
        <v>136</v>
      </c>
      <c r="N9" s="56"/>
    </row>
    <row r="10" spans="3:14" x14ac:dyDescent="0.25">
      <c r="C10" s="61" t="s">
        <v>129</v>
      </c>
      <c r="D10" s="51" t="s">
        <v>130</v>
      </c>
      <c r="E10" s="49">
        <f t="shared" si="1"/>
        <v>136</v>
      </c>
      <c r="F10" s="65">
        <f t="shared" si="2"/>
        <v>68</v>
      </c>
      <c r="G10" s="53">
        <v>136</v>
      </c>
      <c r="H10" s="53">
        <v>68</v>
      </c>
      <c r="I10" s="53"/>
      <c r="J10" s="53"/>
      <c r="K10" s="53">
        <v>8</v>
      </c>
      <c r="L10" s="53">
        <v>1.2</v>
      </c>
      <c r="M10" s="55">
        <f t="shared" si="3"/>
        <v>136</v>
      </c>
      <c r="N10" s="56"/>
    </row>
    <row r="11" spans="3:14" x14ac:dyDescent="0.25">
      <c r="C11" s="61" t="s">
        <v>131</v>
      </c>
      <c r="D11" s="51" t="s">
        <v>132</v>
      </c>
      <c r="E11" s="49">
        <f t="shared" si="1"/>
        <v>72</v>
      </c>
      <c r="F11" s="65">
        <f t="shared" si="2"/>
        <v>36</v>
      </c>
      <c r="G11" s="53">
        <v>72</v>
      </c>
      <c r="H11" s="53">
        <v>36</v>
      </c>
      <c r="I11" s="53"/>
      <c r="J11" s="53"/>
      <c r="K11" s="53">
        <v>4</v>
      </c>
      <c r="L11" s="53">
        <v>1.2</v>
      </c>
      <c r="M11" s="55">
        <f t="shared" si="3"/>
        <v>72</v>
      </c>
      <c r="N11" s="56"/>
    </row>
    <row r="12" spans="3:14" x14ac:dyDescent="0.25">
      <c r="C12" s="61" t="s">
        <v>133</v>
      </c>
      <c r="D12" s="51" t="s">
        <v>134</v>
      </c>
      <c r="E12" s="49">
        <f t="shared" si="1"/>
        <v>72</v>
      </c>
      <c r="F12" s="65">
        <f t="shared" si="2"/>
        <v>36</v>
      </c>
      <c r="G12" s="53">
        <v>72</v>
      </c>
      <c r="H12" s="53">
        <v>36</v>
      </c>
      <c r="I12" s="53"/>
      <c r="J12" s="53"/>
      <c r="K12" s="53">
        <v>2</v>
      </c>
      <c r="L12" s="53">
        <v>1</v>
      </c>
      <c r="M12" s="55">
        <f t="shared" si="3"/>
        <v>72</v>
      </c>
      <c r="N12" s="56"/>
    </row>
    <row r="13" spans="3:14" x14ac:dyDescent="0.25">
      <c r="C13" s="61" t="s">
        <v>135</v>
      </c>
      <c r="D13" s="51" t="s">
        <v>146</v>
      </c>
      <c r="E13" s="49">
        <f t="shared" si="1"/>
        <v>232</v>
      </c>
      <c r="F13" s="65">
        <f t="shared" si="2"/>
        <v>116</v>
      </c>
      <c r="G13" s="53">
        <v>232</v>
      </c>
      <c r="H13" s="53">
        <v>116</v>
      </c>
      <c r="I13" s="53"/>
      <c r="J13" s="53"/>
      <c r="K13" s="53">
        <v>10</v>
      </c>
      <c r="L13" s="53">
        <v>1.2</v>
      </c>
      <c r="M13" s="55">
        <f t="shared" si="3"/>
        <v>232</v>
      </c>
      <c r="N13" s="56"/>
    </row>
    <row r="14" spans="3:14" x14ac:dyDescent="0.25">
      <c r="C14" s="61" t="s">
        <v>136</v>
      </c>
      <c r="D14" s="51" t="s">
        <v>147</v>
      </c>
      <c r="E14" s="49">
        <f t="shared" si="1"/>
        <v>108</v>
      </c>
      <c r="F14" s="65">
        <f t="shared" si="2"/>
        <v>54</v>
      </c>
      <c r="G14" s="53">
        <v>108</v>
      </c>
      <c r="H14" s="53">
        <v>54</v>
      </c>
      <c r="I14" s="53"/>
      <c r="J14" s="53"/>
      <c r="K14" s="53">
        <v>4</v>
      </c>
      <c r="L14" s="53">
        <v>1</v>
      </c>
      <c r="M14" s="55">
        <f t="shared" si="3"/>
        <v>108</v>
      </c>
      <c r="N14" s="56"/>
    </row>
    <row r="15" spans="3:14" x14ac:dyDescent="0.25">
      <c r="C15" s="61" t="s">
        <v>137</v>
      </c>
      <c r="D15" s="51" t="s">
        <v>39</v>
      </c>
      <c r="E15" s="49">
        <f t="shared" si="1"/>
        <v>72</v>
      </c>
      <c r="F15" s="65">
        <f t="shared" si="2"/>
        <v>70</v>
      </c>
      <c r="G15" s="53">
        <v>72</v>
      </c>
      <c r="H15" s="53">
        <v>70</v>
      </c>
      <c r="I15" s="53"/>
      <c r="J15" s="53"/>
      <c r="K15" s="53">
        <v>2</v>
      </c>
      <c r="L15" s="53">
        <v>1</v>
      </c>
      <c r="M15" s="55">
        <f t="shared" si="3"/>
        <v>72</v>
      </c>
      <c r="N15" s="56"/>
    </row>
    <row r="16" spans="3:14" ht="30" x14ac:dyDescent="0.25">
      <c r="C16" s="61" t="s">
        <v>138</v>
      </c>
      <c r="D16" s="51" t="s">
        <v>150</v>
      </c>
      <c r="E16" s="49">
        <f t="shared" si="1"/>
        <v>68</v>
      </c>
      <c r="F16" s="65">
        <f t="shared" si="2"/>
        <v>34</v>
      </c>
      <c r="G16" s="53">
        <v>68</v>
      </c>
      <c r="H16" s="53">
        <v>34</v>
      </c>
      <c r="I16" s="53"/>
      <c r="J16" s="53"/>
      <c r="K16" s="53">
        <v>4</v>
      </c>
      <c r="L16" s="53">
        <v>1</v>
      </c>
      <c r="M16" s="55">
        <f t="shared" si="3"/>
        <v>68</v>
      </c>
      <c r="N16" s="56"/>
    </row>
    <row r="17" spans="3:14" x14ac:dyDescent="0.25">
      <c r="C17" s="61" t="s">
        <v>139</v>
      </c>
      <c r="D17" s="51" t="s">
        <v>148</v>
      </c>
      <c r="E17" s="49">
        <f t="shared" si="1"/>
        <v>108</v>
      </c>
      <c r="F17" s="65">
        <f t="shared" si="2"/>
        <v>54</v>
      </c>
      <c r="G17" s="53">
        <v>108</v>
      </c>
      <c r="H17" s="53">
        <v>54</v>
      </c>
      <c r="I17" s="53"/>
      <c r="J17" s="53">
        <v>6</v>
      </c>
      <c r="K17" s="53">
        <v>6</v>
      </c>
      <c r="L17" s="53">
        <v>1</v>
      </c>
      <c r="M17" s="55">
        <f t="shared" si="3"/>
        <v>108</v>
      </c>
      <c r="N17" s="56"/>
    </row>
    <row r="18" spans="3:14" x14ac:dyDescent="0.25">
      <c r="C18" s="61" t="s">
        <v>140</v>
      </c>
      <c r="D18" s="52" t="s">
        <v>141</v>
      </c>
      <c r="E18" s="49">
        <f t="shared" si="1"/>
        <v>72</v>
      </c>
      <c r="F18" s="65">
        <f t="shared" si="2"/>
        <v>36</v>
      </c>
      <c r="G18" s="53">
        <v>72</v>
      </c>
      <c r="H18" s="53">
        <v>36</v>
      </c>
      <c r="I18" s="53"/>
      <c r="J18" s="53"/>
      <c r="K18" s="53">
        <v>4</v>
      </c>
      <c r="L18" s="53">
        <v>1</v>
      </c>
      <c r="M18" s="55">
        <f t="shared" si="3"/>
        <v>72</v>
      </c>
      <c r="N18" s="56"/>
    </row>
    <row r="19" spans="3:14" x14ac:dyDescent="0.25">
      <c r="C19" s="61" t="s">
        <v>142</v>
      </c>
      <c r="D19" s="52" t="s">
        <v>143</v>
      </c>
      <c r="E19" s="49">
        <f t="shared" si="1"/>
        <v>72</v>
      </c>
      <c r="F19" s="65">
        <f t="shared" si="2"/>
        <v>36</v>
      </c>
      <c r="G19" s="53">
        <v>72</v>
      </c>
      <c r="H19" s="53">
        <v>36</v>
      </c>
      <c r="I19" s="53"/>
      <c r="J19" s="53"/>
      <c r="K19" s="53">
        <v>4</v>
      </c>
      <c r="L19" s="53">
        <v>1</v>
      </c>
      <c r="M19" s="55">
        <f t="shared" si="3"/>
        <v>72</v>
      </c>
      <c r="N19" s="56"/>
    </row>
    <row r="20" spans="3:14" ht="30.75" thickBot="1" x14ac:dyDescent="0.3">
      <c r="C20" s="73" t="s">
        <v>144</v>
      </c>
      <c r="D20" s="74" t="s">
        <v>145</v>
      </c>
      <c r="E20" s="75">
        <f t="shared" si="1"/>
        <v>36</v>
      </c>
      <c r="F20" s="65">
        <f t="shared" si="2"/>
        <v>36</v>
      </c>
      <c r="G20" s="75">
        <v>36</v>
      </c>
      <c r="H20" s="75">
        <v>36</v>
      </c>
      <c r="I20" s="75"/>
      <c r="J20" s="75">
        <v>18</v>
      </c>
      <c r="K20" s="75">
        <v>4</v>
      </c>
      <c r="L20" s="75">
        <v>1</v>
      </c>
      <c r="M20" s="76">
        <f t="shared" si="3"/>
        <v>36</v>
      </c>
      <c r="N20" s="77"/>
    </row>
    <row r="21" spans="3:14" ht="15.75" thickBot="1" x14ac:dyDescent="0.3">
      <c r="C21" s="13" t="s">
        <v>30</v>
      </c>
      <c r="D21" s="14" t="s">
        <v>31</v>
      </c>
      <c r="E21" s="15">
        <f>SUM(E22:E28)</f>
        <v>518</v>
      </c>
      <c r="F21" s="15">
        <f t="shared" ref="F21:N21" si="4">SUM(F22:F28)</f>
        <v>358</v>
      </c>
      <c r="G21" s="15">
        <f t="shared" si="4"/>
        <v>518</v>
      </c>
      <c r="H21" s="15">
        <f t="shared" si="4"/>
        <v>358</v>
      </c>
      <c r="I21" s="15">
        <f t="shared" si="4"/>
        <v>0</v>
      </c>
      <c r="J21" s="15">
        <f t="shared" si="4"/>
        <v>0</v>
      </c>
      <c r="K21" s="15">
        <f t="shared" si="4"/>
        <v>24</v>
      </c>
      <c r="L21" s="15">
        <f t="shared" si="4"/>
        <v>16.3</v>
      </c>
      <c r="M21" s="15">
        <f t="shared" si="4"/>
        <v>432</v>
      </c>
      <c r="N21" s="15">
        <f t="shared" si="4"/>
        <v>86</v>
      </c>
    </row>
    <row r="22" spans="3:14" x14ac:dyDescent="0.25">
      <c r="C22" s="83" t="s">
        <v>32</v>
      </c>
      <c r="D22" s="83" t="s">
        <v>33</v>
      </c>
      <c r="E22" s="84">
        <f>G22</f>
        <v>80</v>
      </c>
      <c r="F22" s="84">
        <v>36</v>
      </c>
      <c r="G22" s="84">
        <v>80</v>
      </c>
      <c r="H22" s="85">
        <v>36</v>
      </c>
      <c r="I22" s="86"/>
      <c r="J22" s="86"/>
      <c r="K22" s="87">
        <v>6</v>
      </c>
      <c r="L22" s="86">
        <v>2</v>
      </c>
      <c r="M22" s="88">
        <v>72</v>
      </c>
      <c r="N22" s="88">
        <v>8</v>
      </c>
    </row>
    <row r="23" spans="3:14" ht="30" x14ac:dyDescent="0.25">
      <c r="C23" s="78" t="s">
        <v>34</v>
      </c>
      <c r="D23" s="78" t="s">
        <v>151</v>
      </c>
      <c r="E23" s="84">
        <f t="shared" ref="E23:E28" si="5">G23</f>
        <v>116</v>
      </c>
      <c r="F23" s="79">
        <v>100</v>
      </c>
      <c r="G23" s="79">
        <v>116</v>
      </c>
      <c r="H23" s="59">
        <v>100</v>
      </c>
      <c r="I23" s="80"/>
      <c r="J23" s="80"/>
      <c r="K23" s="58">
        <v>8</v>
      </c>
      <c r="L23" s="80">
        <v>2.2999999999999998</v>
      </c>
      <c r="M23" s="89">
        <v>108</v>
      </c>
      <c r="N23" s="89">
        <v>8</v>
      </c>
    </row>
    <row r="24" spans="3:14" x14ac:dyDescent="0.25">
      <c r="C24" s="78" t="s">
        <v>36</v>
      </c>
      <c r="D24" s="78" t="s">
        <v>37</v>
      </c>
      <c r="E24" s="84">
        <f t="shared" si="5"/>
        <v>72</v>
      </c>
      <c r="F24" s="79">
        <v>36</v>
      </c>
      <c r="G24" s="79">
        <v>72</v>
      </c>
      <c r="H24" s="59">
        <v>36</v>
      </c>
      <c r="I24" s="80"/>
      <c r="J24" s="80"/>
      <c r="K24" s="58">
        <v>2</v>
      </c>
      <c r="L24" s="80">
        <v>2</v>
      </c>
      <c r="M24" s="89">
        <v>72</v>
      </c>
      <c r="N24" s="89">
        <v>0</v>
      </c>
    </row>
    <row r="25" spans="3:14" x14ac:dyDescent="0.25">
      <c r="C25" s="78" t="s">
        <v>38</v>
      </c>
      <c r="D25" s="78" t="s">
        <v>39</v>
      </c>
      <c r="E25" s="84">
        <f t="shared" si="5"/>
        <v>144</v>
      </c>
      <c r="F25" s="79">
        <v>140</v>
      </c>
      <c r="G25" s="79">
        <v>144</v>
      </c>
      <c r="H25" s="59">
        <v>140</v>
      </c>
      <c r="I25" s="80"/>
      <c r="J25" s="80"/>
      <c r="K25" s="58">
        <v>2</v>
      </c>
      <c r="L25" s="81" t="s">
        <v>156</v>
      </c>
      <c r="M25" s="89">
        <v>144</v>
      </c>
      <c r="N25" s="89">
        <v>0</v>
      </c>
    </row>
    <row r="26" spans="3:14" x14ac:dyDescent="0.25">
      <c r="C26" s="78" t="s">
        <v>40</v>
      </c>
      <c r="D26" s="78" t="s">
        <v>152</v>
      </c>
      <c r="E26" s="84">
        <f t="shared" si="5"/>
        <v>36</v>
      </c>
      <c r="F26" s="79">
        <v>18</v>
      </c>
      <c r="G26" s="79">
        <v>36</v>
      </c>
      <c r="H26" s="59">
        <v>18</v>
      </c>
      <c r="I26" s="80"/>
      <c r="J26" s="80"/>
      <c r="K26" s="58">
        <v>2</v>
      </c>
      <c r="L26" s="80">
        <v>4</v>
      </c>
      <c r="M26" s="89">
        <v>36</v>
      </c>
      <c r="N26" s="89">
        <v>0</v>
      </c>
    </row>
    <row r="27" spans="3:14" x14ac:dyDescent="0.25">
      <c r="C27" s="82" t="s">
        <v>42</v>
      </c>
      <c r="D27" s="82" t="s">
        <v>153</v>
      </c>
      <c r="E27" s="84">
        <f t="shared" si="5"/>
        <v>34</v>
      </c>
      <c r="F27" s="79">
        <v>14</v>
      </c>
      <c r="G27" s="79">
        <v>34</v>
      </c>
      <c r="H27" s="59">
        <v>14</v>
      </c>
      <c r="I27" s="80"/>
      <c r="J27" s="80"/>
      <c r="K27" s="58">
        <v>2</v>
      </c>
      <c r="L27" s="80">
        <v>2</v>
      </c>
      <c r="M27" s="89">
        <v>0</v>
      </c>
      <c r="N27" s="89">
        <v>34</v>
      </c>
    </row>
    <row r="28" spans="3:14" ht="15.75" thickBot="1" x14ac:dyDescent="0.3">
      <c r="C28" s="91" t="s">
        <v>154</v>
      </c>
      <c r="D28" s="91" t="s">
        <v>155</v>
      </c>
      <c r="E28" s="92">
        <f t="shared" si="5"/>
        <v>36</v>
      </c>
      <c r="F28" s="93">
        <v>14</v>
      </c>
      <c r="G28" s="93">
        <v>36</v>
      </c>
      <c r="H28" s="94">
        <v>14</v>
      </c>
      <c r="I28" s="95"/>
      <c r="J28" s="95"/>
      <c r="K28" s="96">
        <v>2</v>
      </c>
      <c r="L28" s="95">
        <v>4</v>
      </c>
      <c r="M28" s="97">
        <v>0</v>
      </c>
      <c r="N28" s="97">
        <v>36</v>
      </c>
    </row>
    <row r="29" spans="3:14" ht="15.75" thickBot="1" x14ac:dyDescent="0.3">
      <c r="C29" s="98" t="s">
        <v>7</v>
      </c>
      <c r="D29" s="99" t="s">
        <v>8</v>
      </c>
      <c r="E29" s="100">
        <f>SUM(E30:E45)</f>
        <v>736</v>
      </c>
      <c r="F29" s="100">
        <f t="shared" ref="F29:K29" si="6">SUM(F30:F45)</f>
        <v>342</v>
      </c>
      <c r="G29" s="100">
        <f t="shared" si="6"/>
        <v>736</v>
      </c>
      <c r="H29" s="100">
        <f t="shared" si="6"/>
        <v>342</v>
      </c>
      <c r="I29" s="100">
        <f t="shared" si="6"/>
        <v>0</v>
      </c>
      <c r="J29" s="100">
        <f t="shared" si="6"/>
        <v>0</v>
      </c>
      <c r="K29" s="100">
        <f t="shared" si="6"/>
        <v>44</v>
      </c>
      <c r="L29" s="100"/>
      <c r="M29" s="100">
        <f>SUM(M30:M45)</f>
        <v>612</v>
      </c>
      <c r="N29" s="101">
        <f>SUM(SUM(N30:N45))</f>
        <v>124</v>
      </c>
    </row>
    <row r="30" spans="3:14" x14ac:dyDescent="0.25">
      <c r="C30" s="83" t="s">
        <v>9</v>
      </c>
      <c r="D30" s="83" t="s">
        <v>157</v>
      </c>
      <c r="E30" s="88">
        <f>G30</f>
        <v>80</v>
      </c>
      <c r="F30" s="65">
        <f>H30</f>
        <v>36</v>
      </c>
      <c r="G30" s="85">
        <v>80</v>
      </c>
      <c r="H30" s="85">
        <v>36</v>
      </c>
      <c r="I30" s="65"/>
      <c r="J30" s="65"/>
      <c r="K30" s="87">
        <v>8</v>
      </c>
      <c r="L30" s="86">
        <v>1</v>
      </c>
      <c r="M30" s="88">
        <v>72</v>
      </c>
      <c r="N30" s="88">
        <v>8</v>
      </c>
    </row>
    <row r="31" spans="3:14" x14ac:dyDescent="0.25">
      <c r="C31" s="78" t="s">
        <v>44</v>
      </c>
      <c r="D31" s="78" t="s">
        <v>158</v>
      </c>
      <c r="E31" s="89">
        <f t="shared" ref="E31:E44" si="7">G31</f>
        <v>72</v>
      </c>
      <c r="F31" s="53">
        <f t="shared" ref="F31:F44" si="8">H31</f>
        <v>40</v>
      </c>
      <c r="G31" s="59">
        <v>72</v>
      </c>
      <c r="H31" s="59">
        <v>40</v>
      </c>
      <c r="I31" s="53"/>
      <c r="J31" s="53"/>
      <c r="K31" s="58">
        <v>2</v>
      </c>
      <c r="L31" s="80">
        <v>1.2</v>
      </c>
      <c r="M31" s="89">
        <v>72</v>
      </c>
      <c r="N31" s="89">
        <v>0</v>
      </c>
    </row>
    <row r="32" spans="3:14" ht="30" x14ac:dyDescent="0.25">
      <c r="C32" s="78" t="s">
        <v>45</v>
      </c>
      <c r="D32" s="78" t="s">
        <v>159</v>
      </c>
      <c r="E32" s="89">
        <f t="shared" si="7"/>
        <v>72</v>
      </c>
      <c r="F32" s="53">
        <f t="shared" si="8"/>
        <v>18</v>
      </c>
      <c r="G32" s="59">
        <v>72</v>
      </c>
      <c r="H32" s="59">
        <v>18</v>
      </c>
      <c r="I32" s="53"/>
      <c r="J32" s="53"/>
      <c r="K32" s="58">
        <v>2</v>
      </c>
      <c r="L32" s="80">
        <v>4</v>
      </c>
      <c r="M32" s="89">
        <v>36</v>
      </c>
      <c r="N32" s="89">
        <v>36</v>
      </c>
    </row>
    <row r="33" spans="3:14" ht="45" x14ac:dyDescent="0.25">
      <c r="C33" s="78" t="s">
        <v>46</v>
      </c>
      <c r="D33" s="78" t="s">
        <v>160</v>
      </c>
      <c r="E33" s="89">
        <f t="shared" si="7"/>
        <v>36</v>
      </c>
      <c r="F33" s="53">
        <f t="shared" si="8"/>
        <v>14</v>
      </c>
      <c r="G33" s="59">
        <v>36</v>
      </c>
      <c r="H33" s="59">
        <v>14</v>
      </c>
      <c r="I33" s="53"/>
      <c r="J33" s="53"/>
      <c r="K33" s="58">
        <v>2</v>
      </c>
      <c r="L33" s="80">
        <v>3</v>
      </c>
      <c r="M33" s="89">
        <v>36</v>
      </c>
      <c r="N33" s="89">
        <v>0</v>
      </c>
    </row>
    <row r="34" spans="3:14" ht="30" x14ac:dyDescent="0.25">
      <c r="C34" s="78" t="s">
        <v>47</v>
      </c>
      <c r="D34" s="78" t="s">
        <v>161</v>
      </c>
      <c r="E34" s="89">
        <f t="shared" si="7"/>
        <v>80</v>
      </c>
      <c r="F34" s="53">
        <f t="shared" si="8"/>
        <v>32</v>
      </c>
      <c r="G34" s="59">
        <v>80</v>
      </c>
      <c r="H34" s="59">
        <v>32</v>
      </c>
      <c r="I34" s="53"/>
      <c r="J34" s="53"/>
      <c r="K34" s="58">
        <v>8</v>
      </c>
      <c r="L34" s="80">
        <v>1.2</v>
      </c>
      <c r="M34" s="89">
        <v>72</v>
      </c>
      <c r="N34" s="89">
        <v>8</v>
      </c>
    </row>
    <row r="35" spans="3:14" ht="45" x14ac:dyDescent="0.25">
      <c r="C35" s="78" t="s">
        <v>48</v>
      </c>
      <c r="D35" s="78" t="s">
        <v>162</v>
      </c>
      <c r="E35" s="89">
        <f t="shared" si="7"/>
        <v>36</v>
      </c>
      <c r="F35" s="53">
        <f t="shared" si="8"/>
        <v>16</v>
      </c>
      <c r="G35" s="59">
        <v>36</v>
      </c>
      <c r="H35" s="59">
        <v>16</v>
      </c>
      <c r="I35" s="53"/>
      <c r="J35" s="53"/>
      <c r="K35" s="58">
        <v>2</v>
      </c>
      <c r="L35" s="80">
        <v>3</v>
      </c>
      <c r="M35" s="89">
        <v>36</v>
      </c>
      <c r="N35" s="89">
        <v>0</v>
      </c>
    </row>
    <row r="36" spans="3:14" ht="45" x14ac:dyDescent="0.25">
      <c r="C36" s="78" t="s">
        <v>49</v>
      </c>
      <c r="D36" s="78" t="s">
        <v>163</v>
      </c>
      <c r="E36" s="89">
        <f t="shared" si="7"/>
        <v>36</v>
      </c>
      <c r="F36" s="53">
        <f t="shared" si="8"/>
        <v>16</v>
      </c>
      <c r="G36" s="59">
        <v>36</v>
      </c>
      <c r="H36" s="59">
        <v>16</v>
      </c>
      <c r="I36" s="53"/>
      <c r="J36" s="53"/>
      <c r="K36" s="58">
        <v>2</v>
      </c>
      <c r="L36" s="80">
        <v>2</v>
      </c>
      <c r="M36" s="89">
        <v>36</v>
      </c>
      <c r="N36" s="89">
        <v>0</v>
      </c>
    </row>
    <row r="37" spans="3:14" ht="30" x14ac:dyDescent="0.25">
      <c r="C37" s="78" t="s">
        <v>50</v>
      </c>
      <c r="D37" s="78" t="s">
        <v>164</v>
      </c>
      <c r="E37" s="89">
        <f t="shared" si="7"/>
        <v>36</v>
      </c>
      <c r="F37" s="53">
        <f t="shared" si="8"/>
        <v>14</v>
      </c>
      <c r="G37" s="59">
        <v>36</v>
      </c>
      <c r="H37" s="59">
        <v>14</v>
      </c>
      <c r="I37" s="53"/>
      <c r="J37" s="53"/>
      <c r="K37" s="58">
        <v>2</v>
      </c>
      <c r="L37" s="80">
        <v>2</v>
      </c>
      <c r="M37" s="89">
        <v>36</v>
      </c>
      <c r="N37" s="89">
        <v>0</v>
      </c>
    </row>
    <row r="38" spans="3:14" x14ac:dyDescent="0.25">
      <c r="C38" s="78" t="s">
        <v>51</v>
      </c>
      <c r="D38" s="78" t="s">
        <v>165</v>
      </c>
      <c r="E38" s="89">
        <f t="shared" si="7"/>
        <v>36</v>
      </c>
      <c r="F38" s="53">
        <f t="shared" si="8"/>
        <v>36</v>
      </c>
      <c r="G38" s="59">
        <v>36</v>
      </c>
      <c r="H38" s="90">
        <v>36</v>
      </c>
      <c r="I38" s="53"/>
      <c r="J38" s="53"/>
      <c r="K38" s="58">
        <v>2</v>
      </c>
      <c r="L38" s="80">
        <v>2</v>
      </c>
      <c r="M38" s="89">
        <v>36</v>
      </c>
      <c r="N38" s="89">
        <v>0</v>
      </c>
    </row>
    <row r="39" spans="3:14" x14ac:dyDescent="0.25">
      <c r="C39" s="78" t="s">
        <v>52</v>
      </c>
      <c r="D39" s="78" t="s">
        <v>166</v>
      </c>
      <c r="E39" s="89">
        <f t="shared" si="7"/>
        <v>36</v>
      </c>
      <c r="F39" s="53">
        <f t="shared" si="8"/>
        <v>14</v>
      </c>
      <c r="G39" s="59">
        <v>36</v>
      </c>
      <c r="H39" s="59">
        <v>14</v>
      </c>
      <c r="I39" s="53"/>
      <c r="J39" s="53"/>
      <c r="K39" s="58">
        <v>2</v>
      </c>
      <c r="L39" s="80">
        <v>3</v>
      </c>
      <c r="M39" s="89">
        <v>36</v>
      </c>
      <c r="N39" s="89">
        <v>0</v>
      </c>
    </row>
    <row r="40" spans="3:14" x14ac:dyDescent="0.25">
      <c r="C40" s="78" t="s">
        <v>53</v>
      </c>
      <c r="D40" s="78" t="s">
        <v>167</v>
      </c>
      <c r="E40" s="89">
        <f t="shared" si="7"/>
        <v>36</v>
      </c>
      <c r="F40" s="53">
        <f t="shared" si="8"/>
        <v>18</v>
      </c>
      <c r="G40" s="59">
        <v>36</v>
      </c>
      <c r="H40" s="59">
        <v>18</v>
      </c>
      <c r="I40" s="53"/>
      <c r="J40" s="53"/>
      <c r="K40" s="58">
        <v>2</v>
      </c>
      <c r="L40" s="80">
        <v>3</v>
      </c>
      <c r="M40" s="89">
        <v>36</v>
      </c>
      <c r="N40" s="89">
        <v>0</v>
      </c>
    </row>
    <row r="41" spans="3:14" ht="30" x14ac:dyDescent="0.25">
      <c r="C41" s="78" t="s">
        <v>54</v>
      </c>
      <c r="D41" s="78" t="s">
        <v>168</v>
      </c>
      <c r="E41" s="89">
        <f t="shared" si="7"/>
        <v>36</v>
      </c>
      <c r="F41" s="53">
        <f t="shared" si="8"/>
        <v>18</v>
      </c>
      <c r="G41" s="59">
        <v>36</v>
      </c>
      <c r="H41" s="59">
        <v>18</v>
      </c>
      <c r="I41" s="53"/>
      <c r="J41" s="53"/>
      <c r="K41" s="58">
        <v>2</v>
      </c>
      <c r="L41" s="80">
        <v>4</v>
      </c>
      <c r="M41" s="89">
        <v>36</v>
      </c>
      <c r="N41" s="89">
        <v>0</v>
      </c>
    </row>
    <row r="42" spans="3:14" x14ac:dyDescent="0.25">
      <c r="C42" s="78" t="s">
        <v>55</v>
      </c>
      <c r="D42" s="78" t="s">
        <v>169</v>
      </c>
      <c r="E42" s="89">
        <f t="shared" si="7"/>
        <v>36</v>
      </c>
      <c r="F42" s="53">
        <f t="shared" si="8"/>
        <v>18</v>
      </c>
      <c r="G42" s="59">
        <v>36</v>
      </c>
      <c r="H42" s="59">
        <v>18</v>
      </c>
      <c r="I42" s="53"/>
      <c r="J42" s="53"/>
      <c r="K42" s="58">
        <v>2</v>
      </c>
      <c r="L42" s="80">
        <v>3</v>
      </c>
      <c r="M42" s="89">
        <v>36</v>
      </c>
      <c r="N42" s="89">
        <v>0</v>
      </c>
    </row>
    <row r="43" spans="3:14" ht="30" x14ac:dyDescent="0.25">
      <c r="C43" s="78" t="s">
        <v>56</v>
      </c>
      <c r="D43" s="78" t="s">
        <v>170</v>
      </c>
      <c r="E43" s="89">
        <f t="shared" si="7"/>
        <v>36</v>
      </c>
      <c r="F43" s="53">
        <f t="shared" si="8"/>
        <v>16</v>
      </c>
      <c r="G43" s="59">
        <v>36</v>
      </c>
      <c r="H43" s="59">
        <v>16</v>
      </c>
      <c r="I43" s="53"/>
      <c r="J43" s="53"/>
      <c r="K43" s="58">
        <v>2</v>
      </c>
      <c r="L43" s="80">
        <v>4</v>
      </c>
      <c r="M43" s="89">
        <v>36</v>
      </c>
      <c r="N43" s="89">
        <v>0</v>
      </c>
    </row>
    <row r="44" spans="3:14" x14ac:dyDescent="0.25">
      <c r="C44" s="82" t="s">
        <v>57</v>
      </c>
      <c r="D44" s="82" t="s">
        <v>171</v>
      </c>
      <c r="E44" s="89">
        <f t="shared" si="7"/>
        <v>36</v>
      </c>
      <c r="F44" s="53">
        <f t="shared" si="8"/>
        <v>18</v>
      </c>
      <c r="G44" s="59">
        <f t="shared" ref="G44" si="9">SUM(N44:U44)</f>
        <v>36</v>
      </c>
      <c r="H44" s="59">
        <v>18</v>
      </c>
      <c r="I44" s="53"/>
      <c r="J44" s="53"/>
      <c r="K44" s="58">
        <v>2</v>
      </c>
      <c r="L44" s="80">
        <v>1</v>
      </c>
      <c r="M44" s="89">
        <v>0</v>
      </c>
      <c r="N44" s="89">
        <v>36</v>
      </c>
    </row>
    <row r="45" spans="3:14" ht="34.5" customHeight="1" x14ac:dyDescent="0.25">
      <c r="C45" s="82" t="s">
        <v>207</v>
      </c>
      <c r="D45" s="82" t="s">
        <v>208</v>
      </c>
      <c r="E45" s="89">
        <v>36</v>
      </c>
      <c r="F45" s="53">
        <v>18</v>
      </c>
      <c r="G45" s="89">
        <v>36</v>
      </c>
      <c r="H45" s="89">
        <v>18</v>
      </c>
      <c r="I45" s="53"/>
      <c r="J45" s="53"/>
      <c r="K45" s="89">
        <v>2</v>
      </c>
      <c r="L45" s="80">
        <v>3</v>
      </c>
      <c r="M45" s="89">
        <v>0</v>
      </c>
      <c r="N45" s="89">
        <v>36</v>
      </c>
    </row>
    <row r="46" spans="3:14" ht="20.25" customHeight="1" thickBot="1" x14ac:dyDescent="0.3">
      <c r="C46" s="134" t="s">
        <v>10</v>
      </c>
      <c r="D46" s="134" t="s">
        <v>11</v>
      </c>
      <c r="E46" s="135">
        <f>E47+E60+E64+E70+E74+E78+E82</f>
        <v>2850</v>
      </c>
      <c r="F46" s="135">
        <f t="shared" ref="F46:N46" si="10">F47+F60+F64+F70+F74+F78+F82</f>
        <v>950</v>
      </c>
      <c r="G46" s="135">
        <f t="shared" si="10"/>
        <v>2850</v>
      </c>
      <c r="H46" s="135">
        <f t="shared" si="10"/>
        <v>950</v>
      </c>
      <c r="I46" s="135">
        <f t="shared" si="10"/>
        <v>54</v>
      </c>
      <c r="J46" s="135">
        <f t="shared" si="10"/>
        <v>0</v>
      </c>
      <c r="K46" s="135">
        <f t="shared" si="10"/>
        <v>136</v>
      </c>
      <c r="L46" s="135">
        <f t="shared" si="10"/>
        <v>15</v>
      </c>
      <c r="M46" s="135">
        <f t="shared" si="10"/>
        <v>1764</v>
      </c>
      <c r="N46" s="135">
        <f t="shared" si="10"/>
        <v>1086</v>
      </c>
    </row>
    <row r="47" spans="3:14" ht="39" customHeight="1" thickBot="1" x14ac:dyDescent="0.3">
      <c r="C47" s="4" t="s">
        <v>12</v>
      </c>
      <c r="D47" s="4" t="s">
        <v>189</v>
      </c>
      <c r="E47" s="48">
        <f>SUM(E48:E59)</f>
        <v>1408</v>
      </c>
      <c r="F47" s="48">
        <f t="shared" ref="F47:N47" si="11">SUM(F48:F59)</f>
        <v>524</v>
      </c>
      <c r="G47" s="48">
        <f t="shared" si="11"/>
        <v>1408</v>
      </c>
      <c r="H47" s="48">
        <f t="shared" si="11"/>
        <v>524</v>
      </c>
      <c r="I47" s="48">
        <f t="shared" si="11"/>
        <v>54</v>
      </c>
      <c r="J47" s="48">
        <f t="shared" si="11"/>
        <v>0</v>
      </c>
      <c r="K47" s="48">
        <f t="shared" si="11"/>
        <v>76</v>
      </c>
      <c r="L47" s="48"/>
      <c r="M47" s="48">
        <f t="shared" si="11"/>
        <v>882</v>
      </c>
      <c r="N47" s="48">
        <f t="shared" si="11"/>
        <v>526</v>
      </c>
    </row>
    <row r="48" spans="3:14" ht="30" x14ac:dyDescent="0.25">
      <c r="C48" s="106" t="s">
        <v>14</v>
      </c>
      <c r="D48" s="83" t="s">
        <v>172</v>
      </c>
      <c r="E48" s="88">
        <f>G48</f>
        <v>116</v>
      </c>
      <c r="F48" s="86">
        <f>H48</f>
        <v>54</v>
      </c>
      <c r="G48" s="137">
        <v>116</v>
      </c>
      <c r="H48" s="137">
        <v>54</v>
      </c>
      <c r="I48" s="65"/>
      <c r="J48" s="65"/>
      <c r="K48" s="88">
        <v>8</v>
      </c>
      <c r="L48" s="86">
        <v>1</v>
      </c>
      <c r="M48" s="88">
        <v>74</v>
      </c>
      <c r="N48" s="88">
        <v>42</v>
      </c>
    </row>
    <row r="49" spans="3:15" ht="30" x14ac:dyDescent="0.25">
      <c r="C49" s="103" t="s">
        <v>16</v>
      </c>
      <c r="D49" s="78" t="s">
        <v>173</v>
      </c>
      <c r="E49" s="89">
        <f>G49</f>
        <v>268</v>
      </c>
      <c r="F49" s="53">
        <f t="shared" ref="F49:F57" si="12">H49</f>
        <v>126</v>
      </c>
      <c r="G49" s="136">
        <v>268</v>
      </c>
      <c r="H49" s="136">
        <v>126</v>
      </c>
      <c r="I49" s="53">
        <v>18</v>
      </c>
      <c r="J49" s="53"/>
      <c r="K49" s="89">
        <v>22</v>
      </c>
      <c r="L49" s="80" t="s">
        <v>188</v>
      </c>
      <c r="M49" s="88">
        <f t="shared" ref="M49:M59" si="13">G49-N49</f>
        <v>108</v>
      </c>
      <c r="N49" s="89">
        <v>160</v>
      </c>
    </row>
    <row r="50" spans="3:15" ht="30" x14ac:dyDescent="0.25">
      <c r="C50" s="103" t="s">
        <v>66</v>
      </c>
      <c r="D50" s="78" t="s">
        <v>174</v>
      </c>
      <c r="E50" s="89">
        <f t="shared" ref="E50:E58" si="14">G50</f>
        <v>116</v>
      </c>
      <c r="F50" s="53">
        <f t="shared" si="12"/>
        <v>54</v>
      </c>
      <c r="G50" s="136">
        <v>116</v>
      </c>
      <c r="H50" s="136">
        <v>54</v>
      </c>
      <c r="I50" s="53"/>
      <c r="J50" s="53"/>
      <c r="K50" s="89">
        <v>8</v>
      </c>
      <c r="L50" s="80">
        <v>3.4</v>
      </c>
      <c r="M50" s="88">
        <f t="shared" si="13"/>
        <v>60</v>
      </c>
      <c r="N50" s="141">
        <v>56</v>
      </c>
    </row>
    <row r="51" spans="3:15" ht="45" x14ac:dyDescent="0.25">
      <c r="C51" s="103" t="s">
        <v>67</v>
      </c>
      <c r="D51" s="78" t="s">
        <v>175</v>
      </c>
      <c r="E51" s="89">
        <f t="shared" si="14"/>
        <v>260</v>
      </c>
      <c r="F51" s="53">
        <f t="shared" si="12"/>
        <v>126</v>
      </c>
      <c r="G51" s="136">
        <v>260</v>
      </c>
      <c r="H51" s="136">
        <v>126</v>
      </c>
      <c r="I51" s="53">
        <v>18</v>
      </c>
      <c r="J51" s="53"/>
      <c r="K51" s="89">
        <v>20</v>
      </c>
      <c r="L51" s="80">
        <v>3.4</v>
      </c>
      <c r="M51" s="88">
        <f t="shared" si="13"/>
        <v>76</v>
      </c>
      <c r="N51" s="141">
        <v>184</v>
      </c>
    </row>
    <row r="52" spans="3:15" ht="30" x14ac:dyDescent="0.25">
      <c r="C52" s="103" t="s">
        <v>176</v>
      </c>
      <c r="D52" s="78" t="s">
        <v>177</v>
      </c>
      <c r="E52" s="89">
        <f t="shared" si="14"/>
        <v>116</v>
      </c>
      <c r="F52" s="53">
        <f t="shared" si="12"/>
        <v>54</v>
      </c>
      <c r="G52" s="136">
        <v>116</v>
      </c>
      <c r="H52" s="136">
        <v>54</v>
      </c>
      <c r="I52" s="53">
        <v>18</v>
      </c>
      <c r="J52" s="53"/>
      <c r="K52" s="89">
        <v>8</v>
      </c>
      <c r="L52" s="80">
        <v>3.4</v>
      </c>
      <c r="M52" s="88">
        <f t="shared" si="13"/>
        <v>58</v>
      </c>
      <c r="N52" s="141">
        <v>58</v>
      </c>
    </row>
    <row r="53" spans="3:15" ht="30" x14ac:dyDescent="0.25">
      <c r="C53" s="103" t="s">
        <v>178</v>
      </c>
      <c r="D53" s="78" t="s">
        <v>179</v>
      </c>
      <c r="E53" s="89">
        <f t="shared" si="14"/>
        <v>46</v>
      </c>
      <c r="F53" s="53">
        <f t="shared" si="12"/>
        <v>16</v>
      </c>
      <c r="G53" s="136">
        <v>46</v>
      </c>
      <c r="H53" s="136">
        <v>16</v>
      </c>
      <c r="I53" s="53"/>
      <c r="J53" s="53"/>
      <c r="K53" s="89">
        <v>2</v>
      </c>
      <c r="L53" s="80">
        <v>4</v>
      </c>
      <c r="M53" s="88">
        <f t="shared" si="13"/>
        <v>38</v>
      </c>
      <c r="N53" s="141">
        <v>8</v>
      </c>
    </row>
    <row r="54" spans="3:15" ht="30" x14ac:dyDescent="0.25">
      <c r="C54" s="103" t="s">
        <v>180</v>
      </c>
      <c r="D54" s="78" t="s">
        <v>181</v>
      </c>
      <c r="E54" s="89">
        <f t="shared" si="14"/>
        <v>54</v>
      </c>
      <c r="F54" s="53">
        <f t="shared" si="12"/>
        <v>24</v>
      </c>
      <c r="G54" s="136">
        <v>54</v>
      </c>
      <c r="H54" s="136">
        <v>24</v>
      </c>
      <c r="I54" s="53"/>
      <c r="J54" s="53"/>
      <c r="K54" s="89">
        <v>2</v>
      </c>
      <c r="L54" s="80">
        <v>4</v>
      </c>
      <c r="M54" s="88">
        <f t="shared" si="13"/>
        <v>36</v>
      </c>
      <c r="N54" s="141">
        <v>18</v>
      </c>
    </row>
    <row r="55" spans="3:15" ht="30" x14ac:dyDescent="0.25">
      <c r="C55" s="103" t="s">
        <v>182</v>
      </c>
      <c r="D55" s="78" t="s">
        <v>183</v>
      </c>
      <c r="E55" s="89">
        <f t="shared" si="14"/>
        <v>36</v>
      </c>
      <c r="F55" s="53">
        <f t="shared" si="12"/>
        <v>16</v>
      </c>
      <c r="G55" s="136">
        <v>36</v>
      </c>
      <c r="H55" s="136">
        <v>16</v>
      </c>
      <c r="I55" s="53"/>
      <c r="J55" s="53"/>
      <c r="K55" s="89">
        <v>2</v>
      </c>
      <c r="L55" s="80">
        <v>3</v>
      </c>
      <c r="M55" s="88">
        <f t="shared" si="13"/>
        <v>36</v>
      </c>
      <c r="N55" s="141">
        <v>0</v>
      </c>
    </row>
    <row r="56" spans="3:15" ht="45" x14ac:dyDescent="0.25">
      <c r="C56" s="104" t="s">
        <v>184</v>
      </c>
      <c r="D56" s="82" t="s">
        <v>185</v>
      </c>
      <c r="E56" s="89">
        <f t="shared" si="14"/>
        <v>36</v>
      </c>
      <c r="F56" s="53">
        <f t="shared" si="12"/>
        <v>18</v>
      </c>
      <c r="G56" s="136">
        <v>36</v>
      </c>
      <c r="H56" s="136">
        <v>18</v>
      </c>
      <c r="I56" s="53"/>
      <c r="J56" s="53"/>
      <c r="K56" s="89">
        <v>2</v>
      </c>
      <c r="L56" s="80">
        <v>4</v>
      </c>
      <c r="M56" s="88">
        <f t="shared" si="13"/>
        <v>36</v>
      </c>
      <c r="N56" s="141">
        <v>0</v>
      </c>
    </row>
    <row r="57" spans="3:15" ht="45" x14ac:dyDescent="0.25">
      <c r="C57" s="104" t="s">
        <v>186</v>
      </c>
      <c r="D57" s="82" t="s">
        <v>187</v>
      </c>
      <c r="E57" s="89">
        <f t="shared" si="14"/>
        <v>72</v>
      </c>
      <c r="F57" s="53">
        <f t="shared" si="12"/>
        <v>36</v>
      </c>
      <c r="G57" s="136">
        <v>72</v>
      </c>
      <c r="H57" s="136">
        <v>36</v>
      </c>
      <c r="I57" s="53"/>
      <c r="J57" s="53"/>
      <c r="K57" s="89">
        <v>2</v>
      </c>
      <c r="L57" s="80">
        <v>3</v>
      </c>
      <c r="M57" s="88">
        <f t="shared" si="13"/>
        <v>72</v>
      </c>
      <c r="N57" s="138">
        <v>0</v>
      </c>
    </row>
    <row r="58" spans="3:15" x14ac:dyDescent="0.25">
      <c r="C58" s="105" t="s">
        <v>17</v>
      </c>
      <c r="D58" s="105" t="s">
        <v>18</v>
      </c>
      <c r="E58" s="89">
        <f t="shared" si="14"/>
        <v>108</v>
      </c>
      <c r="F58" s="53"/>
      <c r="G58" s="139">
        <v>108</v>
      </c>
      <c r="H58" s="53"/>
      <c r="I58" s="53"/>
      <c r="J58" s="53"/>
      <c r="K58" s="53"/>
      <c r="L58" s="80">
        <v>2</v>
      </c>
      <c r="M58" s="88">
        <f t="shared" si="13"/>
        <v>108</v>
      </c>
      <c r="N58" s="89">
        <v>0</v>
      </c>
    </row>
    <row r="59" spans="3:15" ht="15.75" thickBot="1" x14ac:dyDescent="0.3">
      <c r="C59" s="107" t="s">
        <v>19</v>
      </c>
      <c r="D59" s="107" t="s">
        <v>20</v>
      </c>
      <c r="E59" s="97">
        <v>180</v>
      </c>
      <c r="F59" s="75"/>
      <c r="G59" s="140">
        <v>180</v>
      </c>
      <c r="H59" s="75"/>
      <c r="I59" s="75"/>
      <c r="J59" s="75"/>
      <c r="K59" s="75"/>
      <c r="L59" s="95" t="s">
        <v>188</v>
      </c>
      <c r="M59" s="88">
        <f t="shared" si="13"/>
        <v>180</v>
      </c>
      <c r="N59" s="97">
        <v>0</v>
      </c>
    </row>
    <row r="60" spans="3:15" ht="36.75" customHeight="1" thickBot="1" x14ac:dyDescent="0.3">
      <c r="C60" s="4" t="s">
        <v>63</v>
      </c>
      <c r="D60" s="4" t="s">
        <v>190</v>
      </c>
      <c r="E60" s="48">
        <f>SUM(E61:E63)</f>
        <v>224</v>
      </c>
      <c r="F60" s="48">
        <f t="shared" ref="F60:J60" si="15">SUM(F61:F63)</f>
        <v>54</v>
      </c>
      <c r="G60" s="48">
        <f t="shared" si="15"/>
        <v>224</v>
      </c>
      <c r="H60" s="48">
        <f t="shared" si="15"/>
        <v>54</v>
      </c>
      <c r="I60" s="48">
        <f t="shared" si="15"/>
        <v>0</v>
      </c>
      <c r="J60" s="48">
        <f t="shared" si="15"/>
        <v>0</v>
      </c>
      <c r="K60" s="48">
        <f>K61</f>
        <v>10</v>
      </c>
      <c r="L60" s="7"/>
      <c r="M60" s="27">
        <f>SUM(SUM(M61:M63))</f>
        <v>208</v>
      </c>
      <c r="N60" s="27">
        <f>SUM(SUM(N61:N63))</f>
        <v>16</v>
      </c>
    </row>
    <row r="61" spans="3:15" ht="25.5" x14ac:dyDescent="0.25">
      <c r="C61" s="108" t="s">
        <v>64</v>
      </c>
      <c r="D61" s="108" t="s">
        <v>191</v>
      </c>
      <c r="E61" s="86">
        <v>116</v>
      </c>
      <c r="F61" s="86">
        <v>54</v>
      </c>
      <c r="G61" s="86">
        <v>116</v>
      </c>
      <c r="H61" s="86">
        <v>54</v>
      </c>
      <c r="I61" s="86"/>
      <c r="J61" s="86"/>
      <c r="K61" s="86">
        <v>10</v>
      </c>
      <c r="L61" s="86">
        <v>3.4</v>
      </c>
      <c r="M61" s="88">
        <v>100</v>
      </c>
      <c r="N61" s="88">
        <v>16</v>
      </c>
    </row>
    <row r="62" spans="3:15" x14ac:dyDescent="0.25">
      <c r="C62" s="105" t="s">
        <v>70</v>
      </c>
      <c r="D62" s="105" t="s">
        <v>18</v>
      </c>
      <c r="E62" s="80">
        <v>36</v>
      </c>
      <c r="F62" s="80"/>
      <c r="G62" s="80">
        <v>36</v>
      </c>
      <c r="H62" s="80"/>
      <c r="I62" s="80"/>
      <c r="J62" s="80"/>
      <c r="K62" s="80"/>
      <c r="L62" s="80">
        <v>3</v>
      </c>
      <c r="M62" s="89">
        <v>36</v>
      </c>
      <c r="N62" s="89"/>
    </row>
    <row r="63" spans="3:15" ht="15.75" thickBot="1" x14ac:dyDescent="0.3">
      <c r="C63" s="107" t="s">
        <v>71</v>
      </c>
      <c r="D63" s="107" t="s">
        <v>20</v>
      </c>
      <c r="E63" s="95">
        <v>72</v>
      </c>
      <c r="F63" s="95"/>
      <c r="G63" s="95">
        <v>72</v>
      </c>
      <c r="H63" s="95"/>
      <c r="I63" s="95"/>
      <c r="J63" s="95"/>
      <c r="K63" s="95"/>
      <c r="L63" s="95">
        <v>4</v>
      </c>
      <c r="M63" s="97">
        <v>72</v>
      </c>
      <c r="N63" s="97"/>
    </row>
    <row r="64" spans="3:15" ht="39.75" customHeight="1" thickBot="1" x14ac:dyDescent="0.3">
      <c r="C64" s="4" t="s">
        <v>72</v>
      </c>
      <c r="D64" s="4" t="s">
        <v>192</v>
      </c>
      <c r="E64" s="48">
        <f>SUM(E65:E68)</f>
        <v>368</v>
      </c>
      <c r="F64" s="48">
        <f t="shared" ref="F64:K64" si="16">SUM(F65:F68)</f>
        <v>90</v>
      </c>
      <c r="G64" s="48">
        <f t="shared" si="16"/>
        <v>368</v>
      </c>
      <c r="H64" s="48">
        <f t="shared" si="16"/>
        <v>90</v>
      </c>
      <c r="I64" s="48">
        <f t="shared" si="16"/>
        <v>0</v>
      </c>
      <c r="J64" s="48">
        <f t="shared" si="16"/>
        <v>0</v>
      </c>
      <c r="K64" s="48">
        <f t="shared" si="16"/>
        <v>12</v>
      </c>
      <c r="L64" s="7"/>
      <c r="M64" s="27">
        <f>SUM(M65:M68)</f>
        <v>332</v>
      </c>
      <c r="N64" s="27">
        <f>SUM(N65:N68)</f>
        <v>36</v>
      </c>
      <c r="O64" s="20"/>
    </row>
    <row r="65" spans="3:15" ht="45" x14ac:dyDescent="0.25">
      <c r="C65" s="108" t="s">
        <v>73</v>
      </c>
      <c r="D65" s="106" t="s">
        <v>193</v>
      </c>
      <c r="E65" s="86">
        <v>72</v>
      </c>
      <c r="F65" s="86">
        <f>H65</f>
        <v>36</v>
      </c>
      <c r="G65" s="86">
        <f>E65</f>
        <v>72</v>
      </c>
      <c r="H65" s="86">
        <v>36</v>
      </c>
      <c r="I65" s="86"/>
      <c r="J65" s="86"/>
      <c r="K65" s="86">
        <v>2</v>
      </c>
      <c r="L65" s="86">
        <v>2</v>
      </c>
      <c r="M65" s="65">
        <v>72</v>
      </c>
      <c r="N65" s="88"/>
      <c r="O65" s="20"/>
    </row>
    <row r="66" spans="3:15" ht="45" x14ac:dyDescent="0.25">
      <c r="C66" s="105" t="s">
        <v>74</v>
      </c>
      <c r="D66" s="103" t="s">
        <v>194</v>
      </c>
      <c r="E66" s="80">
        <v>116</v>
      </c>
      <c r="F66" s="80">
        <f>H66</f>
        <v>54</v>
      </c>
      <c r="G66" s="80">
        <f>E66</f>
        <v>116</v>
      </c>
      <c r="H66" s="80">
        <v>54</v>
      </c>
      <c r="I66" s="80"/>
      <c r="J66" s="80"/>
      <c r="K66" s="80">
        <v>10</v>
      </c>
      <c r="L66" s="80">
        <v>2.2999999999999998</v>
      </c>
      <c r="M66" s="53">
        <v>80</v>
      </c>
      <c r="N66" s="89">
        <v>36</v>
      </c>
      <c r="O66" s="20"/>
    </row>
    <row r="67" spans="3:15" x14ac:dyDescent="0.25">
      <c r="C67" s="105" t="s">
        <v>77</v>
      </c>
      <c r="D67" s="105" t="s">
        <v>18</v>
      </c>
      <c r="E67" s="116">
        <v>72</v>
      </c>
      <c r="F67" s="116"/>
      <c r="G67" s="80">
        <f t="shared" ref="G67:G68" si="17">E67</f>
        <v>72</v>
      </c>
      <c r="H67" s="116"/>
      <c r="I67" s="116"/>
      <c r="J67" s="116"/>
      <c r="K67" s="80"/>
      <c r="L67" s="80"/>
      <c r="M67" s="58">
        <v>72</v>
      </c>
      <c r="N67" s="58"/>
    </row>
    <row r="68" spans="3:15" ht="15.75" thickBot="1" x14ac:dyDescent="0.3">
      <c r="C68" s="107" t="s">
        <v>78</v>
      </c>
      <c r="D68" s="107" t="s">
        <v>20</v>
      </c>
      <c r="E68" s="121">
        <v>108</v>
      </c>
      <c r="F68" s="121"/>
      <c r="G68" s="95">
        <f t="shared" si="17"/>
        <v>108</v>
      </c>
      <c r="H68" s="121"/>
      <c r="I68" s="95"/>
      <c r="J68" s="121"/>
      <c r="K68" s="95"/>
      <c r="L68" s="95"/>
      <c r="M68" s="96">
        <v>108</v>
      </c>
      <c r="N68" s="96"/>
    </row>
    <row r="69" spans="3:15" ht="113.25" customHeight="1" thickBot="1" x14ac:dyDescent="0.3">
      <c r="C69" s="28" t="s">
        <v>21</v>
      </c>
      <c r="D69" s="28" t="s">
        <v>202</v>
      </c>
      <c r="E69" s="6"/>
      <c r="F69" s="6"/>
      <c r="G69" s="7"/>
      <c r="H69" s="6"/>
      <c r="I69" s="7"/>
      <c r="J69" s="6"/>
      <c r="K69" s="7"/>
      <c r="L69" s="7"/>
      <c r="M69" s="36"/>
      <c r="N69" s="36"/>
    </row>
    <row r="70" spans="3:15" ht="69.75" customHeight="1" thickBot="1" x14ac:dyDescent="0.3">
      <c r="C70" s="4" t="s">
        <v>98</v>
      </c>
      <c r="D70" s="4" t="s">
        <v>209</v>
      </c>
      <c r="E70" s="48">
        <f>SUM(E71:E73)</f>
        <v>152</v>
      </c>
      <c r="F70" s="48">
        <f t="shared" ref="F70:N70" si="18">SUM(F71:F73)</f>
        <v>40</v>
      </c>
      <c r="G70" s="48">
        <f t="shared" si="18"/>
        <v>152</v>
      </c>
      <c r="H70" s="48">
        <f t="shared" si="18"/>
        <v>40</v>
      </c>
      <c r="I70" s="48">
        <f t="shared" si="18"/>
        <v>0</v>
      </c>
      <c r="J70" s="48">
        <f t="shared" si="18"/>
        <v>0</v>
      </c>
      <c r="K70" s="48">
        <f t="shared" si="18"/>
        <v>10</v>
      </c>
      <c r="L70" s="48"/>
      <c r="M70" s="48">
        <f t="shared" si="18"/>
        <v>112</v>
      </c>
      <c r="N70" s="48">
        <f t="shared" si="18"/>
        <v>40</v>
      </c>
    </row>
    <row r="71" spans="3:15" ht="75" customHeight="1" x14ac:dyDescent="0.25">
      <c r="C71" s="142" t="s">
        <v>99</v>
      </c>
      <c r="D71" s="142" t="s">
        <v>210</v>
      </c>
      <c r="E71" s="118">
        <v>80</v>
      </c>
      <c r="F71" s="118">
        <v>40</v>
      </c>
      <c r="G71" s="118">
        <v>80</v>
      </c>
      <c r="H71" s="118">
        <v>40</v>
      </c>
      <c r="I71" s="86"/>
      <c r="J71" s="118"/>
      <c r="K71" s="86">
        <v>10</v>
      </c>
      <c r="L71" s="86">
        <v>2</v>
      </c>
      <c r="M71" s="88">
        <v>40</v>
      </c>
      <c r="N71" s="88">
        <v>40</v>
      </c>
    </row>
    <row r="72" spans="3:15" x14ac:dyDescent="0.25">
      <c r="C72" s="117" t="s">
        <v>100</v>
      </c>
      <c r="D72" s="117" t="s">
        <v>18</v>
      </c>
      <c r="E72" s="116">
        <v>36</v>
      </c>
      <c r="F72" s="116"/>
      <c r="G72" s="116">
        <f t="shared" ref="G72" si="19">E72</f>
        <v>36</v>
      </c>
      <c r="H72" s="116"/>
      <c r="I72" s="80"/>
      <c r="J72" s="116"/>
      <c r="K72" s="80"/>
      <c r="L72" s="80"/>
      <c r="M72" s="89">
        <v>36</v>
      </c>
      <c r="N72" s="89"/>
    </row>
    <row r="73" spans="3:15" ht="15.75" thickBot="1" x14ac:dyDescent="0.3">
      <c r="C73" s="120" t="s">
        <v>101</v>
      </c>
      <c r="D73" s="120" t="s">
        <v>20</v>
      </c>
      <c r="E73" s="121">
        <v>36</v>
      </c>
      <c r="F73" s="121"/>
      <c r="G73" s="121">
        <v>36</v>
      </c>
      <c r="H73" s="121"/>
      <c r="I73" s="95"/>
      <c r="J73" s="121"/>
      <c r="K73" s="95"/>
      <c r="L73" s="95"/>
      <c r="M73" s="97">
        <v>36</v>
      </c>
      <c r="N73" s="97"/>
    </row>
    <row r="74" spans="3:15" ht="40.5" customHeight="1" thickBot="1" x14ac:dyDescent="0.3">
      <c r="C74" s="111" t="s">
        <v>104</v>
      </c>
      <c r="D74" s="110" t="s">
        <v>197</v>
      </c>
      <c r="E74" s="109">
        <f>SUM(E75:E77)</f>
        <v>322</v>
      </c>
      <c r="F74" s="109">
        <f t="shared" ref="F74:N74" si="20">SUM(F75:F77)</f>
        <v>100</v>
      </c>
      <c r="G74" s="109">
        <f t="shared" si="20"/>
        <v>322</v>
      </c>
      <c r="H74" s="109">
        <f t="shared" si="20"/>
        <v>100</v>
      </c>
      <c r="I74" s="109">
        <f t="shared" si="20"/>
        <v>0</v>
      </c>
      <c r="J74" s="109">
        <f t="shared" si="20"/>
        <v>0</v>
      </c>
      <c r="K74" s="109">
        <f t="shared" si="20"/>
        <v>12</v>
      </c>
      <c r="L74" s="109"/>
      <c r="M74" s="109">
        <f t="shared" si="20"/>
        <v>172</v>
      </c>
      <c r="N74" s="109">
        <f t="shared" si="20"/>
        <v>150</v>
      </c>
    </row>
    <row r="75" spans="3:15" ht="60" x14ac:dyDescent="0.25">
      <c r="C75" s="106" t="s">
        <v>105</v>
      </c>
      <c r="D75" s="106" t="s">
        <v>198</v>
      </c>
      <c r="E75" s="118">
        <v>214</v>
      </c>
      <c r="F75" s="118">
        <v>100</v>
      </c>
      <c r="G75" s="118">
        <v>214</v>
      </c>
      <c r="H75" s="118">
        <v>100</v>
      </c>
      <c r="I75" s="86"/>
      <c r="J75" s="118"/>
      <c r="K75" s="86">
        <v>12</v>
      </c>
      <c r="L75" s="119" t="s">
        <v>201</v>
      </c>
      <c r="M75" s="88">
        <v>64</v>
      </c>
      <c r="N75" s="88">
        <f>E75-M75</f>
        <v>150</v>
      </c>
    </row>
    <row r="76" spans="3:15" x14ac:dyDescent="0.25">
      <c r="C76" s="117" t="s">
        <v>199</v>
      </c>
      <c r="D76" s="117" t="s">
        <v>18</v>
      </c>
      <c r="E76" s="116">
        <v>36</v>
      </c>
      <c r="F76" s="116"/>
      <c r="G76" s="116">
        <f t="shared" ref="G76:G77" si="21">E76</f>
        <v>36</v>
      </c>
      <c r="H76" s="116"/>
      <c r="I76" s="80"/>
      <c r="J76" s="116"/>
      <c r="K76" s="80"/>
      <c r="L76" s="80">
        <v>2</v>
      </c>
      <c r="M76" s="89">
        <v>36</v>
      </c>
      <c r="N76" s="89"/>
    </row>
    <row r="77" spans="3:15" ht="15.75" thickBot="1" x14ac:dyDescent="0.3">
      <c r="C77" s="120" t="s">
        <v>200</v>
      </c>
      <c r="D77" s="120" t="s">
        <v>20</v>
      </c>
      <c r="E77" s="121">
        <v>72</v>
      </c>
      <c r="F77" s="121"/>
      <c r="G77" s="121">
        <f t="shared" si="21"/>
        <v>72</v>
      </c>
      <c r="H77" s="121"/>
      <c r="I77" s="95"/>
      <c r="J77" s="121"/>
      <c r="K77" s="95"/>
      <c r="L77" s="95">
        <v>3</v>
      </c>
      <c r="M77" s="97">
        <v>72</v>
      </c>
      <c r="N77" s="97"/>
    </row>
    <row r="78" spans="3:15" ht="26.25" thickBot="1" x14ac:dyDescent="0.3">
      <c r="C78" s="4" t="s">
        <v>106</v>
      </c>
      <c r="D78" s="4" t="s">
        <v>195</v>
      </c>
      <c r="E78" s="48">
        <f>SUM(E79:E81)</f>
        <v>170</v>
      </c>
      <c r="F78" s="48">
        <f t="shared" ref="F78:K78" si="22">SUM(F79:F81)</f>
        <v>60</v>
      </c>
      <c r="G78" s="48">
        <f t="shared" si="22"/>
        <v>170</v>
      </c>
      <c r="H78" s="48">
        <f t="shared" si="22"/>
        <v>60</v>
      </c>
      <c r="I78" s="48">
        <f t="shared" si="22"/>
        <v>0</v>
      </c>
      <c r="J78" s="48">
        <f t="shared" si="22"/>
        <v>0</v>
      </c>
      <c r="K78" s="48">
        <f t="shared" si="22"/>
        <v>16</v>
      </c>
      <c r="L78" s="48"/>
      <c r="M78" s="48">
        <f t="shared" ref="M78:N78" si="23">SUM(M79:M81)</f>
        <v>58</v>
      </c>
      <c r="N78" s="48">
        <f t="shared" si="23"/>
        <v>112</v>
      </c>
    </row>
    <row r="79" spans="3:15" ht="45" x14ac:dyDescent="0.25">
      <c r="C79" s="142" t="s">
        <v>107</v>
      </c>
      <c r="D79" s="142" t="s">
        <v>196</v>
      </c>
      <c r="E79" s="118">
        <v>134</v>
      </c>
      <c r="F79" s="118">
        <v>60</v>
      </c>
      <c r="G79" s="118">
        <f>E79</f>
        <v>134</v>
      </c>
      <c r="H79" s="118">
        <v>60</v>
      </c>
      <c r="I79" s="86"/>
      <c r="J79" s="118"/>
      <c r="K79" s="86">
        <v>16</v>
      </c>
      <c r="L79" s="86">
        <v>3.4</v>
      </c>
      <c r="M79" s="88">
        <v>22</v>
      </c>
      <c r="N79" s="88">
        <f>E79-M79</f>
        <v>112</v>
      </c>
    </row>
    <row r="80" spans="3:15" x14ac:dyDescent="0.25">
      <c r="C80" s="117" t="s">
        <v>108</v>
      </c>
      <c r="D80" s="117" t="s">
        <v>18</v>
      </c>
      <c r="E80" s="116">
        <v>0</v>
      </c>
      <c r="F80" s="116"/>
      <c r="G80" s="116">
        <v>0</v>
      </c>
      <c r="H80" s="116"/>
      <c r="I80" s="80"/>
      <c r="J80" s="116"/>
      <c r="K80" s="80"/>
      <c r="L80" s="80"/>
      <c r="M80" s="89">
        <v>0</v>
      </c>
      <c r="N80" s="89"/>
    </row>
    <row r="81" spans="3:14" ht="15.75" thickBot="1" x14ac:dyDescent="0.3">
      <c r="C81" s="120" t="s">
        <v>109</v>
      </c>
      <c r="D81" s="120" t="s">
        <v>20</v>
      </c>
      <c r="E81" s="121">
        <v>36</v>
      </c>
      <c r="F81" s="121"/>
      <c r="G81" s="121">
        <v>36</v>
      </c>
      <c r="H81" s="121"/>
      <c r="I81" s="95"/>
      <c r="J81" s="121"/>
      <c r="K81" s="95"/>
      <c r="L81" s="95"/>
      <c r="M81" s="97">
        <v>36</v>
      </c>
      <c r="N81" s="97"/>
    </row>
    <row r="82" spans="3:14" ht="46.5" customHeight="1" thickBot="1" x14ac:dyDescent="0.3">
      <c r="C82" s="122" t="s">
        <v>113</v>
      </c>
      <c r="D82" s="123" t="s">
        <v>203</v>
      </c>
      <c r="E82" s="124">
        <f>SUM(E83:E87)</f>
        <v>206</v>
      </c>
      <c r="F82" s="124">
        <f t="shared" ref="F82:N82" si="24">SUM(F83:F87)</f>
        <v>82</v>
      </c>
      <c r="G82" s="124">
        <f t="shared" si="24"/>
        <v>206</v>
      </c>
      <c r="H82" s="124">
        <f t="shared" si="24"/>
        <v>82</v>
      </c>
      <c r="I82" s="124">
        <f>SUM(I83:I87)</f>
        <v>0</v>
      </c>
      <c r="J82" s="124">
        <f t="shared" si="24"/>
        <v>0</v>
      </c>
      <c r="K82" s="124"/>
      <c r="L82" s="124">
        <f t="shared" si="24"/>
        <v>15</v>
      </c>
      <c r="M82" s="124">
        <f t="shared" si="24"/>
        <v>0</v>
      </c>
      <c r="N82" s="147">
        <f t="shared" si="24"/>
        <v>206</v>
      </c>
    </row>
    <row r="83" spans="3:14" ht="15.75" x14ac:dyDescent="0.25">
      <c r="C83" s="143" t="s">
        <v>114</v>
      </c>
      <c r="D83" s="144" t="s">
        <v>204</v>
      </c>
      <c r="E83" s="145">
        <v>36</v>
      </c>
      <c r="F83" s="145">
        <f>H83</f>
        <v>20</v>
      </c>
      <c r="G83" s="145">
        <f>E83</f>
        <v>36</v>
      </c>
      <c r="H83" s="145">
        <v>20</v>
      </c>
      <c r="I83" s="145"/>
      <c r="J83" s="145"/>
      <c r="K83" s="145">
        <v>2</v>
      </c>
      <c r="L83" s="145">
        <v>3</v>
      </c>
      <c r="M83" s="146"/>
      <c r="N83" s="162">
        <v>36</v>
      </c>
    </row>
    <row r="84" spans="3:14" ht="60" x14ac:dyDescent="0.25">
      <c r="C84" s="125" t="s">
        <v>211</v>
      </c>
      <c r="D84" s="113" t="s">
        <v>205</v>
      </c>
      <c r="E84" s="112">
        <v>62</v>
      </c>
      <c r="F84" s="112">
        <f t="shared" ref="F84:F85" si="25">H84</f>
        <v>40</v>
      </c>
      <c r="G84" s="112">
        <f>E84</f>
        <v>62</v>
      </c>
      <c r="H84" s="112">
        <v>40</v>
      </c>
      <c r="I84" s="112"/>
      <c r="J84" s="112"/>
      <c r="K84" s="112">
        <v>2</v>
      </c>
      <c r="L84" s="112">
        <v>3</v>
      </c>
      <c r="M84" s="114"/>
      <c r="N84" s="160">
        <v>62</v>
      </c>
    </row>
    <row r="85" spans="3:14" ht="45" x14ac:dyDescent="0.25">
      <c r="C85" s="125" t="s">
        <v>212</v>
      </c>
      <c r="D85" s="113" t="s">
        <v>206</v>
      </c>
      <c r="E85" s="112">
        <v>36</v>
      </c>
      <c r="F85" s="112">
        <f t="shared" si="25"/>
        <v>22</v>
      </c>
      <c r="G85" s="112">
        <f t="shared" ref="G85:G88" si="26">E85</f>
        <v>36</v>
      </c>
      <c r="H85" s="112">
        <v>22</v>
      </c>
      <c r="I85" s="112"/>
      <c r="J85" s="112"/>
      <c r="K85" s="112">
        <v>2</v>
      </c>
      <c r="L85" s="112">
        <v>3</v>
      </c>
      <c r="M85" s="114"/>
      <c r="N85" s="160">
        <v>36</v>
      </c>
    </row>
    <row r="86" spans="3:14" x14ac:dyDescent="0.25">
      <c r="C86" s="126" t="s">
        <v>115</v>
      </c>
      <c r="D86" s="115" t="s">
        <v>18</v>
      </c>
      <c r="E86" s="112">
        <v>36</v>
      </c>
      <c r="F86" s="112"/>
      <c r="G86" s="112">
        <f t="shared" si="26"/>
        <v>36</v>
      </c>
      <c r="H86" s="112"/>
      <c r="I86" s="112"/>
      <c r="J86" s="112"/>
      <c r="K86" s="112"/>
      <c r="L86" s="112">
        <v>3</v>
      </c>
      <c r="M86" s="114"/>
      <c r="N86" s="160">
        <v>36</v>
      </c>
    </row>
    <row r="87" spans="3:14" ht="15.75" thickBot="1" x14ac:dyDescent="0.3">
      <c r="C87" s="148" t="s">
        <v>116</v>
      </c>
      <c r="D87" s="149" t="s">
        <v>20</v>
      </c>
      <c r="E87" s="150">
        <v>36</v>
      </c>
      <c r="F87" s="150"/>
      <c r="G87" s="150">
        <f t="shared" si="26"/>
        <v>36</v>
      </c>
      <c r="H87" s="150"/>
      <c r="I87" s="150"/>
      <c r="J87" s="150"/>
      <c r="K87" s="150"/>
      <c r="L87" s="150">
        <v>3</v>
      </c>
      <c r="M87" s="151"/>
      <c r="N87" s="161">
        <v>36</v>
      </c>
    </row>
    <row r="88" spans="3:14" ht="51.75" thickBot="1" x14ac:dyDescent="0.3">
      <c r="C88" s="152" t="s">
        <v>214</v>
      </c>
      <c r="D88" s="153" t="s">
        <v>213</v>
      </c>
      <c r="E88" s="154">
        <v>144</v>
      </c>
      <c r="F88" s="154"/>
      <c r="G88" s="154">
        <f t="shared" si="26"/>
        <v>144</v>
      </c>
      <c r="H88" s="154"/>
      <c r="I88" s="154"/>
      <c r="J88" s="154"/>
      <c r="K88" s="154"/>
      <c r="L88" s="154"/>
      <c r="M88" s="158">
        <v>144</v>
      </c>
      <c r="N88" s="155"/>
    </row>
    <row r="89" spans="3:14" ht="15.75" thickBot="1" x14ac:dyDescent="0.3">
      <c r="C89" s="156" t="s">
        <v>23</v>
      </c>
      <c r="D89" s="156" t="s">
        <v>24</v>
      </c>
      <c r="E89" s="102">
        <v>216</v>
      </c>
      <c r="F89" s="102"/>
      <c r="G89" s="102"/>
      <c r="H89" s="102"/>
      <c r="I89" s="102"/>
      <c r="J89" s="102"/>
      <c r="K89" s="102"/>
      <c r="L89" s="102"/>
      <c r="M89" s="159"/>
      <c r="N89" s="157"/>
    </row>
    <row r="90" spans="3:14" ht="24.75" customHeight="1" thickBot="1" x14ac:dyDescent="0.3">
      <c r="C90" s="166" t="s">
        <v>217</v>
      </c>
      <c r="D90" s="166"/>
      <c r="E90" s="167">
        <f>E21+E29+E46+E88+E89</f>
        <v>4464</v>
      </c>
      <c r="F90" s="167">
        <f t="shared" ref="F90:K90" si="27">F21+F29+F46+F88+F89</f>
        <v>1650</v>
      </c>
      <c r="G90" s="167">
        <f t="shared" si="27"/>
        <v>4248</v>
      </c>
      <c r="H90" s="167">
        <f t="shared" si="27"/>
        <v>1650</v>
      </c>
      <c r="I90" s="167">
        <f t="shared" si="27"/>
        <v>54</v>
      </c>
      <c r="J90" s="167">
        <f t="shared" si="27"/>
        <v>0</v>
      </c>
      <c r="K90" s="167">
        <f t="shared" si="27"/>
        <v>204</v>
      </c>
      <c r="L90" s="167"/>
      <c r="M90" s="168">
        <f>M21+M29+M46+M88</f>
        <v>2952</v>
      </c>
      <c r="N90" s="168">
        <f>N21+N29+N46</f>
        <v>1296</v>
      </c>
    </row>
    <row r="91" spans="3:14" ht="31.5" customHeight="1" thickBot="1" x14ac:dyDescent="0.3">
      <c r="C91" s="163" t="s">
        <v>218</v>
      </c>
      <c r="D91" s="163"/>
      <c r="E91" s="165">
        <f>E6+E21+E29+E46+E88+E89</f>
        <v>5940</v>
      </c>
      <c r="F91" s="165">
        <f t="shared" ref="F91:K91" si="28">F6+F21+F29+F46+F88+F89</f>
        <v>2440</v>
      </c>
      <c r="G91" s="165">
        <f t="shared" si="28"/>
        <v>5724</v>
      </c>
      <c r="H91" s="165">
        <f t="shared" si="28"/>
        <v>2440</v>
      </c>
      <c r="I91" s="165">
        <f t="shared" si="28"/>
        <v>54</v>
      </c>
      <c r="J91" s="165">
        <f t="shared" si="28"/>
        <v>24</v>
      </c>
      <c r="K91" s="165">
        <f t="shared" si="28"/>
        <v>276</v>
      </c>
      <c r="L91" s="164"/>
    </row>
  </sheetData>
  <mergeCells count="9">
    <mergeCell ref="C91:D91"/>
    <mergeCell ref="C90:D90"/>
    <mergeCell ref="L3:L4"/>
    <mergeCell ref="M3:N3"/>
    <mergeCell ref="C3:C4"/>
    <mergeCell ref="D3:D4"/>
    <mergeCell ref="E3:E4"/>
    <mergeCell ref="F3:F4"/>
    <mergeCell ref="G3:K3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R82"/>
  <sheetViews>
    <sheetView topLeftCell="A73" zoomScale="82" zoomScaleNormal="82" workbookViewId="0">
      <selection activeCell="N6" sqref="N6"/>
    </sheetView>
  </sheetViews>
  <sheetFormatPr defaultRowHeight="15" x14ac:dyDescent="0.25"/>
  <cols>
    <col min="4" max="4" width="15.28515625" customWidth="1"/>
    <col min="5" max="5" width="36.42578125" customWidth="1"/>
    <col min="14" max="14" width="20.28515625" customWidth="1"/>
    <col min="15" max="15" width="18.28515625" customWidth="1"/>
  </cols>
  <sheetData>
    <row r="3" spans="4:15" ht="15.75" thickBot="1" x14ac:dyDescent="0.3"/>
    <row r="4" spans="4:15" ht="35.450000000000003" customHeight="1" thickBot="1" x14ac:dyDescent="0.3">
      <c r="D4" s="130" t="s">
        <v>0</v>
      </c>
      <c r="E4" s="131" t="s">
        <v>26</v>
      </c>
      <c r="F4" s="127" t="s">
        <v>1</v>
      </c>
      <c r="G4" s="127" t="s">
        <v>2</v>
      </c>
      <c r="H4" s="130" t="s">
        <v>3</v>
      </c>
      <c r="I4" s="130"/>
      <c r="J4" s="130"/>
      <c r="K4" s="130"/>
      <c r="L4" s="130"/>
      <c r="M4" s="133" t="s">
        <v>4</v>
      </c>
      <c r="N4" s="128" t="s">
        <v>121</v>
      </c>
      <c r="O4" s="129"/>
    </row>
    <row r="5" spans="4:15" ht="140.25" thickBot="1" x14ac:dyDescent="0.3">
      <c r="D5" s="130"/>
      <c r="E5" s="131"/>
      <c r="F5" s="127"/>
      <c r="G5" s="127"/>
      <c r="H5" s="17" t="s">
        <v>27</v>
      </c>
      <c r="I5" s="18" t="s">
        <v>5</v>
      </c>
      <c r="J5" s="17" t="s">
        <v>28</v>
      </c>
      <c r="K5" s="17" t="s">
        <v>29</v>
      </c>
      <c r="L5" s="19" t="s">
        <v>6</v>
      </c>
      <c r="M5" s="133"/>
      <c r="N5" s="21" t="s">
        <v>119</v>
      </c>
      <c r="O5" s="21" t="s">
        <v>120</v>
      </c>
    </row>
    <row r="6" spans="4:15" ht="15.75" thickBot="1" x14ac:dyDescent="0.3">
      <c r="D6" s="2">
        <v>1</v>
      </c>
      <c r="E6" s="1">
        <v>2</v>
      </c>
      <c r="F6" s="1">
        <v>3</v>
      </c>
      <c r="G6" s="1">
        <v>4</v>
      </c>
      <c r="H6" s="1">
        <v>5</v>
      </c>
      <c r="I6" s="1">
        <v>6</v>
      </c>
      <c r="J6" s="1">
        <v>7</v>
      </c>
      <c r="K6" s="1">
        <v>8</v>
      </c>
      <c r="L6" s="1">
        <v>9</v>
      </c>
      <c r="M6" s="43">
        <v>10</v>
      </c>
      <c r="N6" s="47">
        <f>N82/(F82-F81)</f>
        <v>0.69491525423728817</v>
      </c>
      <c r="O6" s="47">
        <f>O82/(F82-F81)</f>
        <v>0.30508474576271188</v>
      </c>
    </row>
    <row r="7" spans="4:15" ht="15.75" thickBot="1" x14ac:dyDescent="0.3">
      <c r="D7" s="13" t="s">
        <v>30</v>
      </c>
      <c r="E7" s="14" t="s">
        <v>31</v>
      </c>
      <c r="F7" s="15">
        <f>F8+F9+F10+F11+F12+F13</f>
        <v>470</v>
      </c>
      <c r="G7" s="15">
        <f>G8+G9+G10+G11+G12+G13</f>
        <v>0</v>
      </c>
      <c r="H7" s="15">
        <f t="shared" ref="H7:K7" si="0">H8+H9+H10+H11+H12+H13</f>
        <v>462</v>
      </c>
      <c r="I7" s="15">
        <f t="shared" si="0"/>
        <v>0</v>
      </c>
      <c r="J7" s="15">
        <f t="shared" si="0"/>
        <v>0</v>
      </c>
      <c r="K7" s="15">
        <f t="shared" si="0"/>
        <v>8</v>
      </c>
      <c r="L7" s="15">
        <f>L8+L9+L10+L11+L12+L13</f>
        <v>0</v>
      </c>
      <c r="M7" s="42"/>
      <c r="N7" s="15">
        <f>N8+N9+N10+N11+N12+N13</f>
        <v>398</v>
      </c>
      <c r="O7" s="15">
        <f t="shared" ref="O7" si="1">O8+O9+O10+O11+O12+O13</f>
        <v>72</v>
      </c>
    </row>
    <row r="8" spans="4:15" ht="15.75" thickBot="1" x14ac:dyDescent="0.3">
      <c r="D8" s="23" t="s">
        <v>32</v>
      </c>
      <c r="E8" s="16" t="s">
        <v>33</v>
      </c>
      <c r="F8" s="7">
        <f>H8+I8+J8+K8+L8</f>
        <v>72</v>
      </c>
      <c r="G8" s="24"/>
      <c r="H8" s="7">
        <f>36+34</f>
        <v>70</v>
      </c>
      <c r="I8" s="7"/>
      <c r="J8" s="7"/>
      <c r="K8" s="7">
        <v>2</v>
      </c>
      <c r="L8" s="7"/>
      <c r="M8" s="44"/>
      <c r="N8" s="7">
        <v>38</v>
      </c>
      <c r="O8" s="37">
        <v>34</v>
      </c>
    </row>
    <row r="9" spans="4:15" ht="26.25" thickBot="1" x14ac:dyDescent="0.3">
      <c r="D9" s="23" t="s">
        <v>34</v>
      </c>
      <c r="E9" s="16" t="s">
        <v>35</v>
      </c>
      <c r="F9" s="7">
        <f t="shared" ref="F9:F13" si="2">H9+I9+J9+K9+L9</f>
        <v>72</v>
      </c>
      <c r="G9" s="24"/>
      <c r="H9" s="7">
        <f>36+34</f>
        <v>70</v>
      </c>
      <c r="I9" s="7"/>
      <c r="J9" s="7"/>
      <c r="K9" s="7">
        <v>2</v>
      </c>
      <c r="L9" s="7"/>
      <c r="M9" s="44"/>
      <c r="N9" s="7">
        <v>38</v>
      </c>
      <c r="O9" s="36">
        <v>34</v>
      </c>
    </row>
    <row r="10" spans="4:15" ht="15.75" thickBot="1" x14ac:dyDescent="0.3">
      <c r="D10" s="23" t="s">
        <v>36</v>
      </c>
      <c r="E10" s="16" t="s">
        <v>37</v>
      </c>
      <c r="F10" s="7">
        <f t="shared" si="2"/>
        <v>68</v>
      </c>
      <c r="G10" s="24"/>
      <c r="H10" s="7">
        <v>68</v>
      </c>
      <c r="I10" s="7"/>
      <c r="J10" s="7"/>
      <c r="K10" s="7"/>
      <c r="L10" s="7"/>
      <c r="M10" s="44"/>
      <c r="N10" s="7">
        <v>68</v>
      </c>
      <c r="O10" s="36"/>
    </row>
    <row r="11" spans="4:15" ht="15.75" thickBot="1" x14ac:dyDescent="0.3">
      <c r="D11" s="23" t="s">
        <v>38</v>
      </c>
      <c r="E11" s="16" t="s">
        <v>39</v>
      </c>
      <c r="F11" s="7">
        <f t="shared" si="2"/>
        <v>178</v>
      </c>
      <c r="G11" s="24"/>
      <c r="H11" s="7">
        <v>178</v>
      </c>
      <c r="I11" s="7"/>
      <c r="J11" s="7"/>
      <c r="K11" s="7"/>
      <c r="L11" s="7"/>
      <c r="M11" s="44"/>
      <c r="N11" s="7">
        <v>178</v>
      </c>
      <c r="O11" s="36"/>
    </row>
    <row r="12" spans="4:15" ht="15.75" thickBot="1" x14ac:dyDescent="0.3">
      <c r="D12" s="23" t="s">
        <v>40</v>
      </c>
      <c r="E12" s="16" t="s">
        <v>41</v>
      </c>
      <c r="F12" s="7">
        <f t="shared" si="2"/>
        <v>40</v>
      </c>
      <c r="G12" s="24"/>
      <c r="H12" s="7">
        <f>36+2</f>
        <v>38</v>
      </c>
      <c r="I12" s="7"/>
      <c r="J12" s="7"/>
      <c r="K12" s="7">
        <v>2</v>
      </c>
      <c r="L12" s="7"/>
      <c r="M12" s="44"/>
      <c r="N12" s="7">
        <v>38</v>
      </c>
      <c r="O12" s="36">
        <v>2</v>
      </c>
    </row>
    <row r="13" spans="4:15" ht="15.75" thickBot="1" x14ac:dyDescent="0.3">
      <c r="D13" s="23" t="s">
        <v>42</v>
      </c>
      <c r="E13" s="16" t="s">
        <v>43</v>
      </c>
      <c r="F13" s="7">
        <f t="shared" si="2"/>
        <v>40</v>
      </c>
      <c r="G13" s="24"/>
      <c r="H13" s="7">
        <f>36+2</f>
        <v>38</v>
      </c>
      <c r="I13" s="7"/>
      <c r="J13" s="7"/>
      <c r="K13" s="7">
        <v>2</v>
      </c>
      <c r="L13" s="7"/>
      <c r="M13" s="44"/>
      <c r="N13" s="7">
        <v>38</v>
      </c>
      <c r="O13" s="36">
        <v>2</v>
      </c>
    </row>
    <row r="14" spans="4:15" ht="15.75" thickBot="1" x14ac:dyDescent="0.3">
      <c r="D14" s="13" t="s">
        <v>7</v>
      </c>
      <c r="E14" s="13" t="s">
        <v>8</v>
      </c>
      <c r="F14" s="15">
        <f>F15+F16+F17+F18+F19+F20+F21+F22+F23+F24+F25+F26+F27+F28+F29+F30+F31+F32+F33+F34</f>
        <v>424</v>
      </c>
      <c r="G14" s="15">
        <f t="shared" ref="G14:O14" si="3">G15+G16+G17+G18+G19+G20+G21+G22+G23+G24+G25+G26+G27+G28+G29+G30+G31+G32+G33+G34</f>
        <v>0</v>
      </c>
      <c r="H14" s="15">
        <f t="shared" si="3"/>
        <v>392</v>
      </c>
      <c r="I14" s="15">
        <f t="shared" si="3"/>
        <v>0</v>
      </c>
      <c r="J14" s="15">
        <f t="shared" si="3"/>
        <v>0</v>
      </c>
      <c r="K14" s="15">
        <f t="shared" si="3"/>
        <v>8</v>
      </c>
      <c r="L14" s="15">
        <f t="shared" si="3"/>
        <v>24</v>
      </c>
      <c r="M14" s="42"/>
      <c r="N14" s="15">
        <f>N15+N16+N17+N18+N19+N20+N21+N22+N23+N24+N25+N26+N27+N28+N29+N30+N31+N32+N33+N34</f>
        <v>424</v>
      </c>
      <c r="O14" s="15">
        <f t="shared" si="3"/>
        <v>0</v>
      </c>
    </row>
    <row r="15" spans="4:15" ht="26.25" thickBot="1" x14ac:dyDescent="0.3">
      <c r="D15" s="25" t="s">
        <v>9</v>
      </c>
      <c r="E15" s="25" t="s">
        <v>80</v>
      </c>
      <c r="F15" s="3">
        <f>H15+I15+J15+K15+L15</f>
        <v>38</v>
      </c>
      <c r="G15" s="3"/>
      <c r="H15" s="3">
        <v>36</v>
      </c>
      <c r="I15" s="3"/>
      <c r="J15" s="3"/>
      <c r="K15" s="3">
        <v>2</v>
      </c>
      <c r="L15" s="3"/>
      <c r="M15" s="44"/>
      <c r="N15" s="3">
        <v>38</v>
      </c>
      <c r="O15" s="36"/>
    </row>
    <row r="16" spans="4:15" ht="15.75" thickBot="1" x14ac:dyDescent="0.3">
      <c r="D16" s="25" t="s">
        <v>44</v>
      </c>
      <c r="E16" s="25" t="s">
        <v>81</v>
      </c>
      <c r="F16" s="3">
        <f t="shared" ref="F16:F19" si="4">H16+I16+J16+K16+L16</f>
        <v>80</v>
      </c>
      <c r="G16" s="3"/>
      <c r="H16" s="3">
        <v>68</v>
      </c>
      <c r="I16" s="3"/>
      <c r="J16" s="3"/>
      <c r="K16" s="3"/>
      <c r="L16" s="3">
        <v>12</v>
      </c>
      <c r="M16" s="44"/>
      <c r="N16" s="3">
        <v>80</v>
      </c>
      <c r="O16" s="36"/>
    </row>
    <row r="17" spans="4:15" ht="15.75" thickBot="1" x14ac:dyDescent="0.3">
      <c r="D17" s="25" t="s">
        <v>45</v>
      </c>
      <c r="E17" s="25" t="s">
        <v>82</v>
      </c>
      <c r="F17" s="3">
        <f t="shared" si="4"/>
        <v>70</v>
      </c>
      <c r="G17" s="3"/>
      <c r="H17" s="3">
        <v>68</v>
      </c>
      <c r="I17" s="3"/>
      <c r="J17" s="3"/>
      <c r="K17" s="3">
        <v>2</v>
      </c>
      <c r="L17" s="3"/>
      <c r="M17" s="44"/>
      <c r="N17" s="3">
        <v>70</v>
      </c>
      <c r="O17" s="36"/>
    </row>
    <row r="18" spans="4:15" ht="26.25" thickBot="1" x14ac:dyDescent="0.3">
      <c r="D18" s="25" t="s">
        <v>46</v>
      </c>
      <c r="E18" s="25" t="s">
        <v>83</v>
      </c>
      <c r="F18" s="3">
        <f t="shared" si="4"/>
        <v>92</v>
      </c>
      <c r="G18" s="3"/>
      <c r="H18" s="3">
        <v>80</v>
      </c>
      <c r="I18" s="3"/>
      <c r="J18" s="3"/>
      <c r="K18" s="3"/>
      <c r="L18" s="3">
        <v>12</v>
      </c>
      <c r="M18" s="44"/>
      <c r="N18" s="3">
        <v>92</v>
      </c>
      <c r="O18" s="36"/>
    </row>
    <row r="19" spans="4:15" ht="26.25" thickBot="1" x14ac:dyDescent="0.3">
      <c r="D19" s="25" t="s">
        <v>47</v>
      </c>
      <c r="E19" s="25" t="s">
        <v>84</v>
      </c>
      <c r="F19" s="3">
        <f t="shared" si="4"/>
        <v>144</v>
      </c>
      <c r="G19" s="3"/>
      <c r="H19" s="3">
        <v>140</v>
      </c>
      <c r="I19" s="3"/>
      <c r="J19" s="3"/>
      <c r="K19" s="3">
        <v>4</v>
      </c>
      <c r="L19" s="3"/>
      <c r="M19" s="44"/>
      <c r="N19" s="3">
        <v>144</v>
      </c>
      <c r="O19" s="36"/>
    </row>
    <row r="20" spans="4:15" ht="15.75" hidden="1" thickBot="1" x14ac:dyDescent="0.3">
      <c r="D20" s="25" t="s">
        <v>48</v>
      </c>
      <c r="E20" s="25"/>
      <c r="F20" s="3"/>
      <c r="G20" s="3"/>
      <c r="H20" s="3"/>
      <c r="I20" s="3"/>
      <c r="J20" s="3"/>
      <c r="K20" s="3"/>
      <c r="L20" s="3"/>
      <c r="M20" s="44"/>
      <c r="N20" s="5"/>
      <c r="O20" s="5"/>
    </row>
    <row r="21" spans="4:15" ht="15.75" hidden="1" thickBot="1" x14ac:dyDescent="0.3">
      <c r="D21" s="25" t="s">
        <v>49</v>
      </c>
      <c r="E21" s="25"/>
      <c r="F21" s="3"/>
      <c r="G21" s="3"/>
      <c r="H21" s="3"/>
      <c r="I21" s="3"/>
      <c r="J21" s="3"/>
      <c r="K21" s="3"/>
      <c r="L21" s="3"/>
      <c r="M21" s="44"/>
      <c r="N21" s="5"/>
      <c r="O21" s="5"/>
    </row>
    <row r="22" spans="4:15" ht="15.75" hidden="1" thickBot="1" x14ac:dyDescent="0.3">
      <c r="D22" s="25" t="s">
        <v>50</v>
      </c>
      <c r="E22" s="25"/>
      <c r="F22" s="3"/>
      <c r="G22" s="3"/>
      <c r="H22" s="3"/>
      <c r="I22" s="3"/>
      <c r="J22" s="3"/>
      <c r="K22" s="3"/>
      <c r="L22" s="3"/>
      <c r="M22" s="44"/>
      <c r="N22" s="5"/>
      <c r="O22" s="5"/>
    </row>
    <row r="23" spans="4:15" ht="15.75" hidden="1" thickBot="1" x14ac:dyDescent="0.3">
      <c r="D23" s="25" t="s">
        <v>51</v>
      </c>
      <c r="E23" s="25"/>
      <c r="F23" s="3"/>
      <c r="G23" s="3"/>
      <c r="H23" s="3"/>
      <c r="I23" s="3"/>
      <c r="J23" s="3"/>
      <c r="K23" s="3"/>
      <c r="L23" s="3"/>
      <c r="M23" s="44"/>
      <c r="N23" s="5"/>
      <c r="O23" s="5"/>
    </row>
    <row r="24" spans="4:15" ht="15.75" hidden="1" thickBot="1" x14ac:dyDescent="0.3">
      <c r="D24" s="25" t="s">
        <v>52</v>
      </c>
      <c r="E24" s="25"/>
      <c r="F24" s="3"/>
      <c r="G24" s="3"/>
      <c r="H24" s="3"/>
      <c r="I24" s="3"/>
      <c r="J24" s="3"/>
      <c r="K24" s="3"/>
      <c r="L24" s="3"/>
      <c r="M24" s="44"/>
      <c r="N24" s="5"/>
      <c r="O24" s="5"/>
    </row>
    <row r="25" spans="4:15" ht="15.75" hidden="1" thickBot="1" x14ac:dyDescent="0.3">
      <c r="D25" s="25" t="s">
        <v>53</v>
      </c>
      <c r="E25" s="25"/>
      <c r="F25" s="3"/>
      <c r="G25" s="3"/>
      <c r="H25" s="3"/>
      <c r="I25" s="3"/>
      <c r="J25" s="3"/>
      <c r="K25" s="3"/>
      <c r="L25" s="3"/>
      <c r="M25" s="44"/>
      <c r="N25" s="5"/>
      <c r="O25" s="5"/>
    </row>
    <row r="26" spans="4:15" ht="15.75" hidden="1" thickBot="1" x14ac:dyDescent="0.3">
      <c r="D26" s="25" t="s">
        <v>54</v>
      </c>
      <c r="E26" s="25"/>
      <c r="F26" s="3"/>
      <c r="G26" s="3"/>
      <c r="H26" s="3"/>
      <c r="I26" s="3"/>
      <c r="J26" s="3"/>
      <c r="K26" s="3"/>
      <c r="L26" s="3"/>
      <c r="M26" s="44"/>
      <c r="N26" s="5"/>
      <c r="O26" s="5"/>
    </row>
    <row r="27" spans="4:15" ht="15.75" hidden="1" thickBot="1" x14ac:dyDescent="0.3">
      <c r="D27" s="25" t="s">
        <v>55</v>
      </c>
      <c r="E27" s="25"/>
      <c r="F27" s="3"/>
      <c r="G27" s="3"/>
      <c r="H27" s="3"/>
      <c r="I27" s="3"/>
      <c r="J27" s="3"/>
      <c r="K27" s="3"/>
      <c r="L27" s="3"/>
      <c r="M27" s="44"/>
      <c r="N27" s="5"/>
      <c r="O27" s="5"/>
    </row>
    <row r="28" spans="4:15" ht="15.75" hidden="1" thickBot="1" x14ac:dyDescent="0.3">
      <c r="D28" s="25" t="s">
        <v>56</v>
      </c>
      <c r="E28" s="25"/>
      <c r="F28" s="3"/>
      <c r="G28" s="3"/>
      <c r="H28" s="3"/>
      <c r="I28" s="3"/>
      <c r="J28" s="3"/>
      <c r="K28" s="3"/>
      <c r="L28" s="3"/>
      <c r="M28" s="44"/>
      <c r="N28" s="5"/>
      <c r="O28" s="5"/>
    </row>
    <row r="29" spans="4:15" ht="15.75" hidden="1" thickBot="1" x14ac:dyDescent="0.3">
      <c r="D29" s="25" t="s">
        <v>57</v>
      </c>
      <c r="E29" s="25"/>
      <c r="F29" s="3"/>
      <c r="G29" s="3"/>
      <c r="H29" s="3"/>
      <c r="I29" s="3"/>
      <c r="J29" s="3"/>
      <c r="K29" s="3"/>
      <c r="L29" s="3"/>
      <c r="M29" s="44"/>
      <c r="N29" s="5"/>
      <c r="O29" s="5"/>
    </row>
    <row r="30" spans="4:15" ht="15.75" hidden="1" thickBot="1" x14ac:dyDescent="0.3">
      <c r="D30" s="25" t="s">
        <v>58</v>
      </c>
      <c r="E30" s="25"/>
      <c r="F30" s="3"/>
      <c r="G30" s="3"/>
      <c r="H30" s="3"/>
      <c r="I30" s="3"/>
      <c r="J30" s="3"/>
      <c r="K30" s="3"/>
      <c r="L30" s="3"/>
      <c r="M30" s="44"/>
      <c r="N30" s="5"/>
      <c r="O30" s="5"/>
    </row>
    <row r="31" spans="4:15" ht="15.75" hidden="1" thickBot="1" x14ac:dyDescent="0.3">
      <c r="D31" s="25" t="s">
        <v>59</v>
      </c>
      <c r="E31" s="25"/>
      <c r="F31" s="3"/>
      <c r="G31" s="3"/>
      <c r="H31" s="3"/>
      <c r="I31" s="3"/>
      <c r="J31" s="3"/>
      <c r="K31" s="3"/>
      <c r="L31" s="3"/>
      <c r="M31" s="44"/>
      <c r="N31" s="5"/>
      <c r="O31" s="5"/>
    </row>
    <row r="32" spans="4:15" ht="15.75" hidden="1" thickBot="1" x14ac:dyDescent="0.3">
      <c r="D32" s="25" t="s">
        <v>60</v>
      </c>
      <c r="E32" s="25"/>
      <c r="F32" s="3"/>
      <c r="G32" s="3"/>
      <c r="H32" s="3"/>
      <c r="I32" s="3"/>
      <c r="J32" s="3"/>
      <c r="K32" s="3"/>
      <c r="L32" s="3"/>
      <c r="M32" s="44"/>
      <c r="N32" s="5"/>
      <c r="O32" s="5"/>
    </row>
    <row r="33" spans="4:15" ht="15.75" hidden="1" thickBot="1" x14ac:dyDescent="0.3">
      <c r="D33" s="25" t="s">
        <v>61</v>
      </c>
      <c r="E33" s="25"/>
      <c r="F33" s="3"/>
      <c r="G33" s="3"/>
      <c r="H33" s="3"/>
      <c r="I33" s="3"/>
      <c r="J33" s="3"/>
      <c r="K33" s="3"/>
      <c r="L33" s="3"/>
      <c r="M33" s="44"/>
      <c r="N33" s="5"/>
      <c r="O33" s="5"/>
    </row>
    <row r="34" spans="4:15" ht="15.75" hidden="1" thickBot="1" x14ac:dyDescent="0.3">
      <c r="D34" s="25" t="s">
        <v>62</v>
      </c>
      <c r="E34" s="26"/>
      <c r="F34" s="3"/>
      <c r="G34" s="3"/>
      <c r="H34" s="3"/>
      <c r="I34" s="3"/>
      <c r="J34" s="3"/>
      <c r="K34" s="3"/>
      <c r="L34" s="3"/>
      <c r="M34" s="44"/>
      <c r="N34" s="5"/>
      <c r="O34" s="5"/>
    </row>
    <row r="35" spans="4:15" ht="15.75" thickBot="1" x14ac:dyDescent="0.3">
      <c r="D35" s="13" t="s">
        <v>10</v>
      </c>
      <c r="E35" s="13" t="s">
        <v>11</v>
      </c>
      <c r="F35" s="15">
        <f>F36+F43+F50+F57</f>
        <v>2202</v>
      </c>
      <c r="G35" s="15">
        <f t="shared" ref="G35:O35" si="5">G36+G43+G50+G57</f>
        <v>0</v>
      </c>
      <c r="H35" s="15">
        <f t="shared" si="5"/>
        <v>1128</v>
      </c>
      <c r="I35" s="15">
        <f>I36+I43+I50+I57</f>
        <v>900</v>
      </c>
      <c r="J35" s="15">
        <f t="shared" si="5"/>
        <v>60</v>
      </c>
      <c r="K35" s="15">
        <f t="shared" si="5"/>
        <v>30</v>
      </c>
      <c r="L35" s="15">
        <f t="shared" si="5"/>
        <v>84</v>
      </c>
      <c r="M35" s="42"/>
      <c r="N35" s="15">
        <f>N36+N43+N50+N57</f>
        <v>2058</v>
      </c>
      <c r="O35" s="15">
        <f t="shared" si="5"/>
        <v>144</v>
      </c>
    </row>
    <row r="36" spans="4:15" ht="15.75" thickBot="1" x14ac:dyDescent="0.3">
      <c r="D36" s="4" t="s">
        <v>118</v>
      </c>
      <c r="E36" s="4" t="s">
        <v>13</v>
      </c>
      <c r="F36" s="27">
        <f>F37+F38+F39+F40+F41+F42</f>
        <v>1028</v>
      </c>
      <c r="G36" s="27">
        <f t="shared" ref="G36:L36" si="6">G37+G38+G39+G40+G41+G42</f>
        <v>0</v>
      </c>
      <c r="H36" s="27">
        <f t="shared" si="6"/>
        <v>632</v>
      </c>
      <c r="I36" s="27">
        <f t="shared" si="6"/>
        <v>288</v>
      </c>
      <c r="J36" s="27">
        <f t="shared" si="6"/>
        <v>40</v>
      </c>
      <c r="K36" s="27">
        <f t="shared" si="6"/>
        <v>20</v>
      </c>
      <c r="L36" s="27">
        <f t="shared" si="6"/>
        <v>48</v>
      </c>
      <c r="M36" s="44"/>
      <c r="N36" s="27">
        <f>N37+N38+N39+N40+N41+N42</f>
        <v>956</v>
      </c>
      <c r="O36" s="27">
        <f t="shared" ref="O36" si="7">O37+O38+O39+O40+O41+O42</f>
        <v>72</v>
      </c>
    </row>
    <row r="37" spans="4:15" ht="64.5" thickBot="1" x14ac:dyDescent="0.3">
      <c r="D37" s="25" t="s">
        <v>14</v>
      </c>
      <c r="E37" s="25" t="s">
        <v>90</v>
      </c>
      <c r="F37" s="3">
        <f>H37+J37+K37+L37</f>
        <v>370</v>
      </c>
      <c r="G37" s="3"/>
      <c r="H37" s="3">
        <f>280+36</f>
        <v>316</v>
      </c>
      <c r="I37" s="3"/>
      <c r="J37" s="3">
        <v>20</v>
      </c>
      <c r="K37" s="3">
        <v>10</v>
      </c>
      <c r="L37" s="3">
        <v>24</v>
      </c>
      <c r="M37" s="44"/>
      <c r="N37" s="3">
        <v>334</v>
      </c>
      <c r="O37" s="37">
        <v>36</v>
      </c>
    </row>
    <row r="38" spans="4:15" ht="51.75" thickBot="1" x14ac:dyDescent="0.3">
      <c r="D38" s="25" t="s">
        <v>16</v>
      </c>
      <c r="E38" s="25" t="s">
        <v>91</v>
      </c>
      <c r="F38" s="3">
        <f>H38+J38+K38+L38</f>
        <v>370</v>
      </c>
      <c r="G38" s="3"/>
      <c r="H38" s="3">
        <f>280+36</f>
        <v>316</v>
      </c>
      <c r="I38" s="3"/>
      <c r="J38" s="3">
        <v>20</v>
      </c>
      <c r="K38" s="3">
        <v>10</v>
      </c>
      <c r="L38" s="3">
        <v>24</v>
      </c>
      <c r="M38" s="44"/>
      <c r="N38" s="3">
        <v>334</v>
      </c>
      <c r="O38" s="37">
        <v>36</v>
      </c>
    </row>
    <row r="39" spans="4:15" ht="15.75" hidden="1" thickBot="1" x14ac:dyDescent="0.3">
      <c r="D39" s="25" t="s">
        <v>66</v>
      </c>
      <c r="E39" s="25" t="s">
        <v>15</v>
      </c>
      <c r="F39" s="3"/>
      <c r="G39" s="3"/>
      <c r="H39" s="3"/>
      <c r="I39" s="3"/>
      <c r="J39" s="3"/>
      <c r="K39" s="3"/>
      <c r="L39" s="3"/>
      <c r="M39" s="44"/>
      <c r="N39" s="5"/>
      <c r="O39" s="37"/>
    </row>
    <row r="40" spans="4:15" ht="15.75" hidden="1" thickBot="1" x14ac:dyDescent="0.3">
      <c r="D40" s="25" t="s">
        <v>67</v>
      </c>
      <c r="E40" s="25" t="s">
        <v>15</v>
      </c>
      <c r="F40" s="3"/>
      <c r="G40" s="3"/>
      <c r="H40" s="3"/>
      <c r="I40" s="3"/>
      <c r="J40" s="3"/>
      <c r="K40" s="3"/>
      <c r="L40" s="3"/>
      <c r="M40" s="44"/>
      <c r="N40" s="5"/>
      <c r="O40" s="37"/>
    </row>
    <row r="41" spans="4:15" ht="15.75" thickBot="1" x14ac:dyDescent="0.3">
      <c r="D41" s="25" t="s">
        <v>17</v>
      </c>
      <c r="E41" s="25" t="s">
        <v>18</v>
      </c>
      <c r="F41" s="3">
        <v>72</v>
      </c>
      <c r="G41" s="3"/>
      <c r="H41" s="3"/>
      <c r="I41" s="3">
        <v>72</v>
      </c>
      <c r="J41" s="3"/>
      <c r="K41" s="3"/>
      <c r="L41" s="3"/>
      <c r="M41" s="44"/>
      <c r="N41" s="3">
        <v>72</v>
      </c>
      <c r="O41" s="37"/>
    </row>
    <row r="42" spans="4:15" ht="15.75" thickBot="1" x14ac:dyDescent="0.3">
      <c r="D42" s="25" t="s">
        <v>19</v>
      </c>
      <c r="E42" s="25" t="s">
        <v>20</v>
      </c>
      <c r="F42" s="3">
        <v>216</v>
      </c>
      <c r="G42" s="3"/>
      <c r="H42" s="3"/>
      <c r="I42" s="3">
        <v>216</v>
      </c>
      <c r="J42" s="3"/>
      <c r="K42" s="3"/>
      <c r="L42" s="3"/>
      <c r="M42" s="44"/>
      <c r="N42" s="3">
        <v>216</v>
      </c>
      <c r="O42" s="37"/>
    </row>
    <row r="43" spans="4:15" ht="64.5" thickBot="1" x14ac:dyDescent="0.3">
      <c r="D43" s="4" t="s">
        <v>117</v>
      </c>
      <c r="E43" s="4" t="s">
        <v>94</v>
      </c>
      <c r="F43" s="27">
        <f>F44+F45+F46+F47+F48+F49</f>
        <v>646</v>
      </c>
      <c r="G43" s="27">
        <f t="shared" ref="G43:O43" si="8">G44+G45+G46+G47+G48+G49</f>
        <v>0</v>
      </c>
      <c r="H43" s="27">
        <f t="shared" si="8"/>
        <v>316</v>
      </c>
      <c r="I43" s="27">
        <f t="shared" si="8"/>
        <v>288</v>
      </c>
      <c r="J43" s="27">
        <f t="shared" si="8"/>
        <v>20</v>
      </c>
      <c r="K43" s="27">
        <f t="shared" si="8"/>
        <v>10</v>
      </c>
      <c r="L43" s="27">
        <f t="shared" si="8"/>
        <v>12</v>
      </c>
      <c r="M43" s="44"/>
      <c r="N43" s="27">
        <f t="shared" si="8"/>
        <v>610</v>
      </c>
      <c r="O43" s="27">
        <f t="shared" si="8"/>
        <v>36</v>
      </c>
    </row>
    <row r="44" spans="4:15" ht="39" thickBot="1" x14ac:dyDescent="0.3">
      <c r="D44" s="25" t="s">
        <v>64</v>
      </c>
      <c r="E44" s="25" t="s">
        <v>96</v>
      </c>
      <c r="F44" s="7">
        <f>H44+J44+K44+L44</f>
        <v>358</v>
      </c>
      <c r="G44" s="7"/>
      <c r="H44" s="7">
        <f>280+36</f>
        <v>316</v>
      </c>
      <c r="I44" s="7"/>
      <c r="J44" s="7">
        <v>20</v>
      </c>
      <c r="K44" s="7">
        <v>10</v>
      </c>
      <c r="L44" s="7">
        <v>12</v>
      </c>
      <c r="M44" s="44"/>
      <c r="N44" s="7">
        <v>322</v>
      </c>
      <c r="O44" s="37">
        <v>36</v>
      </c>
    </row>
    <row r="45" spans="4:15" ht="15.75" hidden="1" thickBot="1" x14ac:dyDescent="0.3">
      <c r="D45" s="25" t="s">
        <v>65</v>
      </c>
      <c r="E45" s="25" t="s">
        <v>15</v>
      </c>
      <c r="F45" s="7"/>
      <c r="G45" s="7"/>
      <c r="H45" s="7"/>
      <c r="I45" s="7"/>
      <c r="J45" s="7"/>
      <c r="K45" s="7"/>
      <c r="L45" s="7"/>
      <c r="M45" s="44"/>
      <c r="N45" s="5"/>
      <c r="O45" s="36"/>
    </row>
    <row r="46" spans="4:15" ht="15.75" hidden="1" thickBot="1" x14ac:dyDescent="0.3">
      <c r="D46" s="25" t="s">
        <v>68</v>
      </c>
      <c r="E46" s="25" t="s">
        <v>15</v>
      </c>
      <c r="F46" s="7"/>
      <c r="G46" s="7"/>
      <c r="H46" s="7"/>
      <c r="I46" s="7"/>
      <c r="J46" s="7"/>
      <c r="K46" s="7"/>
      <c r="L46" s="7"/>
      <c r="M46" s="44"/>
      <c r="N46" s="5"/>
      <c r="O46" s="36"/>
    </row>
    <row r="47" spans="4:15" ht="15.75" hidden="1" thickBot="1" x14ac:dyDescent="0.3">
      <c r="D47" s="25" t="s">
        <v>69</v>
      </c>
      <c r="E47" s="25" t="s">
        <v>15</v>
      </c>
      <c r="F47" s="7"/>
      <c r="G47" s="7"/>
      <c r="H47" s="7"/>
      <c r="I47" s="7"/>
      <c r="J47" s="7"/>
      <c r="K47" s="7"/>
      <c r="L47" s="7"/>
      <c r="M47" s="44"/>
      <c r="N47" s="5"/>
      <c r="O47" s="36"/>
    </row>
    <row r="48" spans="4:15" ht="15.75" thickBot="1" x14ac:dyDescent="0.3">
      <c r="D48" s="25" t="s">
        <v>70</v>
      </c>
      <c r="E48" s="25" t="s">
        <v>18</v>
      </c>
      <c r="F48" s="7">
        <v>72</v>
      </c>
      <c r="G48" s="7"/>
      <c r="H48" s="7"/>
      <c r="I48" s="7">
        <v>72</v>
      </c>
      <c r="J48" s="7"/>
      <c r="K48" s="7"/>
      <c r="L48" s="7"/>
      <c r="M48" s="44"/>
      <c r="N48" s="7">
        <v>72</v>
      </c>
      <c r="O48" s="36"/>
    </row>
    <row r="49" spans="4:16" ht="15.75" thickBot="1" x14ac:dyDescent="0.3">
      <c r="D49" s="25" t="s">
        <v>71</v>
      </c>
      <c r="E49" s="25" t="s">
        <v>20</v>
      </c>
      <c r="F49" s="7">
        <v>216</v>
      </c>
      <c r="G49" s="7"/>
      <c r="H49" s="7"/>
      <c r="I49" s="7">
        <v>216</v>
      </c>
      <c r="J49" s="7"/>
      <c r="K49" s="7"/>
      <c r="L49" s="7"/>
      <c r="M49" s="44"/>
      <c r="N49" s="7">
        <v>216</v>
      </c>
      <c r="O49" s="36"/>
    </row>
    <row r="50" spans="4:16" ht="26.25" thickBot="1" x14ac:dyDescent="0.3">
      <c r="D50" s="4" t="s">
        <v>72</v>
      </c>
      <c r="E50" s="4" t="s">
        <v>95</v>
      </c>
      <c r="F50" s="27">
        <f>F51+F52+F53+F54+F55+F56</f>
        <v>264</v>
      </c>
      <c r="G50" s="27">
        <f t="shared" ref="G50:O50" si="9">G51+G52+G53+G54+G55+G56</f>
        <v>0</v>
      </c>
      <c r="H50" s="27">
        <f t="shared" si="9"/>
        <v>108</v>
      </c>
      <c r="I50" s="27">
        <f t="shared" si="9"/>
        <v>144</v>
      </c>
      <c r="J50" s="27">
        <f t="shared" si="9"/>
        <v>0</v>
      </c>
      <c r="K50" s="27">
        <f t="shared" si="9"/>
        <v>0</v>
      </c>
      <c r="L50" s="27">
        <f t="shared" si="9"/>
        <v>12</v>
      </c>
      <c r="M50" s="44"/>
      <c r="N50" s="27">
        <f t="shared" si="9"/>
        <v>228</v>
      </c>
      <c r="O50" s="27">
        <f t="shared" si="9"/>
        <v>36</v>
      </c>
      <c r="P50" s="20"/>
    </row>
    <row r="51" spans="4:16" ht="26.25" thickBot="1" x14ac:dyDescent="0.3">
      <c r="D51" s="25" t="s">
        <v>73</v>
      </c>
      <c r="E51" s="25" t="s">
        <v>97</v>
      </c>
      <c r="F51" s="7">
        <f>H51+I51+J51+K51+L51</f>
        <v>120</v>
      </c>
      <c r="G51" s="7"/>
      <c r="H51" s="7">
        <f>72+36</f>
        <v>108</v>
      </c>
      <c r="I51" s="7"/>
      <c r="J51" s="7"/>
      <c r="K51" s="7"/>
      <c r="L51" s="7">
        <v>12</v>
      </c>
      <c r="M51" s="44"/>
      <c r="N51" s="7">
        <v>84</v>
      </c>
      <c r="O51" s="37">
        <v>36</v>
      </c>
      <c r="P51" s="20"/>
    </row>
    <row r="52" spans="4:16" ht="15.75" hidden="1" thickBot="1" x14ac:dyDescent="0.3">
      <c r="D52" s="25" t="s">
        <v>74</v>
      </c>
      <c r="E52" s="25" t="s">
        <v>15</v>
      </c>
      <c r="F52" s="7"/>
      <c r="G52" s="7"/>
      <c r="H52" s="7"/>
      <c r="I52" s="7"/>
      <c r="J52" s="7"/>
      <c r="K52" s="7"/>
      <c r="L52" s="7"/>
      <c r="M52" s="44"/>
      <c r="N52" s="3"/>
      <c r="O52" s="37"/>
      <c r="P52" s="20"/>
    </row>
    <row r="53" spans="4:16" ht="15.75" hidden="1" thickBot="1" x14ac:dyDescent="0.3">
      <c r="D53" s="25" t="s">
        <v>75</v>
      </c>
      <c r="E53" s="25" t="s">
        <v>15</v>
      </c>
      <c r="F53" s="24"/>
      <c r="G53" s="7"/>
      <c r="H53" s="7"/>
      <c r="I53" s="7"/>
      <c r="J53" s="7"/>
      <c r="K53" s="7"/>
      <c r="L53" s="7"/>
      <c r="M53" s="44"/>
      <c r="N53" s="3"/>
      <c r="O53" s="37"/>
      <c r="P53" s="20"/>
    </row>
    <row r="54" spans="4:16" ht="15.75" hidden="1" thickBot="1" x14ac:dyDescent="0.3">
      <c r="D54" s="25" t="s">
        <v>76</v>
      </c>
      <c r="E54" s="25" t="s">
        <v>15</v>
      </c>
      <c r="F54" s="6"/>
      <c r="G54" s="6"/>
      <c r="H54" s="6"/>
      <c r="I54" s="6"/>
      <c r="J54" s="6"/>
      <c r="K54" s="6"/>
      <c r="L54" s="7"/>
      <c r="M54" s="44"/>
      <c r="N54" s="5"/>
      <c r="O54" s="37"/>
    </row>
    <row r="55" spans="4:16" ht="15.75" thickBot="1" x14ac:dyDescent="0.3">
      <c r="D55" s="25" t="s">
        <v>77</v>
      </c>
      <c r="E55" s="25" t="s">
        <v>18</v>
      </c>
      <c r="F55" s="6">
        <v>36</v>
      </c>
      <c r="G55" s="6"/>
      <c r="H55" s="6"/>
      <c r="I55" s="6">
        <v>36</v>
      </c>
      <c r="J55" s="6"/>
      <c r="K55" s="6"/>
      <c r="L55" s="7"/>
      <c r="M55" s="44"/>
      <c r="N55" s="6">
        <v>36</v>
      </c>
      <c r="O55" s="37"/>
    </row>
    <row r="56" spans="4:16" ht="15.75" thickBot="1" x14ac:dyDescent="0.3">
      <c r="D56" s="25" t="s">
        <v>78</v>
      </c>
      <c r="E56" s="25" t="s">
        <v>20</v>
      </c>
      <c r="F56" s="6">
        <v>108</v>
      </c>
      <c r="G56" s="6"/>
      <c r="H56" s="6"/>
      <c r="I56" s="6">
        <v>108</v>
      </c>
      <c r="J56" s="7"/>
      <c r="K56" s="6"/>
      <c r="L56" s="7"/>
      <c r="M56" s="44"/>
      <c r="N56" s="6">
        <v>108</v>
      </c>
      <c r="O56" s="37"/>
    </row>
    <row r="57" spans="4:16" ht="44.25" thickBot="1" x14ac:dyDescent="0.3">
      <c r="D57" s="8" t="s">
        <v>98</v>
      </c>
      <c r="E57" s="9" t="s">
        <v>92</v>
      </c>
      <c r="F57" s="10">
        <f>F58+F59+F60+F61</f>
        <v>264</v>
      </c>
      <c r="G57" s="10">
        <f t="shared" ref="G57:O57" si="10">G58+G59+G60+G61</f>
        <v>0</v>
      </c>
      <c r="H57" s="10">
        <f t="shared" si="10"/>
        <v>72</v>
      </c>
      <c r="I57" s="10">
        <f t="shared" si="10"/>
        <v>180</v>
      </c>
      <c r="J57" s="10">
        <f t="shared" si="10"/>
        <v>0</v>
      </c>
      <c r="K57" s="10">
        <f t="shared" si="10"/>
        <v>0</v>
      </c>
      <c r="L57" s="10">
        <f t="shared" si="10"/>
        <v>12</v>
      </c>
      <c r="M57" s="45"/>
      <c r="N57" s="10">
        <f t="shared" si="10"/>
        <v>264</v>
      </c>
      <c r="O57" s="10">
        <f t="shared" si="10"/>
        <v>0</v>
      </c>
    </row>
    <row r="58" spans="4:16" ht="64.5" thickBot="1" x14ac:dyDescent="0.3">
      <c r="D58" s="12" t="s">
        <v>99</v>
      </c>
      <c r="E58" s="12" t="s">
        <v>102</v>
      </c>
      <c r="F58" s="10">
        <f>H58+J58+K58+L58</f>
        <v>84</v>
      </c>
      <c r="G58" s="10"/>
      <c r="H58" s="10">
        <v>72</v>
      </c>
      <c r="I58" s="10"/>
      <c r="J58" s="10"/>
      <c r="K58" s="10"/>
      <c r="L58" s="11">
        <v>12</v>
      </c>
      <c r="M58" s="44"/>
      <c r="N58" s="37">
        <v>84</v>
      </c>
      <c r="O58" s="37"/>
    </row>
    <row r="59" spans="4:16" ht="14.45" hidden="1" customHeight="1" thickBot="1" x14ac:dyDescent="0.3">
      <c r="D59" s="12" t="s">
        <v>79</v>
      </c>
      <c r="E59" s="12" t="s">
        <v>15</v>
      </c>
      <c r="F59" s="10"/>
      <c r="G59" s="10"/>
      <c r="H59" s="10"/>
      <c r="I59" s="10"/>
      <c r="J59" s="10"/>
      <c r="K59" s="10"/>
      <c r="L59" s="11"/>
      <c r="M59" s="44"/>
      <c r="N59" s="5"/>
      <c r="O59" s="5"/>
    </row>
    <row r="60" spans="4:16" ht="15.75" thickBot="1" x14ac:dyDescent="0.3">
      <c r="D60" s="12" t="s">
        <v>100</v>
      </c>
      <c r="E60" s="12" t="s">
        <v>18</v>
      </c>
      <c r="F60" s="10">
        <v>36</v>
      </c>
      <c r="G60" s="10"/>
      <c r="H60" s="10"/>
      <c r="I60" s="10">
        <v>36</v>
      </c>
      <c r="J60" s="11"/>
      <c r="K60" s="10"/>
      <c r="L60" s="11"/>
      <c r="M60" s="44"/>
      <c r="N60" s="6">
        <v>36</v>
      </c>
      <c r="O60" s="5"/>
    </row>
    <row r="61" spans="4:16" ht="15.75" thickBot="1" x14ac:dyDescent="0.3">
      <c r="D61" s="12" t="s">
        <v>101</v>
      </c>
      <c r="E61" s="12" t="s">
        <v>20</v>
      </c>
      <c r="F61" s="10">
        <v>144</v>
      </c>
      <c r="G61" s="10"/>
      <c r="H61" s="10"/>
      <c r="I61" s="10">
        <v>144</v>
      </c>
      <c r="J61" s="11"/>
      <c r="K61" s="10"/>
      <c r="L61" s="11"/>
      <c r="M61" s="44"/>
      <c r="N61" s="6">
        <v>144</v>
      </c>
      <c r="O61" s="5"/>
    </row>
    <row r="62" spans="4:16" ht="77.25" thickBot="1" x14ac:dyDescent="0.3">
      <c r="D62" s="28" t="s">
        <v>21</v>
      </c>
      <c r="E62" s="28" t="s">
        <v>122</v>
      </c>
      <c r="F62" s="29">
        <f>F63+F64+F65+F66+F67+F68++F69+F73+F77</f>
        <v>1152</v>
      </c>
      <c r="G62" s="29">
        <f>G63+G64+G67+G69+G73+G77</f>
        <v>0</v>
      </c>
      <c r="H62" s="29">
        <f>H63+H64+H65+H66+H67+H68+H69+H73+H77</f>
        <v>504</v>
      </c>
      <c r="I62" s="29">
        <f>I63+I64+I65+I66+I67+I68+I69+I73+I77</f>
        <v>576</v>
      </c>
      <c r="J62" s="29">
        <f t="shared" ref="J62:L62" si="11">J63+J64+J65+J66+J67+J68+J69+J73+J77</f>
        <v>0</v>
      </c>
      <c r="K62" s="29">
        <f t="shared" si="11"/>
        <v>0</v>
      </c>
      <c r="L62" s="29">
        <f t="shared" si="11"/>
        <v>72</v>
      </c>
      <c r="M62" s="45"/>
      <c r="N62" s="29">
        <f>N63+N64+N67+N69+N73+N77+N65+N66</f>
        <v>72</v>
      </c>
      <c r="O62" s="29">
        <f>O63+O64+O65+O66+O67+O68+O69+O73+O77</f>
        <v>1080</v>
      </c>
    </row>
    <row r="63" spans="4:16" ht="26.25" thickBot="1" x14ac:dyDescent="0.3">
      <c r="D63" s="30" t="s">
        <v>22</v>
      </c>
      <c r="E63" s="30" t="s">
        <v>85</v>
      </c>
      <c r="F63" s="31">
        <f>H63+J63+K63+L63</f>
        <v>84</v>
      </c>
      <c r="G63" s="32"/>
      <c r="H63" s="32">
        <v>72</v>
      </c>
      <c r="I63" s="32"/>
      <c r="J63" s="32"/>
      <c r="K63" s="32"/>
      <c r="L63" s="32">
        <v>12</v>
      </c>
      <c r="M63" s="44"/>
      <c r="N63" s="39">
        <v>12</v>
      </c>
      <c r="O63" s="39">
        <v>72</v>
      </c>
    </row>
    <row r="64" spans="4:16" ht="26.25" thickBot="1" x14ac:dyDescent="0.3">
      <c r="D64" s="30" t="s">
        <v>22</v>
      </c>
      <c r="E64" s="30" t="s">
        <v>86</v>
      </c>
      <c r="F64" s="31">
        <f t="shared" ref="F64:F68" si="12">H64+J64+K64+L64</f>
        <v>78</v>
      </c>
      <c r="G64" s="32"/>
      <c r="H64" s="32">
        <v>72</v>
      </c>
      <c r="I64" s="32"/>
      <c r="J64" s="32"/>
      <c r="K64" s="32"/>
      <c r="L64" s="32">
        <v>6</v>
      </c>
      <c r="M64" s="44"/>
      <c r="N64" s="38">
        <v>6</v>
      </c>
      <c r="O64" s="38">
        <v>72</v>
      </c>
    </row>
    <row r="65" spans="4:15" ht="15.75" thickBot="1" x14ac:dyDescent="0.3">
      <c r="D65" s="30" t="s">
        <v>22</v>
      </c>
      <c r="E65" s="30" t="s">
        <v>87</v>
      </c>
      <c r="F65" s="31">
        <f t="shared" si="12"/>
        <v>84</v>
      </c>
      <c r="G65" s="32"/>
      <c r="H65" s="32">
        <v>72</v>
      </c>
      <c r="I65" s="32"/>
      <c r="J65" s="32"/>
      <c r="K65" s="32"/>
      <c r="L65" s="32">
        <v>12</v>
      </c>
      <c r="M65" s="44"/>
      <c r="N65" s="38">
        <v>12</v>
      </c>
      <c r="O65" s="38">
        <v>72</v>
      </c>
    </row>
    <row r="66" spans="4:15" ht="26.25" thickBot="1" x14ac:dyDescent="0.3">
      <c r="D66" s="30" t="s">
        <v>22</v>
      </c>
      <c r="E66" s="30" t="s">
        <v>88</v>
      </c>
      <c r="F66" s="31">
        <f t="shared" si="12"/>
        <v>84</v>
      </c>
      <c r="G66" s="32"/>
      <c r="H66" s="32">
        <v>72</v>
      </c>
      <c r="I66" s="32"/>
      <c r="J66" s="32"/>
      <c r="K66" s="32"/>
      <c r="L66" s="32">
        <v>12</v>
      </c>
      <c r="M66" s="44"/>
      <c r="N66" s="38">
        <v>12</v>
      </c>
      <c r="O66" s="38">
        <v>72</v>
      </c>
    </row>
    <row r="67" spans="4:15" ht="15.75" thickBot="1" x14ac:dyDescent="0.3">
      <c r="D67" s="30" t="s">
        <v>22</v>
      </c>
      <c r="E67" s="30" t="s">
        <v>89</v>
      </c>
      <c r="F67" s="31">
        <f t="shared" si="12"/>
        <v>72</v>
      </c>
      <c r="G67" s="32"/>
      <c r="H67" s="32">
        <v>72</v>
      </c>
      <c r="I67" s="32"/>
      <c r="J67" s="32"/>
      <c r="K67" s="32"/>
      <c r="L67" s="32"/>
      <c r="M67" s="44"/>
      <c r="N67" s="38"/>
      <c r="O67" s="38">
        <v>72</v>
      </c>
    </row>
    <row r="68" spans="4:15" ht="26.25" thickBot="1" x14ac:dyDescent="0.3">
      <c r="D68" s="30" t="s">
        <v>111</v>
      </c>
      <c r="E68" s="30" t="s">
        <v>110</v>
      </c>
      <c r="F68" s="31">
        <f t="shared" si="12"/>
        <v>36</v>
      </c>
      <c r="G68" s="32"/>
      <c r="H68" s="32">
        <v>36</v>
      </c>
      <c r="I68" s="32"/>
      <c r="J68" s="32"/>
      <c r="K68" s="32"/>
      <c r="L68" s="32"/>
      <c r="M68" s="44"/>
      <c r="N68" s="38"/>
      <c r="O68" s="38">
        <v>36</v>
      </c>
    </row>
    <row r="69" spans="4:15" ht="39" thickBot="1" x14ac:dyDescent="0.3">
      <c r="D69" s="33" t="s">
        <v>104</v>
      </c>
      <c r="E69" s="33" t="s">
        <v>92</v>
      </c>
      <c r="F69" s="41">
        <f>F70+F71+F72</f>
        <v>264</v>
      </c>
      <c r="G69" s="41">
        <f t="shared" ref="G69:N69" si="13">G70+G71+G72</f>
        <v>0</v>
      </c>
      <c r="H69" s="41">
        <f>H70+H71+H72</f>
        <v>36</v>
      </c>
      <c r="I69" s="41">
        <f t="shared" si="13"/>
        <v>216</v>
      </c>
      <c r="J69" s="41">
        <f t="shared" si="13"/>
        <v>0</v>
      </c>
      <c r="K69" s="41">
        <f t="shared" si="13"/>
        <v>0</v>
      </c>
      <c r="L69" s="41">
        <f t="shared" si="13"/>
        <v>12</v>
      </c>
      <c r="M69" s="44"/>
      <c r="N69" s="34">
        <f t="shared" si="13"/>
        <v>12</v>
      </c>
      <c r="O69" s="34">
        <f>O70+O71+O72</f>
        <v>252</v>
      </c>
    </row>
    <row r="70" spans="4:15" ht="51.75" thickBot="1" x14ac:dyDescent="0.3">
      <c r="D70" s="30" t="s">
        <v>105</v>
      </c>
      <c r="E70" s="30" t="s">
        <v>93</v>
      </c>
      <c r="F70" s="34">
        <f>H70+J70+L70</f>
        <v>48</v>
      </c>
      <c r="G70" s="34"/>
      <c r="H70" s="34">
        <v>36</v>
      </c>
      <c r="I70" s="34"/>
      <c r="J70" s="34"/>
      <c r="K70" s="34"/>
      <c r="L70" s="34">
        <v>12</v>
      </c>
      <c r="M70" s="44"/>
      <c r="N70" s="38">
        <v>12</v>
      </c>
      <c r="O70" s="38">
        <v>36</v>
      </c>
    </row>
    <row r="71" spans="4:15" ht="15.75" thickBot="1" x14ac:dyDescent="0.3">
      <c r="D71" s="30" t="s">
        <v>100</v>
      </c>
      <c r="E71" s="30" t="s">
        <v>18</v>
      </c>
      <c r="F71" s="34">
        <v>72</v>
      </c>
      <c r="G71" s="34"/>
      <c r="H71" s="34"/>
      <c r="I71" s="34">
        <v>72</v>
      </c>
      <c r="J71" s="34"/>
      <c r="K71" s="34"/>
      <c r="L71" s="34"/>
      <c r="M71" s="44"/>
      <c r="N71" s="38"/>
      <c r="O71" s="38">
        <v>72</v>
      </c>
    </row>
    <row r="72" spans="4:15" ht="15.75" thickBot="1" x14ac:dyDescent="0.3">
      <c r="D72" s="30" t="s">
        <v>101</v>
      </c>
      <c r="E72" s="30" t="s">
        <v>20</v>
      </c>
      <c r="F72" s="34">
        <v>144</v>
      </c>
      <c r="G72" s="34"/>
      <c r="H72" s="34"/>
      <c r="I72" s="34">
        <v>144</v>
      </c>
      <c r="J72" s="34"/>
      <c r="K72" s="34"/>
      <c r="L72" s="34"/>
      <c r="M72" s="44"/>
      <c r="N72" s="38"/>
      <c r="O72" s="38">
        <v>144</v>
      </c>
    </row>
    <row r="73" spans="4:15" ht="39" thickBot="1" x14ac:dyDescent="0.3">
      <c r="D73" s="33" t="s">
        <v>106</v>
      </c>
      <c r="E73" s="33" t="s">
        <v>92</v>
      </c>
      <c r="F73" s="41">
        <f>F74+F75+F76</f>
        <v>264</v>
      </c>
      <c r="G73" s="41">
        <f t="shared" ref="G73:L73" si="14">G74+G75+G76</f>
        <v>0</v>
      </c>
      <c r="H73" s="41">
        <f>H74+H75+H76</f>
        <v>36</v>
      </c>
      <c r="I73" s="41">
        <f t="shared" si="14"/>
        <v>216</v>
      </c>
      <c r="J73" s="41">
        <f t="shared" si="14"/>
        <v>0</v>
      </c>
      <c r="K73" s="41">
        <f t="shared" si="14"/>
        <v>0</v>
      </c>
      <c r="L73" s="41">
        <f t="shared" si="14"/>
        <v>12</v>
      </c>
      <c r="M73" s="44"/>
      <c r="N73" s="34">
        <f>N74+N75+N76</f>
        <v>12</v>
      </c>
      <c r="O73" s="34">
        <f>O74+O75+O76</f>
        <v>252</v>
      </c>
    </row>
    <row r="74" spans="4:15" ht="51.75" thickBot="1" x14ac:dyDescent="0.3">
      <c r="D74" s="30" t="s">
        <v>107</v>
      </c>
      <c r="E74" s="30" t="s">
        <v>103</v>
      </c>
      <c r="F74" s="34">
        <f>H74+J74+K74+L74</f>
        <v>48</v>
      </c>
      <c r="G74" s="34"/>
      <c r="H74" s="34">
        <v>36</v>
      </c>
      <c r="I74" s="34"/>
      <c r="J74" s="34"/>
      <c r="K74" s="34"/>
      <c r="L74" s="34">
        <v>12</v>
      </c>
      <c r="M74" s="44"/>
      <c r="N74" s="37">
        <v>12</v>
      </c>
      <c r="O74" s="37">
        <v>36</v>
      </c>
    </row>
    <row r="75" spans="4:15" ht="15.75" thickBot="1" x14ac:dyDescent="0.3">
      <c r="D75" s="30" t="s">
        <v>108</v>
      </c>
      <c r="E75" s="30" t="s">
        <v>18</v>
      </c>
      <c r="F75" s="34">
        <v>72</v>
      </c>
      <c r="G75" s="34"/>
      <c r="H75" s="34"/>
      <c r="I75" s="34">
        <v>72</v>
      </c>
      <c r="J75" s="34"/>
      <c r="K75" s="34"/>
      <c r="L75" s="34"/>
      <c r="M75" s="44"/>
      <c r="N75" s="37"/>
      <c r="O75" s="37">
        <v>72</v>
      </c>
    </row>
    <row r="76" spans="4:15" ht="15.75" thickBot="1" x14ac:dyDescent="0.3">
      <c r="D76" s="30" t="s">
        <v>109</v>
      </c>
      <c r="E76" s="30" t="s">
        <v>20</v>
      </c>
      <c r="F76" s="34">
        <v>144</v>
      </c>
      <c r="G76" s="34"/>
      <c r="H76" s="34"/>
      <c r="I76" s="34">
        <v>144</v>
      </c>
      <c r="J76" s="34"/>
      <c r="K76" s="34"/>
      <c r="L76" s="34"/>
      <c r="M76" s="44"/>
      <c r="N76" s="37"/>
      <c r="O76" s="37">
        <v>144</v>
      </c>
    </row>
    <row r="77" spans="4:15" ht="39" thickBot="1" x14ac:dyDescent="0.3">
      <c r="D77" s="33" t="s">
        <v>113</v>
      </c>
      <c r="E77" s="33" t="s">
        <v>92</v>
      </c>
      <c r="F77" s="41">
        <f>F78+F79+F80</f>
        <v>186</v>
      </c>
      <c r="G77" s="41">
        <f t="shared" ref="G77:N77" si="15">G78+G79+G80</f>
        <v>0</v>
      </c>
      <c r="H77" s="41">
        <f>H78+H79+H80</f>
        <v>36</v>
      </c>
      <c r="I77" s="41">
        <f t="shared" si="15"/>
        <v>144</v>
      </c>
      <c r="J77" s="41">
        <f t="shared" si="15"/>
        <v>0</v>
      </c>
      <c r="K77" s="41">
        <f t="shared" si="15"/>
        <v>0</v>
      </c>
      <c r="L77" s="41">
        <f t="shared" si="15"/>
        <v>6</v>
      </c>
      <c r="M77" s="44"/>
      <c r="N77" s="34">
        <f t="shared" si="15"/>
        <v>6</v>
      </c>
      <c r="O77" s="34">
        <f>O78+O79+O80</f>
        <v>180</v>
      </c>
    </row>
    <row r="78" spans="4:15" ht="51.75" thickBot="1" x14ac:dyDescent="0.3">
      <c r="D78" s="30" t="s">
        <v>114</v>
      </c>
      <c r="E78" s="30" t="s">
        <v>112</v>
      </c>
      <c r="F78" s="34">
        <f>H78+J78+L78</f>
        <v>42</v>
      </c>
      <c r="G78" s="34"/>
      <c r="H78" s="34">
        <v>36</v>
      </c>
      <c r="I78" s="34"/>
      <c r="J78" s="34"/>
      <c r="K78" s="34"/>
      <c r="L78" s="34">
        <v>6</v>
      </c>
      <c r="M78" s="44"/>
      <c r="N78" s="37">
        <v>6</v>
      </c>
      <c r="O78" s="37">
        <v>36</v>
      </c>
    </row>
    <row r="79" spans="4:15" ht="15.75" thickBot="1" x14ac:dyDescent="0.3">
      <c r="D79" s="30" t="s">
        <v>115</v>
      </c>
      <c r="E79" s="30" t="s">
        <v>18</v>
      </c>
      <c r="F79" s="34">
        <v>72</v>
      </c>
      <c r="G79" s="34"/>
      <c r="H79" s="34"/>
      <c r="I79" s="34">
        <v>72</v>
      </c>
      <c r="J79" s="34"/>
      <c r="K79" s="34"/>
      <c r="L79" s="34"/>
      <c r="M79" s="44"/>
      <c r="N79" s="37"/>
      <c r="O79" s="37">
        <v>72</v>
      </c>
    </row>
    <row r="80" spans="4:15" ht="15.75" thickBot="1" x14ac:dyDescent="0.3">
      <c r="D80" s="30" t="s">
        <v>116</v>
      </c>
      <c r="E80" s="30" t="s">
        <v>20</v>
      </c>
      <c r="F80" s="34">
        <v>72</v>
      </c>
      <c r="G80" s="34"/>
      <c r="H80" s="34"/>
      <c r="I80" s="34">
        <v>72</v>
      </c>
      <c r="J80" s="34"/>
      <c r="K80" s="34"/>
      <c r="L80" s="34"/>
      <c r="M80" s="44"/>
      <c r="N80" s="37"/>
      <c r="O80" s="37">
        <v>72</v>
      </c>
    </row>
    <row r="81" spans="4:18" ht="15.75" thickBot="1" x14ac:dyDescent="0.3">
      <c r="D81" s="35" t="s">
        <v>23</v>
      </c>
      <c r="E81" s="35" t="s">
        <v>24</v>
      </c>
      <c r="F81" s="3">
        <v>216</v>
      </c>
      <c r="G81" s="3"/>
      <c r="H81" s="3"/>
      <c r="I81" s="3"/>
      <c r="J81" s="3"/>
      <c r="K81" s="3"/>
      <c r="L81" s="3"/>
      <c r="M81" s="44"/>
      <c r="N81" s="37"/>
      <c r="O81" s="37"/>
    </row>
    <row r="82" spans="4:18" ht="15.75" thickBot="1" x14ac:dyDescent="0.3">
      <c r="D82" s="132" t="s">
        <v>25</v>
      </c>
      <c r="E82" s="132"/>
      <c r="F82" s="40">
        <f>F7+F14+F35+F62+F81</f>
        <v>4464</v>
      </c>
      <c r="G82" s="40">
        <f t="shared" ref="G82:K82" si="16">G62+G35+G14+G7</f>
        <v>0</v>
      </c>
      <c r="H82" s="40">
        <f>H62+H35+H14+H7</f>
        <v>2486</v>
      </c>
      <c r="I82" s="40">
        <f>I62+I35+I14+I7</f>
        <v>1476</v>
      </c>
      <c r="J82" s="40">
        <f t="shared" si="16"/>
        <v>60</v>
      </c>
      <c r="K82" s="40">
        <f t="shared" si="16"/>
        <v>46</v>
      </c>
      <c r="L82" s="40">
        <f>L62+L35+L14+L7</f>
        <v>180</v>
      </c>
      <c r="M82" s="42"/>
      <c r="N82" s="22">
        <f>N81+N62+N35+N14+N7</f>
        <v>2952</v>
      </c>
      <c r="O82" s="22">
        <f>O81+O62+O35+O14+O7</f>
        <v>1296</v>
      </c>
      <c r="R82" s="46"/>
    </row>
  </sheetData>
  <mergeCells count="8">
    <mergeCell ref="N4:O4"/>
    <mergeCell ref="D82:E82"/>
    <mergeCell ref="D4:D5"/>
    <mergeCell ref="E4:E5"/>
    <mergeCell ref="F4:F5"/>
    <mergeCell ref="G4:G5"/>
    <mergeCell ref="H4:L4"/>
    <mergeCell ref="M4:M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Макет по спец 44.02.01 СПТ</vt:lpstr>
      <vt:lpstr>Пример УП</vt:lpstr>
      <vt:lpstr>'Макет по спец 44.02.01 СПТ'!_ftnref1</vt:lpstr>
      <vt:lpstr>'Пример УП'!_ftnref1</vt:lpstr>
      <vt:lpstr>'Макет по спец 44.02.01 СПТ'!_ftnref2</vt:lpstr>
      <vt:lpstr>'Пример УП'!_ftnref2</vt:lpstr>
      <vt:lpstr>'Макет по спец 44.02.01 СПТ'!_ftnref3</vt:lpstr>
      <vt:lpstr>'Пример УП'!_ftnref3</vt:lpstr>
      <vt:lpstr>'Макет по спец 44.02.01 СПТ'!_ftnref4</vt:lpstr>
      <vt:lpstr>'Пример УП'!_ftnref4</vt:lpstr>
      <vt:lpstr>'Пример УП'!_ftnref7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Елена Александровна</cp:lastModifiedBy>
  <dcterms:created xsi:type="dcterms:W3CDTF">2024-02-13T06:19:37Z</dcterms:created>
  <dcterms:modified xsi:type="dcterms:W3CDTF">2024-03-11T09:34:03Z</dcterms:modified>
</cp:coreProperties>
</file>