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ocuments\Уч.планы ФГОС-3\2024-2025\Преподаватели начальных классов\"/>
    </mc:Choice>
  </mc:AlternateContent>
  <bookViews>
    <workbookView xWindow="0" yWindow="0" windowWidth="15360" windowHeight="8310"/>
  </bookViews>
  <sheets>
    <sheet name="УП" sheetId="2" r:id="rId1"/>
    <sheet name="Сводные по бюджету" sheetId="3" r:id="rId2"/>
    <sheet name="Лист1" sheetId="4" r:id="rId3"/>
    <sheet name="Лист2" sheetId="5" r:id="rId4"/>
  </sheets>
  <definedNames>
    <definedName name="_ftn1" localSheetId="0">УП!$A$102</definedName>
    <definedName name="_ftnref1" localSheetId="0">УП!#REF!</definedName>
  </definedNames>
  <calcPr calcId="162913"/>
</workbook>
</file>

<file path=xl/calcChain.xml><?xml version="1.0" encoding="utf-8"?>
<calcChain xmlns="http://schemas.openxmlformats.org/spreadsheetml/2006/main">
  <c r="E31" i="2" l="1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D31" i="2"/>
  <c r="I49" i="2"/>
  <c r="J49" i="2"/>
  <c r="K49" i="2"/>
  <c r="L49" i="2"/>
  <c r="M49" i="2"/>
  <c r="N49" i="2"/>
  <c r="O49" i="2"/>
  <c r="P49" i="2"/>
  <c r="Q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E85" i="2"/>
  <c r="E49" i="2" s="1"/>
  <c r="F85" i="2"/>
  <c r="G85" i="2"/>
  <c r="G49" i="2" s="1"/>
  <c r="H85" i="2"/>
  <c r="H49" i="2" s="1"/>
  <c r="I85" i="2"/>
  <c r="J85" i="2"/>
  <c r="K85" i="2"/>
  <c r="L85" i="2"/>
  <c r="M85" i="2"/>
  <c r="N85" i="2"/>
  <c r="O85" i="2"/>
  <c r="P85" i="2"/>
  <c r="Q85" i="2"/>
  <c r="R85" i="2"/>
  <c r="S85" i="2"/>
  <c r="T85" i="2"/>
  <c r="T49" i="2" s="1"/>
  <c r="D85" i="2"/>
  <c r="S49" i="2" l="1"/>
  <c r="R49" i="2"/>
  <c r="W47" i="2"/>
  <c r="Q80" i="2"/>
  <c r="N64" i="2" l="1"/>
  <c r="O64" i="2"/>
  <c r="P64" i="2"/>
  <c r="Q64" i="2"/>
  <c r="R64" i="2"/>
  <c r="S64" i="2"/>
  <c r="T64" i="2"/>
  <c r="M64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4" i="2"/>
  <c r="W25" i="2"/>
  <c r="W26" i="2"/>
  <c r="W27" i="2"/>
  <c r="W28" i="2"/>
  <c r="W29" i="2"/>
  <c r="W30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5" i="2"/>
  <c r="W66" i="2"/>
  <c r="W67" i="2"/>
  <c r="W68" i="2"/>
  <c r="W70" i="2"/>
  <c r="W71" i="2"/>
  <c r="W72" i="2"/>
  <c r="W73" i="2"/>
  <c r="W74" i="2"/>
  <c r="W76" i="2"/>
  <c r="W77" i="2"/>
  <c r="W78" i="2"/>
  <c r="W79" i="2"/>
  <c r="W80" i="2"/>
  <c r="W81" i="2"/>
  <c r="W82" i="2"/>
  <c r="W83" i="2"/>
  <c r="W84" i="2"/>
  <c r="W90" i="2"/>
  <c r="W91" i="2"/>
  <c r="W92" i="2"/>
  <c r="W93" i="2"/>
  <c r="W94" i="2"/>
  <c r="W95" i="2"/>
  <c r="W96" i="2"/>
  <c r="W97" i="2"/>
  <c r="W9" i="2"/>
  <c r="W64" i="2" l="1"/>
  <c r="X5" i="2" l="1"/>
  <c r="V5" i="2"/>
  <c r="N90" i="2"/>
  <c r="O90" i="2"/>
  <c r="P90" i="2"/>
  <c r="Q90" i="2"/>
  <c r="R90" i="2"/>
  <c r="S90" i="2"/>
  <c r="T90" i="2"/>
  <c r="M90" i="2"/>
  <c r="N80" i="2"/>
  <c r="O80" i="2"/>
  <c r="P80" i="2"/>
  <c r="R80" i="2"/>
  <c r="S80" i="2"/>
  <c r="T80" i="2"/>
  <c r="M80" i="2"/>
  <c r="N75" i="2"/>
  <c r="O75" i="2"/>
  <c r="P75" i="2"/>
  <c r="Q75" i="2"/>
  <c r="R75" i="2"/>
  <c r="S75" i="2"/>
  <c r="T75" i="2"/>
  <c r="M75" i="2"/>
  <c r="N69" i="2"/>
  <c r="O69" i="2"/>
  <c r="P69" i="2"/>
  <c r="Q69" i="2"/>
  <c r="R69" i="2"/>
  <c r="S69" i="2"/>
  <c r="T69" i="2"/>
  <c r="M69" i="2"/>
  <c r="N5" i="2"/>
  <c r="O5" i="2"/>
  <c r="P5" i="2"/>
  <c r="Q5" i="2"/>
  <c r="R5" i="2"/>
  <c r="S5" i="2"/>
  <c r="T5" i="2"/>
  <c r="M5" i="2"/>
  <c r="W50" i="2" l="1"/>
  <c r="W69" i="2"/>
  <c r="W75" i="2"/>
  <c r="H75" i="2"/>
  <c r="L77" i="2"/>
  <c r="U102" i="2"/>
  <c r="V22" i="2"/>
  <c r="F29" i="2"/>
  <c r="D29" i="2" s="1"/>
  <c r="G90" i="2"/>
  <c r="H90" i="2"/>
  <c r="I90" i="2"/>
  <c r="J90" i="2"/>
  <c r="K90" i="2"/>
  <c r="Q105" i="2"/>
  <c r="R105" i="2"/>
  <c r="S105" i="2"/>
  <c r="T105" i="2"/>
  <c r="P105" i="2"/>
  <c r="Q104" i="2"/>
  <c r="R104" i="2"/>
  <c r="S104" i="2"/>
  <c r="T104" i="2"/>
  <c r="P104" i="2"/>
  <c r="L95" i="2"/>
  <c r="L94" i="2"/>
  <c r="F92" i="2"/>
  <c r="D92" i="2" s="1"/>
  <c r="F93" i="2"/>
  <c r="D93" i="2" s="1"/>
  <c r="F94" i="2"/>
  <c r="D94" i="2" s="1"/>
  <c r="F95" i="2"/>
  <c r="D95" i="2" s="1"/>
  <c r="F91" i="2"/>
  <c r="D91" i="2" s="1"/>
  <c r="F81" i="2"/>
  <c r="D81" i="2" s="1"/>
  <c r="U81" i="2" s="1"/>
  <c r="F77" i="2"/>
  <c r="D77" i="2" s="1"/>
  <c r="F78" i="2"/>
  <c r="U76" i="2"/>
  <c r="F72" i="2"/>
  <c r="F73" i="2"/>
  <c r="F71" i="2"/>
  <c r="D71" i="2" s="1"/>
  <c r="U71" i="2" s="1"/>
  <c r="F70" i="2"/>
  <c r="D70" i="2" s="1"/>
  <c r="U70" i="2" s="1"/>
  <c r="G64" i="2"/>
  <c r="H64" i="2"/>
  <c r="I64" i="2"/>
  <c r="J64" i="2"/>
  <c r="K64" i="2"/>
  <c r="F65" i="2"/>
  <c r="D65" i="2" s="1"/>
  <c r="U65" i="2" s="1"/>
  <c r="F52" i="2"/>
  <c r="D52" i="2" s="1"/>
  <c r="U52" i="2" s="1"/>
  <c r="F53" i="2"/>
  <c r="D53" i="2" s="1"/>
  <c r="U53" i="2" s="1"/>
  <c r="F54" i="2"/>
  <c r="D54" i="2" s="1"/>
  <c r="U54" i="2" s="1"/>
  <c r="F55" i="2"/>
  <c r="D55" i="2" s="1"/>
  <c r="U55" i="2" s="1"/>
  <c r="F56" i="2"/>
  <c r="D56" i="2" s="1"/>
  <c r="U56" i="2" s="1"/>
  <c r="F57" i="2"/>
  <c r="D57" i="2" s="1"/>
  <c r="U57" i="2" s="1"/>
  <c r="F58" i="2"/>
  <c r="D58" i="2" s="1"/>
  <c r="U58" i="2" s="1"/>
  <c r="F59" i="2"/>
  <c r="D59" i="2" s="1"/>
  <c r="F60" i="2"/>
  <c r="F51" i="2"/>
  <c r="D51" i="2" s="1"/>
  <c r="U51" i="2" s="1"/>
  <c r="F33" i="2"/>
  <c r="F34" i="2"/>
  <c r="D34" i="2" s="1"/>
  <c r="U34" i="2" s="1"/>
  <c r="F35" i="2"/>
  <c r="D35" i="2" s="1"/>
  <c r="F36" i="2"/>
  <c r="D36" i="2" s="1"/>
  <c r="U36" i="2" s="1"/>
  <c r="F37" i="2"/>
  <c r="D37" i="2" s="1"/>
  <c r="F38" i="2"/>
  <c r="D38" i="2" s="1"/>
  <c r="F39" i="2"/>
  <c r="D39" i="2" s="1"/>
  <c r="F40" i="2"/>
  <c r="D40" i="2" s="1"/>
  <c r="F41" i="2"/>
  <c r="D41" i="2" s="1"/>
  <c r="F42" i="2"/>
  <c r="D42" i="2" s="1"/>
  <c r="F43" i="2"/>
  <c r="D43" i="2" s="1"/>
  <c r="F44" i="2"/>
  <c r="D44" i="2" s="1"/>
  <c r="F45" i="2"/>
  <c r="D45" i="2" s="1"/>
  <c r="U45" i="2" s="1"/>
  <c r="F46" i="2"/>
  <c r="D46" i="2" s="1"/>
  <c r="F32" i="2"/>
  <c r="D32" i="2" s="1"/>
  <c r="U32" i="2" s="1"/>
  <c r="F25" i="2"/>
  <c r="D25" i="2" s="1"/>
  <c r="U25" i="2" s="1"/>
  <c r="F26" i="2"/>
  <c r="D26" i="2" s="1"/>
  <c r="F27" i="2"/>
  <c r="D27" i="2" s="1"/>
  <c r="F28" i="2"/>
  <c r="D28" i="2" s="1"/>
  <c r="F30" i="2"/>
  <c r="D30" i="2" s="1"/>
  <c r="F24" i="2"/>
  <c r="D24" i="2" s="1"/>
  <c r="U24" i="2" s="1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D60" i="2" l="1"/>
  <c r="U60" i="2" s="1"/>
  <c r="F50" i="2"/>
  <c r="F49" i="2" s="1"/>
  <c r="D33" i="2"/>
  <c r="W49" i="2"/>
  <c r="W23" i="2"/>
  <c r="W31" i="2"/>
  <c r="U100" i="2"/>
  <c r="F90" i="2"/>
  <c r="L90" i="2"/>
  <c r="U104" i="2"/>
  <c r="D90" i="2"/>
  <c r="D97" i="2" l="1"/>
  <c r="C9" i="5"/>
  <c r="D82" i="2" l="1"/>
  <c r="D83" i="2"/>
  <c r="D72" i="2"/>
  <c r="D73" i="2"/>
  <c r="E23" i="2"/>
  <c r="E8" i="2"/>
  <c r="L75" i="2"/>
  <c r="L73" i="2"/>
  <c r="L72" i="2"/>
  <c r="L67" i="2"/>
  <c r="L66" i="2"/>
  <c r="F66" i="2" s="1"/>
  <c r="D66" i="2" s="1"/>
  <c r="L61" i="2"/>
  <c r="L62" i="2"/>
  <c r="F62" i="2" s="1"/>
  <c r="D62" i="2" s="1"/>
  <c r="F23" i="2"/>
  <c r="F10" i="2"/>
  <c r="D10" i="2" s="1"/>
  <c r="F11" i="2"/>
  <c r="D11" i="2" s="1"/>
  <c r="F12" i="2"/>
  <c r="D12" i="2" s="1"/>
  <c r="F13" i="2"/>
  <c r="D13" i="2" s="1"/>
  <c r="F14" i="2"/>
  <c r="D14" i="2" s="1"/>
  <c r="F15" i="2"/>
  <c r="D15" i="2" s="1"/>
  <c r="F16" i="2"/>
  <c r="D16" i="2" s="1"/>
  <c r="F17" i="2"/>
  <c r="D17" i="2" s="1"/>
  <c r="F18" i="2"/>
  <c r="D18" i="2" s="1"/>
  <c r="F19" i="2"/>
  <c r="D19" i="2" s="1"/>
  <c r="F20" i="2"/>
  <c r="D20" i="2" s="1"/>
  <c r="F21" i="2"/>
  <c r="D21" i="2" s="1"/>
  <c r="F22" i="2"/>
  <c r="D22" i="2" s="1"/>
  <c r="F9" i="2"/>
  <c r="D9" i="2" s="1"/>
  <c r="K12" i="3"/>
  <c r="K13" i="3"/>
  <c r="K14" i="3"/>
  <c r="K11" i="3"/>
  <c r="E16" i="3"/>
  <c r="F16" i="3"/>
  <c r="G16" i="3"/>
  <c r="H16" i="3"/>
  <c r="I16" i="3"/>
  <c r="D16" i="3"/>
  <c r="E100" i="2" l="1"/>
  <c r="D69" i="2"/>
  <c r="F61" i="2"/>
  <c r="D61" i="2" s="1"/>
  <c r="D50" i="2" s="1"/>
  <c r="D49" i="2" s="1"/>
  <c r="L64" i="2"/>
  <c r="F67" i="2"/>
  <c r="D67" i="2" s="1"/>
  <c r="D64" i="2" s="1"/>
  <c r="L80" i="2"/>
  <c r="D75" i="2"/>
  <c r="D80" i="2"/>
  <c r="L69" i="2"/>
  <c r="D23" i="2"/>
  <c r="D8" i="2"/>
  <c r="K16" i="3"/>
  <c r="D101" i="2" l="1"/>
  <c r="G75" i="2"/>
  <c r="F75" i="2"/>
  <c r="G80" i="2"/>
  <c r="F64" i="2"/>
  <c r="H80" i="2"/>
  <c r="I80" i="2"/>
  <c r="J80" i="2"/>
  <c r="K80" i="2"/>
  <c r="F80" i="2"/>
  <c r="H69" i="2"/>
  <c r="I69" i="2"/>
  <c r="J69" i="2"/>
  <c r="K69" i="2"/>
  <c r="G69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101" i="2" l="1"/>
  <c r="L98" i="2"/>
  <c r="F69" i="2"/>
  <c r="F8" i="2"/>
  <c r="Q6" i="2" l="1"/>
  <c r="Q7" i="2" s="1"/>
  <c r="Q101" i="2"/>
  <c r="M6" i="2"/>
  <c r="M101" i="2"/>
  <c r="N101" i="2"/>
  <c r="N6" i="2"/>
  <c r="N7" i="2" s="1"/>
  <c r="R101" i="2"/>
  <c r="R6" i="2"/>
  <c r="R7" i="2" s="1"/>
  <c r="T101" i="2"/>
  <c r="T6" i="2"/>
  <c r="T7" i="2" s="1"/>
  <c r="S101" i="2"/>
  <c r="S6" i="2"/>
  <c r="S7" i="2" s="1"/>
  <c r="P101" i="2"/>
  <c r="P6" i="2"/>
  <c r="P7" i="2" s="1"/>
  <c r="O101" i="2"/>
  <c r="O6" i="2"/>
  <c r="O7" i="2" s="1"/>
  <c r="F98" i="2"/>
  <c r="H103" i="2"/>
  <c r="M7" i="2" l="1"/>
  <c r="V6" i="2"/>
  <c r="V7" i="2" s="1"/>
  <c r="U101" i="2"/>
</calcChain>
</file>

<file path=xl/sharedStrings.xml><?xml version="1.0" encoding="utf-8"?>
<sst xmlns="http://schemas.openxmlformats.org/spreadsheetml/2006/main" count="305" uniqueCount="231">
  <si>
    <t>Лабораторные и практические занятия</t>
  </si>
  <si>
    <t>Курсовая работа (проект)</t>
  </si>
  <si>
    <t>индекс</t>
  </si>
  <si>
    <t>наименование</t>
  </si>
  <si>
    <t>всего</t>
  </si>
  <si>
    <t xml:space="preserve">В т.ч. в форме 
практ. подготовки
</t>
  </si>
  <si>
    <t>Самостоятельная работа</t>
  </si>
  <si>
    <t>теоретические занятия</t>
  </si>
  <si>
    <t>практика</t>
  </si>
  <si>
    <t>промежуточная аттестация</t>
  </si>
  <si>
    <t>Распределение обязательной нагрузки по курсам и семестрам (час. в семестр)</t>
  </si>
  <si>
    <t>1 курс</t>
  </si>
  <si>
    <t>2 курс</t>
  </si>
  <si>
    <t>3 курс</t>
  </si>
  <si>
    <t>4 курс</t>
  </si>
  <si>
    <t>1сем</t>
  </si>
  <si>
    <t>2 сем</t>
  </si>
  <si>
    <t>3 сем</t>
  </si>
  <si>
    <t>4 сем</t>
  </si>
  <si>
    <t>5 сем</t>
  </si>
  <si>
    <t>6 сем</t>
  </si>
  <si>
    <t>7 сем</t>
  </si>
  <si>
    <t>8 сем</t>
  </si>
  <si>
    <t xml:space="preserve">Русский язык </t>
  </si>
  <si>
    <t>Литература</t>
  </si>
  <si>
    <t xml:space="preserve">История </t>
  </si>
  <si>
    <t xml:space="preserve">Обществознание </t>
  </si>
  <si>
    <t>География</t>
  </si>
  <si>
    <t xml:space="preserve">Иностранный язык </t>
  </si>
  <si>
    <t>физика</t>
  </si>
  <si>
    <t>Химия</t>
  </si>
  <si>
    <t>Биология</t>
  </si>
  <si>
    <t>УД01</t>
  </si>
  <si>
    <t>Основы проектной деятельности (индивидуальный проект)</t>
  </si>
  <si>
    <t>формы промежуточной аттестации</t>
  </si>
  <si>
    <t>СГ.00</t>
  </si>
  <si>
    <t xml:space="preserve">Социально-гуманитарный цикл </t>
  </si>
  <si>
    <t>СГ.01</t>
  </si>
  <si>
    <t>История России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</si>
  <si>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</si>
  <si>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</si>
  <si>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</si>
  <si>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</si>
  <si>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Физическая культура</t>
  </si>
  <si>
    <t>СГ.05</t>
  </si>
  <si>
    <t>Основы финансовой грамотности</t>
  </si>
  <si>
    <t>ОП.00</t>
  </si>
  <si>
    <t>Общепрофессиональный цикл</t>
  </si>
  <si>
    <t>ОП.01</t>
  </si>
  <si>
    <t>Основы педагогики</t>
  </si>
  <si>
    <t>ОП.02</t>
  </si>
  <si>
    <t>Основы психологии</t>
  </si>
  <si>
    <t>ОП.03</t>
  </si>
  <si>
    <t>Основы обучения лиц с особыми образовательными потребностями</t>
  </si>
  <si>
    <t>ОП.04</t>
  </si>
  <si>
    <t>Русский язык и культура профессиональной коммуникации педагога</t>
  </si>
  <si>
    <t>ОП.05</t>
  </si>
  <si>
    <t>Возрастная анатомия, физиология и гигиена</t>
  </si>
  <si>
    <t>ОП.06</t>
  </si>
  <si>
    <t>Проектная и исследовательская деятельность в профессиональной сфере</t>
  </si>
  <si>
    <t>ОП.07</t>
  </si>
  <si>
    <t>Информатика и информационно-коммуникационные технологии в профессиональной деятельности</t>
  </si>
  <si>
    <t>ОП.08</t>
  </si>
  <si>
    <t>Математика в профессиональной деятельности учителя</t>
  </si>
  <si>
    <t>ОП.09</t>
  </si>
  <si>
    <t>Возрастная психология</t>
  </si>
  <si>
    <t>ОП.10</t>
  </si>
  <si>
    <t>Педагогическая психология</t>
  </si>
  <si>
    <t>ОП.11</t>
  </si>
  <si>
    <t>Психология общения</t>
  </si>
  <si>
    <t>ОП.12</t>
  </si>
  <si>
    <t>Правовое обеспечение профессиональной деятельности</t>
  </si>
  <si>
    <t>ОП.13</t>
  </si>
  <si>
    <t>Основы педагогического мастерства</t>
  </si>
  <si>
    <t>ОП.14</t>
  </si>
  <si>
    <t xml:space="preserve">Основы специальной педагогики и психологии </t>
  </si>
  <si>
    <t>П.00</t>
  </si>
  <si>
    <t>Профессиональный цикл</t>
  </si>
  <si>
    <t>ПМ.01</t>
  </si>
  <si>
    <t>Проектирование, реализация и анализ процесса обучения в начальном общем образовании</t>
  </si>
  <si>
    <t>МДК.01.01</t>
  </si>
  <si>
    <t>МДК.01.02</t>
  </si>
  <si>
    <t>Русский язык с методикой преподавания</t>
  </si>
  <si>
    <t>МДК.01.03</t>
  </si>
  <si>
    <t>Детская литература с практикумом по выразительному чтению</t>
  </si>
  <si>
    <t>МДК.01.04</t>
  </si>
  <si>
    <t>Теоретические основы начального курса математики с методикой преподавания</t>
  </si>
  <si>
    <t>МДК.01.05</t>
  </si>
  <si>
    <t>Естествознание с методикой преподавания</t>
  </si>
  <si>
    <t>МДК.01.06</t>
  </si>
  <si>
    <t>Обществознание с методикой преподавания</t>
  </si>
  <si>
    <t>МДК.01.07</t>
  </si>
  <si>
    <t>Методика обучения технологии с практикумом</t>
  </si>
  <si>
    <t>МДК.01.08</t>
  </si>
  <si>
    <t>Теория и методика физического воспитания с практикумом</t>
  </si>
  <si>
    <t>УП.01</t>
  </si>
  <si>
    <t>Учебная практика</t>
  </si>
  <si>
    <t>ПП.01</t>
  </si>
  <si>
    <t>Производственная практика</t>
  </si>
  <si>
    <t>ПМ.02</t>
  </si>
  <si>
    <t>Проектирование, реализация и анализ внеурочной деятельности обучающихся</t>
  </si>
  <si>
    <t>МДК.02.01</t>
  </si>
  <si>
    <t>Основы организации внеурочной деятельности</t>
  </si>
  <si>
    <t>УП.02</t>
  </si>
  <si>
    <t>ПП.02</t>
  </si>
  <si>
    <t>ПМ.03</t>
  </si>
  <si>
    <t>Воспитательная деятельность, в том числе классное руководство</t>
  </si>
  <si>
    <t>МДК.03.01</t>
  </si>
  <si>
    <t>Современные программы и технологии воспитания обучающихся начальных классов</t>
  </si>
  <si>
    <t>МДК.03.02</t>
  </si>
  <si>
    <t>Теоретические и методические основы деятельности классного руководителя</t>
  </si>
  <si>
    <t>УП.03</t>
  </si>
  <si>
    <t>ПП.03</t>
  </si>
  <si>
    <t>Теоретические и методические основы преподавания дисциплин художественно-эстетического цикла в начальной школе</t>
  </si>
  <si>
    <t>ПДП.00</t>
  </si>
  <si>
    <t>вариатив</t>
  </si>
  <si>
    <t>ОП.15</t>
  </si>
  <si>
    <t>Основы каллиграфии</t>
  </si>
  <si>
    <t xml:space="preserve"> -,э</t>
  </si>
  <si>
    <t xml:space="preserve"> -,дз</t>
  </si>
  <si>
    <t>дз</t>
  </si>
  <si>
    <t>учебная</t>
  </si>
  <si>
    <t>произв</t>
  </si>
  <si>
    <t>экз</t>
  </si>
  <si>
    <t>диф зач</t>
  </si>
  <si>
    <t>зачет</t>
  </si>
  <si>
    <t>ПДП</t>
  </si>
  <si>
    <t>курс</t>
  </si>
  <si>
    <t>Обучение по дисциплинам и междисциплинарным курсам</t>
  </si>
  <si>
    <t>учебная практика,производственная практика</t>
  </si>
  <si>
    <t>преддипломная практика</t>
  </si>
  <si>
    <t>Государственная итоговая аттестация</t>
  </si>
  <si>
    <t>Каникулы</t>
  </si>
  <si>
    <t>Всего</t>
  </si>
  <si>
    <t>1 семестр</t>
  </si>
  <si>
    <t>2 семестр</t>
  </si>
  <si>
    <t>1 сем</t>
  </si>
  <si>
    <t xml:space="preserve"> -,-,-,э</t>
  </si>
  <si>
    <t>Практика</t>
  </si>
  <si>
    <t>э</t>
  </si>
  <si>
    <t xml:space="preserve"> -,-,э</t>
  </si>
  <si>
    <t xml:space="preserve"> -,-,-,дз</t>
  </si>
  <si>
    <t>Мировая художественная культура</t>
  </si>
  <si>
    <t>Основы экономики и предпринимательства в сфере образования</t>
  </si>
  <si>
    <t>Теретические и прикладные аспекты меодической работы учителя начальных классов</t>
  </si>
  <si>
    <t>ОП.16</t>
  </si>
  <si>
    <t>объем образовательной программы в академических часах</t>
  </si>
  <si>
    <t>СГ.06</t>
  </si>
  <si>
    <t>МДК 01.09</t>
  </si>
  <si>
    <t>МДК 01.10</t>
  </si>
  <si>
    <t>Теоертические и методические основы преподавания информатики в начальной школе</t>
  </si>
  <si>
    <t>Производственная практика по профилю специальности (Проектирование, реализация и анализ процесса обучения в начальном общем образовании)</t>
  </si>
  <si>
    <t>ОП.17</t>
  </si>
  <si>
    <t>Теоретические и методические основы использования интерактивного оборудования в работе с младшими школьниками  в ОО</t>
  </si>
  <si>
    <t>МДК.05.01</t>
  </si>
  <si>
    <t>УП.05</t>
  </si>
  <si>
    <t>ПП.05</t>
  </si>
  <si>
    <t>Педагогическая деятельность в условиях цифровой образовательной среды</t>
  </si>
  <si>
    <t>МДК.06.01</t>
  </si>
  <si>
    <t>Цифровая образовательная среда</t>
  </si>
  <si>
    <t>Методические, организационные и технологические аспекты использования интерактивного оборудования</t>
  </si>
  <si>
    <t>Основы цифровой экономики и предпринимательской деятельности в образовании</t>
  </si>
  <si>
    <t>УП.06</t>
  </si>
  <si>
    <t>ПП.06</t>
  </si>
  <si>
    <t>ГИА</t>
  </si>
  <si>
    <t>СГ.07</t>
  </si>
  <si>
    <t>Культура и история родного края</t>
  </si>
  <si>
    <t>ПМ.04</t>
  </si>
  <si>
    <t>УП.04</t>
  </si>
  <si>
    <t>ПП.04</t>
  </si>
  <si>
    <t>ПМ.05</t>
  </si>
  <si>
    <t>ПМ.06</t>
  </si>
  <si>
    <t>СГ.02</t>
  </si>
  <si>
    <t>ЭК</t>
  </si>
  <si>
    <t xml:space="preserve"> -,дз,-,э</t>
  </si>
  <si>
    <t xml:space="preserve"> ,э</t>
  </si>
  <si>
    <t xml:space="preserve">  -,дз</t>
  </si>
  <si>
    <t xml:space="preserve"> -,-,дз</t>
  </si>
  <si>
    <t>итого (в том числе ПА)</t>
  </si>
  <si>
    <t>Теоретические и методические основы преподавания информатики в начальной школе</t>
  </si>
  <si>
    <t>Преподавание дисциплин художественно-эстетического цикла в начальной школе</t>
  </si>
  <si>
    <t xml:space="preserve"> дз,дз,-,-,э,дз</t>
  </si>
  <si>
    <t>дз,э,дз,-,дз</t>
  </si>
  <si>
    <t xml:space="preserve">ООД 01 </t>
  </si>
  <si>
    <t>ООД 02</t>
  </si>
  <si>
    <t>ООД 03</t>
  </si>
  <si>
    <t>ООД 04</t>
  </si>
  <si>
    <t>ООД 05</t>
  </si>
  <si>
    <t>ООД 06</t>
  </si>
  <si>
    <t>ООД 07</t>
  </si>
  <si>
    <t>ООД 08</t>
  </si>
  <si>
    <t>ООД 09</t>
  </si>
  <si>
    <t>ООД 10</t>
  </si>
  <si>
    <t>ООД 11</t>
  </si>
  <si>
    <t>ООД 12</t>
  </si>
  <si>
    <t>ООД 13</t>
  </si>
  <si>
    <t>БЛОК общеобразовательных дисциплин</t>
  </si>
  <si>
    <t>Теоретические и прикладные аспекты методической работы учителя начальных классов</t>
  </si>
  <si>
    <t>Обучение по дисциплинам и междисциплинарным курсам (в том числе ПА)</t>
  </si>
  <si>
    <t>з</t>
  </si>
  <si>
    <t xml:space="preserve">Выполнение работ по должностям служащих в области образования и педагогики  "Специалист, участвующий в организации деятельности детского коллектива (вожатый)"         </t>
  </si>
  <si>
    <t>МДК 06.01</t>
  </si>
  <si>
    <t xml:space="preserve">Выполнение работ по должностям служащих  "Специалист, участвующий в организации деятельности детского коллектива (вожатый)"    </t>
  </si>
  <si>
    <t>план</t>
  </si>
  <si>
    <t>факт</t>
  </si>
  <si>
    <t>разница</t>
  </si>
  <si>
    <t>Экзамен по ПМ</t>
  </si>
  <si>
    <t>Экзамен поПМ</t>
  </si>
  <si>
    <t>без 216 ГИА</t>
  </si>
  <si>
    <t>перенесла с 5-го на 6 семестр</t>
  </si>
  <si>
    <t>Математика</t>
  </si>
  <si>
    <t>Информатика</t>
  </si>
  <si>
    <t>Практикум по документированию и ведению школьной документации</t>
  </si>
  <si>
    <t>ОП 16</t>
  </si>
  <si>
    <t>Квалификационный экзамен</t>
  </si>
  <si>
    <t xml:space="preserve">ОП 17 </t>
  </si>
  <si>
    <t>Преподавание иностранного языка в начальной школе</t>
  </si>
  <si>
    <t>ПМ.07</t>
  </si>
  <si>
    <t>МДК.07.01</t>
  </si>
  <si>
    <t>МДК.07.02</t>
  </si>
  <si>
    <t>МДК.07.03</t>
  </si>
  <si>
    <t>УП.07</t>
  </si>
  <si>
    <t>ПП.07</t>
  </si>
  <si>
    <t>Теоретические и метродические основы преподавания иностранного языка в начальной школе</t>
  </si>
  <si>
    <t>Экзамен по МП</t>
  </si>
  <si>
    <t>ДЗ,-,Э</t>
  </si>
  <si>
    <t xml:space="preserve"> дз</t>
  </si>
  <si>
    <t>Основы безопасности и защиты Родины</t>
  </si>
  <si>
    <t>э,-,-,дз,Э</t>
  </si>
  <si>
    <t>основы организации обучения в начальных классах</t>
  </si>
  <si>
    <t>Группа 34 СНК Преподавание в начальных классах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</si>
</sst>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4" fillId="0" borderId="0" xfId="1" applyAlignment="1" applyProtection="1">
      <alignment horizontal="justify"/>
    </xf>
    <xf numFmtId="0" fontId="0" fillId="0" borderId="2" xfId="0" applyBorder="1"/>
    <xf numFmtId="0" fontId="0" fillId="0" borderId="2" xfId="0" applyBorder="1" applyAlignment="1">
      <alignment vertical="top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3" borderId="2" xfId="0" applyFill="1" applyBorder="1"/>
    <xf numFmtId="0" fontId="1" fillId="0" borderId="0" xfId="0" applyFont="1"/>
    <xf numFmtId="0" fontId="1" fillId="3" borderId="5" xfId="0" applyFont="1" applyFill="1" applyBorder="1"/>
    <xf numFmtId="0" fontId="0" fillId="4" borderId="2" xfId="0" applyFill="1" applyBorder="1"/>
    <xf numFmtId="0" fontId="0" fillId="0" borderId="2" xfId="0" applyBorder="1" applyAlignment="1">
      <alignment wrapText="1"/>
    </xf>
    <xf numFmtId="0" fontId="0" fillId="5" borderId="2" xfId="0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justify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0" fillId="6" borderId="2" xfId="0" applyFill="1" applyBorder="1" applyAlignment="1"/>
    <xf numFmtId="0" fontId="0" fillId="2" borderId="2" xfId="0" applyFill="1" applyBorder="1" applyAlignment="1"/>
    <xf numFmtId="0" fontId="1" fillId="3" borderId="2" xfId="0" applyFont="1" applyFill="1" applyBorder="1"/>
    <xf numFmtId="0" fontId="1" fillId="0" borderId="2" xfId="0" applyFont="1" applyBorder="1"/>
    <xf numFmtId="0" fontId="2" fillId="3" borderId="2" xfId="0" applyFont="1" applyFill="1" applyBorder="1" applyAlignment="1">
      <alignment horizontal="justify" wrapText="1"/>
    </xf>
    <xf numFmtId="0" fontId="7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0" xfId="0" applyFill="1"/>
    <xf numFmtId="0" fontId="0" fillId="4" borderId="2" xfId="0" applyFill="1" applyBorder="1" applyAlignment="1">
      <alignment horizontal="center"/>
    </xf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0" fontId="1" fillId="5" borderId="2" xfId="0" applyFont="1" applyFill="1" applyBorder="1"/>
    <xf numFmtId="0" fontId="6" fillId="5" borderId="2" xfId="0" applyFont="1" applyFill="1" applyBorder="1" applyAlignment="1">
      <alignment horizontal="center" wrapText="1"/>
    </xf>
    <xf numFmtId="0" fontId="1" fillId="3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11" fillId="5" borderId="2" xfId="0" applyFont="1" applyFill="1" applyBorder="1"/>
    <xf numFmtId="0" fontId="12" fillId="3" borderId="2" xfId="0" applyFont="1" applyFill="1" applyBorder="1"/>
    <xf numFmtId="0" fontId="11" fillId="2" borderId="2" xfId="0" applyFont="1" applyFill="1" applyBorder="1"/>
    <xf numFmtId="0" fontId="12" fillId="5" borderId="2" xfId="0" applyFont="1" applyFill="1" applyBorder="1"/>
    <xf numFmtId="0" fontId="1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0" fillId="3" borderId="6" xfId="0" applyFill="1" applyBorder="1"/>
    <xf numFmtId="0" fontId="0" fillId="0" borderId="2" xfId="0" applyBorder="1" applyAlignment="1">
      <alignment horizontal="center" vertical="center" textRotation="90"/>
    </xf>
    <xf numFmtId="0" fontId="0" fillId="0" borderId="2" xfId="0" applyBorder="1" applyAlignment="1">
      <alignment horizontal="center" textRotation="90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justify" wrapText="1"/>
    </xf>
    <xf numFmtId="0" fontId="2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8" fillId="5" borderId="2" xfId="0" applyFont="1" applyFill="1" applyBorder="1" applyAlignment="1">
      <alignment horizontal="justify" vertical="top" wrapText="1"/>
    </xf>
    <xf numFmtId="0" fontId="2" fillId="0" borderId="2" xfId="0" applyFont="1" applyBorder="1" applyAlignment="1">
      <alignment horizontal="justify" wrapText="1"/>
    </xf>
    <xf numFmtId="0" fontId="7" fillId="0" borderId="2" xfId="0" applyFont="1" applyBorder="1" applyAlignment="1">
      <alignment horizontal="justify" wrapText="1"/>
    </xf>
    <xf numFmtId="0" fontId="2" fillId="4" borderId="2" xfId="0" applyFont="1" applyFill="1" applyBorder="1" applyAlignment="1">
      <alignment horizontal="justify" wrapText="1"/>
    </xf>
    <xf numFmtId="0" fontId="2" fillId="7" borderId="2" xfId="0" applyFont="1" applyFill="1" applyBorder="1" applyAlignment="1">
      <alignment horizontal="justify" wrapText="1"/>
    </xf>
    <xf numFmtId="0" fontId="8" fillId="8" borderId="2" xfId="0" applyFont="1" applyFill="1" applyBorder="1" applyAlignment="1">
      <alignment horizontal="justify" wrapText="1"/>
    </xf>
    <xf numFmtId="0" fontId="2" fillId="8" borderId="2" xfId="0" applyFont="1" applyFill="1" applyBorder="1" applyAlignment="1">
      <alignment horizontal="justify" wrapText="1"/>
    </xf>
    <xf numFmtId="0" fontId="0" fillId="8" borderId="2" xfId="0" applyFill="1" applyBorder="1"/>
    <xf numFmtId="0" fontId="10" fillId="0" borderId="2" xfId="0" applyFont="1" applyBorder="1" applyAlignment="1">
      <alignment wrapText="1"/>
    </xf>
    <xf numFmtId="0" fontId="8" fillId="6" borderId="2" xfId="0" applyFont="1" applyFill="1" applyBorder="1" applyAlignment="1">
      <alignment horizontal="justify" wrapText="1"/>
    </xf>
    <xf numFmtId="0" fontId="0" fillId="0" borderId="3" xfId="0" applyFill="1" applyBorder="1" applyAlignment="1">
      <alignment vertical="top"/>
    </xf>
    <xf numFmtId="0" fontId="0" fillId="8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justify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2" fillId="10" borderId="2" xfId="0" applyFont="1" applyFill="1" applyBorder="1" applyAlignment="1">
      <alignment horizontal="justify" wrapText="1"/>
    </xf>
    <xf numFmtId="0" fontId="0" fillId="10" borderId="2" xfId="0" applyFill="1" applyBorder="1"/>
    <xf numFmtId="0" fontId="0" fillId="10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justify" wrapText="1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11" borderId="2" xfId="0" applyFill="1" applyBorder="1"/>
    <xf numFmtId="0" fontId="7" fillId="9" borderId="2" xfId="0" applyFont="1" applyFill="1" applyBorder="1" applyAlignment="1">
      <alignment horizontal="justify" vertical="top" wrapText="1"/>
    </xf>
    <xf numFmtId="0" fontId="2" fillId="9" borderId="2" xfId="0" applyFont="1" applyFill="1" applyBorder="1" applyAlignment="1">
      <alignment horizontal="justify" wrapText="1"/>
    </xf>
    <xf numFmtId="0" fontId="0" fillId="0" borderId="2" xfId="0" applyFill="1" applyBorder="1" applyAlignment="1"/>
    <xf numFmtId="0" fontId="7" fillId="8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/>
    <xf numFmtId="0" fontId="15" fillId="5" borderId="2" xfId="0" applyFont="1" applyFill="1" applyBorder="1"/>
    <xf numFmtId="0" fontId="6" fillId="5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0" fillId="3" borderId="0" xfId="0" applyFill="1" applyBorder="1" applyAlignment="1">
      <alignment horizontal="center" textRotation="90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2" xfId="0" applyBorder="1" applyAlignment="1">
      <alignment horizontal="center" textRotation="9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left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0"/>
  <sheetViews>
    <sheetView tabSelected="1" zoomScale="85" zoomScaleNormal="85" workbookViewId="0">
      <selection sqref="A1:K4"/>
    </sheetView>
  </sheetViews>
  <sheetFormatPr defaultRowHeight="15" x14ac:dyDescent="0.25"/>
  <cols>
    <col min="1" max="1" width="11.5703125" customWidth="1"/>
    <col min="2" max="2" width="26.140625" customWidth="1"/>
    <col min="3" max="3" width="11.140625" customWidth="1"/>
    <col min="4" max="4" width="7.140625" style="14" customWidth="1"/>
    <col min="5" max="5" width="5.140625" customWidth="1"/>
    <col min="6" max="6" width="7.140625" customWidth="1"/>
    <col min="7" max="7" width="8.28515625" customWidth="1"/>
    <col min="8" max="8" width="6.5703125" customWidth="1"/>
    <col min="9" max="9" width="5.85546875" customWidth="1"/>
    <col min="10" max="10" width="4.28515625" customWidth="1"/>
    <col min="11" max="11" width="4.7109375" customWidth="1"/>
    <col min="12" max="12" width="4.140625" customWidth="1"/>
    <col min="13" max="13" width="5.42578125" customWidth="1"/>
    <col min="14" max="14" width="5.140625" customWidth="1"/>
    <col min="15" max="15" width="5.5703125" customWidth="1"/>
    <col min="16" max="17" width="6" customWidth="1"/>
    <col min="18" max="18" width="5.85546875" customWidth="1"/>
    <col min="19" max="19" width="6.140625" customWidth="1"/>
    <col min="20" max="20" width="5.7109375" customWidth="1"/>
    <col min="21" max="21" width="9.140625" style="34" hidden="1" customWidth="1"/>
  </cols>
  <sheetData>
    <row r="1" spans="1:25" ht="45.6" customHeight="1" x14ac:dyDescent="0.25">
      <c r="A1" s="103" t="s">
        <v>2</v>
      </c>
      <c r="B1" s="103" t="s">
        <v>3</v>
      </c>
      <c r="C1" s="97" t="s">
        <v>34</v>
      </c>
      <c r="D1" s="97" t="s">
        <v>4</v>
      </c>
      <c r="E1" s="97" t="s">
        <v>9</v>
      </c>
      <c r="F1" s="104" t="s">
        <v>4</v>
      </c>
      <c r="G1" s="97" t="s">
        <v>5</v>
      </c>
      <c r="H1" s="99" t="s">
        <v>146</v>
      </c>
      <c r="I1" s="99"/>
      <c r="J1" s="99"/>
      <c r="K1" s="99"/>
      <c r="L1" s="105" t="s">
        <v>8</v>
      </c>
      <c r="M1" s="99" t="s">
        <v>10</v>
      </c>
      <c r="N1" s="99"/>
      <c r="O1" s="99"/>
      <c r="P1" s="99"/>
      <c r="Q1" s="99"/>
      <c r="R1" s="99"/>
      <c r="S1" s="99"/>
      <c r="T1" s="99"/>
      <c r="U1" s="102" t="s">
        <v>115</v>
      </c>
    </row>
    <row r="2" spans="1:25" ht="34.5" customHeight="1" x14ac:dyDescent="0.25">
      <c r="A2" s="103"/>
      <c r="B2" s="103"/>
      <c r="C2" s="97"/>
      <c r="D2" s="97"/>
      <c r="E2" s="97"/>
      <c r="F2" s="104"/>
      <c r="G2" s="97"/>
      <c r="H2" s="100" t="s">
        <v>7</v>
      </c>
      <c r="I2" s="101" t="s">
        <v>0</v>
      </c>
      <c r="J2" s="101" t="s">
        <v>6</v>
      </c>
      <c r="K2" s="101" t="s">
        <v>1</v>
      </c>
      <c r="L2" s="105"/>
      <c r="M2" s="98" t="s">
        <v>11</v>
      </c>
      <c r="N2" s="98"/>
      <c r="O2" s="98" t="s">
        <v>12</v>
      </c>
      <c r="P2" s="98"/>
      <c r="Q2" s="98" t="s">
        <v>13</v>
      </c>
      <c r="R2" s="98"/>
      <c r="S2" s="98" t="s">
        <v>14</v>
      </c>
      <c r="T2" s="98"/>
      <c r="U2" s="102"/>
    </row>
    <row r="3" spans="1:25" ht="48" customHeight="1" x14ac:dyDescent="0.25">
      <c r="A3" s="103"/>
      <c r="B3" s="103"/>
      <c r="C3" s="97"/>
      <c r="D3" s="97"/>
      <c r="E3" s="97"/>
      <c r="F3" s="104"/>
      <c r="G3" s="97"/>
      <c r="H3" s="100"/>
      <c r="I3" s="101"/>
      <c r="J3" s="101"/>
      <c r="K3" s="101"/>
      <c r="L3" s="105"/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22</v>
      </c>
      <c r="U3" s="102"/>
    </row>
    <row r="4" spans="1:25" ht="27.95" customHeight="1" x14ac:dyDescent="0.25">
      <c r="A4" s="103"/>
      <c r="B4" s="103"/>
      <c r="C4" s="97"/>
      <c r="D4" s="97"/>
      <c r="E4" s="97"/>
      <c r="F4" s="104"/>
      <c r="G4" s="97"/>
      <c r="H4" s="100"/>
      <c r="I4" s="101"/>
      <c r="J4" s="101"/>
      <c r="K4" s="101"/>
      <c r="L4" s="105"/>
      <c r="M4" s="3">
        <v>17</v>
      </c>
      <c r="N4" s="2">
        <v>24</v>
      </c>
      <c r="O4" s="2">
        <v>17</v>
      </c>
      <c r="P4" s="2">
        <v>24</v>
      </c>
      <c r="Q4" s="2">
        <v>17</v>
      </c>
      <c r="R4" s="2">
        <v>25</v>
      </c>
      <c r="S4" s="2">
        <v>17</v>
      </c>
      <c r="T4" s="2">
        <v>18</v>
      </c>
      <c r="U4" s="32"/>
    </row>
    <row r="5" spans="1:25" ht="57.75" customHeight="1" x14ac:dyDescent="0.25">
      <c r="A5" s="113"/>
      <c r="B5" s="113" t="s">
        <v>230</v>
      </c>
      <c r="C5" s="112"/>
      <c r="D5" s="52"/>
      <c r="E5" s="52"/>
      <c r="F5" s="57"/>
      <c r="G5" s="52"/>
      <c r="H5" s="49"/>
      <c r="I5" s="50"/>
      <c r="J5" s="50"/>
      <c r="K5" s="50"/>
      <c r="L5" s="58"/>
      <c r="M5" s="3">
        <f>M4*36</f>
        <v>612</v>
      </c>
      <c r="N5" s="3">
        <f t="shared" ref="N5:T5" si="0">N4*36</f>
        <v>864</v>
      </c>
      <c r="O5" s="3">
        <f t="shared" si="0"/>
        <v>612</v>
      </c>
      <c r="P5" s="3">
        <f t="shared" si="0"/>
        <v>864</v>
      </c>
      <c r="Q5" s="3">
        <f t="shared" si="0"/>
        <v>612</v>
      </c>
      <c r="R5" s="3">
        <f t="shared" si="0"/>
        <v>900</v>
      </c>
      <c r="S5" s="3">
        <f t="shared" si="0"/>
        <v>612</v>
      </c>
      <c r="T5" s="3">
        <f t="shared" si="0"/>
        <v>648</v>
      </c>
      <c r="U5" s="32" t="s">
        <v>203</v>
      </c>
      <c r="V5" s="78">
        <f>SUM(M5:T5)</f>
        <v>5724</v>
      </c>
      <c r="X5">
        <f>5940-216</f>
        <v>5724</v>
      </c>
      <c r="Y5" t="s">
        <v>208</v>
      </c>
    </row>
    <row r="6" spans="1:25" ht="27.95" hidden="1" customHeight="1" x14ac:dyDescent="0.25">
      <c r="A6" s="51"/>
      <c r="B6" s="51"/>
      <c r="C6" s="52"/>
      <c r="D6" s="52"/>
      <c r="E6" s="52"/>
      <c r="F6" s="57"/>
      <c r="G6" s="52"/>
      <c r="H6" s="49"/>
      <c r="I6" s="50"/>
      <c r="J6" s="50"/>
      <c r="K6" s="50"/>
      <c r="L6" s="58"/>
      <c r="M6" s="3">
        <f t="shared" ref="M6:T6" si="1">M8+M23+M31+M49+M97</f>
        <v>612</v>
      </c>
      <c r="N6" s="3">
        <f t="shared" si="1"/>
        <v>864</v>
      </c>
      <c r="O6" s="3">
        <f t="shared" si="1"/>
        <v>612</v>
      </c>
      <c r="P6" s="3">
        <f t="shared" si="1"/>
        <v>864</v>
      </c>
      <c r="Q6" s="3">
        <f t="shared" si="1"/>
        <v>612</v>
      </c>
      <c r="R6" s="3">
        <f t="shared" si="1"/>
        <v>900</v>
      </c>
      <c r="S6" s="3">
        <f t="shared" si="1"/>
        <v>612</v>
      </c>
      <c r="T6" s="3">
        <f t="shared" si="1"/>
        <v>648</v>
      </c>
      <c r="U6" s="32" t="s">
        <v>204</v>
      </c>
      <c r="V6" s="78">
        <f>SUM(SUM(M6:T6))</f>
        <v>5724</v>
      </c>
    </row>
    <row r="7" spans="1:25" ht="27.95" hidden="1" customHeight="1" x14ac:dyDescent="0.25">
      <c r="A7" s="51"/>
      <c r="B7" s="51"/>
      <c r="C7" s="52"/>
      <c r="D7" s="52"/>
      <c r="E7" s="52"/>
      <c r="F7" s="57"/>
      <c r="G7" s="52"/>
      <c r="H7" s="49"/>
      <c r="I7" s="50"/>
      <c r="J7" s="50"/>
      <c r="K7" s="50"/>
      <c r="L7" s="58"/>
      <c r="M7" s="3">
        <f>M5-M6</f>
        <v>0</v>
      </c>
      <c r="N7" s="3">
        <f t="shared" ref="N7:T7" si="2">N5-N6</f>
        <v>0</v>
      </c>
      <c r="O7" s="3">
        <f t="shared" si="2"/>
        <v>0</v>
      </c>
      <c r="P7" s="3">
        <f t="shared" si="2"/>
        <v>0</v>
      </c>
      <c r="Q7" s="3">
        <f t="shared" si="2"/>
        <v>0</v>
      </c>
      <c r="R7" s="3">
        <f t="shared" si="2"/>
        <v>0</v>
      </c>
      <c r="S7" s="3">
        <f t="shared" si="2"/>
        <v>0</v>
      </c>
      <c r="T7" s="3">
        <f t="shared" si="2"/>
        <v>0</v>
      </c>
      <c r="U7" s="32" t="s">
        <v>205</v>
      </c>
      <c r="V7" s="78">
        <f>V5-V6</f>
        <v>0</v>
      </c>
    </row>
    <row r="8" spans="1:25" ht="37.5" customHeight="1" x14ac:dyDescent="0.25">
      <c r="A8" s="96" t="s">
        <v>196</v>
      </c>
      <c r="B8" s="96"/>
      <c r="C8" s="39"/>
      <c r="D8" s="39">
        <f>SUM(D9:D22)</f>
        <v>1476</v>
      </c>
      <c r="E8" s="13">
        <f>SUM(E9:E22)</f>
        <v>72</v>
      </c>
      <c r="F8" s="13">
        <f>SUM(F9:F22)</f>
        <v>1476</v>
      </c>
      <c r="G8" s="13">
        <f t="shared" ref="G8:T8" si="3">SUM(G9:G22)</f>
        <v>294</v>
      </c>
      <c r="H8" s="13">
        <f t="shared" si="3"/>
        <v>698</v>
      </c>
      <c r="I8" s="13">
        <f t="shared" si="3"/>
        <v>502</v>
      </c>
      <c r="J8" s="13">
        <f t="shared" si="3"/>
        <v>6</v>
      </c>
      <c r="K8" s="13">
        <f t="shared" si="3"/>
        <v>0</v>
      </c>
      <c r="L8" s="13">
        <f t="shared" si="3"/>
        <v>0</v>
      </c>
      <c r="M8" s="13">
        <f t="shared" si="3"/>
        <v>478</v>
      </c>
      <c r="N8" s="13">
        <f t="shared" si="3"/>
        <v>596</v>
      </c>
      <c r="O8" s="13">
        <f t="shared" si="3"/>
        <v>208</v>
      </c>
      <c r="P8" s="13">
        <f t="shared" si="3"/>
        <v>194</v>
      </c>
      <c r="Q8" s="13">
        <f t="shared" si="3"/>
        <v>0</v>
      </c>
      <c r="R8" s="13">
        <f t="shared" si="3"/>
        <v>0</v>
      </c>
      <c r="S8" s="13">
        <f t="shared" si="3"/>
        <v>0</v>
      </c>
      <c r="T8" s="13">
        <f t="shared" si="3"/>
        <v>0</v>
      </c>
      <c r="U8" s="32"/>
    </row>
    <row r="9" spans="1:25" ht="15.75" x14ac:dyDescent="0.25">
      <c r="A9" s="59" t="s">
        <v>183</v>
      </c>
      <c r="B9" s="60" t="s">
        <v>23</v>
      </c>
      <c r="C9" s="7" t="s">
        <v>174</v>
      </c>
      <c r="D9" s="7">
        <f>F9</f>
        <v>148</v>
      </c>
      <c r="E9" s="51">
        <v>10</v>
      </c>
      <c r="F9" s="61">
        <f>M9+N9+O9+P9</f>
        <v>148</v>
      </c>
      <c r="G9" s="2">
        <v>66</v>
      </c>
      <c r="H9" s="2">
        <v>114</v>
      </c>
      <c r="I9" s="2">
        <v>42</v>
      </c>
      <c r="J9" s="2"/>
      <c r="K9" s="2"/>
      <c r="L9" s="2"/>
      <c r="M9" s="13">
        <v>36</v>
      </c>
      <c r="N9" s="46">
        <v>36</v>
      </c>
      <c r="O9" s="8">
        <v>36</v>
      </c>
      <c r="P9" s="23">
        <v>40</v>
      </c>
      <c r="Q9" s="13"/>
      <c r="R9" s="13"/>
      <c r="S9" s="8"/>
      <c r="T9" s="8"/>
      <c r="U9" s="32"/>
      <c r="W9">
        <f>SUM(M9:T9)</f>
        <v>148</v>
      </c>
    </row>
    <row r="10" spans="1:25" ht="15.75" x14ac:dyDescent="0.25">
      <c r="A10" s="59" t="s">
        <v>184</v>
      </c>
      <c r="B10" s="60" t="s">
        <v>24</v>
      </c>
      <c r="C10" s="7" t="s">
        <v>137</v>
      </c>
      <c r="D10" s="7">
        <f t="shared" ref="D10:D22" si="4">F10</f>
        <v>144</v>
      </c>
      <c r="E10" s="51">
        <v>8</v>
      </c>
      <c r="F10" s="61">
        <f t="shared" ref="F10:F22" si="5">M10+N10+O10+P10</f>
        <v>144</v>
      </c>
      <c r="G10" s="2">
        <v>26</v>
      </c>
      <c r="H10" s="2">
        <v>66</v>
      </c>
      <c r="I10" s="2">
        <v>48</v>
      </c>
      <c r="J10" s="2"/>
      <c r="K10" s="2"/>
      <c r="L10" s="2"/>
      <c r="M10" s="13">
        <v>32</v>
      </c>
      <c r="N10" s="13">
        <v>36</v>
      </c>
      <c r="O10" s="8">
        <v>36</v>
      </c>
      <c r="P10" s="23">
        <v>40</v>
      </c>
      <c r="Q10" s="13"/>
      <c r="R10" s="13"/>
      <c r="S10" s="8"/>
      <c r="T10" s="8"/>
      <c r="U10" s="32"/>
      <c r="W10">
        <f t="shared" ref="W10:W75" si="6">SUM(M10:T10)</f>
        <v>144</v>
      </c>
    </row>
    <row r="11" spans="1:25" ht="15.75" x14ac:dyDescent="0.25">
      <c r="A11" s="59" t="s">
        <v>185</v>
      </c>
      <c r="B11" s="60" t="s">
        <v>25</v>
      </c>
      <c r="C11" s="7" t="s">
        <v>118</v>
      </c>
      <c r="D11" s="7">
        <f t="shared" si="4"/>
        <v>136</v>
      </c>
      <c r="E11" s="51">
        <v>8</v>
      </c>
      <c r="F11" s="61">
        <f t="shared" si="5"/>
        <v>136</v>
      </c>
      <c r="G11" s="2">
        <v>10</v>
      </c>
      <c r="H11" s="47">
        <v>84</v>
      </c>
      <c r="I11" s="2">
        <v>52</v>
      </c>
      <c r="J11" s="2"/>
      <c r="K11" s="2"/>
      <c r="L11" s="2"/>
      <c r="M11" s="13">
        <v>36</v>
      </c>
      <c r="N11" s="38">
        <v>100</v>
      </c>
      <c r="O11" s="8"/>
      <c r="P11" s="8"/>
      <c r="Q11" s="13"/>
      <c r="R11" s="13"/>
      <c r="S11" s="8"/>
      <c r="T11" s="8"/>
      <c r="U11" s="32"/>
      <c r="W11">
        <f t="shared" si="6"/>
        <v>136</v>
      </c>
    </row>
    <row r="12" spans="1:25" ht="15.75" x14ac:dyDescent="0.25">
      <c r="A12" s="59" t="s">
        <v>186</v>
      </c>
      <c r="B12" s="60" t="s">
        <v>26</v>
      </c>
      <c r="C12" s="7" t="s">
        <v>140</v>
      </c>
      <c r="D12" s="7">
        <f t="shared" si="4"/>
        <v>136</v>
      </c>
      <c r="E12" s="62">
        <v>8</v>
      </c>
      <c r="F12" s="61">
        <f t="shared" si="5"/>
        <v>136</v>
      </c>
      <c r="G12" s="2">
        <v>28</v>
      </c>
      <c r="H12" s="2">
        <v>44</v>
      </c>
      <c r="I12" s="2">
        <v>34</v>
      </c>
      <c r="J12" s="2"/>
      <c r="K12" s="2"/>
      <c r="L12" s="2"/>
      <c r="M12" s="13">
        <v>32</v>
      </c>
      <c r="N12" s="13">
        <v>32</v>
      </c>
      <c r="O12" s="8">
        <v>32</v>
      </c>
      <c r="P12" s="23">
        <v>40</v>
      </c>
      <c r="Q12" s="13"/>
      <c r="R12" s="13"/>
      <c r="S12" s="8"/>
      <c r="T12" s="8"/>
      <c r="U12" s="32"/>
      <c r="W12">
        <f t="shared" si="6"/>
        <v>136</v>
      </c>
    </row>
    <row r="13" spans="1:25" ht="15.75" x14ac:dyDescent="0.25">
      <c r="A13" s="59" t="s">
        <v>187</v>
      </c>
      <c r="B13" s="60" t="s">
        <v>27</v>
      </c>
      <c r="C13" s="7" t="s">
        <v>119</v>
      </c>
      <c r="D13" s="7">
        <f t="shared" si="4"/>
        <v>72</v>
      </c>
      <c r="E13" s="51">
        <v>4</v>
      </c>
      <c r="F13" s="61">
        <f t="shared" si="5"/>
        <v>72</v>
      </c>
      <c r="G13" s="2">
        <v>16</v>
      </c>
      <c r="H13" s="2">
        <v>34</v>
      </c>
      <c r="I13" s="2">
        <v>20</v>
      </c>
      <c r="J13" s="2"/>
      <c r="K13" s="2"/>
      <c r="L13" s="2"/>
      <c r="M13" s="13"/>
      <c r="N13" s="13">
        <v>36</v>
      </c>
      <c r="O13" s="8">
        <v>36</v>
      </c>
      <c r="P13" s="8"/>
      <c r="Q13" s="13"/>
      <c r="R13" s="13"/>
      <c r="S13" s="8"/>
      <c r="T13" s="8"/>
      <c r="U13" s="32"/>
      <c r="W13">
        <f t="shared" si="6"/>
        <v>72</v>
      </c>
    </row>
    <row r="14" spans="1:25" ht="15.75" x14ac:dyDescent="0.25">
      <c r="A14" s="59" t="s">
        <v>188</v>
      </c>
      <c r="B14" s="60" t="s">
        <v>28</v>
      </c>
      <c r="C14" s="7" t="s">
        <v>119</v>
      </c>
      <c r="D14" s="7">
        <f t="shared" si="4"/>
        <v>72</v>
      </c>
      <c r="E14" s="51">
        <v>2</v>
      </c>
      <c r="F14" s="61">
        <f t="shared" si="5"/>
        <v>72</v>
      </c>
      <c r="G14" s="2">
        <v>20</v>
      </c>
      <c r="H14" s="2"/>
      <c r="I14" s="2">
        <v>50</v>
      </c>
      <c r="J14" s="2"/>
      <c r="K14" s="2"/>
      <c r="L14" s="2"/>
      <c r="M14" s="13">
        <v>36</v>
      </c>
      <c r="N14" s="46">
        <v>36</v>
      </c>
      <c r="O14" s="8"/>
      <c r="P14" s="8"/>
      <c r="Q14" s="13"/>
      <c r="R14" s="13"/>
      <c r="S14" s="8"/>
      <c r="T14" s="8"/>
      <c r="U14" s="32"/>
      <c r="W14">
        <f t="shared" si="6"/>
        <v>72</v>
      </c>
    </row>
    <row r="15" spans="1:25" ht="15.75" x14ac:dyDescent="0.25">
      <c r="A15" s="59" t="s">
        <v>189</v>
      </c>
      <c r="B15" s="60" t="s">
        <v>210</v>
      </c>
      <c r="C15" s="7" t="s">
        <v>174</v>
      </c>
      <c r="D15" s="7">
        <f t="shared" si="4"/>
        <v>232</v>
      </c>
      <c r="E15" s="51">
        <v>10</v>
      </c>
      <c r="F15" s="61">
        <f t="shared" si="5"/>
        <v>232</v>
      </c>
      <c r="G15" s="2">
        <v>28</v>
      </c>
      <c r="H15" s="2">
        <v>136</v>
      </c>
      <c r="I15" s="2">
        <v>58</v>
      </c>
      <c r="J15" s="2"/>
      <c r="K15" s="2"/>
      <c r="L15" s="2"/>
      <c r="M15" s="13">
        <v>54</v>
      </c>
      <c r="N15" s="46">
        <v>36</v>
      </c>
      <c r="O15" s="8">
        <v>68</v>
      </c>
      <c r="P15" s="23">
        <v>74</v>
      </c>
      <c r="Q15" s="13"/>
      <c r="R15" s="13"/>
      <c r="S15" s="8"/>
      <c r="T15" s="8"/>
      <c r="U15" s="32"/>
      <c r="W15">
        <f t="shared" si="6"/>
        <v>232</v>
      </c>
    </row>
    <row r="16" spans="1:25" ht="15.75" x14ac:dyDescent="0.25">
      <c r="A16" s="59" t="s">
        <v>190</v>
      </c>
      <c r="B16" s="60" t="s">
        <v>211</v>
      </c>
      <c r="C16" s="7" t="s">
        <v>119</v>
      </c>
      <c r="D16" s="7">
        <f t="shared" si="4"/>
        <v>108</v>
      </c>
      <c r="E16" s="4">
        <v>4</v>
      </c>
      <c r="F16" s="61">
        <f t="shared" si="5"/>
        <v>108</v>
      </c>
      <c r="G16" s="2">
        <v>52</v>
      </c>
      <c r="H16" s="2">
        <v>14</v>
      </c>
      <c r="I16" s="2">
        <v>40</v>
      </c>
      <c r="J16" s="2"/>
      <c r="K16" s="2"/>
      <c r="L16" s="2"/>
      <c r="M16" s="43">
        <v>60</v>
      </c>
      <c r="N16" s="46">
        <v>48</v>
      </c>
      <c r="O16" s="8"/>
      <c r="P16" s="8"/>
      <c r="Q16" s="13"/>
      <c r="R16" s="13"/>
      <c r="S16" s="8"/>
      <c r="T16" s="8"/>
      <c r="U16" s="32"/>
      <c r="W16">
        <f t="shared" si="6"/>
        <v>108</v>
      </c>
    </row>
    <row r="17" spans="1:23" ht="15.75" x14ac:dyDescent="0.25">
      <c r="A17" s="59" t="s">
        <v>191</v>
      </c>
      <c r="B17" s="60" t="s">
        <v>43</v>
      </c>
      <c r="C17" s="7" t="s">
        <v>119</v>
      </c>
      <c r="D17" s="7">
        <f t="shared" si="4"/>
        <v>72</v>
      </c>
      <c r="E17" s="4">
        <v>2</v>
      </c>
      <c r="F17" s="61">
        <f t="shared" si="5"/>
        <v>72</v>
      </c>
      <c r="G17" s="2">
        <v>20</v>
      </c>
      <c r="H17" s="2">
        <v>8</v>
      </c>
      <c r="I17" s="2">
        <v>42</v>
      </c>
      <c r="J17" s="2"/>
      <c r="K17" s="2"/>
      <c r="L17" s="2"/>
      <c r="M17" s="13">
        <v>36</v>
      </c>
      <c r="N17" s="46">
        <v>36</v>
      </c>
      <c r="O17" s="8"/>
      <c r="P17" s="8"/>
      <c r="Q17" s="13"/>
      <c r="R17" s="13"/>
      <c r="S17" s="8"/>
      <c r="T17" s="8"/>
      <c r="U17" s="32"/>
      <c r="W17">
        <f t="shared" si="6"/>
        <v>72</v>
      </c>
    </row>
    <row r="18" spans="1:23" ht="30" x14ac:dyDescent="0.25">
      <c r="A18" s="59" t="s">
        <v>192</v>
      </c>
      <c r="B18" s="60" t="s">
        <v>227</v>
      </c>
      <c r="C18" s="7" t="s">
        <v>119</v>
      </c>
      <c r="D18" s="7">
        <f t="shared" si="4"/>
        <v>68</v>
      </c>
      <c r="E18" s="4">
        <v>4</v>
      </c>
      <c r="F18" s="61">
        <f t="shared" si="5"/>
        <v>68</v>
      </c>
      <c r="G18" s="2">
        <v>10</v>
      </c>
      <c r="H18" s="2">
        <v>20</v>
      </c>
      <c r="I18" s="2">
        <v>36</v>
      </c>
      <c r="J18" s="2"/>
      <c r="K18" s="2"/>
      <c r="L18" s="2"/>
      <c r="M18" s="13">
        <v>32</v>
      </c>
      <c r="N18" s="46">
        <v>36</v>
      </c>
      <c r="O18" s="8"/>
      <c r="P18" s="8"/>
      <c r="Q18" s="13"/>
      <c r="R18" s="13"/>
      <c r="S18" s="8"/>
      <c r="T18" s="8"/>
      <c r="U18" s="32"/>
      <c r="W18">
        <f t="shared" si="6"/>
        <v>68</v>
      </c>
    </row>
    <row r="19" spans="1:23" ht="15.75" x14ac:dyDescent="0.25">
      <c r="A19" s="59" t="s">
        <v>193</v>
      </c>
      <c r="B19" s="60" t="s">
        <v>29</v>
      </c>
      <c r="C19" s="7" t="s">
        <v>119</v>
      </c>
      <c r="D19" s="7">
        <f t="shared" si="4"/>
        <v>108</v>
      </c>
      <c r="E19" s="4">
        <v>2</v>
      </c>
      <c r="F19" s="61">
        <f t="shared" si="5"/>
        <v>108</v>
      </c>
      <c r="G19" s="2"/>
      <c r="H19" s="2">
        <v>86</v>
      </c>
      <c r="I19" s="2">
        <v>14</v>
      </c>
      <c r="J19" s="2">
        <v>6</v>
      </c>
      <c r="K19" s="2"/>
      <c r="L19" s="2"/>
      <c r="M19" s="13">
        <v>52</v>
      </c>
      <c r="N19" s="46">
        <v>56</v>
      </c>
      <c r="O19" s="8"/>
      <c r="P19" s="8"/>
      <c r="Q19" s="13"/>
      <c r="R19" s="13"/>
      <c r="S19" s="8"/>
      <c r="T19" s="8"/>
      <c r="U19" s="32"/>
      <c r="W19">
        <f t="shared" si="6"/>
        <v>108</v>
      </c>
    </row>
    <row r="20" spans="1:23" ht="15.75" x14ac:dyDescent="0.25">
      <c r="A20" s="59" t="s">
        <v>194</v>
      </c>
      <c r="B20" s="63" t="s">
        <v>30</v>
      </c>
      <c r="C20" s="4" t="s">
        <v>119</v>
      </c>
      <c r="D20" s="7">
        <f t="shared" si="4"/>
        <v>72</v>
      </c>
      <c r="E20" s="4">
        <v>2</v>
      </c>
      <c r="F20" s="61">
        <f t="shared" si="5"/>
        <v>72</v>
      </c>
      <c r="G20" s="2">
        <v>6</v>
      </c>
      <c r="H20" s="2">
        <v>30</v>
      </c>
      <c r="I20" s="2">
        <v>34</v>
      </c>
      <c r="J20" s="2"/>
      <c r="K20" s="2"/>
      <c r="L20" s="2"/>
      <c r="M20" s="13">
        <v>36</v>
      </c>
      <c r="N20" s="46">
        <v>36</v>
      </c>
      <c r="O20" s="8"/>
      <c r="P20" s="8"/>
      <c r="Q20" s="13"/>
      <c r="R20" s="13"/>
      <c r="S20" s="8"/>
      <c r="T20" s="8"/>
      <c r="U20" s="32"/>
      <c r="W20">
        <f t="shared" si="6"/>
        <v>72</v>
      </c>
    </row>
    <row r="21" spans="1:23" ht="15.75" x14ac:dyDescent="0.25">
      <c r="A21" s="59" t="s">
        <v>195</v>
      </c>
      <c r="B21" s="63" t="s">
        <v>31</v>
      </c>
      <c r="C21" s="4" t="s">
        <v>176</v>
      </c>
      <c r="D21" s="7">
        <f t="shared" si="4"/>
        <v>72</v>
      </c>
      <c r="E21" s="4">
        <v>4</v>
      </c>
      <c r="F21" s="61">
        <f t="shared" si="5"/>
        <v>72</v>
      </c>
      <c r="G21" s="2">
        <v>12</v>
      </c>
      <c r="H21" s="2">
        <v>44</v>
      </c>
      <c r="I21" s="2">
        <v>14</v>
      </c>
      <c r="J21" s="2"/>
      <c r="K21" s="2"/>
      <c r="L21" s="2"/>
      <c r="M21" s="43">
        <v>36</v>
      </c>
      <c r="N21" s="46">
        <v>36</v>
      </c>
      <c r="O21" s="8"/>
      <c r="P21" s="8"/>
      <c r="Q21" s="13"/>
      <c r="R21" s="13"/>
      <c r="S21" s="8"/>
      <c r="T21" s="8"/>
      <c r="U21" s="32"/>
      <c r="W21">
        <f t="shared" si="6"/>
        <v>72</v>
      </c>
    </row>
    <row r="22" spans="1:23" ht="45" x14ac:dyDescent="0.25">
      <c r="A22" s="5" t="s">
        <v>32</v>
      </c>
      <c r="B22" s="64" t="s">
        <v>33</v>
      </c>
      <c r="C22" s="6" t="s">
        <v>120</v>
      </c>
      <c r="D22" s="7">
        <f t="shared" si="4"/>
        <v>36</v>
      </c>
      <c r="E22" s="41">
        <v>4</v>
      </c>
      <c r="F22" s="61">
        <f t="shared" si="5"/>
        <v>36</v>
      </c>
      <c r="G22" s="2"/>
      <c r="H22" s="2">
        <v>18</v>
      </c>
      <c r="I22" s="2">
        <v>18</v>
      </c>
      <c r="J22" s="2"/>
      <c r="K22" s="2"/>
      <c r="L22" s="2"/>
      <c r="M22" s="13"/>
      <c r="N22" s="46">
        <v>36</v>
      </c>
      <c r="O22" s="8"/>
      <c r="P22" s="8"/>
      <c r="Q22" s="13"/>
      <c r="R22" s="13"/>
      <c r="S22" s="8"/>
      <c r="T22" s="8"/>
      <c r="U22" s="32"/>
      <c r="V22">
        <f>SUM(M9:P22)</f>
        <v>1476</v>
      </c>
      <c r="W22">
        <f t="shared" si="6"/>
        <v>36</v>
      </c>
    </row>
    <row r="23" spans="1:23" ht="32.1" customHeight="1" x14ac:dyDescent="0.25">
      <c r="A23" s="65" t="s">
        <v>35</v>
      </c>
      <c r="B23" s="65" t="s">
        <v>36</v>
      </c>
      <c r="C23" s="26"/>
      <c r="D23" s="26">
        <f>SUM(D24:D30)</f>
        <v>518</v>
      </c>
      <c r="E23" s="26">
        <f>SUM(E24:E30)</f>
        <v>24</v>
      </c>
      <c r="F23" s="13">
        <f>SUM(F24:F30)</f>
        <v>518</v>
      </c>
      <c r="G23" s="13">
        <f t="shared" ref="G23:T23" si="7">SUM(G24:G30)</f>
        <v>154</v>
      </c>
      <c r="H23" s="13">
        <f t="shared" si="7"/>
        <v>118</v>
      </c>
      <c r="I23" s="13">
        <f t="shared" si="7"/>
        <v>308</v>
      </c>
      <c r="J23" s="13">
        <f t="shared" si="7"/>
        <v>0</v>
      </c>
      <c r="K23" s="13">
        <f t="shared" si="7"/>
        <v>0</v>
      </c>
      <c r="L23" s="13">
        <f t="shared" si="7"/>
        <v>0</v>
      </c>
      <c r="M23" s="13">
        <f t="shared" si="7"/>
        <v>0</v>
      </c>
      <c r="N23" s="13">
        <f t="shared" si="7"/>
        <v>0</v>
      </c>
      <c r="O23" s="13">
        <f t="shared" si="7"/>
        <v>108</v>
      </c>
      <c r="P23" s="13">
        <f t="shared" si="7"/>
        <v>138</v>
      </c>
      <c r="Q23" s="13">
        <f t="shared" si="7"/>
        <v>164</v>
      </c>
      <c r="R23" s="13">
        <f t="shared" si="7"/>
        <v>36</v>
      </c>
      <c r="S23" s="13">
        <f t="shared" si="7"/>
        <v>72</v>
      </c>
      <c r="T23" s="13">
        <f t="shared" si="7"/>
        <v>0</v>
      </c>
      <c r="U23" s="32"/>
      <c r="W23">
        <f t="shared" si="6"/>
        <v>518</v>
      </c>
    </row>
    <row r="24" spans="1:23" x14ac:dyDescent="0.25">
      <c r="A24" s="66" t="s">
        <v>37</v>
      </c>
      <c r="B24" s="66" t="s">
        <v>38</v>
      </c>
      <c r="C24" s="48" t="s">
        <v>139</v>
      </c>
      <c r="D24" s="48">
        <f>F24</f>
        <v>80</v>
      </c>
      <c r="E24" s="48">
        <v>8</v>
      </c>
      <c r="F24" s="2">
        <f>SUM(M24:T24)</f>
        <v>80</v>
      </c>
      <c r="G24" s="2">
        <v>36</v>
      </c>
      <c r="H24" s="2">
        <v>36</v>
      </c>
      <c r="I24" s="2">
        <v>36</v>
      </c>
      <c r="J24" s="2"/>
      <c r="K24" s="2"/>
      <c r="L24" s="2"/>
      <c r="M24" s="13"/>
      <c r="N24" s="13"/>
      <c r="O24" s="8"/>
      <c r="P24" s="23">
        <v>30</v>
      </c>
      <c r="Q24" s="13">
        <v>50</v>
      </c>
      <c r="R24" s="13"/>
      <c r="S24" s="8"/>
      <c r="T24" s="8"/>
      <c r="U24" s="10">
        <f>D24-72</f>
        <v>8</v>
      </c>
      <c r="W24">
        <f t="shared" si="6"/>
        <v>80</v>
      </c>
    </row>
    <row r="25" spans="1:23" ht="50.1" customHeight="1" x14ac:dyDescent="0.25">
      <c r="A25" s="66" t="s">
        <v>172</v>
      </c>
      <c r="B25" s="66" t="s">
        <v>39</v>
      </c>
      <c r="C25" s="48" t="s">
        <v>140</v>
      </c>
      <c r="D25" s="48">
        <f t="shared" ref="D25:D30" si="8">F25</f>
        <v>116</v>
      </c>
      <c r="E25" s="48">
        <v>8</v>
      </c>
      <c r="F25" s="2">
        <f t="shared" ref="F25:F30" si="9">SUM(M25:T25)</f>
        <v>116</v>
      </c>
      <c r="G25" s="2">
        <v>100</v>
      </c>
      <c r="H25" s="2">
        <v>8</v>
      </c>
      <c r="I25" s="2">
        <v>100</v>
      </c>
      <c r="J25" s="2"/>
      <c r="K25" s="2"/>
      <c r="L25" s="2"/>
      <c r="M25" s="13"/>
      <c r="N25" s="13"/>
      <c r="O25" s="8">
        <v>36</v>
      </c>
      <c r="P25" s="8">
        <v>36</v>
      </c>
      <c r="Q25" s="38">
        <v>44</v>
      </c>
      <c r="R25" s="13"/>
      <c r="S25" s="8"/>
      <c r="T25" s="8"/>
      <c r="U25" s="10">
        <f>D25-108</f>
        <v>8</v>
      </c>
      <c r="W25">
        <f t="shared" si="6"/>
        <v>116</v>
      </c>
    </row>
    <row r="26" spans="1:23" ht="33" customHeight="1" x14ac:dyDescent="0.25">
      <c r="A26" s="66" t="s">
        <v>40</v>
      </c>
      <c r="B26" s="66" t="s">
        <v>41</v>
      </c>
      <c r="C26" s="48" t="s">
        <v>119</v>
      </c>
      <c r="D26" s="48">
        <f t="shared" si="8"/>
        <v>72</v>
      </c>
      <c r="E26" s="48">
        <v>2</v>
      </c>
      <c r="F26" s="2">
        <f t="shared" si="9"/>
        <v>72</v>
      </c>
      <c r="G26" s="2">
        <v>18</v>
      </c>
      <c r="H26" s="2">
        <v>54</v>
      </c>
      <c r="I26" s="2">
        <v>14</v>
      </c>
      <c r="J26" s="2"/>
      <c r="K26" s="2"/>
      <c r="L26" s="2"/>
      <c r="M26" s="13"/>
      <c r="N26" s="13"/>
      <c r="O26" s="8">
        <v>36</v>
      </c>
      <c r="P26" s="44">
        <v>36</v>
      </c>
      <c r="Q26" s="13"/>
      <c r="R26" s="13"/>
      <c r="S26" s="8"/>
      <c r="T26" s="8"/>
      <c r="U26" s="10"/>
      <c r="W26">
        <f t="shared" si="6"/>
        <v>72</v>
      </c>
    </row>
    <row r="27" spans="1:23" ht="20.45" customHeight="1" x14ac:dyDescent="0.25">
      <c r="A27" s="66" t="s">
        <v>42</v>
      </c>
      <c r="B27" s="66" t="s">
        <v>43</v>
      </c>
      <c r="C27" s="48" t="s">
        <v>141</v>
      </c>
      <c r="D27" s="48">
        <f t="shared" si="8"/>
        <v>144</v>
      </c>
      <c r="E27" s="48">
        <v>2</v>
      </c>
      <c r="F27" s="2">
        <f t="shared" si="9"/>
        <v>144</v>
      </c>
      <c r="G27" s="2"/>
      <c r="H27" s="2">
        <v>2</v>
      </c>
      <c r="I27" s="2">
        <v>140</v>
      </c>
      <c r="J27" s="2"/>
      <c r="K27" s="2"/>
      <c r="L27" s="2"/>
      <c r="M27" s="13"/>
      <c r="N27" s="13"/>
      <c r="O27" s="8">
        <v>36</v>
      </c>
      <c r="P27" s="8">
        <v>36</v>
      </c>
      <c r="Q27" s="13">
        <v>36</v>
      </c>
      <c r="R27" s="46">
        <v>36</v>
      </c>
      <c r="S27" s="8"/>
      <c r="T27" s="8"/>
      <c r="U27" s="10"/>
      <c r="W27">
        <f t="shared" si="6"/>
        <v>144</v>
      </c>
    </row>
    <row r="28" spans="1:23" ht="30.95" customHeight="1" x14ac:dyDescent="0.25">
      <c r="A28" s="66" t="s">
        <v>44</v>
      </c>
      <c r="B28" s="66" t="s">
        <v>45</v>
      </c>
      <c r="C28" s="48" t="s">
        <v>120</v>
      </c>
      <c r="D28" s="48">
        <f t="shared" si="8"/>
        <v>36</v>
      </c>
      <c r="E28" s="48">
        <v>2</v>
      </c>
      <c r="F28" s="2">
        <f t="shared" si="9"/>
        <v>36</v>
      </c>
      <c r="G28" s="2"/>
      <c r="H28" s="2">
        <v>18</v>
      </c>
      <c r="I28" s="2">
        <v>18</v>
      </c>
      <c r="J28" s="2"/>
      <c r="K28" s="2"/>
      <c r="L28" s="2"/>
      <c r="M28" s="13"/>
      <c r="N28" s="13"/>
      <c r="O28" s="8"/>
      <c r="P28" s="8"/>
      <c r="Q28" s="13"/>
      <c r="R28" s="13"/>
      <c r="S28" s="44">
        <v>36</v>
      </c>
      <c r="T28" s="8"/>
      <c r="U28" s="10"/>
      <c r="W28">
        <f t="shared" si="6"/>
        <v>36</v>
      </c>
    </row>
    <row r="29" spans="1:23" ht="35.1" customHeight="1" x14ac:dyDescent="0.25">
      <c r="A29" s="67" t="s">
        <v>147</v>
      </c>
      <c r="B29" s="67" t="s">
        <v>142</v>
      </c>
      <c r="C29" s="48" t="s">
        <v>120</v>
      </c>
      <c r="D29" s="48">
        <f t="shared" si="8"/>
        <v>34</v>
      </c>
      <c r="E29" s="48">
        <v>2</v>
      </c>
      <c r="F29" s="2">
        <f t="shared" ref="F29" si="10">SUM(M29:T29)</f>
        <v>34</v>
      </c>
      <c r="G29" s="2"/>
      <c r="H29" s="2"/>
      <c r="I29" s="2"/>
      <c r="J29" s="2"/>
      <c r="K29" s="2"/>
      <c r="L29" s="2"/>
      <c r="M29" s="13"/>
      <c r="N29" s="13"/>
      <c r="O29" s="8"/>
      <c r="P29" s="44"/>
      <c r="Q29" s="75">
        <v>34</v>
      </c>
      <c r="R29" s="13"/>
      <c r="S29" s="8"/>
      <c r="T29" s="8"/>
      <c r="U29" s="10">
        <v>34</v>
      </c>
      <c r="W29">
        <f t="shared" si="6"/>
        <v>34</v>
      </c>
    </row>
    <row r="30" spans="1:23" ht="33.75" customHeight="1" x14ac:dyDescent="0.25">
      <c r="A30" s="67" t="s">
        <v>165</v>
      </c>
      <c r="B30" s="67" t="s">
        <v>166</v>
      </c>
      <c r="C30" s="48" t="s">
        <v>120</v>
      </c>
      <c r="D30" s="48">
        <f t="shared" si="8"/>
        <v>36</v>
      </c>
      <c r="E30" s="48"/>
      <c r="F30" s="2">
        <f t="shared" si="9"/>
        <v>36</v>
      </c>
      <c r="G30" s="2"/>
      <c r="H30" s="2"/>
      <c r="I30" s="2"/>
      <c r="J30" s="2"/>
      <c r="K30" s="2"/>
      <c r="L30" s="2"/>
      <c r="M30" s="13"/>
      <c r="N30" s="13"/>
      <c r="O30" s="8"/>
      <c r="P30" s="8"/>
      <c r="Q30" s="13"/>
      <c r="R30" s="13"/>
      <c r="S30" s="42">
        <v>36</v>
      </c>
      <c r="T30" s="8"/>
      <c r="U30" s="10">
        <v>36</v>
      </c>
      <c r="W30">
        <f t="shared" si="6"/>
        <v>36</v>
      </c>
    </row>
    <row r="31" spans="1:23" ht="27.95" customHeight="1" x14ac:dyDescent="0.25">
      <c r="A31" s="68" t="s">
        <v>46</v>
      </c>
      <c r="B31" s="68" t="s">
        <v>47</v>
      </c>
      <c r="C31" s="13"/>
      <c r="D31" s="27">
        <f>SUM(D32:D48)</f>
        <v>736</v>
      </c>
      <c r="E31" s="27">
        <f t="shared" ref="E31:T31" si="11">SUM(E32:E48)</f>
        <v>42</v>
      </c>
      <c r="F31" s="27">
        <f t="shared" si="11"/>
        <v>736</v>
      </c>
      <c r="G31" s="27">
        <f t="shared" si="11"/>
        <v>358</v>
      </c>
      <c r="H31" s="27">
        <f t="shared" si="11"/>
        <v>444</v>
      </c>
      <c r="I31" s="27">
        <f t="shared" si="11"/>
        <v>324</v>
      </c>
      <c r="J31" s="27">
        <f t="shared" si="11"/>
        <v>0</v>
      </c>
      <c r="K31" s="27">
        <f t="shared" si="11"/>
        <v>0</v>
      </c>
      <c r="L31" s="27">
        <f t="shared" si="11"/>
        <v>0</v>
      </c>
      <c r="M31" s="27">
        <f t="shared" si="11"/>
        <v>36</v>
      </c>
      <c r="N31" s="27">
        <f t="shared" si="11"/>
        <v>152</v>
      </c>
      <c r="O31" s="27">
        <f t="shared" si="11"/>
        <v>152</v>
      </c>
      <c r="P31" s="27">
        <f t="shared" si="11"/>
        <v>36</v>
      </c>
      <c r="Q31" s="27">
        <f t="shared" si="11"/>
        <v>36</v>
      </c>
      <c r="R31" s="27">
        <f t="shared" si="11"/>
        <v>180</v>
      </c>
      <c r="S31" s="27">
        <f t="shared" si="11"/>
        <v>72</v>
      </c>
      <c r="T31" s="27">
        <f t="shared" si="11"/>
        <v>72</v>
      </c>
      <c r="U31" s="32"/>
      <c r="W31">
        <f t="shared" si="6"/>
        <v>736</v>
      </c>
    </row>
    <row r="32" spans="1:23" x14ac:dyDescent="0.25">
      <c r="A32" s="66" t="s">
        <v>48</v>
      </c>
      <c r="B32" s="66" t="s">
        <v>49</v>
      </c>
      <c r="C32" s="48" t="s">
        <v>118</v>
      </c>
      <c r="D32" s="48">
        <f>F32</f>
        <v>80</v>
      </c>
      <c r="E32" s="48">
        <v>8</v>
      </c>
      <c r="F32" s="2">
        <f>SUM(M32:T32)</f>
        <v>80</v>
      </c>
      <c r="G32" s="2">
        <v>36</v>
      </c>
      <c r="H32" s="2">
        <v>34</v>
      </c>
      <c r="I32" s="2">
        <v>36</v>
      </c>
      <c r="J32" s="2"/>
      <c r="K32" s="2"/>
      <c r="L32" s="2"/>
      <c r="M32" s="43">
        <v>36</v>
      </c>
      <c r="N32" s="38">
        <v>44</v>
      </c>
      <c r="O32" s="8"/>
      <c r="P32" s="8"/>
      <c r="Q32" s="13"/>
      <c r="R32" s="13"/>
      <c r="S32" s="8"/>
      <c r="T32" s="8"/>
      <c r="U32" s="32">
        <f>D32-72</f>
        <v>8</v>
      </c>
      <c r="W32">
        <f t="shared" si="6"/>
        <v>80</v>
      </c>
    </row>
    <row r="33" spans="1:25" ht="33.6" customHeight="1" x14ac:dyDescent="0.25">
      <c r="A33" s="66" t="s">
        <v>50</v>
      </c>
      <c r="B33" s="66" t="s">
        <v>51</v>
      </c>
      <c r="C33" s="48" t="s">
        <v>119</v>
      </c>
      <c r="D33" s="48">
        <f t="shared" ref="D33:D46" si="12">F33</f>
        <v>72</v>
      </c>
      <c r="E33" s="48">
        <v>2</v>
      </c>
      <c r="F33" s="2">
        <f t="shared" ref="F33:F46" si="13">SUM(M33:T33)</f>
        <v>72</v>
      </c>
      <c r="G33" s="2">
        <v>42</v>
      </c>
      <c r="H33" s="2">
        <v>30</v>
      </c>
      <c r="I33" s="2">
        <v>40</v>
      </c>
      <c r="J33" s="2"/>
      <c r="K33" s="2"/>
      <c r="L33" s="2"/>
      <c r="M33" s="38"/>
      <c r="N33" s="13">
        <v>36</v>
      </c>
      <c r="O33" s="44">
        <v>36</v>
      </c>
      <c r="P33" s="8"/>
      <c r="Q33" s="13"/>
      <c r="R33" s="13"/>
      <c r="S33" s="8"/>
      <c r="T33" s="8"/>
      <c r="U33" s="32"/>
      <c r="W33">
        <f t="shared" si="6"/>
        <v>72</v>
      </c>
    </row>
    <row r="34" spans="1:25" ht="44.1" customHeight="1" x14ac:dyDescent="0.25">
      <c r="A34" s="66" t="s">
        <v>52</v>
      </c>
      <c r="B34" s="66" t="s">
        <v>53</v>
      </c>
      <c r="C34" s="48" t="s">
        <v>119</v>
      </c>
      <c r="D34" s="48">
        <f t="shared" si="12"/>
        <v>72</v>
      </c>
      <c r="E34" s="48">
        <v>2</v>
      </c>
      <c r="F34" s="2">
        <f t="shared" si="13"/>
        <v>72</v>
      </c>
      <c r="G34" s="2">
        <v>18</v>
      </c>
      <c r="H34" s="2">
        <v>52</v>
      </c>
      <c r="I34" s="2">
        <v>18</v>
      </c>
      <c r="J34" s="2"/>
      <c r="K34" s="2"/>
      <c r="L34" s="2"/>
      <c r="M34" s="13"/>
      <c r="N34" s="13"/>
      <c r="O34" s="8"/>
      <c r="P34" s="8"/>
      <c r="Q34" s="13"/>
      <c r="R34" s="13"/>
      <c r="S34" s="8">
        <v>36</v>
      </c>
      <c r="T34" s="44">
        <v>36</v>
      </c>
      <c r="U34" s="32">
        <f>D34-36</f>
        <v>36</v>
      </c>
      <c r="W34">
        <f t="shared" si="6"/>
        <v>72</v>
      </c>
    </row>
    <row r="35" spans="1:25" ht="42.95" customHeight="1" x14ac:dyDescent="0.25">
      <c r="A35" s="66" t="s">
        <v>54</v>
      </c>
      <c r="B35" s="66" t="s">
        <v>55</v>
      </c>
      <c r="C35" s="48" t="s">
        <v>120</v>
      </c>
      <c r="D35" s="48">
        <f t="shared" si="12"/>
        <v>36</v>
      </c>
      <c r="E35" s="48">
        <v>2</v>
      </c>
      <c r="F35" s="2">
        <f t="shared" si="13"/>
        <v>36</v>
      </c>
      <c r="G35" s="2">
        <v>22</v>
      </c>
      <c r="H35" s="2">
        <v>22</v>
      </c>
      <c r="I35" s="2">
        <v>14</v>
      </c>
      <c r="J35" s="2"/>
      <c r="K35" s="2"/>
      <c r="L35" s="2"/>
      <c r="M35" s="13"/>
      <c r="N35" s="13"/>
      <c r="O35" s="8"/>
      <c r="P35" s="8"/>
      <c r="Q35" s="46"/>
      <c r="R35" s="89">
        <v>36</v>
      </c>
      <c r="S35" s="8"/>
      <c r="T35" s="8"/>
      <c r="U35" s="32"/>
      <c r="W35">
        <f t="shared" si="6"/>
        <v>36</v>
      </c>
      <c r="Y35" t="s">
        <v>209</v>
      </c>
    </row>
    <row r="36" spans="1:25" ht="36.950000000000003" customHeight="1" x14ac:dyDescent="0.25">
      <c r="A36" s="66" t="s">
        <v>56</v>
      </c>
      <c r="B36" s="66" t="s">
        <v>57</v>
      </c>
      <c r="C36" s="48" t="s">
        <v>175</v>
      </c>
      <c r="D36" s="48">
        <f t="shared" si="12"/>
        <v>80</v>
      </c>
      <c r="E36" s="48">
        <v>8</v>
      </c>
      <c r="F36" s="2">
        <f t="shared" si="13"/>
        <v>80</v>
      </c>
      <c r="G36" s="2">
        <v>36</v>
      </c>
      <c r="H36" s="2">
        <v>36</v>
      </c>
      <c r="I36" s="2">
        <v>32</v>
      </c>
      <c r="J36" s="2"/>
      <c r="K36" s="2"/>
      <c r="L36" s="2"/>
      <c r="M36" s="13"/>
      <c r="N36" s="13">
        <v>36</v>
      </c>
      <c r="O36" s="23">
        <v>44</v>
      </c>
      <c r="P36" s="8"/>
      <c r="Q36" s="13"/>
      <c r="R36" s="13"/>
      <c r="S36" s="8"/>
      <c r="T36" s="8"/>
      <c r="U36" s="32">
        <f>D36-72</f>
        <v>8</v>
      </c>
      <c r="W36">
        <f t="shared" si="6"/>
        <v>80</v>
      </c>
    </row>
    <row r="37" spans="1:25" ht="62.45" customHeight="1" x14ac:dyDescent="0.25">
      <c r="A37" s="66" t="s">
        <v>58</v>
      </c>
      <c r="B37" s="66" t="s">
        <v>59</v>
      </c>
      <c r="C37" s="48" t="s">
        <v>120</v>
      </c>
      <c r="D37" s="48">
        <f t="shared" si="12"/>
        <v>36</v>
      </c>
      <c r="E37" s="48">
        <v>2</v>
      </c>
      <c r="F37" s="2">
        <f t="shared" si="13"/>
        <v>36</v>
      </c>
      <c r="G37" s="2">
        <v>14</v>
      </c>
      <c r="H37" s="2">
        <v>20</v>
      </c>
      <c r="I37" s="2">
        <v>16</v>
      </c>
      <c r="J37" s="2"/>
      <c r="K37" s="2"/>
      <c r="L37" s="2"/>
      <c r="M37" s="13"/>
      <c r="N37" s="13"/>
      <c r="O37" s="8"/>
      <c r="P37" s="8"/>
      <c r="Q37" s="13"/>
      <c r="R37" s="46">
        <v>36</v>
      </c>
      <c r="S37" s="8"/>
      <c r="T37" s="8"/>
      <c r="U37" s="32"/>
      <c r="W37">
        <f t="shared" si="6"/>
        <v>36</v>
      </c>
    </row>
    <row r="38" spans="1:25" ht="89.1" customHeight="1" x14ac:dyDescent="0.25">
      <c r="A38" s="66" t="s">
        <v>60</v>
      </c>
      <c r="B38" s="66" t="s">
        <v>61</v>
      </c>
      <c r="C38" s="48" t="s">
        <v>120</v>
      </c>
      <c r="D38" s="48">
        <f t="shared" si="12"/>
        <v>36</v>
      </c>
      <c r="E38" s="48">
        <v>2</v>
      </c>
      <c r="F38" s="2">
        <f t="shared" si="13"/>
        <v>36</v>
      </c>
      <c r="G38" s="2">
        <v>36</v>
      </c>
      <c r="H38" s="2">
        <v>20</v>
      </c>
      <c r="I38" s="2">
        <v>16</v>
      </c>
      <c r="J38" s="2"/>
      <c r="K38" s="2"/>
      <c r="L38" s="2"/>
      <c r="M38" s="13"/>
      <c r="N38" s="13"/>
      <c r="O38" s="44">
        <v>36</v>
      </c>
      <c r="P38" s="8"/>
      <c r="Q38" s="13"/>
      <c r="R38" s="13"/>
      <c r="S38" s="8"/>
      <c r="T38" s="8"/>
      <c r="U38" s="32"/>
      <c r="W38">
        <f t="shared" si="6"/>
        <v>36</v>
      </c>
    </row>
    <row r="39" spans="1:25" ht="45" x14ac:dyDescent="0.25">
      <c r="A39" s="66" t="s">
        <v>62</v>
      </c>
      <c r="B39" s="66" t="s">
        <v>63</v>
      </c>
      <c r="C39" s="48" t="s">
        <v>120</v>
      </c>
      <c r="D39" s="48">
        <f t="shared" si="12"/>
        <v>36</v>
      </c>
      <c r="E39" s="48">
        <v>2</v>
      </c>
      <c r="F39" s="2">
        <f t="shared" si="13"/>
        <v>36</v>
      </c>
      <c r="G39" s="2">
        <v>14</v>
      </c>
      <c r="H39" s="2">
        <v>22</v>
      </c>
      <c r="I39" s="2">
        <v>14</v>
      </c>
      <c r="J39" s="2"/>
      <c r="K39" s="2"/>
      <c r="L39" s="2"/>
      <c r="M39" s="13"/>
      <c r="N39" s="13"/>
      <c r="O39" s="8"/>
      <c r="P39" s="44">
        <v>36</v>
      </c>
      <c r="Q39" s="13"/>
      <c r="R39" s="13"/>
      <c r="S39" s="8"/>
      <c r="T39" s="8"/>
      <c r="U39" s="32"/>
      <c r="W39">
        <f t="shared" si="6"/>
        <v>36</v>
      </c>
    </row>
    <row r="40" spans="1:25" ht="21" customHeight="1" x14ac:dyDescent="0.25">
      <c r="A40" s="66" t="s">
        <v>64</v>
      </c>
      <c r="B40" s="66" t="s">
        <v>65</v>
      </c>
      <c r="C40" s="48" t="s">
        <v>120</v>
      </c>
      <c r="D40" s="48">
        <f t="shared" si="12"/>
        <v>36</v>
      </c>
      <c r="E40" s="48">
        <v>2</v>
      </c>
      <c r="F40" s="2">
        <f t="shared" si="13"/>
        <v>36</v>
      </c>
      <c r="G40" s="47">
        <v>18</v>
      </c>
      <c r="H40" s="47">
        <v>36</v>
      </c>
      <c r="I40" s="47">
        <v>36</v>
      </c>
      <c r="J40" s="2"/>
      <c r="K40" s="2"/>
      <c r="L40" s="2"/>
      <c r="M40" s="13"/>
      <c r="N40" s="13"/>
      <c r="O40" s="42">
        <v>36</v>
      </c>
      <c r="P40" s="44"/>
      <c r="Q40" s="13"/>
      <c r="R40" s="13"/>
      <c r="S40" s="8"/>
      <c r="T40" s="8"/>
      <c r="U40" s="32"/>
      <c r="W40">
        <f t="shared" si="6"/>
        <v>36</v>
      </c>
    </row>
    <row r="41" spans="1:25" ht="25.5" customHeight="1" x14ac:dyDescent="0.25">
      <c r="A41" s="66" t="s">
        <v>66</v>
      </c>
      <c r="B41" s="66" t="s">
        <v>67</v>
      </c>
      <c r="C41" s="48" t="s">
        <v>120</v>
      </c>
      <c r="D41" s="48">
        <f t="shared" si="12"/>
        <v>36</v>
      </c>
      <c r="E41" s="48">
        <v>2</v>
      </c>
      <c r="F41" s="2">
        <f t="shared" si="13"/>
        <v>36</v>
      </c>
      <c r="G41" s="2">
        <v>16</v>
      </c>
      <c r="H41" s="2">
        <v>22</v>
      </c>
      <c r="I41" s="2">
        <v>14</v>
      </c>
      <c r="J41" s="2"/>
      <c r="K41" s="2"/>
      <c r="L41" s="2"/>
      <c r="M41" s="13"/>
      <c r="N41" s="13"/>
      <c r="O41" s="8"/>
      <c r="P41" s="23"/>
      <c r="Q41" s="46">
        <v>36</v>
      </c>
      <c r="R41" s="13"/>
      <c r="S41" s="8"/>
      <c r="T41" s="8"/>
      <c r="U41" s="32"/>
      <c r="W41">
        <f t="shared" si="6"/>
        <v>36</v>
      </c>
    </row>
    <row r="42" spans="1:25" ht="18.95" customHeight="1" x14ac:dyDescent="0.25">
      <c r="A42" s="66" t="s">
        <v>68</v>
      </c>
      <c r="B42" s="66" t="s">
        <v>69</v>
      </c>
      <c r="C42" s="48" t="s">
        <v>120</v>
      </c>
      <c r="D42" s="48">
        <f t="shared" si="12"/>
        <v>36</v>
      </c>
      <c r="E42" s="48">
        <v>2</v>
      </c>
      <c r="F42" s="2">
        <f t="shared" si="13"/>
        <v>36</v>
      </c>
      <c r="G42" s="2">
        <v>18</v>
      </c>
      <c r="H42" s="2">
        <v>18</v>
      </c>
      <c r="I42" s="2">
        <v>18</v>
      </c>
      <c r="J42" s="2"/>
      <c r="K42" s="2"/>
      <c r="L42" s="2"/>
      <c r="M42" s="13"/>
      <c r="N42" s="13"/>
      <c r="O42" s="8"/>
      <c r="P42" s="8"/>
      <c r="Q42" s="38"/>
      <c r="R42" s="46">
        <v>36</v>
      </c>
      <c r="S42" s="8"/>
      <c r="T42" s="8"/>
      <c r="U42" s="32"/>
      <c r="W42">
        <f t="shared" si="6"/>
        <v>36</v>
      </c>
    </row>
    <row r="43" spans="1:25" ht="45" x14ac:dyDescent="0.25">
      <c r="A43" s="66" t="s">
        <v>70</v>
      </c>
      <c r="B43" s="66" t="s">
        <v>71</v>
      </c>
      <c r="C43" s="48" t="s">
        <v>120</v>
      </c>
      <c r="D43" s="48">
        <f t="shared" si="12"/>
        <v>36</v>
      </c>
      <c r="E43" s="48">
        <v>2</v>
      </c>
      <c r="F43" s="2">
        <f t="shared" si="13"/>
        <v>36</v>
      </c>
      <c r="G43" s="2">
        <v>18</v>
      </c>
      <c r="H43" s="2">
        <v>18</v>
      </c>
      <c r="I43" s="2">
        <v>18</v>
      </c>
      <c r="J43" s="2"/>
      <c r="K43" s="2"/>
      <c r="L43" s="2"/>
      <c r="M43" s="13"/>
      <c r="N43" s="13"/>
      <c r="O43" s="8"/>
      <c r="P43" s="8"/>
      <c r="Q43" s="13"/>
      <c r="R43" s="13"/>
      <c r="S43" s="8"/>
      <c r="T43" s="44">
        <v>36</v>
      </c>
      <c r="U43" s="32"/>
      <c r="W43">
        <f t="shared" si="6"/>
        <v>36</v>
      </c>
    </row>
    <row r="44" spans="1:25" ht="30.6" customHeight="1" x14ac:dyDescent="0.25">
      <c r="A44" s="66" t="s">
        <v>72</v>
      </c>
      <c r="B44" s="66" t="s">
        <v>73</v>
      </c>
      <c r="C44" s="48" t="s">
        <v>199</v>
      </c>
      <c r="D44" s="48">
        <f t="shared" si="12"/>
        <v>36</v>
      </c>
      <c r="E44" s="48"/>
      <c r="F44" s="2">
        <f t="shared" si="13"/>
        <v>36</v>
      </c>
      <c r="G44" s="2">
        <v>18</v>
      </c>
      <c r="H44" s="2">
        <v>18</v>
      </c>
      <c r="I44" s="2">
        <v>18</v>
      </c>
      <c r="J44" s="2"/>
      <c r="K44" s="2"/>
      <c r="L44" s="2"/>
      <c r="M44" s="13"/>
      <c r="N44" s="13"/>
      <c r="O44" s="8"/>
      <c r="P44" s="8"/>
      <c r="Q44" s="13"/>
      <c r="R44" s="43">
        <v>36</v>
      </c>
      <c r="S44" s="8"/>
      <c r="T44" s="8"/>
      <c r="U44" s="32"/>
      <c r="W44">
        <f t="shared" si="6"/>
        <v>36</v>
      </c>
    </row>
    <row r="45" spans="1:25" ht="33.6" customHeight="1" x14ac:dyDescent="0.25">
      <c r="A45" s="66" t="s">
        <v>74</v>
      </c>
      <c r="B45" s="66" t="s">
        <v>75</v>
      </c>
      <c r="C45" s="48" t="s">
        <v>120</v>
      </c>
      <c r="D45" s="48">
        <f t="shared" si="12"/>
        <v>36</v>
      </c>
      <c r="E45" s="48">
        <v>2</v>
      </c>
      <c r="F45" s="2">
        <f t="shared" si="13"/>
        <v>36</v>
      </c>
      <c r="G45" s="2">
        <v>16</v>
      </c>
      <c r="H45" s="2">
        <v>60</v>
      </c>
      <c r="I45" s="2">
        <v>16</v>
      </c>
      <c r="J45" s="2"/>
      <c r="K45" s="2"/>
      <c r="L45" s="2"/>
      <c r="M45" s="13"/>
      <c r="N45" s="13"/>
      <c r="O45" s="8"/>
      <c r="P45" s="8"/>
      <c r="Q45" s="13"/>
      <c r="R45" s="13"/>
      <c r="S45" s="44">
        <v>36</v>
      </c>
      <c r="T45" s="8"/>
      <c r="U45" s="32">
        <f>D45-36</f>
        <v>0</v>
      </c>
      <c r="W45">
        <f t="shared" si="6"/>
        <v>36</v>
      </c>
    </row>
    <row r="46" spans="1:25" ht="18.95" customHeight="1" x14ac:dyDescent="0.25">
      <c r="A46" s="67" t="s">
        <v>116</v>
      </c>
      <c r="B46" s="67" t="s">
        <v>117</v>
      </c>
      <c r="C46" s="48" t="s">
        <v>199</v>
      </c>
      <c r="D46" s="48">
        <f t="shared" si="12"/>
        <v>36</v>
      </c>
      <c r="E46" s="48">
        <v>2</v>
      </c>
      <c r="F46" s="2">
        <f t="shared" si="13"/>
        <v>36</v>
      </c>
      <c r="G46" s="2">
        <v>18</v>
      </c>
      <c r="H46" s="2">
        <v>18</v>
      </c>
      <c r="I46" s="2">
        <v>18</v>
      </c>
      <c r="J46" s="2"/>
      <c r="K46" s="2"/>
      <c r="L46" s="2"/>
      <c r="M46" s="13"/>
      <c r="N46" s="43">
        <v>36</v>
      </c>
      <c r="O46" s="8"/>
      <c r="P46" s="8"/>
      <c r="Q46" s="13"/>
      <c r="R46" s="13"/>
      <c r="S46" s="8"/>
      <c r="T46" s="8"/>
      <c r="U46" s="10">
        <v>36</v>
      </c>
      <c r="W46">
        <f t="shared" si="6"/>
        <v>36</v>
      </c>
    </row>
    <row r="47" spans="1:25" ht="63.75" customHeight="1" x14ac:dyDescent="0.25">
      <c r="A47" s="93" t="s">
        <v>213</v>
      </c>
      <c r="B47" s="93" t="s">
        <v>212</v>
      </c>
      <c r="C47" s="48"/>
      <c r="D47" s="79">
        <v>36</v>
      </c>
      <c r="E47" s="48">
        <v>2</v>
      </c>
      <c r="F47" s="2">
        <v>36</v>
      </c>
      <c r="G47" s="2">
        <v>18</v>
      </c>
      <c r="H47" s="2">
        <v>18</v>
      </c>
      <c r="I47" s="2"/>
      <c r="J47" s="2"/>
      <c r="K47" s="2"/>
      <c r="L47" s="2"/>
      <c r="M47" s="13"/>
      <c r="N47" s="43"/>
      <c r="O47" s="8"/>
      <c r="P47" s="8"/>
      <c r="Q47" s="13"/>
      <c r="R47" s="13">
        <v>36</v>
      </c>
      <c r="S47" s="8"/>
      <c r="T47" s="8"/>
      <c r="U47" s="10"/>
      <c r="W47">
        <f t="shared" si="6"/>
        <v>36</v>
      </c>
    </row>
    <row r="48" spans="1:25" ht="40.5" hidden="1" customHeight="1" x14ac:dyDescent="0.25">
      <c r="A48" s="90" t="s">
        <v>215</v>
      </c>
      <c r="B48" s="67"/>
      <c r="C48" s="53"/>
      <c r="D48" s="79"/>
      <c r="E48" s="53"/>
      <c r="F48" s="2"/>
      <c r="G48" s="2"/>
      <c r="H48" s="2"/>
      <c r="I48" s="2"/>
      <c r="J48" s="2"/>
      <c r="K48" s="2"/>
      <c r="L48" s="2"/>
      <c r="M48" s="13"/>
      <c r="N48" s="43"/>
      <c r="O48" s="8"/>
      <c r="P48" s="8"/>
      <c r="Q48" s="13"/>
      <c r="R48" s="13"/>
      <c r="S48" s="8"/>
      <c r="T48" s="8"/>
      <c r="U48" s="10"/>
    </row>
    <row r="49" spans="1:23" ht="34.5" customHeight="1" x14ac:dyDescent="0.25">
      <c r="A49" s="65" t="s">
        <v>76</v>
      </c>
      <c r="B49" s="65" t="s">
        <v>77</v>
      </c>
      <c r="C49" s="13"/>
      <c r="D49" s="27">
        <f>D50+D64+D69+D75+D80+D85+D90</f>
        <v>2850</v>
      </c>
      <c r="E49" s="27">
        <f t="shared" ref="E49:T49" si="14">E50+E64+E69+E75+E80+E85+E90</f>
        <v>56</v>
      </c>
      <c r="F49" s="27">
        <f t="shared" si="14"/>
        <v>1974</v>
      </c>
      <c r="G49" s="27">
        <f t="shared" si="14"/>
        <v>946</v>
      </c>
      <c r="H49" s="27">
        <f t="shared" si="14"/>
        <v>944</v>
      </c>
      <c r="I49" s="27">
        <f t="shared" si="14"/>
        <v>768</v>
      </c>
      <c r="J49" s="27">
        <f t="shared" si="14"/>
        <v>0</v>
      </c>
      <c r="K49" s="27">
        <f t="shared" si="14"/>
        <v>54</v>
      </c>
      <c r="L49" s="27">
        <f t="shared" si="14"/>
        <v>828</v>
      </c>
      <c r="M49" s="27">
        <f t="shared" si="14"/>
        <v>98</v>
      </c>
      <c r="N49" s="27">
        <f t="shared" si="14"/>
        <v>116</v>
      </c>
      <c r="O49" s="27">
        <f t="shared" si="14"/>
        <v>144</v>
      </c>
      <c r="P49" s="27">
        <f t="shared" si="14"/>
        <v>496</v>
      </c>
      <c r="Q49" s="27">
        <f t="shared" si="14"/>
        <v>412</v>
      </c>
      <c r="R49" s="27">
        <f t="shared" si="14"/>
        <v>684</v>
      </c>
      <c r="S49" s="27">
        <f t="shared" si="14"/>
        <v>468</v>
      </c>
      <c r="T49" s="27">
        <f t="shared" si="14"/>
        <v>432</v>
      </c>
      <c r="U49" s="32"/>
      <c r="W49">
        <f t="shared" si="6"/>
        <v>2850</v>
      </c>
    </row>
    <row r="50" spans="1:23" ht="78.599999999999994" customHeight="1" x14ac:dyDescent="0.25">
      <c r="A50" s="65" t="s">
        <v>78</v>
      </c>
      <c r="B50" s="65" t="s">
        <v>79</v>
      </c>
      <c r="C50" s="13"/>
      <c r="D50" s="27">
        <f>SUM(D51:D62)+E50</f>
        <v>1408</v>
      </c>
      <c r="E50" s="13">
        <v>8</v>
      </c>
      <c r="F50" s="13">
        <f>SUM(F51:F60)</f>
        <v>1112</v>
      </c>
      <c r="G50" s="13">
        <f t="shared" ref="G50:K50" si="15">SUM(G51:G60)</f>
        <v>524</v>
      </c>
      <c r="H50" s="13">
        <f t="shared" si="15"/>
        <v>556</v>
      </c>
      <c r="I50" s="13">
        <f t="shared" si="15"/>
        <v>524</v>
      </c>
      <c r="J50" s="13">
        <f t="shared" si="15"/>
        <v>0</v>
      </c>
      <c r="K50" s="13">
        <f t="shared" si="15"/>
        <v>54</v>
      </c>
      <c r="L50" s="13">
        <f>L61+L62</f>
        <v>288</v>
      </c>
      <c r="M50" s="13">
        <f>SUM(M51:M63)</f>
        <v>36</v>
      </c>
      <c r="N50" s="13">
        <f t="shared" ref="N50:T50" si="16">SUM(N51:N63)</f>
        <v>80</v>
      </c>
      <c r="O50" s="13">
        <f t="shared" si="16"/>
        <v>36</v>
      </c>
      <c r="P50" s="13">
        <f t="shared" si="16"/>
        <v>208</v>
      </c>
      <c r="Q50" s="13">
        <f t="shared" si="16"/>
        <v>184</v>
      </c>
      <c r="R50" s="13">
        <f t="shared" si="16"/>
        <v>218</v>
      </c>
      <c r="S50" s="13">
        <f t="shared" si="16"/>
        <v>316</v>
      </c>
      <c r="T50" s="13">
        <f t="shared" si="16"/>
        <v>330</v>
      </c>
      <c r="U50" s="10">
        <v>532</v>
      </c>
      <c r="W50">
        <f t="shared" si="6"/>
        <v>1408</v>
      </c>
    </row>
    <row r="51" spans="1:23" ht="48.6" customHeight="1" x14ac:dyDescent="0.25">
      <c r="A51" s="69" t="s">
        <v>80</v>
      </c>
      <c r="B51" s="66" t="s">
        <v>229</v>
      </c>
      <c r="C51" s="48" t="s">
        <v>118</v>
      </c>
      <c r="D51" s="48">
        <f>F51</f>
        <v>116</v>
      </c>
      <c r="E51" s="48">
        <v>8</v>
      </c>
      <c r="F51" s="2">
        <f>SUM(M51:T51)</f>
        <v>116</v>
      </c>
      <c r="G51" s="2">
        <v>54</v>
      </c>
      <c r="H51" s="2">
        <v>54</v>
      </c>
      <c r="I51" s="2">
        <v>54</v>
      </c>
      <c r="J51" s="2"/>
      <c r="K51" s="2"/>
      <c r="L51" s="2"/>
      <c r="M51" s="13">
        <v>36</v>
      </c>
      <c r="N51" s="38">
        <v>80</v>
      </c>
      <c r="O51" s="42"/>
      <c r="P51" s="23"/>
      <c r="Q51" s="13"/>
      <c r="R51" s="13"/>
      <c r="S51" s="8"/>
      <c r="T51" s="8"/>
      <c r="U51" s="10">
        <f>D51-76</f>
        <v>40</v>
      </c>
      <c r="W51">
        <f t="shared" si="6"/>
        <v>116</v>
      </c>
    </row>
    <row r="52" spans="1:23" ht="34.5" customHeight="1" x14ac:dyDescent="0.25">
      <c r="A52" s="69" t="s">
        <v>81</v>
      </c>
      <c r="B52" s="66" t="s">
        <v>82</v>
      </c>
      <c r="C52" s="48" t="s">
        <v>181</v>
      </c>
      <c r="D52" s="48">
        <f t="shared" ref="D52:D60" si="17">F52</f>
        <v>260</v>
      </c>
      <c r="E52" s="48">
        <v>14</v>
      </c>
      <c r="F52" s="2">
        <f t="shared" ref="F52:F60" si="18">SUM(M52:T52)</f>
        <v>260</v>
      </c>
      <c r="G52" s="2">
        <v>126</v>
      </c>
      <c r="H52" s="2">
        <v>126</v>
      </c>
      <c r="I52" s="2">
        <v>126</v>
      </c>
      <c r="J52" s="2"/>
      <c r="K52" s="2">
        <v>18</v>
      </c>
      <c r="L52" s="2"/>
      <c r="M52" s="13"/>
      <c r="N52" s="13"/>
      <c r="O52" s="44">
        <v>36</v>
      </c>
      <c r="P52" s="44">
        <v>32</v>
      </c>
      <c r="Q52" s="13">
        <v>34</v>
      </c>
      <c r="R52" s="43">
        <v>36</v>
      </c>
      <c r="S52" s="23">
        <v>44</v>
      </c>
      <c r="T52" s="44">
        <v>78</v>
      </c>
      <c r="U52" s="10">
        <f>D52-100</f>
        <v>160</v>
      </c>
      <c r="W52">
        <f t="shared" si="6"/>
        <v>260</v>
      </c>
    </row>
    <row r="53" spans="1:23" ht="50.45" customHeight="1" x14ac:dyDescent="0.25">
      <c r="A53" s="69" t="s">
        <v>83</v>
      </c>
      <c r="B53" s="66" t="s">
        <v>84</v>
      </c>
      <c r="C53" s="48" t="s">
        <v>177</v>
      </c>
      <c r="D53" s="48">
        <f t="shared" si="17"/>
        <v>116</v>
      </c>
      <c r="E53" s="48">
        <v>8</v>
      </c>
      <c r="F53" s="2">
        <f t="shared" si="18"/>
        <v>116</v>
      </c>
      <c r="G53" s="2">
        <v>54</v>
      </c>
      <c r="H53" s="2">
        <v>54</v>
      </c>
      <c r="I53" s="2">
        <v>54</v>
      </c>
      <c r="J53" s="2"/>
      <c r="K53" s="2"/>
      <c r="L53" s="2"/>
      <c r="M53" s="13"/>
      <c r="N53" s="13"/>
      <c r="O53" s="8"/>
      <c r="P53" s="8"/>
      <c r="Q53" s="43">
        <v>36</v>
      </c>
      <c r="R53" s="43">
        <v>36</v>
      </c>
      <c r="S53" s="8">
        <v>44</v>
      </c>
      <c r="T53" s="8"/>
      <c r="U53" s="10">
        <f>D53-60</f>
        <v>56</v>
      </c>
      <c r="W53">
        <f t="shared" si="6"/>
        <v>116</v>
      </c>
    </row>
    <row r="54" spans="1:23" ht="63.6" customHeight="1" x14ac:dyDescent="0.25">
      <c r="A54" s="69" t="s">
        <v>85</v>
      </c>
      <c r="B54" s="66" t="s">
        <v>86</v>
      </c>
      <c r="C54" s="48" t="s">
        <v>182</v>
      </c>
      <c r="D54" s="48">
        <f t="shared" si="17"/>
        <v>260</v>
      </c>
      <c r="E54" s="48">
        <v>20</v>
      </c>
      <c r="F54" s="2">
        <f t="shared" si="18"/>
        <v>260</v>
      </c>
      <c r="G54" s="2">
        <v>126</v>
      </c>
      <c r="H54" s="2">
        <v>134</v>
      </c>
      <c r="I54" s="2">
        <v>126</v>
      </c>
      <c r="J54" s="2"/>
      <c r="K54" s="2">
        <v>18</v>
      </c>
      <c r="L54" s="2"/>
      <c r="M54" s="13"/>
      <c r="N54" s="13"/>
      <c r="O54" s="8"/>
      <c r="P54" s="44">
        <v>32</v>
      </c>
      <c r="Q54" s="38">
        <v>42</v>
      </c>
      <c r="R54" s="46">
        <v>36</v>
      </c>
      <c r="S54" s="8">
        <v>50</v>
      </c>
      <c r="T54" s="42">
        <v>100</v>
      </c>
      <c r="U54" s="10">
        <f>D54-76</f>
        <v>184</v>
      </c>
      <c r="W54">
        <f t="shared" si="6"/>
        <v>260</v>
      </c>
    </row>
    <row r="55" spans="1:23" ht="33" customHeight="1" x14ac:dyDescent="0.25">
      <c r="A55" s="69" t="s">
        <v>87</v>
      </c>
      <c r="B55" s="66" t="s">
        <v>88</v>
      </c>
      <c r="C55" s="48" t="s">
        <v>140</v>
      </c>
      <c r="D55" s="48">
        <f t="shared" si="17"/>
        <v>116</v>
      </c>
      <c r="E55" s="48">
        <v>8</v>
      </c>
      <c r="F55" s="2">
        <f t="shared" si="18"/>
        <v>116</v>
      </c>
      <c r="G55" s="2">
        <v>54</v>
      </c>
      <c r="H55" s="2">
        <v>54</v>
      </c>
      <c r="I55" s="2">
        <v>54</v>
      </c>
      <c r="J55" s="2"/>
      <c r="K55" s="2">
        <v>18</v>
      </c>
      <c r="L55" s="2"/>
      <c r="M55" s="13"/>
      <c r="N55" s="13"/>
      <c r="O55" s="8"/>
      <c r="P55" s="8"/>
      <c r="Q55" s="13">
        <v>36</v>
      </c>
      <c r="R55" s="13">
        <v>36</v>
      </c>
      <c r="S55" s="23">
        <v>44</v>
      </c>
      <c r="T55" s="8"/>
      <c r="U55" s="10">
        <f>D55-58</f>
        <v>58</v>
      </c>
      <c r="W55">
        <f t="shared" si="6"/>
        <v>116</v>
      </c>
    </row>
    <row r="56" spans="1:23" ht="42.95" customHeight="1" x14ac:dyDescent="0.25">
      <c r="A56" s="69" t="s">
        <v>89</v>
      </c>
      <c r="B56" s="66" t="s">
        <v>90</v>
      </c>
      <c r="C56" s="48" t="s">
        <v>120</v>
      </c>
      <c r="D56" s="48">
        <f t="shared" si="17"/>
        <v>46</v>
      </c>
      <c r="E56" s="48">
        <v>2</v>
      </c>
      <c r="F56" s="2">
        <f t="shared" si="18"/>
        <v>46</v>
      </c>
      <c r="G56" s="2">
        <v>16</v>
      </c>
      <c r="H56" s="2">
        <v>30</v>
      </c>
      <c r="I56" s="2">
        <v>16</v>
      </c>
      <c r="J56" s="2"/>
      <c r="K56" s="2"/>
      <c r="L56" s="2"/>
      <c r="M56" s="13"/>
      <c r="N56" s="13"/>
      <c r="O56" s="8"/>
      <c r="P56" s="8"/>
      <c r="Q56" s="13"/>
      <c r="R56" s="38"/>
      <c r="S56" s="8">
        <v>46</v>
      </c>
      <c r="T56" s="8"/>
      <c r="U56" s="32">
        <f>D56-38</f>
        <v>8</v>
      </c>
      <c r="W56">
        <f t="shared" si="6"/>
        <v>46</v>
      </c>
    </row>
    <row r="57" spans="1:23" ht="36" customHeight="1" x14ac:dyDescent="0.25">
      <c r="A57" s="69" t="s">
        <v>91</v>
      </c>
      <c r="B57" s="66" t="s">
        <v>92</v>
      </c>
      <c r="C57" s="48" t="s">
        <v>120</v>
      </c>
      <c r="D57" s="48">
        <f t="shared" si="17"/>
        <v>54</v>
      </c>
      <c r="E57" s="48">
        <v>2</v>
      </c>
      <c r="F57" s="2">
        <f t="shared" si="18"/>
        <v>54</v>
      </c>
      <c r="G57" s="2">
        <v>24</v>
      </c>
      <c r="H57" s="2">
        <v>30</v>
      </c>
      <c r="I57" s="2">
        <v>24</v>
      </c>
      <c r="J57" s="2"/>
      <c r="K57" s="2"/>
      <c r="L57" s="2"/>
      <c r="M57" s="13"/>
      <c r="N57" s="13"/>
      <c r="O57" s="8"/>
      <c r="P57" s="8"/>
      <c r="Q57" s="13"/>
      <c r="R57" s="13"/>
      <c r="S57" s="44">
        <v>54</v>
      </c>
      <c r="T57" s="8"/>
      <c r="U57" s="10">
        <f>D57-36</f>
        <v>18</v>
      </c>
      <c r="W57">
        <f t="shared" si="6"/>
        <v>54</v>
      </c>
    </row>
    <row r="58" spans="1:23" ht="48" customHeight="1" x14ac:dyDescent="0.25">
      <c r="A58" s="69" t="s">
        <v>93</v>
      </c>
      <c r="B58" s="66" t="s">
        <v>94</v>
      </c>
      <c r="C58" s="48" t="s">
        <v>120</v>
      </c>
      <c r="D58" s="48">
        <f t="shared" si="17"/>
        <v>36</v>
      </c>
      <c r="E58" s="48">
        <v>2</v>
      </c>
      <c r="F58" s="2">
        <f t="shared" si="18"/>
        <v>36</v>
      </c>
      <c r="G58" s="2">
        <v>16</v>
      </c>
      <c r="H58" s="2">
        <v>20</v>
      </c>
      <c r="I58" s="2">
        <v>16</v>
      </c>
      <c r="J58" s="2"/>
      <c r="K58" s="2"/>
      <c r="L58" s="2"/>
      <c r="M58" s="13"/>
      <c r="N58" s="13"/>
      <c r="O58" s="8"/>
      <c r="P58" s="8"/>
      <c r="Q58" s="13">
        <v>36</v>
      </c>
      <c r="R58" s="13"/>
      <c r="S58" s="8"/>
      <c r="T58" s="44"/>
      <c r="U58" s="32">
        <f>D58-36</f>
        <v>0</v>
      </c>
      <c r="W58">
        <f t="shared" si="6"/>
        <v>36</v>
      </c>
    </row>
    <row r="59" spans="1:23" ht="59.45" customHeight="1" x14ac:dyDescent="0.25">
      <c r="A59" s="70" t="s">
        <v>148</v>
      </c>
      <c r="B59" s="67" t="s">
        <v>197</v>
      </c>
      <c r="C59" s="48" t="s">
        <v>199</v>
      </c>
      <c r="D59" s="48">
        <f t="shared" si="17"/>
        <v>36</v>
      </c>
      <c r="E59" s="48">
        <v>2</v>
      </c>
      <c r="F59" s="2">
        <f t="shared" si="18"/>
        <v>36</v>
      </c>
      <c r="G59" s="2">
        <v>18</v>
      </c>
      <c r="H59" s="2">
        <v>18</v>
      </c>
      <c r="I59" s="2">
        <v>18</v>
      </c>
      <c r="J59" s="2"/>
      <c r="K59" s="2"/>
      <c r="L59" s="2"/>
      <c r="M59" s="13"/>
      <c r="N59" s="13"/>
      <c r="O59" s="8"/>
      <c r="P59" s="8"/>
      <c r="Q59" s="13"/>
      <c r="R59" s="13"/>
      <c r="S59" s="44"/>
      <c r="T59" s="8">
        <v>36</v>
      </c>
      <c r="U59" s="32"/>
      <c r="W59">
        <f t="shared" si="6"/>
        <v>36</v>
      </c>
    </row>
    <row r="60" spans="1:23" ht="65.099999999999994" customHeight="1" x14ac:dyDescent="0.25">
      <c r="A60" s="70" t="s">
        <v>149</v>
      </c>
      <c r="B60" s="67" t="s">
        <v>179</v>
      </c>
      <c r="C60" s="48" t="s">
        <v>199</v>
      </c>
      <c r="D60" s="48">
        <f t="shared" si="17"/>
        <v>72</v>
      </c>
      <c r="E60" s="48">
        <v>2</v>
      </c>
      <c r="F60" s="2">
        <f t="shared" si="18"/>
        <v>72</v>
      </c>
      <c r="G60" s="2">
        <v>36</v>
      </c>
      <c r="H60" s="2">
        <v>36</v>
      </c>
      <c r="I60" s="2">
        <v>36</v>
      </c>
      <c r="J60" s="2"/>
      <c r="K60" s="2"/>
      <c r="L60" s="2"/>
      <c r="M60" s="13"/>
      <c r="N60" s="13"/>
      <c r="O60" s="8"/>
      <c r="P60" s="8"/>
      <c r="Q60" s="13"/>
      <c r="R60" s="43">
        <v>38</v>
      </c>
      <c r="S60" s="8">
        <v>34</v>
      </c>
      <c r="T60" s="8"/>
      <c r="U60" s="32">
        <f>D60-72</f>
        <v>0</v>
      </c>
      <c r="W60">
        <f t="shared" si="6"/>
        <v>72</v>
      </c>
    </row>
    <row r="61" spans="1:23" x14ac:dyDescent="0.25">
      <c r="A61" s="71" t="s">
        <v>95</v>
      </c>
      <c r="B61" s="71" t="s">
        <v>96</v>
      </c>
      <c r="C61" s="11"/>
      <c r="D61" s="35">
        <f t="shared" ref="D61:D62" si="19">F61</f>
        <v>108</v>
      </c>
      <c r="E61" s="11"/>
      <c r="F61" s="11">
        <f>L61</f>
        <v>108</v>
      </c>
      <c r="G61" s="11"/>
      <c r="H61" s="11"/>
      <c r="I61" s="11"/>
      <c r="J61" s="11"/>
      <c r="K61" s="11"/>
      <c r="L61" s="11">
        <f>SUM(M61:T61)</f>
        <v>108</v>
      </c>
      <c r="M61" s="11"/>
      <c r="N61" s="11"/>
      <c r="O61" s="11"/>
      <c r="P61" s="11">
        <v>108</v>
      </c>
      <c r="Q61" s="11"/>
      <c r="R61" s="11"/>
      <c r="S61" s="11"/>
      <c r="T61" s="11"/>
      <c r="U61" s="32"/>
      <c r="W61">
        <f t="shared" si="6"/>
        <v>108</v>
      </c>
    </row>
    <row r="62" spans="1:23" ht="30" x14ac:dyDescent="0.25">
      <c r="A62" s="72" t="s">
        <v>97</v>
      </c>
      <c r="B62" s="72" t="s">
        <v>98</v>
      </c>
      <c r="C62" s="36"/>
      <c r="D62" s="37">
        <f t="shared" si="19"/>
        <v>180</v>
      </c>
      <c r="E62" s="36"/>
      <c r="F62" s="36">
        <f>L62</f>
        <v>180</v>
      </c>
      <c r="G62" s="36"/>
      <c r="H62" s="36"/>
      <c r="I62" s="36"/>
      <c r="J62" s="36"/>
      <c r="K62" s="36"/>
      <c r="L62" s="36">
        <f>SUM(M62:T62)</f>
        <v>180</v>
      </c>
      <c r="M62" s="36"/>
      <c r="N62" s="36"/>
      <c r="O62" s="36"/>
      <c r="P62" s="36">
        <v>36</v>
      </c>
      <c r="Q62" s="36"/>
      <c r="R62" s="36">
        <v>36</v>
      </c>
      <c r="S62" s="36"/>
      <c r="T62" s="36">
        <v>108</v>
      </c>
      <c r="U62" s="32"/>
      <c r="W62">
        <f t="shared" si="6"/>
        <v>180</v>
      </c>
    </row>
    <row r="63" spans="1:23" x14ac:dyDescent="0.25">
      <c r="A63" s="72"/>
      <c r="B63" s="72" t="s">
        <v>206</v>
      </c>
      <c r="C63" s="36"/>
      <c r="D63" s="37">
        <v>8</v>
      </c>
      <c r="E63" s="36"/>
      <c r="F63" s="36">
        <v>8</v>
      </c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>
        <v>8</v>
      </c>
      <c r="U63" s="56"/>
      <c r="W63">
        <f t="shared" si="6"/>
        <v>8</v>
      </c>
    </row>
    <row r="64" spans="1:23" ht="55.5" customHeight="1" x14ac:dyDescent="0.25">
      <c r="A64" s="65" t="s">
        <v>99</v>
      </c>
      <c r="B64" s="65" t="s">
        <v>100</v>
      </c>
      <c r="C64" s="13"/>
      <c r="D64" s="27">
        <f>SUM(D65:D67)+E64</f>
        <v>224</v>
      </c>
      <c r="E64" s="13">
        <v>8</v>
      </c>
      <c r="F64" s="13">
        <f>F65</f>
        <v>108</v>
      </c>
      <c r="G64" s="13">
        <f t="shared" ref="G64:K64" si="20">G65</f>
        <v>54</v>
      </c>
      <c r="H64" s="13">
        <f t="shared" si="20"/>
        <v>54</v>
      </c>
      <c r="I64" s="13">
        <f t="shared" si="20"/>
        <v>54</v>
      </c>
      <c r="J64" s="13">
        <f t="shared" si="20"/>
        <v>0</v>
      </c>
      <c r="K64" s="13">
        <f t="shared" si="20"/>
        <v>0</v>
      </c>
      <c r="L64" s="13">
        <f>L66+L67</f>
        <v>108</v>
      </c>
      <c r="M64" s="13">
        <f>SUM(M65:M68)</f>
        <v>0</v>
      </c>
      <c r="N64" s="13">
        <f t="shared" ref="N64:T64" si="21">SUM(N65:N68)</f>
        <v>0</v>
      </c>
      <c r="O64" s="13">
        <f t="shared" si="21"/>
        <v>0</v>
      </c>
      <c r="P64" s="13">
        <f t="shared" si="21"/>
        <v>0</v>
      </c>
      <c r="Q64" s="13">
        <f t="shared" si="21"/>
        <v>0</v>
      </c>
      <c r="R64" s="13">
        <f t="shared" si="21"/>
        <v>106</v>
      </c>
      <c r="S64" s="13">
        <f t="shared" si="21"/>
        <v>118</v>
      </c>
      <c r="T64" s="13">
        <f t="shared" si="21"/>
        <v>0</v>
      </c>
      <c r="U64" s="33">
        <v>16</v>
      </c>
      <c r="W64">
        <f t="shared" si="6"/>
        <v>224</v>
      </c>
    </row>
    <row r="65" spans="1:23" ht="42" customHeight="1" x14ac:dyDescent="0.25">
      <c r="A65" s="69" t="s">
        <v>101</v>
      </c>
      <c r="B65" s="69" t="s">
        <v>102</v>
      </c>
      <c r="C65" s="48" t="s">
        <v>177</v>
      </c>
      <c r="D65" s="48">
        <f>F65</f>
        <v>108</v>
      </c>
      <c r="E65" s="48">
        <v>2</v>
      </c>
      <c r="F65" s="2">
        <f>SUM(M65:T65)</f>
        <v>108</v>
      </c>
      <c r="G65" s="2">
        <v>54</v>
      </c>
      <c r="H65" s="2">
        <v>54</v>
      </c>
      <c r="I65" s="2">
        <v>54</v>
      </c>
      <c r="J65" s="2"/>
      <c r="K65" s="2"/>
      <c r="L65" s="2"/>
      <c r="M65" s="13"/>
      <c r="N65" s="13"/>
      <c r="O65" s="8"/>
      <c r="P65" s="8"/>
      <c r="Q65" s="13"/>
      <c r="R65" s="43">
        <v>70</v>
      </c>
      <c r="S65" s="44">
        <v>38</v>
      </c>
      <c r="T65" s="8"/>
      <c r="U65" s="10">
        <f>D65-100</f>
        <v>8</v>
      </c>
      <c r="W65">
        <f t="shared" si="6"/>
        <v>108</v>
      </c>
    </row>
    <row r="66" spans="1:23" x14ac:dyDescent="0.25">
      <c r="A66" s="71" t="s">
        <v>103</v>
      </c>
      <c r="B66" s="71" t="s">
        <v>96</v>
      </c>
      <c r="C66" s="11"/>
      <c r="D66" s="35">
        <f>F66</f>
        <v>36</v>
      </c>
      <c r="E66" s="11"/>
      <c r="F66" s="11">
        <f>L66</f>
        <v>36</v>
      </c>
      <c r="G66" s="11"/>
      <c r="H66" s="11"/>
      <c r="I66" s="11"/>
      <c r="J66" s="11"/>
      <c r="K66" s="11"/>
      <c r="L66" s="11">
        <f>SUM(M66:T66)</f>
        <v>36</v>
      </c>
      <c r="M66" s="11"/>
      <c r="N66" s="11"/>
      <c r="O66" s="11"/>
      <c r="P66" s="11"/>
      <c r="Q66" s="11"/>
      <c r="R66" s="11">
        <v>36</v>
      </c>
      <c r="S66" s="11"/>
      <c r="T66" s="11"/>
      <c r="U66" s="32"/>
      <c r="W66">
        <f t="shared" si="6"/>
        <v>36</v>
      </c>
    </row>
    <row r="67" spans="1:23" ht="30" x14ac:dyDescent="0.25">
      <c r="A67" s="72" t="s">
        <v>104</v>
      </c>
      <c r="B67" s="72" t="s">
        <v>98</v>
      </c>
      <c r="C67" s="36"/>
      <c r="D67" s="37">
        <f>F67</f>
        <v>72</v>
      </c>
      <c r="E67" s="36"/>
      <c r="F67" s="36">
        <f>L67</f>
        <v>72</v>
      </c>
      <c r="G67" s="36"/>
      <c r="H67" s="36"/>
      <c r="I67" s="36"/>
      <c r="J67" s="36"/>
      <c r="K67" s="36"/>
      <c r="L67" s="36">
        <f>SUM(M67:T67)</f>
        <v>72</v>
      </c>
      <c r="M67" s="36"/>
      <c r="N67" s="36"/>
      <c r="O67" s="36"/>
      <c r="P67" s="36"/>
      <c r="Q67" s="36"/>
      <c r="R67" s="36"/>
      <c r="S67" s="36">
        <v>72</v>
      </c>
      <c r="T67" s="36"/>
      <c r="U67" s="32"/>
      <c r="W67">
        <f t="shared" si="6"/>
        <v>72</v>
      </c>
    </row>
    <row r="68" spans="1:23" x14ac:dyDescent="0.25">
      <c r="A68" s="72"/>
      <c r="B68" s="72" t="s">
        <v>207</v>
      </c>
      <c r="C68" s="36"/>
      <c r="D68" s="37">
        <v>8</v>
      </c>
      <c r="E68" s="36"/>
      <c r="F68" s="36">
        <v>8</v>
      </c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>
        <v>8</v>
      </c>
      <c r="T68" s="36"/>
      <c r="U68" s="32"/>
      <c r="W68">
        <f t="shared" si="6"/>
        <v>8</v>
      </c>
    </row>
    <row r="69" spans="1:23" ht="47.45" customHeight="1" x14ac:dyDescent="0.25">
      <c r="A69" s="65" t="s">
        <v>105</v>
      </c>
      <c r="B69" s="65" t="s">
        <v>106</v>
      </c>
      <c r="C69" s="13"/>
      <c r="D69" s="27">
        <f>SUM(D70:D73)+E69</f>
        <v>368</v>
      </c>
      <c r="E69" s="13">
        <v>8</v>
      </c>
      <c r="F69" s="13">
        <f>SUM(F70:F71)</f>
        <v>180</v>
      </c>
      <c r="G69" s="13">
        <f>SUM(G70:G71)</f>
        <v>90</v>
      </c>
      <c r="H69" s="13">
        <f t="shared" ref="H69:K69" si="22">SUM(H70:H71)</f>
        <v>90</v>
      </c>
      <c r="I69" s="13">
        <f t="shared" si="22"/>
        <v>90</v>
      </c>
      <c r="J69" s="13">
        <f t="shared" si="22"/>
        <v>0</v>
      </c>
      <c r="K69" s="13">
        <f t="shared" si="22"/>
        <v>0</v>
      </c>
      <c r="L69" s="13">
        <f>L72+L73</f>
        <v>180</v>
      </c>
      <c r="M69" s="13">
        <f>SUM(M70:M74)</f>
        <v>0</v>
      </c>
      <c r="N69" s="13">
        <f t="shared" ref="N69:T69" si="23">SUM(N70:N74)</f>
        <v>0</v>
      </c>
      <c r="O69" s="13">
        <f t="shared" si="23"/>
        <v>36</v>
      </c>
      <c r="P69" s="13">
        <f t="shared" si="23"/>
        <v>68</v>
      </c>
      <c r="Q69" s="13">
        <f t="shared" si="23"/>
        <v>108</v>
      </c>
      <c r="R69" s="13">
        <f t="shared" si="23"/>
        <v>156</v>
      </c>
      <c r="S69" s="13">
        <f t="shared" si="23"/>
        <v>0</v>
      </c>
      <c r="T69" s="13">
        <f t="shared" si="23"/>
        <v>0</v>
      </c>
      <c r="U69" s="32">
        <v>48</v>
      </c>
      <c r="W69">
        <f t="shared" si="6"/>
        <v>368</v>
      </c>
    </row>
    <row r="70" spans="1:23" ht="61.5" customHeight="1" x14ac:dyDescent="0.25">
      <c r="A70" s="69" t="s">
        <v>107</v>
      </c>
      <c r="B70" s="69" t="s">
        <v>108</v>
      </c>
      <c r="C70" s="48" t="s">
        <v>120</v>
      </c>
      <c r="D70" s="48">
        <f>F70</f>
        <v>72</v>
      </c>
      <c r="E70" s="48">
        <v>2</v>
      </c>
      <c r="F70" s="2">
        <f>SUM(M70:T70)</f>
        <v>72</v>
      </c>
      <c r="G70" s="2">
        <v>36</v>
      </c>
      <c r="H70" s="2">
        <v>36</v>
      </c>
      <c r="I70" s="2">
        <v>36</v>
      </c>
      <c r="J70" s="2"/>
      <c r="K70" s="2"/>
      <c r="L70" s="2"/>
      <c r="M70" s="13"/>
      <c r="N70" s="13"/>
      <c r="O70" s="42">
        <v>36</v>
      </c>
      <c r="P70" s="23">
        <v>36</v>
      </c>
      <c r="Q70" s="13"/>
      <c r="R70" s="13"/>
      <c r="S70" s="8"/>
      <c r="T70" s="8"/>
      <c r="U70" s="32">
        <f>D70-60</f>
        <v>12</v>
      </c>
      <c r="W70">
        <f t="shared" si="6"/>
        <v>72</v>
      </c>
    </row>
    <row r="71" spans="1:23" ht="57.6" customHeight="1" x14ac:dyDescent="0.25">
      <c r="A71" s="69" t="s">
        <v>109</v>
      </c>
      <c r="B71" s="69" t="s">
        <v>110</v>
      </c>
      <c r="C71" s="48" t="s">
        <v>119</v>
      </c>
      <c r="D71" s="48">
        <f>F71</f>
        <v>108</v>
      </c>
      <c r="E71" s="48">
        <v>2</v>
      </c>
      <c r="F71" s="2">
        <f>SUM(M71:T71)</f>
        <v>108</v>
      </c>
      <c r="G71" s="2">
        <v>54</v>
      </c>
      <c r="H71" s="2">
        <v>54</v>
      </c>
      <c r="I71" s="2">
        <v>54</v>
      </c>
      <c r="J71" s="2"/>
      <c r="K71" s="2"/>
      <c r="L71" s="2"/>
      <c r="M71" s="13"/>
      <c r="N71" s="13"/>
      <c r="O71" s="8"/>
      <c r="P71" s="8">
        <v>32</v>
      </c>
      <c r="Q71" s="13">
        <v>36</v>
      </c>
      <c r="R71" s="46">
        <v>40</v>
      </c>
      <c r="S71" s="8"/>
      <c r="T71" s="8"/>
      <c r="U71" s="10">
        <f>D71-80</f>
        <v>28</v>
      </c>
      <c r="W71">
        <f t="shared" si="6"/>
        <v>108</v>
      </c>
    </row>
    <row r="72" spans="1:23" x14ac:dyDescent="0.25">
      <c r="A72" s="71" t="s">
        <v>111</v>
      </c>
      <c r="B72" s="71" t="s">
        <v>96</v>
      </c>
      <c r="C72" s="11"/>
      <c r="D72" s="35">
        <f>F72</f>
        <v>72</v>
      </c>
      <c r="E72" s="11"/>
      <c r="F72" s="11">
        <f>SUM(M72:T72)</f>
        <v>72</v>
      </c>
      <c r="G72" s="11"/>
      <c r="H72" s="11"/>
      <c r="I72" s="11"/>
      <c r="J72" s="11"/>
      <c r="K72" s="11"/>
      <c r="L72" s="11">
        <f>SUM(M72:T72)</f>
        <v>72</v>
      </c>
      <c r="M72" s="11"/>
      <c r="N72" s="11"/>
      <c r="O72" s="11"/>
      <c r="P72" s="11"/>
      <c r="Q72" s="11">
        <v>72</v>
      </c>
      <c r="R72" s="11"/>
      <c r="S72" s="11"/>
      <c r="T72" s="11"/>
      <c r="U72" s="32"/>
      <c r="W72">
        <f t="shared" si="6"/>
        <v>72</v>
      </c>
    </row>
    <row r="73" spans="1:23" ht="30" x14ac:dyDescent="0.25">
      <c r="A73" s="72" t="s">
        <v>112</v>
      </c>
      <c r="B73" s="72" t="s">
        <v>98</v>
      </c>
      <c r="C73" s="36"/>
      <c r="D73" s="37">
        <f>F73</f>
        <v>108</v>
      </c>
      <c r="E73" s="36"/>
      <c r="F73" s="36">
        <f>SUM(M73:T73)</f>
        <v>108</v>
      </c>
      <c r="G73" s="36"/>
      <c r="H73" s="36"/>
      <c r="I73" s="36"/>
      <c r="J73" s="36"/>
      <c r="K73" s="36"/>
      <c r="L73" s="36">
        <f>SUM(M73:T73)</f>
        <v>108</v>
      </c>
      <c r="M73" s="36"/>
      <c r="N73" s="36"/>
      <c r="O73" s="36"/>
      <c r="P73" s="36"/>
      <c r="Q73" s="36"/>
      <c r="R73" s="36">
        <v>108</v>
      </c>
      <c r="S73" s="36"/>
      <c r="T73" s="36"/>
      <c r="U73" s="32"/>
      <c r="W73">
        <f t="shared" si="6"/>
        <v>108</v>
      </c>
    </row>
    <row r="74" spans="1:23" x14ac:dyDescent="0.25">
      <c r="A74" s="72"/>
      <c r="B74" s="72" t="s">
        <v>206</v>
      </c>
      <c r="C74" s="36"/>
      <c r="D74" s="37">
        <v>8</v>
      </c>
      <c r="E74" s="36"/>
      <c r="F74" s="36">
        <v>8</v>
      </c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>
        <v>8</v>
      </c>
      <c r="S74" s="36"/>
      <c r="T74" s="36"/>
      <c r="U74" s="32"/>
      <c r="W74">
        <f t="shared" si="6"/>
        <v>8</v>
      </c>
    </row>
    <row r="75" spans="1:23" ht="117.75" customHeight="1" x14ac:dyDescent="0.25">
      <c r="A75" s="73" t="s">
        <v>167</v>
      </c>
      <c r="B75" s="73" t="s">
        <v>200</v>
      </c>
      <c r="C75" s="13"/>
      <c r="D75" s="27">
        <f>SUM(D76:D78)+E75</f>
        <v>152</v>
      </c>
      <c r="E75" s="13">
        <v>8</v>
      </c>
      <c r="F75" s="13">
        <f>F76</f>
        <v>72</v>
      </c>
      <c r="G75" s="13">
        <f>G76</f>
        <v>36</v>
      </c>
      <c r="H75" s="13">
        <f>H76</f>
        <v>36</v>
      </c>
      <c r="I75" s="13"/>
      <c r="J75" s="13"/>
      <c r="K75" s="13"/>
      <c r="L75" s="13">
        <f>L77+L78</f>
        <v>72</v>
      </c>
      <c r="M75" s="13">
        <f>SUM(SUM(M76:M79))</f>
        <v>0</v>
      </c>
      <c r="N75" s="13">
        <f t="shared" ref="N75:T75" si="24">SUM(SUM(N76:N79))</f>
        <v>0</v>
      </c>
      <c r="O75" s="13">
        <f t="shared" si="24"/>
        <v>36</v>
      </c>
      <c r="P75" s="13">
        <f t="shared" si="24"/>
        <v>116</v>
      </c>
      <c r="Q75" s="13">
        <f t="shared" si="24"/>
        <v>0</v>
      </c>
      <c r="R75" s="13">
        <f t="shared" si="24"/>
        <v>0</v>
      </c>
      <c r="S75" s="13">
        <f t="shared" si="24"/>
        <v>0</v>
      </c>
      <c r="T75" s="13">
        <f t="shared" si="24"/>
        <v>0</v>
      </c>
      <c r="U75" s="32">
        <v>178</v>
      </c>
      <c r="W75">
        <f t="shared" si="6"/>
        <v>152</v>
      </c>
    </row>
    <row r="76" spans="1:23" ht="62.1" customHeight="1" x14ac:dyDescent="0.25">
      <c r="A76" s="54" t="s">
        <v>201</v>
      </c>
      <c r="B76" s="55" t="s">
        <v>202</v>
      </c>
      <c r="C76" s="48" t="s">
        <v>120</v>
      </c>
      <c r="D76" s="48">
        <v>72</v>
      </c>
      <c r="E76" s="48">
        <v>4</v>
      </c>
      <c r="F76" s="2">
        <v>72</v>
      </c>
      <c r="G76" s="2">
        <v>36</v>
      </c>
      <c r="H76" s="2">
        <v>36</v>
      </c>
      <c r="I76" s="2"/>
      <c r="J76" s="2"/>
      <c r="K76" s="2"/>
      <c r="L76" s="2"/>
      <c r="M76" s="13"/>
      <c r="N76" s="13"/>
      <c r="O76" s="8">
        <v>36</v>
      </c>
      <c r="P76" s="8">
        <v>36</v>
      </c>
      <c r="Q76" s="13"/>
      <c r="R76" s="45"/>
      <c r="S76" s="23"/>
      <c r="T76" s="44"/>
      <c r="U76" s="32">
        <f>D76-72</f>
        <v>0</v>
      </c>
      <c r="W76">
        <f t="shared" ref="W76:W97" si="25">SUM(M76:T76)</f>
        <v>72</v>
      </c>
    </row>
    <row r="77" spans="1:23" x14ac:dyDescent="0.25">
      <c r="A77" s="74" t="s">
        <v>168</v>
      </c>
      <c r="B77" s="74" t="s">
        <v>96</v>
      </c>
      <c r="C77" s="11"/>
      <c r="D77" s="35">
        <f>F77</f>
        <v>36</v>
      </c>
      <c r="E77" s="11"/>
      <c r="F77" s="11">
        <f t="shared" ref="F77:F78" si="26">SUM(M77:T77)</f>
        <v>36</v>
      </c>
      <c r="G77" s="11"/>
      <c r="H77" s="11"/>
      <c r="I77" s="11"/>
      <c r="J77" s="11"/>
      <c r="K77" s="11"/>
      <c r="L77" s="11">
        <f>SUM(M77:T77)</f>
        <v>36</v>
      </c>
      <c r="M77" s="11"/>
      <c r="N77" s="11"/>
      <c r="O77" s="11"/>
      <c r="P77" s="11">
        <v>36</v>
      </c>
      <c r="Q77" s="11"/>
      <c r="R77" s="11"/>
      <c r="S77" s="11"/>
      <c r="T77" s="11"/>
      <c r="U77" s="32"/>
      <c r="W77">
        <f t="shared" si="25"/>
        <v>36</v>
      </c>
    </row>
    <row r="78" spans="1:23" ht="30" x14ac:dyDescent="0.25">
      <c r="A78" s="74" t="s">
        <v>169</v>
      </c>
      <c r="B78" s="74" t="s">
        <v>98</v>
      </c>
      <c r="C78" s="36"/>
      <c r="D78" s="37">
        <v>36</v>
      </c>
      <c r="E78" s="36"/>
      <c r="F78" s="36">
        <f t="shared" si="26"/>
        <v>36</v>
      </c>
      <c r="G78" s="36"/>
      <c r="H78" s="36"/>
      <c r="I78" s="36"/>
      <c r="J78" s="36"/>
      <c r="K78" s="36"/>
      <c r="L78" s="36">
        <v>36</v>
      </c>
      <c r="M78" s="36"/>
      <c r="N78" s="36"/>
      <c r="O78" s="36"/>
      <c r="P78" s="36">
        <v>36</v>
      </c>
      <c r="Q78" s="36"/>
      <c r="R78" s="36"/>
      <c r="S78" s="36"/>
      <c r="T78" s="75"/>
      <c r="U78" s="32"/>
      <c r="W78">
        <f t="shared" si="25"/>
        <v>36</v>
      </c>
    </row>
    <row r="79" spans="1:23" ht="30" x14ac:dyDescent="0.25">
      <c r="A79" s="74"/>
      <c r="B79" s="74" t="s">
        <v>214</v>
      </c>
      <c r="C79" s="36"/>
      <c r="D79" s="37">
        <v>8</v>
      </c>
      <c r="E79" s="36"/>
      <c r="F79" s="36">
        <v>8</v>
      </c>
      <c r="G79" s="36"/>
      <c r="H79" s="36"/>
      <c r="I79" s="36"/>
      <c r="J79" s="36"/>
      <c r="K79" s="36"/>
      <c r="L79" s="36"/>
      <c r="M79" s="36"/>
      <c r="N79" s="36"/>
      <c r="O79" s="36"/>
      <c r="P79" s="36">
        <v>8</v>
      </c>
      <c r="Q79" s="36"/>
      <c r="R79" s="36"/>
      <c r="S79" s="36"/>
      <c r="T79" s="75"/>
      <c r="U79" s="32"/>
      <c r="W79">
        <f t="shared" si="25"/>
        <v>8</v>
      </c>
    </row>
    <row r="80" spans="1:23" ht="66.599999999999994" customHeight="1" x14ac:dyDescent="0.25">
      <c r="A80" s="65" t="s">
        <v>170</v>
      </c>
      <c r="B80" s="65" t="s">
        <v>180</v>
      </c>
      <c r="C80" s="13"/>
      <c r="D80" s="27">
        <f>SUM(D81:D83)+E80</f>
        <v>322</v>
      </c>
      <c r="E80" s="13">
        <v>8</v>
      </c>
      <c r="F80" s="13">
        <f>F81</f>
        <v>206</v>
      </c>
      <c r="G80" s="13">
        <f t="shared" ref="G80:K80" si="27">G81</f>
        <v>100</v>
      </c>
      <c r="H80" s="13">
        <f t="shared" si="27"/>
        <v>98</v>
      </c>
      <c r="I80" s="13">
        <f t="shared" si="27"/>
        <v>100</v>
      </c>
      <c r="J80" s="13">
        <f t="shared" si="27"/>
        <v>0</v>
      </c>
      <c r="K80" s="13">
        <f t="shared" si="27"/>
        <v>0</v>
      </c>
      <c r="L80" s="13">
        <f>L82+L83</f>
        <v>108</v>
      </c>
      <c r="M80" s="13">
        <f>SUM(SUM(M81:M84))</f>
        <v>62</v>
      </c>
      <c r="N80" s="13">
        <f t="shared" ref="N80:T80" si="28">SUM(SUM(N81:N84))</f>
        <v>36</v>
      </c>
      <c r="O80" s="13">
        <f t="shared" si="28"/>
        <v>36</v>
      </c>
      <c r="P80" s="13">
        <f t="shared" si="28"/>
        <v>104</v>
      </c>
      <c r="Q80" s="13">
        <f>SUM(SUM(Q81:Q84))</f>
        <v>84</v>
      </c>
      <c r="R80" s="13">
        <f t="shared" si="28"/>
        <v>0</v>
      </c>
      <c r="S80" s="13">
        <f t="shared" si="28"/>
        <v>0</v>
      </c>
      <c r="T80" s="13">
        <f t="shared" si="28"/>
        <v>0</v>
      </c>
      <c r="U80" s="32">
        <v>142</v>
      </c>
      <c r="W80">
        <f t="shared" si="25"/>
        <v>322</v>
      </c>
    </row>
    <row r="81" spans="1:23" ht="90.6" customHeight="1" x14ac:dyDescent="0.25">
      <c r="A81" s="69" t="s">
        <v>154</v>
      </c>
      <c r="B81" s="69" t="s">
        <v>113</v>
      </c>
      <c r="C81" s="48" t="s">
        <v>228</v>
      </c>
      <c r="D81" s="48">
        <f>F81</f>
        <v>206</v>
      </c>
      <c r="E81" s="48">
        <v>12</v>
      </c>
      <c r="F81" s="2">
        <f>SUM(M81:T81)</f>
        <v>206</v>
      </c>
      <c r="G81" s="2">
        <v>100</v>
      </c>
      <c r="H81" s="2">
        <v>98</v>
      </c>
      <c r="I81" s="2">
        <v>100</v>
      </c>
      <c r="J81" s="2"/>
      <c r="K81" s="2"/>
      <c r="L81" s="2"/>
      <c r="M81" s="38">
        <v>62</v>
      </c>
      <c r="N81" s="43">
        <v>36</v>
      </c>
      <c r="O81" s="8">
        <v>36</v>
      </c>
      <c r="P81" s="44">
        <v>32</v>
      </c>
      <c r="Q81" s="38">
        <v>40</v>
      </c>
      <c r="R81" s="13"/>
      <c r="S81" s="8"/>
      <c r="T81" s="8"/>
      <c r="U81" s="32">
        <f>D81-72</f>
        <v>134</v>
      </c>
      <c r="W81">
        <f t="shared" si="25"/>
        <v>206</v>
      </c>
    </row>
    <row r="82" spans="1:23" ht="30.6" customHeight="1" x14ac:dyDescent="0.25">
      <c r="A82" s="71" t="s">
        <v>155</v>
      </c>
      <c r="B82" s="71" t="s">
        <v>96</v>
      </c>
      <c r="C82" s="11"/>
      <c r="D82" s="35">
        <f>F82</f>
        <v>36</v>
      </c>
      <c r="E82" s="11"/>
      <c r="F82" s="11">
        <v>36</v>
      </c>
      <c r="G82" s="11"/>
      <c r="H82" s="11"/>
      <c r="I82" s="11"/>
      <c r="J82" s="11"/>
      <c r="K82" s="11"/>
      <c r="L82" s="11">
        <v>36</v>
      </c>
      <c r="M82" s="11"/>
      <c r="N82" s="11"/>
      <c r="O82" s="11"/>
      <c r="P82" s="11">
        <v>36</v>
      </c>
      <c r="Q82" s="11"/>
      <c r="R82" s="11"/>
      <c r="S82" s="11"/>
      <c r="T82" s="11"/>
      <c r="U82" s="32"/>
      <c r="W82">
        <f t="shared" si="25"/>
        <v>36</v>
      </c>
    </row>
    <row r="83" spans="1:23" ht="30.6" customHeight="1" x14ac:dyDescent="0.25">
      <c r="A83" s="72" t="s">
        <v>156</v>
      </c>
      <c r="B83" s="72" t="s">
        <v>98</v>
      </c>
      <c r="C83" s="36"/>
      <c r="D83" s="37">
        <f>F83</f>
        <v>72</v>
      </c>
      <c r="E83" s="36"/>
      <c r="F83" s="36">
        <v>72</v>
      </c>
      <c r="G83" s="36"/>
      <c r="H83" s="36"/>
      <c r="I83" s="36"/>
      <c r="J83" s="36"/>
      <c r="K83" s="36"/>
      <c r="L83" s="36">
        <v>72</v>
      </c>
      <c r="M83" s="36"/>
      <c r="N83" s="36"/>
      <c r="O83" s="36"/>
      <c r="P83" s="36">
        <v>36</v>
      </c>
      <c r="Q83" s="36">
        <v>36</v>
      </c>
      <c r="R83" s="36"/>
      <c r="S83" s="36"/>
      <c r="T83" s="36"/>
      <c r="U83" s="32"/>
      <c r="W83">
        <f t="shared" si="25"/>
        <v>72</v>
      </c>
    </row>
    <row r="84" spans="1:23" ht="14.25" customHeight="1" x14ac:dyDescent="0.25">
      <c r="A84" s="72"/>
      <c r="B84" s="72" t="s">
        <v>206</v>
      </c>
      <c r="C84" s="36"/>
      <c r="D84" s="37">
        <v>8</v>
      </c>
      <c r="E84" s="36"/>
      <c r="F84" s="36">
        <v>8</v>
      </c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>
        <v>8</v>
      </c>
      <c r="R84" s="36"/>
      <c r="S84" s="36"/>
      <c r="T84" s="36"/>
      <c r="U84" s="32"/>
      <c r="W84">
        <f t="shared" si="25"/>
        <v>8</v>
      </c>
    </row>
    <row r="85" spans="1:23" ht="45" customHeight="1" x14ac:dyDescent="0.25">
      <c r="A85" s="91" t="s">
        <v>171</v>
      </c>
      <c r="B85" s="86" t="s">
        <v>216</v>
      </c>
      <c r="C85" s="87"/>
      <c r="D85" s="88">
        <f>SUM(D86:D89)</f>
        <v>170</v>
      </c>
      <c r="E85" s="88">
        <f t="shared" ref="E85:T85" si="29">SUM(E86:E89)</f>
        <v>8</v>
      </c>
      <c r="F85" s="88">
        <f t="shared" si="29"/>
        <v>170</v>
      </c>
      <c r="G85" s="88">
        <f t="shared" si="29"/>
        <v>60</v>
      </c>
      <c r="H85" s="88">
        <f t="shared" si="29"/>
        <v>66</v>
      </c>
      <c r="I85" s="88">
        <f t="shared" si="29"/>
        <v>0</v>
      </c>
      <c r="J85" s="88">
        <f t="shared" si="29"/>
        <v>0</v>
      </c>
      <c r="K85" s="88">
        <f t="shared" si="29"/>
        <v>0</v>
      </c>
      <c r="L85" s="88">
        <f t="shared" si="29"/>
        <v>0</v>
      </c>
      <c r="M85" s="88">
        <f t="shared" si="29"/>
        <v>0</v>
      </c>
      <c r="N85" s="88">
        <f t="shared" si="29"/>
        <v>0</v>
      </c>
      <c r="O85" s="88">
        <f t="shared" si="29"/>
        <v>0</v>
      </c>
      <c r="P85" s="88">
        <f t="shared" si="29"/>
        <v>0</v>
      </c>
      <c r="Q85" s="88">
        <f t="shared" si="29"/>
        <v>0</v>
      </c>
      <c r="R85" s="88">
        <f t="shared" si="29"/>
        <v>34</v>
      </c>
      <c r="S85" s="88">
        <f t="shared" si="29"/>
        <v>34</v>
      </c>
      <c r="T85" s="88">
        <f t="shared" si="29"/>
        <v>102</v>
      </c>
      <c r="U85" s="32"/>
    </row>
    <row r="86" spans="1:23" ht="57.75" customHeight="1" x14ac:dyDescent="0.25">
      <c r="A86" s="80" t="s">
        <v>158</v>
      </c>
      <c r="B86" s="80" t="s">
        <v>223</v>
      </c>
      <c r="C86" s="81" t="s">
        <v>225</v>
      </c>
      <c r="D86" s="82">
        <v>126</v>
      </c>
      <c r="E86" s="81">
        <v>8</v>
      </c>
      <c r="F86" s="81">
        <v>126</v>
      </c>
      <c r="G86" s="81">
        <v>60</v>
      </c>
      <c r="H86" s="81">
        <v>66</v>
      </c>
      <c r="I86" s="81"/>
      <c r="J86" s="81"/>
      <c r="K86" s="81"/>
      <c r="L86" s="81"/>
      <c r="M86" s="81"/>
      <c r="N86" s="81"/>
      <c r="O86" s="81"/>
      <c r="P86" s="81"/>
      <c r="Q86" s="81"/>
      <c r="R86" s="81">
        <v>34</v>
      </c>
      <c r="S86" s="92">
        <v>34</v>
      </c>
      <c r="T86" s="94">
        <v>58</v>
      </c>
      <c r="U86" s="32"/>
    </row>
    <row r="87" spans="1:23" ht="13.5" customHeight="1" x14ac:dyDescent="0.25">
      <c r="A87" s="83" t="s">
        <v>162</v>
      </c>
      <c r="B87" s="83" t="s">
        <v>96</v>
      </c>
      <c r="C87" s="84"/>
      <c r="D87" s="85">
        <v>0</v>
      </c>
      <c r="E87" s="84"/>
      <c r="F87" s="84">
        <v>0</v>
      </c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32"/>
    </row>
    <row r="88" spans="1:23" ht="14.25" customHeight="1" x14ac:dyDescent="0.25">
      <c r="A88" s="72" t="s">
        <v>163</v>
      </c>
      <c r="B88" s="72" t="s">
        <v>98</v>
      </c>
      <c r="C88" s="36"/>
      <c r="D88" s="37">
        <v>36</v>
      </c>
      <c r="E88" s="36"/>
      <c r="F88" s="36">
        <v>36</v>
      </c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>
        <v>36</v>
      </c>
      <c r="U88" s="32"/>
    </row>
    <row r="89" spans="1:23" ht="14.25" customHeight="1" x14ac:dyDescent="0.25">
      <c r="A89" s="72"/>
      <c r="B89" s="72" t="s">
        <v>224</v>
      </c>
      <c r="C89" s="36"/>
      <c r="D89" s="37">
        <v>8</v>
      </c>
      <c r="E89" s="36"/>
      <c r="F89" s="36">
        <v>8</v>
      </c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>
        <v>8</v>
      </c>
      <c r="U89" s="32"/>
    </row>
    <row r="90" spans="1:23" ht="59.1" customHeight="1" x14ac:dyDescent="0.25">
      <c r="A90" s="65" t="s">
        <v>217</v>
      </c>
      <c r="B90" s="65" t="s">
        <v>157</v>
      </c>
      <c r="C90" s="13"/>
      <c r="D90" s="27">
        <f>SUM(D91:D95)+E90</f>
        <v>206</v>
      </c>
      <c r="E90" s="13">
        <v>8</v>
      </c>
      <c r="F90" s="27">
        <f>SUM(F91:F93)</f>
        <v>126</v>
      </c>
      <c r="G90" s="27">
        <f t="shared" ref="G90:K90" si="30">SUM(G91:G93)</f>
        <v>82</v>
      </c>
      <c r="H90" s="27">
        <f t="shared" si="30"/>
        <v>44</v>
      </c>
      <c r="I90" s="27">
        <f t="shared" si="30"/>
        <v>0</v>
      </c>
      <c r="J90" s="27">
        <f t="shared" si="30"/>
        <v>0</v>
      </c>
      <c r="K90" s="27">
        <f t="shared" si="30"/>
        <v>0</v>
      </c>
      <c r="L90" s="27">
        <f>L94+L95</f>
        <v>72</v>
      </c>
      <c r="M90" s="27">
        <f>SUM(M91:M96)</f>
        <v>0</v>
      </c>
      <c r="N90" s="27">
        <f t="shared" ref="N90:T90" si="31">SUM(N91:N96)</f>
        <v>0</v>
      </c>
      <c r="O90" s="27">
        <f t="shared" si="31"/>
        <v>0</v>
      </c>
      <c r="P90" s="27">
        <f t="shared" si="31"/>
        <v>0</v>
      </c>
      <c r="Q90" s="27">
        <f t="shared" si="31"/>
        <v>36</v>
      </c>
      <c r="R90" s="27">
        <f t="shared" si="31"/>
        <v>170</v>
      </c>
      <c r="S90" s="27">
        <f t="shared" si="31"/>
        <v>0</v>
      </c>
      <c r="T90" s="27">
        <f t="shared" si="31"/>
        <v>0</v>
      </c>
      <c r="U90" s="32">
        <v>206</v>
      </c>
      <c r="W90">
        <f t="shared" si="25"/>
        <v>206</v>
      </c>
    </row>
    <row r="91" spans="1:23" ht="38.450000000000003" customHeight="1" x14ac:dyDescent="0.25">
      <c r="A91" s="69" t="s">
        <v>218</v>
      </c>
      <c r="B91" s="76" t="s">
        <v>159</v>
      </c>
      <c r="C91" s="48" t="s">
        <v>120</v>
      </c>
      <c r="D91" s="48">
        <f>F91</f>
        <v>36</v>
      </c>
      <c r="E91" s="48">
        <v>2</v>
      </c>
      <c r="F91" s="2">
        <f>SUM(M91:T91)</f>
        <v>36</v>
      </c>
      <c r="G91" s="2">
        <v>20</v>
      </c>
      <c r="H91" s="2">
        <v>16</v>
      </c>
      <c r="I91" s="2"/>
      <c r="J91" s="2"/>
      <c r="K91" s="2"/>
      <c r="L91" s="2"/>
      <c r="M91" s="13"/>
      <c r="N91" s="13"/>
      <c r="O91" s="8"/>
      <c r="P91" s="2"/>
      <c r="Q91" s="46">
        <v>36</v>
      </c>
      <c r="R91" s="13"/>
      <c r="S91" s="8"/>
      <c r="T91" s="8"/>
      <c r="U91" s="32">
        <v>36</v>
      </c>
      <c r="W91">
        <f t="shared" si="25"/>
        <v>36</v>
      </c>
    </row>
    <row r="92" spans="1:23" ht="87" customHeight="1" x14ac:dyDescent="0.25">
      <c r="A92" s="69" t="s">
        <v>219</v>
      </c>
      <c r="B92" s="25" t="s">
        <v>160</v>
      </c>
      <c r="C92" s="48" t="s">
        <v>120</v>
      </c>
      <c r="D92" s="48">
        <f t="shared" ref="D92:D93" si="32">F92</f>
        <v>54</v>
      </c>
      <c r="E92" s="48">
        <v>2</v>
      </c>
      <c r="F92" s="2">
        <f t="shared" ref="F92:F95" si="33">SUM(M92:T92)</f>
        <v>54</v>
      </c>
      <c r="G92" s="2">
        <v>40</v>
      </c>
      <c r="H92" s="2">
        <v>14</v>
      </c>
      <c r="I92" s="2"/>
      <c r="J92" s="2"/>
      <c r="K92" s="2"/>
      <c r="L92" s="2"/>
      <c r="M92" s="13"/>
      <c r="N92" s="13"/>
      <c r="O92" s="8"/>
      <c r="P92" s="2"/>
      <c r="Q92" s="13"/>
      <c r="R92" s="46">
        <v>54</v>
      </c>
      <c r="S92" s="8"/>
      <c r="T92" s="8"/>
      <c r="U92" s="32">
        <v>54</v>
      </c>
      <c r="W92">
        <f t="shared" si="25"/>
        <v>54</v>
      </c>
    </row>
    <row r="93" spans="1:23" ht="56.1" customHeight="1" x14ac:dyDescent="0.25">
      <c r="A93" s="69" t="s">
        <v>220</v>
      </c>
      <c r="B93" s="25" t="s">
        <v>161</v>
      </c>
      <c r="C93" s="2" t="s">
        <v>226</v>
      </c>
      <c r="D93" s="48">
        <f t="shared" si="32"/>
        <v>36</v>
      </c>
      <c r="E93" s="2">
        <v>2</v>
      </c>
      <c r="F93" s="2">
        <f t="shared" si="33"/>
        <v>36</v>
      </c>
      <c r="G93" s="2">
        <v>22</v>
      </c>
      <c r="H93" s="2">
        <v>14</v>
      </c>
      <c r="I93" s="2"/>
      <c r="J93" s="2"/>
      <c r="K93" s="2"/>
      <c r="L93" s="2"/>
      <c r="M93" s="13"/>
      <c r="N93" s="13"/>
      <c r="O93" s="8"/>
      <c r="P93" s="2"/>
      <c r="Q93" s="13"/>
      <c r="R93" s="95">
        <v>36</v>
      </c>
      <c r="S93" s="8"/>
      <c r="T93" s="8"/>
      <c r="U93" s="32">
        <v>36</v>
      </c>
      <c r="W93">
        <f t="shared" si="25"/>
        <v>36</v>
      </c>
    </row>
    <row r="94" spans="1:23" ht="30.6" customHeight="1" x14ac:dyDescent="0.25">
      <c r="A94" s="71" t="s">
        <v>221</v>
      </c>
      <c r="B94" s="71" t="s">
        <v>96</v>
      </c>
      <c r="C94" s="11"/>
      <c r="D94" s="35">
        <f>F94</f>
        <v>36</v>
      </c>
      <c r="E94" s="11"/>
      <c r="F94" s="11">
        <f t="shared" si="33"/>
        <v>36</v>
      </c>
      <c r="G94" s="11"/>
      <c r="H94" s="11"/>
      <c r="I94" s="11"/>
      <c r="J94" s="11"/>
      <c r="K94" s="11"/>
      <c r="L94" s="11">
        <f>SUM(M94:T94)</f>
        <v>36</v>
      </c>
      <c r="M94" s="11"/>
      <c r="N94" s="11"/>
      <c r="O94" s="11"/>
      <c r="P94" s="11"/>
      <c r="Q94" s="11"/>
      <c r="R94" s="11">
        <v>36</v>
      </c>
      <c r="S94" s="11"/>
      <c r="T94" s="11"/>
      <c r="U94" s="32">
        <v>36</v>
      </c>
      <c r="W94">
        <f t="shared" si="25"/>
        <v>36</v>
      </c>
    </row>
    <row r="95" spans="1:23" ht="32.1" customHeight="1" x14ac:dyDescent="0.25">
      <c r="A95" s="72" t="s">
        <v>222</v>
      </c>
      <c r="B95" s="72" t="s">
        <v>98</v>
      </c>
      <c r="C95" s="36"/>
      <c r="D95" s="37">
        <f>F95</f>
        <v>36</v>
      </c>
      <c r="E95" s="36"/>
      <c r="F95" s="36">
        <f t="shared" si="33"/>
        <v>36</v>
      </c>
      <c r="G95" s="36"/>
      <c r="H95" s="36"/>
      <c r="I95" s="36"/>
      <c r="J95" s="36"/>
      <c r="K95" s="36"/>
      <c r="L95" s="36">
        <f>SUM(M95:T95)</f>
        <v>36</v>
      </c>
      <c r="M95" s="36"/>
      <c r="N95" s="36"/>
      <c r="O95" s="36"/>
      <c r="P95" s="36"/>
      <c r="Q95" s="36"/>
      <c r="R95" s="36">
        <v>36</v>
      </c>
      <c r="S95" s="36"/>
      <c r="T95" s="36"/>
      <c r="U95" s="32">
        <v>36</v>
      </c>
      <c r="W95">
        <f t="shared" si="25"/>
        <v>36</v>
      </c>
    </row>
    <row r="96" spans="1:23" ht="17.25" customHeight="1" x14ac:dyDescent="0.25">
      <c r="A96" s="72"/>
      <c r="B96" s="72" t="s">
        <v>206</v>
      </c>
      <c r="C96" s="36"/>
      <c r="D96" s="37">
        <v>8</v>
      </c>
      <c r="E96" s="36"/>
      <c r="F96" s="36">
        <v>8</v>
      </c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>
        <v>8</v>
      </c>
      <c r="S96" s="36"/>
      <c r="T96" s="36"/>
      <c r="U96" s="32"/>
      <c r="W96">
        <f t="shared" si="25"/>
        <v>8</v>
      </c>
    </row>
    <row r="97" spans="1:23" ht="111.95" customHeight="1" x14ac:dyDescent="0.25">
      <c r="A97" s="77" t="s">
        <v>114</v>
      </c>
      <c r="B97" s="77" t="s">
        <v>151</v>
      </c>
      <c r="C97" s="19"/>
      <c r="D97" s="20">
        <f>F97</f>
        <v>144</v>
      </c>
      <c r="E97" s="19"/>
      <c r="F97" s="19">
        <v>144</v>
      </c>
      <c r="G97" s="21"/>
      <c r="H97" s="21"/>
      <c r="I97" s="21"/>
      <c r="J97" s="21"/>
      <c r="K97" s="21"/>
      <c r="L97" s="21">
        <v>144</v>
      </c>
      <c r="M97" s="22"/>
      <c r="N97" s="22"/>
      <c r="O97" s="21"/>
      <c r="P97" s="21"/>
      <c r="Q97" s="22"/>
      <c r="R97" s="22"/>
      <c r="S97" s="21"/>
      <c r="T97" s="19">
        <v>144</v>
      </c>
      <c r="U97" s="32"/>
      <c r="W97">
        <f t="shared" si="25"/>
        <v>144</v>
      </c>
    </row>
    <row r="98" spans="1:23" ht="15" customHeight="1" x14ac:dyDescent="0.25">
      <c r="A98" s="108" t="s">
        <v>138</v>
      </c>
      <c r="B98" s="108"/>
      <c r="C98" s="2"/>
      <c r="D98" s="48"/>
      <c r="E98" s="2"/>
      <c r="F98" s="2">
        <f>L98</f>
        <v>828</v>
      </c>
      <c r="G98" s="2"/>
      <c r="H98" s="2"/>
      <c r="I98" s="2"/>
      <c r="J98" s="2"/>
      <c r="K98" s="2"/>
      <c r="L98" s="2">
        <f>L49</f>
        <v>828</v>
      </c>
      <c r="M98" s="8"/>
      <c r="N98" s="8"/>
      <c r="O98" s="8"/>
      <c r="P98" s="8"/>
      <c r="Q98" s="8"/>
      <c r="R98" s="8"/>
      <c r="S98" s="8"/>
      <c r="T98" s="8"/>
      <c r="U98" s="10"/>
    </row>
    <row r="99" spans="1:23" x14ac:dyDescent="0.25">
      <c r="A99" s="109"/>
      <c r="B99" s="109"/>
      <c r="C99" s="2"/>
      <c r="D99" s="48"/>
      <c r="E99" s="2"/>
      <c r="F99" s="2"/>
      <c r="G99" s="24"/>
      <c r="H99" s="2"/>
      <c r="I99" s="2"/>
      <c r="J99" s="2"/>
      <c r="K99" s="2"/>
      <c r="L99" s="2"/>
      <c r="M99" s="8"/>
      <c r="N99" s="8"/>
      <c r="O99" s="8"/>
      <c r="P99" s="8"/>
      <c r="Q99" s="8"/>
      <c r="R99" s="8"/>
      <c r="S99" s="8"/>
      <c r="T99" s="8"/>
      <c r="U99" s="32"/>
    </row>
    <row r="100" spans="1:23" x14ac:dyDescent="0.25">
      <c r="A100" s="28" t="s">
        <v>164</v>
      </c>
      <c r="B100" s="28"/>
      <c r="C100" s="29"/>
      <c r="D100" s="30">
        <v>216</v>
      </c>
      <c r="E100" s="29">
        <f>SUM(E8+E23+E31+E49)</f>
        <v>194</v>
      </c>
      <c r="F100" s="29">
        <v>216</v>
      </c>
      <c r="G100" s="29"/>
      <c r="H100" s="29"/>
      <c r="I100" s="29"/>
      <c r="J100" s="29"/>
      <c r="K100" s="29"/>
      <c r="L100" s="29"/>
      <c r="M100" s="31"/>
      <c r="N100" s="31"/>
      <c r="O100" s="31"/>
      <c r="P100" s="31"/>
      <c r="Q100" s="31"/>
      <c r="R100" s="31"/>
      <c r="S100" s="31"/>
      <c r="T100" s="31"/>
      <c r="U100" s="31">
        <f>SUM(U24:U46)+U50+U64+U69+U75+U80+U90</f>
        <v>1296</v>
      </c>
    </row>
    <row r="101" spans="1:23" x14ac:dyDescent="0.25">
      <c r="B101" t="s">
        <v>178</v>
      </c>
      <c r="D101" s="15">
        <f>D8+D23+D31+D49+D97+D100</f>
        <v>5940</v>
      </c>
      <c r="G101">
        <f>G8+G23+G31+G49</f>
        <v>1752</v>
      </c>
      <c r="M101">
        <f t="shared" ref="M101:T101" si="34">M8+M23+M31+M49</f>
        <v>612</v>
      </c>
      <c r="N101">
        <f t="shared" si="34"/>
        <v>864</v>
      </c>
      <c r="O101">
        <f t="shared" si="34"/>
        <v>612</v>
      </c>
      <c r="P101">
        <f t="shared" si="34"/>
        <v>864</v>
      </c>
      <c r="Q101">
        <f t="shared" si="34"/>
        <v>612</v>
      </c>
      <c r="R101">
        <f t="shared" si="34"/>
        <v>900</v>
      </c>
      <c r="S101">
        <f t="shared" si="34"/>
        <v>612</v>
      </c>
      <c r="T101">
        <f t="shared" si="34"/>
        <v>504</v>
      </c>
      <c r="U101" s="34">
        <f>SUM(M101:T101)</f>
        <v>5580</v>
      </c>
    </row>
    <row r="102" spans="1:23" x14ac:dyDescent="0.25">
      <c r="A102" s="1"/>
      <c r="D102" s="15"/>
      <c r="M102" s="9">
        <v>612</v>
      </c>
      <c r="N102" s="9">
        <v>864</v>
      </c>
      <c r="O102" s="9">
        <v>612</v>
      </c>
      <c r="P102" s="9">
        <v>612</v>
      </c>
      <c r="Q102" s="9">
        <v>540</v>
      </c>
      <c r="R102" s="9">
        <v>576</v>
      </c>
      <c r="S102" s="9">
        <v>540</v>
      </c>
      <c r="T102" s="9">
        <v>360</v>
      </c>
      <c r="U102" s="40">
        <f>SUM(M102:T102)</f>
        <v>4716</v>
      </c>
    </row>
    <row r="103" spans="1:23" x14ac:dyDescent="0.25">
      <c r="D103" s="15">
        <v>5940</v>
      </c>
      <c r="H103">
        <f>L98+L97</f>
        <v>972</v>
      </c>
    </row>
    <row r="104" spans="1:23" x14ac:dyDescent="0.25">
      <c r="K104" s="106" t="s">
        <v>121</v>
      </c>
      <c r="L104" s="107"/>
      <c r="M104" s="13"/>
      <c r="N104" s="13"/>
      <c r="O104" s="2"/>
      <c r="P104" s="2">
        <f>P61+P66+P72+P77+P82+P94</f>
        <v>180</v>
      </c>
      <c r="Q104" s="13">
        <f>Q61+Q66+Q72+Q77+Q82+Q94</f>
        <v>72</v>
      </c>
      <c r="R104" s="13">
        <f>R61+R66+R72+R77+R82+R94</f>
        <v>72</v>
      </c>
      <c r="S104" s="2">
        <f>S61+S66+S72+S77+S82+S94</f>
        <v>0</v>
      </c>
      <c r="T104" s="2">
        <f>T61+T66+T72+T77+T82+T94</f>
        <v>0</v>
      </c>
      <c r="U104" s="34">
        <f>SUM(P104:T106)</f>
        <v>972</v>
      </c>
    </row>
    <row r="105" spans="1:23" x14ac:dyDescent="0.25">
      <c r="K105" s="106" t="s">
        <v>122</v>
      </c>
      <c r="L105" s="107"/>
      <c r="M105" s="13"/>
      <c r="N105" s="13"/>
      <c r="O105" s="2"/>
      <c r="P105" s="2">
        <f>P62+P67+P73+P78+P83+P95</f>
        <v>108</v>
      </c>
      <c r="Q105" s="13">
        <f t="shared" ref="Q105:T105" si="35">Q62+Q67+Q73+Q78+Q83+Q95</f>
        <v>36</v>
      </c>
      <c r="R105" s="13">
        <f t="shared" si="35"/>
        <v>180</v>
      </c>
      <c r="S105" s="2">
        <f t="shared" si="35"/>
        <v>72</v>
      </c>
      <c r="T105" s="2">
        <f t="shared" si="35"/>
        <v>108</v>
      </c>
    </row>
    <row r="106" spans="1:23" x14ac:dyDescent="0.25">
      <c r="K106" s="106" t="s">
        <v>126</v>
      </c>
      <c r="L106" s="107"/>
      <c r="M106" s="2"/>
      <c r="N106" s="2"/>
      <c r="O106" s="2"/>
      <c r="P106" s="2"/>
      <c r="Q106" s="2"/>
      <c r="R106" s="2"/>
      <c r="S106" s="2"/>
      <c r="T106" s="2">
        <v>144</v>
      </c>
    </row>
    <row r="107" spans="1:23" x14ac:dyDescent="0.25">
      <c r="K107" s="106" t="s">
        <v>123</v>
      </c>
      <c r="L107" s="107"/>
      <c r="M107" s="2">
        <v>1</v>
      </c>
      <c r="N107" s="2">
        <v>3</v>
      </c>
      <c r="O107" s="2">
        <v>1</v>
      </c>
      <c r="P107" s="2">
        <v>5</v>
      </c>
      <c r="Q107" s="2">
        <v>2</v>
      </c>
      <c r="R107" s="2"/>
      <c r="S107" s="2">
        <v>3</v>
      </c>
      <c r="T107" s="2">
        <v>1</v>
      </c>
    </row>
    <row r="108" spans="1:23" x14ac:dyDescent="0.25">
      <c r="K108" s="106" t="s">
        <v>173</v>
      </c>
      <c r="L108" s="107"/>
      <c r="M108" s="2">
        <v>0</v>
      </c>
      <c r="N108" s="2"/>
      <c r="O108" s="2"/>
      <c r="P108" s="2"/>
      <c r="Q108" s="2">
        <v>1</v>
      </c>
      <c r="R108" s="2">
        <v>2</v>
      </c>
      <c r="S108" s="2">
        <v>1</v>
      </c>
      <c r="T108" s="2">
        <v>2</v>
      </c>
    </row>
    <row r="109" spans="1:23" x14ac:dyDescent="0.25">
      <c r="K109" s="106" t="s">
        <v>124</v>
      </c>
      <c r="L109" s="107"/>
      <c r="M109" s="2">
        <v>0</v>
      </c>
      <c r="N109" s="2">
        <v>10</v>
      </c>
      <c r="O109" s="2">
        <v>3</v>
      </c>
      <c r="P109" s="2">
        <v>7</v>
      </c>
      <c r="Q109" s="2">
        <v>4</v>
      </c>
      <c r="R109" s="2">
        <v>7</v>
      </c>
      <c r="S109" s="2">
        <v>5</v>
      </c>
      <c r="T109" s="2">
        <v>5</v>
      </c>
    </row>
    <row r="110" spans="1:23" x14ac:dyDescent="0.25">
      <c r="K110" s="106" t="s">
        <v>125</v>
      </c>
      <c r="L110" s="107"/>
      <c r="M110" s="2">
        <v>0</v>
      </c>
      <c r="N110" s="2"/>
      <c r="O110" s="2"/>
      <c r="P110" s="2"/>
      <c r="Q110" s="2"/>
      <c r="R110" s="2"/>
      <c r="S110" s="2"/>
      <c r="T110" s="2"/>
    </row>
  </sheetData>
  <mergeCells count="29">
    <mergeCell ref="K107:L107"/>
    <mergeCell ref="K109:L109"/>
    <mergeCell ref="K110:L110"/>
    <mergeCell ref="K106:L106"/>
    <mergeCell ref="A98:B98"/>
    <mergeCell ref="A99:B99"/>
    <mergeCell ref="K104:L104"/>
    <mergeCell ref="K105:L105"/>
    <mergeCell ref="K108:L108"/>
    <mergeCell ref="U1:U3"/>
    <mergeCell ref="B1:B4"/>
    <mergeCell ref="F1:F4"/>
    <mergeCell ref="G1:G4"/>
    <mergeCell ref="A1:A4"/>
    <mergeCell ref="S2:T2"/>
    <mergeCell ref="J2:J4"/>
    <mergeCell ref="K2:K4"/>
    <mergeCell ref="D1:D4"/>
    <mergeCell ref="E1:E4"/>
    <mergeCell ref="H1:K1"/>
    <mergeCell ref="L1:L4"/>
    <mergeCell ref="A8:B8"/>
    <mergeCell ref="C1:C4"/>
    <mergeCell ref="M2:N2"/>
    <mergeCell ref="O2:P2"/>
    <mergeCell ref="Q2:R2"/>
    <mergeCell ref="M1:T1"/>
    <mergeCell ref="H2:H4"/>
    <mergeCell ref="I2:I4"/>
  </mergeCell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K16"/>
  <sheetViews>
    <sheetView topLeftCell="A3" workbookViewId="0">
      <selection activeCell="C9" sqref="C9"/>
    </sheetView>
  </sheetViews>
  <sheetFormatPr defaultRowHeight="15" x14ac:dyDescent="0.25"/>
  <cols>
    <col min="5" max="5" width="12.5703125" customWidth="1"/>
    <col min="7" max="7" width="10.7109375" customWidth="1"/>
    <col min="8" max="8" width="15.5703125" customWidth="1"/>
    <col min="9" max="9" width="10.5703125" customWidth="1"/>
    <col min="10" max="10" width="11.140625" customWidth="1"/>
  </cols>
  <sheetData>
    <row r="9" spans="3:11" ht="75" x14ac:dyDescent="0.25">
      <c r="C9" s="2" t="s">
        <v>127</v>
      </c>
      <c r="D9" s="110" t="s">
        <v>198</v>
      </c>
      <c r="E9" s="111"/>
      <c r="F9" s="110" t="s">
        <v>129</v>
      </c>
      <c r="G9" s="111"/>
      <c r="H9" s="12" t="s">
        <v>130</v>
      </c>
      <c r="I9" s="12" t="s">
        <v>131</v>
      </c>
      <c r="J9" s="12" t="s">
        <v>132</v>
      </c>
      <c r="K9" s="12" t="s">
        <v>133</v>
      </c>
    </row>
    <row r="10" spans="3:11" x14ac:dyDescent="0.25">
      <c r="C10" s="2"/>
      <c r="D10" s="2" t="s">
        <v>134</v>
      </c>
      <c r="E10" s="2" t="s">
        <v>135</v>
      </c>
      <c r="F10" s="2" t="s">
        <v>136</v>
      </c>
      <c r="G10" s="2" t="s">
        <v>16</v>
      </c>
      <c r="H10" s="2"/>
      <c r="I10" s="2"/>
      <c r="J10" s="2"/>
      <c r="K10" s="2"/>
    </row>
    <row r="11" spans="3:11" x14ac:dyDescent="0.25">
      <c r="C11" s="2" t="s">
        <v>11</v>
      </c>
      <c r="D11" s="2">
        <v>17</v>
      </c>
      <c r="E11" s="2">
        <v>24</v>
      </c>
      <c r="F11" s="2"/>
      <c r="G11" s="2"/>
      <c r="H11" s="2"/>
      <c r="I11" s="2"/>
      <c r="J11" s="2">
        <v>11</v>
      </c>
      <c r="K11" s="2">
        <f>SUM(D11:J11)</f>
        <v>52</v>
      </c>
    </row>
    <row r="12" spans="3:11" x14ac:dyDescent="0.25">
      <c r="C12" s="2" t="s">
        <v>12</v>
      </c>
      <c r="D12" s="2">
        <v>17</v>
      </c>
      <c r="E12" s="2">
        <v>17</v>
      </c>
      <c r="F12" s="2"/>
      <c r="G12" s="2">
        <v>7</v>
      </c>
      <c r="H12" s="2"/>
      <c r="I12" s="2"/>
      <c r="J12" s="2">
        <v>11</v>
      </c>
      <c r="K12" s="2">
        <f>SUM(D12:J12)</f>
        <v>52</v>
      </c>
    </row>
    <row r="13" spans="3:11" x14ac:dyDescent="0.25">
      <c r="C13" s="2" t="s">
        <v>13</v>
      </c>
      <c r="D13" s="2">
        <v>15</v>
      </c>
      <c r="E13" s="2">
        <v>16</v>
      </c>
      <c r="F13" s="2">
        <v>3</v>
      </c>
      <c r="G13" s="2">
        <v>8</v>
      </c>
      <c r="H13" s="2"/>
      <c r="I13" s="2"/>
      <c r="J13" s="2">
        <v>10</v>
      </c>
      <c r="K13" s="2">
        <f>SUM(D13:J13)</f>
        <v>52</v>
      </c>
    </row>
    <row r="14" spans="3:11" x14ac:dyDescent="0.25">
      <c r="C14" s="2" t="s">
        <v>14</v>
      </c>
      <c r="D14" s="2">
        <v>15</v>
      </c>
      <c r="E14" s="2">
        <v>10</v>
      </c>
      <c r="F14" s="2">
        <v>2</v>
      </c>
      <c r="G14" s="2">
        <v>4</v>
      </c>
      <c r="H14" s="2">
        <v>4</v>
      </c>
      <c r="I14" s="2">
        <v>6</v>
      </c>
      <c r="J14" s="2">
        <v>2</v>
      </c>
      <c r="K14" s="2">
        <f>SUM(D14:J14)</f>
        <v>43</v>
      </c>
    </row>
    <row r="15" spans="3:11" x14ac:dyDescent="0.25">
      <c r="C15" s="2"/>
      <c r="D15" s="2"/>
      <c r="E15" s="2"/>
      <c r="F15" s="2"/>
      <c r="G15" s="2"/>
      <c r="H15" s="2"/>
      <c r="I15" s="2"/>
      <c r="J15" s="2"/>
      <c r="K15" s="2"/>
    </row>
    <row r="16" spans="3:11" x14ac:dyDescent="0.25">
      <c r="C16" s="2" t="s">
        <v>133</v>
      </c>
      <c r="D16" s="2">
        <f>SUM(D11:D15)</f>
        <v>64</v>
      </c>
      <c r="E16" s="2">
        <f t="shared" ref="E16:I16" si="0">SUM(E11:E15)</f>
        <v>67</v>
      </c>
      <c r="F16" s="2">
        <f t="shared" si="0"/>
        <v>5</v>
      </c>
      <c r="G16" s="2">
        <f t="shared" si="0"/>
        <v>19</v>
      </c>
      <c r="H16" s="2">
        <f t="shared" si="0"/>
        <v>4</v>
      </c>
      <c r="I16" s="2">
        <f t="shared" si="0"/>
        <v>6</v>
      </c>
      <c r="J16" s="2">
        <v>34</v>
      </c>
      <c r="K16" s="2">
        <f>SUM(K11:K14)</f>
        <v>199</v>
      </c>
    </row>
  </sheetData>
  <mergeCells count="2">
    <mergeCell ref="D9:E9"/>
    <mergeCell ref="F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J33"/>
  <sheetViews>
    <sheetView topLeftCell="C1" workbookViewId="0">
      <selection activeCell="Y41" sqref="Y40:Y41"/>
    </sheetView>
  </sheetViews>
  <sheetFormatPr defaultRowHeight="15" x14ac:dyDescent="0.25"/>
  <sheetData>
    <row r="16" spans="1:10" ht="75" x14ac:dyDescent="0.25">
      <c r="A16" s="2" t="s">
        <v>127</v>
      </c>
      <c r="B16" s="110" t="s">
        <v>128</v>
      </c>
      <c r="C16" s="111"/>
      <c r="D16" s="110" t="s">
        <v>129</v>
      </c>
      <c r="E16" s="111"/>
      <c r="F16" s="12" t="s">
        <v>9</v>
      </c>
      <c r="G16" s="12" t="s">
        <v>130</v>
      </c>
      <c r="H16" s="12" t="s">
        <v>131</v>
      </c>
      <c r="I16" s="12" t="s">
        <v>132</v>
      </c>
      <c r="J16" s="12" t="s">
        <v>133</v>
      </c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6" spans="1:10" x14ac:dyDescent="0.25">
      <c r="A26" s="2"/>
      <c r="B26" s="110"/>
      <c r="C26" s="111"/>
      <c r="D26" s="110"/>
      <c r="E26" s="111"/>
      <c r="F26" s="12"/>
      <c r="G26" s="12"/>
      <c r="H26" s="12"/>
      <c r="I26" s="12"/>
      <c r="J26" s="1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4">
    <mergeCell ref="B16:C16"/>
    <mergeCell ref="D16:E16"/>
    <mergeCell ref="B26:C26"/>
    <mergeCell ref="D26:E2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3" sqref="B3"/>
    </sheetView>
  </sheetViews>
  <sheetFormatPr defaultRowHeight="15" x14ac:dyDescent="0.25"/>
  <cols>
    <col min="2" max="2" width="36.42578125" customWidth="1"/>
  </cols>
  <sheetData>
    <row r="1" spans="1:3" ht="20.25" customHeight="1" thickBot="1" x14ac:dyDescent="0.3">
      <c r="A1" s="18" t="s">
        <v>147</v>
      </c>
      <c r="B1" s="17" t="s">
        <v>142</v>
      </c>
      <c r="C1">
        <v>36</v>
      </c>
    </row>
    <row r="2" spans="1:3" ht="23.25" customHeight="1" thickBot="1" x14ac:dyDescent="0.3">
      <c r="A2" s="18" t="s">
        <v>116</v>
      </c>
      <c r="B2" s="17" t="s">
        <v>117</v>
      </c>
      <c r="C2">
        <v>36</v>
      </c>
    </row>
    <row r="3" spans="1:3" ht="48" customHeight="1" thickBot="1" x14ac:dyDescent="0.3">
      <c r="A3" s="18" t="s">
        <v>145</v>
      </c>
      <c r="B3" s="17" t="s">
        <v>143</v>
      </c>
      <c r="C3">
        <v>36</v>
      </c>
    </row>
    <row r="4" spans="1:3" ht="62.25" customHeight="1" thickBot="1" x14ac:dyDescent="0.3">
      <c r="A4" s="18" t="s">
        <v>152</v>
      </c>
      <c r="B4" s="17" t="s">
        <v>153</v>
      </c>
      <c r="C4">
        <v>36</v>
      </c>
    </row>
    <row r="5" spans="1:3" ht="45.75" thickBot="1" x14ac:dyDescent="0.3">
      <c r="A5" s="16" t="s">
        <v>148</v>
      </c>
      <c r="B5" s="17" t="s">
        <v>144</v>
      </c>
      <c r="C5">
        <v>72</v>
      </c>
    </row>
    <row r="6" spans="1:3" ht="45.75" thickBot="1" x14ac:dyDescent="0.3">
      <c r="A6" s="16" t="s">
        <v>149</v>
      </c>
      <c r="B6" s="17" t="s">
        <v>150</v>
      </c>
      <c r="C6">
        <v>54</v>
      </c>
    </row>
    <row r="9" spans="1:3" x14ac:dyDescent="0.25">
      <c r="C9">
        <f>SUM(C1:C8)</f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УП</vt:lpstr>
      <vt:lpstr>Сводные по бюджету</vt:lpstr>
      <vt:lpstr>Лист1</vt:lpstr>
      <vt:lpstr>Лист2</vt:lpstr>
      <vt:lpstr>УП!_ftn1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Елена Александровна</cp:lastModifiedBy>
  <cp:lastPrinted>2024-04-15T04:08:08Z</cp:lastPrinted>
  <dcterms:created xsi:type="dcterms:W3CDTF">2023-04-04T02:42:57Z</dcterms:created>
  <dcterms:modified xsi:type="dcterms:W3CDTF">2024-05-20T07:15:32Z</dcterms:modified>
</cp:coreProperties>
</file>