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3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25" i="1" l="1"/>
  <c r="BK24" i="1"/>
  <c r="BK23" i="1"/>
  <c r="BK22" i="1"/>
  <c r="BK21" i="1"/>
  <c r="BK20" i="1"/>
  <c r="BK19" i="1"/>
  <c r="BK18" i="1"/>
  <c r="BK17" i="1"/>
  <c r="BI24" i="1"/>
  <c r="BI23" i="1"/>
  <c r="BI22" i="1"/>
  <c r="BI21" i="1"/>
  <c r="BI20" i="1"/>
  <c r="BI19" i="1"/>
  <c r="BI18" i="1"/>
  <c r="BI17" i="1"/>
  <c r="BI25" i="1"/>
  <c r="BB24" i="1" l="1"/>
  <c r="BB23" i="1"/>
  <c r="BB22" i="1"/>
  <c r="BB21" i="1"/>
  <c r="BB20" i="1"/>
  <c r="BB19" i="1"/>
  <c r="BB18" i="1"/>
  <c r="BB17" i="1"/>
  <c r="BN24" i="1"/>
  <c r="BN22" i="1"/>
  <c r="BN21" i="1"/>
  <c r="BN20" i="1"/>
  <c r="BN19" i="1"/>
  <c r="BN18" i="1"/>
  <c r="BN17" i="1"/>
  <c r="BJ25" i="1"/>
  <c r="BN23" i="1" l="1"/>
  <c r="BO24" i="1"/>
  <c r="BO23" i="1"/>
  <c r="BO22" i="1"/>
  <c r="BO21" i="1"/>
  <c r="BO20" i="1"/>
  <c r="BO19" i="1"/>
  <c r="BO18" i="1"/>
  <c r="BO17" i="1"/>
  <c r="BM25" i="1" l="1"/>
  <c r="BL25" i="1"/>
  <c r="BH25" i="1"/>
  <c r="BN25" i="1" l="1"/>
  <c r="BB25" i="1"/>
</calcChain>
</file>

<file path=xl/sharedStrings.xml><?xml version="1.0" encoding="utf-8"?>
<sst xmlns="http://schemas.openxmlformats.org/spreadsheetml/2006/main" count="537" uniqueCount="95">
  <si>
    <t>2. Сводные данные по бюджету времени в неделях</t>
  </si>
  <si>
    <t>Аудиторные занятия</t>
  </si>
  <si>
    <t>Промежуточная аттестация</t>
  </si>
  <si>
    <t>Резерв учебного времени</t>
  </si>
  <si>
    <t>Итоговая  аттестация</t>
  </si>
  <si>
    <t>Каникулы</t>
  </si>
  <si>
    <t>Всего</t>
  </si>
  <si>
    <t>16-22</t>
  </si>
  <si>
    <t>17-23</t>
  </si>
  <si>
    <t>=</t>
  </si>
  <si>
    <t>-</t>
  </si>
  <si>
    <t>III</t>
  </si>
  <si>
    <t>ИТОГО</t>
  </si>
  <si>
    <t>классы</t>
  </si>
  <si>
    <t>20-26</t>
  </si>
  <si>
    <t>сентябрь</t>
  </si>
  <si>
    <t>октябрь</t>
  </si>
  <si>
    <t>ноябрь</t>
  </si>
  <si>
    <t>декабрь</t>
  </si>
  <si>
    <t>10-16</t>
  </si>
  <si>
    <t>январь</t>
  </si>
  <si>
    <t>февраль</t>
  </si>
  <si>
    <t>март</t>
  </si>
  <si>
    <t>апрель</t>
  </si>
  <si>
    <t>1</t>
  </si>
  <si>
    <t>2</t>
  </si>
  <si>
    <t>7</t>
  </si>
  <si>
    <t>8</t>
  </si>
  <si>
    <t>май</t>
  </si>
  <si>
    <t>июнь</t>
  </si>
  <si>
    <t>июль</t>
  </si>
  <si>
    <t>август</t>
  </si>
  <si>
    <t>18</t>
  </si>
  <si>
    <t>52</t>
  </si>
  <si>
    <t>17</t>
  </si>
  <si>
    <t>40</t>
  </si>
  <si>
    <t>404</t>
  </si>
  <si>
    <t>Итоговая аттестация</t>
  </si>
  <si>
    <t>РАССМОТРЕН</t>
  </si>
  <si>
    <t xml:space="preserve">Педагогическим советом </t>
  </si>
  <si>
    <t xml:space="preserve">протокол № 1 </t>
  </si>
  <si>
    <t>УТВЕРЖДЕНО</t>
  </si>
  <si>
    <t>«ПОЗАРИХИНСКАЯ ДШИ»</t>
  </si>
  <si>
    <t xml:space="preserve">приказом директора МБУДО </t>
  </si>
  <si>
    <t>Обозначения:</t>
  </si>
  <si>
    <t>Э</t>
  </si>
  <si>
    <t>Р</t>
  </si>
  <si>
    <t xml:space="preserve">График образовательного процесса
МБУДО «ПОЗАРИХИНСКАЯ ДЕТСКАЯ ШКОЛА ИСКУССТВ»    </t>
  </si>
  <si>
    <t>5-11</t>
  </si>
  <si>
    <t>12-18</t>
  </si>
  <si>
    <t>19-25</t>
  </si>
  <si>
    <t>годовая нагрузка в часах по консультациям</t>
  </si>
  <si>
    <t>итого</t>
  </si>
  <si>
    <t>11-17</t>
  </si>
  <si>
    <t>18-24</t>
  </si>
  <si>
    <t>9-15</t>
  </si>
  <si>
    <t>4-10</t>
  </si>
  <si>
    <t>26-31</t>
  </si>
  <si>
    <t>3</t>
  </si>
  <si>
    <t>Сергеева О. Н.</t>
  </si>
  <si>
    <t xml:space="preserve">Дополнительная предпрофессиональная общеобразовательная программа в области изобразительного искусства
"Живопись»
</t>
  </si>
  <si>
    <t>Срок обучения 8 лет</t>
  </si>
  <si>
    <t>на 2024 - 2025 учебный год</t>
  </si>
  <si>
    <t>1-8</t>
  </si>
  <si>
    <t>23-29</t>
  </si>
  <si>
    <t>30-6</t>
  </si>
  <si>
    <t>7-13</t>
  </si>
  <si>
    <t>14-20</t>
  </si>
  <si>
    <t>21-26</t>
  </si>
  <si>
    <t xml:space="preserve">1. График образовательного процесса </t>
  </si>
  <si>
    <t>недельная нагрузка обязательной части в часах</t>
  </si>
  <si>
    <t>недельная нагрузка вариативной части в часах</t>
  </si>
  <si>
    <t>годовая нагрузка в часах 
по пленэру</t>
  </si>
  <si>
    <t>ИТОГО 
недельная нагрузка в часах для МЗ</t>
  </si>
  <si>
    <t>годовая нагрузка обязательной части в часах</t>
  </si>
  <si>
    <t>годовая нагрузка вариативной части в часах</t>
  </si>
  <si>
    <t>21-27</t>
  </si>
  <si>
    <t>27.10-04.11</t>
  </si>
  <si>
    <t>5-10</t>
  </si>
  <si>
    <t>25-1</t>
  </si>
  <si>
    <t>2-8</t>
  </si>
  <si>
    <t>23-28</t>
  </si>
  <si>
    <t>29.12-8.01</t>
  </si>
  <si>
    <t>9-19</t>
  </si>
  <si>
    <t>27-2</t>
  </si>
  <si>
    <t>3-9</t>
  </si>
  <si>
    <t>24-2</t>
  </si>
  <si>
    <t>17-22</t>
  </si>
  <si>
    <t>23-30</t>
  </si>
  <si>
    <t>31-6</t>
  </si>
  <si>
    <t>28-4</t>
  </si>
  <si>
    <t>28-3</t>
  </si>
  <si>
    <t>25-31</t>
  </si>
  <si>
    <t>№ 32 от 29.08.2024  г.</t>
  </si>
  <si>
    <t>от 29 августа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</si>
</sst>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b/>
      <sz val="10"/>
      <color theme="1"/>
      <name val="Liberation Serif"/>
      <family val="1"/>
      <charset val="204"/>
    </font>
    <font>
      <sz val="9"/>
      <color theme="1"/>
      <name val="Liberation Serif"/>
      <family val="1"/>
      <charset val="204"/>
    </font>
    <font>
      <sz val="10"/>
      <color theme="1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sz val="14"/>
      <color theme="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/>
    <xf numFmtId="0" fontId="2" fillId="0" borderId="0" xfId="0" applyNumberFormat="1" applyFont="1"/>
    <xf numFmtId="2" fontId="0" fillId="0" borderId="0" xfId="0" applyNumberFormat="1" applyFont="1"/>
    <xf numFmtId="0" fontId="1" fillId="0" borderId="0" xfId="0" applyNumberFormat="1" applyFont="1"/>
    <xf numFmtId="49" fontId="5" fillId="0" borderId="6" xfId="0" applyNumberFormat="1" applyFont="1" applyBorder="1" applyAlignment="1">
      <alignment horizontal="center" vertical="center" textRotation="90"/>
    </xf>
    <xf numFmtId="49" fontId="6" fillId="0" borderId="6" xfId="0" applyNumberFormat="1" applyFont="1" applyBorder="1" applyAlignment="1">
      <alignment horizontal="center" vertical="center" textRotation="90"/>
    </xf>
    <xf numFmtId="49" fontId="2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8" fillId="0" borderId="0" xfId="0" applyNumberFormat="1" applyFont="1"/>
    <xf numFmtId="49" fontId="8" fillId="0" borderId="1" xfId="0" applyNumberFormat="1" applyFont="1" applyBorder="1" applyAlignment="1">
      <alignment horizontal="center" vertical="center"/>
    </xf>
    <xf numFmtId="49" fontId="3" fillId="0" borderId="0" xfId="0" applyNumberFormat="1" applyFont="1"/>
    <xf numFmtId="49" fontId="2" fillId="0" borderId="6" xfId="0" applyNumberFormat="1" applyFont="1" applyBorder="1" applyAlignment="1">
      <alignment horizontal="center" vertical="center"/>
    </xf>
    <xf numFmtId="0" fontId="7" fillId="0" borderId="1" xfId="0" applyFont="1" applyBorder="1"/>
    <xf numFmtId="1" fontId="6" fillId="0" borderId="8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 textRotation="90"/>
    </xf>
    <xf numFmtId="49" fontId="5" fillId="0" borderId="6" xfId="0" applyNumberFormat="1" applyFont="1" applyBorder="1" applyAlignment="1">
      <alignment horizontal="center" vertical="center" textRotation="90"/>
    </xf>
    <xf numFmtId="49" fontId="9" fillId="0" borderId="0" xfId="0" applyNumberFormat="1" applyFont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textRotation="90"/>
    </xf>
    <xf numFmtId="49" fontId="5" fillId="0" borderId="12" xfId="0" applyNumberFormat="1" applyFont="1" applyBorder="1" applyAlignment="1">
      <alignment vertical="center" textRotation="90"/>
    </xf>
    <xf numFmtId="49" fontId="5" fillId="0" borderId="6" xfId="0" applyNumberFormat="1" applyFont="1" applyBorder="1" applyAlignment="1">
      <alignment vertical="center" textRotation="90"/>
    </xf>
    <xf numFmtId="0" fontId="6" fillId="0" borderId="6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vertical="center" textRotation="90"/>
    </xf>
    <xf numFmtId="49" fontId="6" fillId="0" borderId="6" xfId="0" applyNumberFormat="1" applyFont="1" applyBorder="1" applyAlignment="1">
      <alignment vertical="center" textRotation="90"/>
    </xf>
    <xf numFmtId="49" fontId="6" fillId="0" borderId="22" xfId="0" applyNumberFormat="1" applyFont="1" applyBorder="1" applyAlignment="1">
      <alignment horizontal="center" vertical="center" textRotation="90"/>
    </xf>
    <xf numFmtId="49" fontId="2" fillId="0" borderId="13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0" fontId="7" fillId="0" borderId="11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2" fontId="6" fillId="0" borderId="26" xfId="0" applyNumberFormat="1" applyFont="1" applyBorder="1" applyAlignment="1">
      <alignment horizontal="center" vertical="center"/>
    </xf>
    <xf numFmtId="0" fontId="7" fillId="0" borderId="26" xfId="0" applyNumberFormat="1" applyFont="1" applyBorder="1" applyAlignment="1">
      <alignment horizontal="center" vertical="center"/>
    </xf>
    <xf numFmtId="0" fontId="6" fillId="0" borderId="26" xfId="0" applyNumberFormat="1" applyFont="1" applyBorder="1" applyAlignment="1">
      <alignment horizontal="center" vertical="center"/>
    </xf>
    <xf numFmtId="0" fontId="3" fillId="0" borderId="26" xfId="0" applyNumberFormat="1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0" fontId="4" fillId="0" borderId="26" xfId="0" applyFont="1" applyBorder="1"/>
    <xf numFmtId="49" fontId="2" fillId="0" borderId="26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/>
    <xf numFmtId="0" fontId="2" fillId="0" borderId="30" xfId="0" applyNumberFormat="1" applyFont="1" applyBorder="1"/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 textRotation="90" wrapText="1"/>
    </xf>
    <xf numFmtId="49" fontId="2" fillId="0" borderId="29" xfId="0" applyNumberFormat="1" applyFont="1" applyBorder="1" applyAlignment="1">
      <alignment horizontal="center" textRotation="90" wrapText="1"/>
    </xf>
    <xf numFmtId="49" fontId="2" fillId="0" borderId="16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textRotation="90" wrapText="1"/>
    </xf>
    <xf numFmtId="49" fontId="2" fillId="0" borderId="28" xfId="0" applyNumberFormat="1" applyFont="1" applyBorder="1" applyAlignment="1">
      <alignment horizontal="center" textRotation="90" wrapText="1"/>
    </xf>
    <xf numFmtId="49" fontId="2" fillId="0" borderId="15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left" vertical="center"/>
    </xf>
    <xf numFmtId="0" fontId="4" fillId="0" borderId="2" xfId="0" applyNumberFormat="1" applyFont="1" applyBorder="1" applyAlignment="1">
      <alignment horizontal="center" wrapText="1"/>
    </xf>
    <xf numFmtId="0" fontId="4" fillId="0" borderId="3" xfId="0" applyNumberFormat="1" applyFont="1" applyBorder="1" applyAlignment="1">
      <alignment horizontal="center" wrapText="1"/>
    </xf>
    <xf numFmtId="0" fontId="4" fillId="0" borderId="4" xfId="0" applyNumberFormat="1" applyFont="1" applyBorder="1" applyAlignment="1">
      <alignment horizontal="center" wrapText="1"/>
    </xf>
    <xf numFmtId="0" fontId="5" fillId="0" borderId="5" xfId="0" applyNumberFormat="1" applyFont="1" applyBorder="1" applyAlignment="1">
      <alignment horizontal="center" vertical="center" textRotation="90"/>
    </xf>
    <xf numFmtId="49" fontId="5" fillId="0" borderId="6" xfId="0" applyNumberFormat="1" applyFont="1" applyBorder="1" applyAlignment="1">
      <alignment horizontal="center" vertical="center" textRotation="90"/>
    </xf>
    <xf numFmtId="49" fontId="2" fillId="0" borderId="6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 textRotation="90"/>
    </xf>
    <xf numFmtId="49" fontId="9" fillId="0" borderId="15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right"/>
    </xf>
    <xf numFmtId="49" fontId="5" fillId="0" borderId="13" xfId="0" applyNumberFormat="1" applyFont="1" applyBorder="1" applyAlignment="1">
      <alignment horizontal="center" vertical="center" textRotation="90"/>
    </xf>
    <xf numFmtId="49" fontId="5" fillId="0" borderId="14" xfId="0" applyNumberFormat="1" applyFont="1" applyBorder="1" applyAlignment="1">
      <alignment horizontal="center" vertical="center" textRotation="90"/>
    </xf>
    <xf numFmtId="49" fontId="5" fillId="0" borderId="11" xfId="0" applyNumberFormat="1" applyFont="1" applyBorder="1" applyAlignment="1">
      <alignment horizontal="center" vertical="center" textRotation="90"/>
    </xf>
    <xf numFmtId="49" fontId="5" fillId="0" borderId="12" xfId="0" applyNumberFormat="1" applyFont="1" applyBorder="1" applyAlignment="1">
      <alignment horizontal="center" vertical="center" textRotation="90"/>
    </xf>
    <xf numFmtId="49" fontId="2" fillId="0" borderId="0" xfId="0" applyNumberFormat="1" applyFont="1" applyFill="1"/>
    <xf numFmtId="0" fontId="1" fillId="0" borderId="0" xfId="0" applyNumberFormat="1" applyFont="1" applyFill="1"/>
    <xf numFmtId="49" fontId="1" fillId="0" borderId="0" xfId="0" applyNumberFormat="1" applyFont="1" applyFill="1"/>
    <xf numFmtId="0" fontId="2" fillId="0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O34"/>
  <sheetViews>
    <sheetView tabSelected="1" topLeftCell="AI13" zoomScale="110" zoomScaleNormal="110" workbookViewId="0">
      <selection activeCell="BI20" sqref="BI20"/>
    </sheetView>
  </sheetViews>
  <sheetFormatPr defaultRowHeight="15" x14ac:dyDescent="0.2"/>
  <cols>
    <col min="1" max="1" width="2" style="2" customWidth="1"/>
    <col min="2" max="2" width="3" style="2" customWidth="1"/>
    <col min="3" max="53" width="2.7109375" style="2" customWidth="1"/>
    <col min="54" max="54" width="3.7109375" style="8" customWidth="1"/>
    <col min="55" max="59" width="3.7109375" style="5" customWidth="1"/>
    <col min="60" max="62" width="6.140625" style="2" customWidth="1"/>
    <col min="63" max="63" width="6.5703125" style="2" customWidth="1"/>
    <col min="64" max="64" width="6.85546875" style="2" customWidth="1"/>
    <col min="65" max="65" width="6.28515625" style="2" customWidth="1"/>
    <col min="66" max="66" width="8.28515625" style="2" customWidth="1"/>
    <col min="67" max="16384" width="9.140625" style="2"/>
  </cols>
  <sheetData>
    <row r="3" spans="2:67" x14ac:dyDescent="0.2">
      <c r="B3" s="23" t="s">
        <v>38</v>
      </c>
      <c r="AV3" s="2" t="s">
        <v>41</v>
      </c>
    </row>
    <row r="4" spans="2:67" x14ac:dyDescent="0.2">
      <c r="B4" s="23" t="s">
        <v>39</v>
      </c>
      <c r="AV4" s="2" t="s">
        <v>43</v>
      </c>
    </row>
    <row r="5" spans="2:67" x14ac:dyDescent="0.2">
      <c r="B5" s="23" t="s">
        <v>40</v>
      </c>
      <c r="AV5" s="2" t="s">
        <v>42</v>
      </c>
    </row>
    <row r="6" spans="2:67" x14ac:dyDescent="0.2">
      <c r="B6" s="114" t="s">
        <v>94</v>
      </c>
      <c r="C6" s="111"/>
      <c r="D6" s="111"/>
      <c r="E6" s="111"/>
      <c r="F6" s="111"/>
      <c r="G6" s="111"/>
      <c r="H6" s="111"/>
      <c r="I6" s="111"/>
      <c r="J6" s="111"/>
      <c r="AV6" s="111" t="s">
        <v>93</v>
      </c>
      <c r="AW6" s="111"/>
      <c r="AX6" s="111"/>
      <c r="AY6" s="111"/>
      <c r="AZ6" s="111"/>
      <c r="BA6" s="111"/>
      <c r="BB6" s="112"/>
      <c r="BC6" s="113"/>
    </row>
    <row r="7" spans="2:67" x14ac:dyDescent="0.2">
      <c r="B7" s="1"/>
    </row>
    <row r="8" spans="2:67" x14ac:dyDescent="0.2">
      <c r="B8" s="1"/>
      <c r="AV8" s="88"/>
      <c r="AW8" s="88"/>
      <c r="AX8" s="88"/>
      <c r="AY8" s="88"/>
      <c r="AZ8" s="88"/>
      <c r="BA8" s="88"/>
      <c r="BB8" s="88"/>
      <c r="BC8" s="89" t="s">
        <v>59</v>
      </c>
      <c r="BD8" s="89"/>
      <c r="BE8" s="89"/>
      <c r="BF8" s="89"/>
      <c r="BG8" s="89"/>
    </row>
    <row r="9" spans="2:67" x14ac:dyDescent="0.2">
      <c r="B9" s="1"/>
    </row>
    <row r="10" spans="2:67" ht="40.5" customHeight="1" x14ac:dyDescent="0.2">
      <c r="B10" s="1"/>
      <c r="L10" s="99" t="s">
        <v>47</v>
      </c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V10" s="90" t="s">
        <v>60</v>
      </c>
      <c r="AW10" s="90"/>
      <c r="AX10" s="90"/>
      <c r="AY10" s="90"/>
      <c r="AZ10" s="90"/>
      <c r="BA10" s="90"/>
      <c r="BB10" s="90"/>
      <c r="BC10" s="90"/>
      <c r="BD10" s="90"/>
      <c r="BE10" s="90"/>
      <c r="BF10" s="90"/>
    </row>
    <row r="11" spans="2:67" ht="17.25" customHeight="1" x14ac:dyDescent="0.2">
      <c r="B11" s="1"/>
      <c r="L11" s="99" t="s">
        <v>62</v>
      </c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</row>
    <row r="12" spans="2:67" ht="17.25" customHeight="1" x14ac:dyDescent="0.2">
      <c r="B12" s="1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V12" s="91" t="s">
        <v>61</v>
      </c>
      <c r="AW12" s="91"/>
      <c r="AX12" s="91"/>
      <c r="AY12" s="91"/>
      <c r="AZ12" s="91"/>
      <c r="BA12" s="91"/>
      <c r="BB12" s="91"/>
      <c r="BC12" s="91"/>
      <c r="BD12" s="91"/>
      <c r="BE12" s="91"/>
      <c r="BF12" s="91"/>
    </row>
    <row r="13" spans="2:67" ht="15.75" thickBot="1" x14ac:dyDescent="0.25">
      <c r="B13" s="1"/>
    </row>
    <row r="14" spans="2:67" ht="42" customHeight="1" x14ac:dyDescent="0.2">
      <c r="B14" s="101" t="s">
        <v>69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3"/>
      <c r="BB14" s="93" t="s">
        <v>0</v>
      </c>
      <c r="BC14" s="94"/>
      <c r="BD14" s="94"/>
      <c r="BE14" s="94"/>
      <c r="BF14" s="94"/>
      <c r="BG14" s="95"/>
      <c r="BH14" s="86" t="s">
        <v>70</v>
      </c>
      <c r="BI14" s="77" t="s">
        <v>74</v>
      </c>
      <c r="BJ14" s="77" t="s">
        <v>71</v>
      </c>
      <c r="BK14" s="77" t="s">
        <v>75</v>
      </c>
      <c r="BL14" s="77" t="s">
        <v>51</v>
      </c>
      <c r="BM14" s="77" t="s">
        <v>72</v>
      </c>
      <c r="BN14" s="75" t="s">
        <v>52</v>
      </c>
      <c r="BO14" s="77" t="s">
        <v>73</v>
      </c>
    </row>
    <row r="15" spans="2:67" ht="18" customHeight="1" x14ac:dyDescent="0.2">
      <c r="B15" s="107" t="s">
        <v>13</v>
      </c>
      <c r="C15" s="98" t="s">
        <v>15</v>
      </c>
      <c r="D15" s="98"/>
      <c r="E15" s="98"/>
      <c r="F15" s="98"/>
      <c r="G15" s="82" t="s">
        <v>16</v>
      </c>
      <c r="H15" s="83"/>
      <c r="I15" s="83"/>
      <c r="J15" s="84"/>
      <c r="K15" s="109" t="s">
        <v>77</v>
      </c>
      <c r="L15" s="79" t="s">
        <v>17</v>
      </c>
      <c r="M15" s="80"/>
      <c r="N15" s="80"/>
      <c r="O15" s="81"/>
      <c r="P15" s="82" t="s">
        <v>18</v>
      </c>
      <c r="Q15" s="83"/>
      <c r="R15" s="83"/>
      <c r="S15" s="84"/>
      <c r="T15" s="98" t="s">
        <v>20</v>
      </c>
      <c r="U15" s="98"/>
      <c r="V15" s="98"/>
      <c r="W15" s="98"/>
      <c r="X15" s="79" t="s">
        <v>21</v>
      </c>
      <c r="Y15" s="80"/>
      <c r="Z15" s="80"/>
      <c r="AA15" s="81"/>
      <c r="AB15" s="82" t="s">
        <v>22</v>
      </c>
      <c r="AC15" s="83"/>
      <c r="AD15" s="83"/>
      <c r="AE15" s="83"/>
      <c r="AF15" s="83" t="s">
        <v>23</v>
      </c>
      <c r="AG15" s="83"/>
      <c r="AH15" s="83"/>
      <c r="AI15" s="83"/>
      <c r="AJ15" s="84"/>
      <c r="AK15" s="98" t="s">
        <v>28</v>
      </c>
      <c r="AL15" s="98"/>
      <c r="AM15" s="98"/>
      <c r="AN15" s="98"/>
      <c r="AO15" s="98" t="s">
        <v>29</v>
      </c>
      <c r="AP15" s="98"/>
      <c r="AQ15" s="98"/>
      <c r="AR15" s="98"/>
      <c r="AS15" s="79" t="s">
        <v>30</v>
      </c>
      <c r="AT15" s="80"/>
      <c r="AU15" s="80"/>
      <c r="AV15" s="81"/>
      <c r="AW15" s="82" t="s">
        <v>31</v>
      </c>
      <c r="AX15" s="83"/>
      <c r="AY15" s="83"/>
      <c r="AZ15" s="83"/>
      <c r="BA15" s="85"/>
      <c r="BB15" s="96" t="s">
        <v>1</v>
      </c>
      <c r="BC15" s="97" t="s">
        <v>2</v>
      </c>
      <c r="BD15" s="97" t="s">
        <v>3</v>
      </c>
      <c r="BE15" s="97" t="s">
        <v>4</v>
      </c>
      <c r="BF15" s="97" t="s">
        <v>5</v>
      </c>
      <c r="BG15" s="104" t="s">
        <v>6</v>
      </c>
      <c r="BH15" s="87"/>
      <c r="BI15" s="78"/>
      <c r="BJ15" s="78"/>
      <c r="BK15" s="78"/>
      <c r="BL15" s="78"/>
      <c r="BM15" s="78"/>
      <c r="BN15" s="76"/>
      <c r="BO15" s="78"/>
    </row>
    <row r="16" spans="2:67" ht="96" customHeight="1" x14ac:dyDescent="0.2">
      <c r="B16" s="108"/>
      <c r="C16" s="9" t="s">
        <v>63</v>
      </c>
      <c r="D16" s="9" t="s">
        <v>55</v>
      </c>
      <c r="E16" s="9" t="s">
        <v>7</v>
      </c>
      <c r="F16" s="9" t="s">
        <v>64</v>
      </c>
      <c r="G16" s="36" t="s">
        <v>65</v>
      </c>
      <c r="H16" s="9" t="s">
        <v>66</v>
      </c>
      <c r="I16" s="9" t="s">
        <v>67</v>
      </c>
      <c r="J16" s="9" t="s">
        <v>68</v>
      </c>
      <c r="K16" s="110"/>
      <c r="L16" s="9" t="s">
        <v>78</v>
      </c>
      <c r="M16" s="9" t="s">
        <v>53</v>
      </c>
      <c r="N16" s="9" t="s">
        <v>54</v>
      </c>
      <c r="O16" s="35" t="s">
        <v>79</v>
      </c>
      <c r="P16" s="31" t="s">
        <v>80</v>
      </c>
      <c r="Q16" s="31" t="s">
        <v>55</v>
      </c>
      <c r="R16" s="31" t="s">
        <v>7</v>
      </c>
      <c r="S16" s="35" t="s">
        <v>81</v>
      </c>
      <c r="T16" s="9" t="s">
        <v>82</v>
      </c>
      <c r="U16" s="9" t="s">
        <v>83</v>
      </c>
      <c r="V16" s="9" t="s">
        <v>14</v>
      </c>
      <c r="W16" s="9" t="s">
        <v>84</v>
      </c>
      <c r="X16" s="36" t="s">
        <v>85</v>
      </c>
      <c r="Y16" s="9" t="s">
        <v>19</v>
      </c>
      <c r="Z16" s="9" t="s">
        <v>8</v>
      </c>
      <c r="AA16" s="9" t="s">
        <v>86</v>
      </c>
      <c r="AB16" s="36" t="s">
        <v>85</v>
      </c>
      <c r="AC16" s="9" t="s">
        <v>19</v>
      </c>
      <c r="AD16" s="9" t="s">
        <v>87</v>
      </c>
      <c r="AE16" s="32" t="s">
        <v>88</v>
      </c>
      <c r="AF16" s="9" t="s">
        <v>89</v>
      </c>
      <c r="AG16" s="9" t="s">
        <v>66</v>
      </c>
      <c r="AH16" s="9" t="s">
        <v>67</v>
      </c>
      <c r="AI16" s="9" t="s">
        <v>76</v>
      </c>
      <c r="AJ16" s="9" t="s">
        <v>90</v>
      </c>
      <c r="AK16" s="10" t="s">
        <v>48</v>
      </c>
      <c r="AL16" s="10" t="s">
        <v>49</v>
      </c>
      <c r="AM16" s="10" t="s">
        <v>50</v>
      </c>
      <c r="AN16" s="10" t="s">
        <v>57</v>
      </c>
      <c r="AO16" s="10" t="s">
        <v>63</v>
      </c>
      <c r="AP16" s="10" t="s">
        <v>55</v>
      </c>
      <c r="AQ16" s="10" t="s">
        <v>7</v>
      </c>
      <c r="AR16" s="10" t="s">
        <v>64</v>
      </c>
      <c r="AS16" s="40" t="s">
        <v>65</v>
      </c>
      <c r="AT16" s="10" t="s">
        <v>66</v>
      </c>
      <c r="AU16" s="10" t="s">
        <v>67</v>
      </c>
      <c r="AV16" s="10" t="s">
        <v>76</v>
      </c>
      <c r="AW16" s="35" t="s">
        <v>91</v>
      </c>
      <c r="AX16" s="39" t="s">
        <v>56</v>
      </c>
      <c r="AY16" s="34" t="s">
        <v>53</v>
      </c>
      <c r="AZ16" s="34" t="s">
        <v>54</v>
      </c>
      <c r="BA16" s="41" t="s">
        <v>92</v>
      </c>
      <c r="BB16" s="96"/>
      <c r="BC16" s="97"/>
      <c r="BD16" s="97"/>
      <c r="BE16" s="97"/>
      <c r="BF16" s="97"/>
      <c r="BG16" s="104"/>
      <c r="BH16" s="87"/>
      <c r="BI16" s="78"/>
      <c r="BJ16" s="78"/>
      <c r="BK16" s="78"/>
      <c r="BL16" s="78"/>
      <c r="BM16" s="78"/>
      <c r="BN16" s="76"/>
      <c r="BO16" s="78"/>
    </row>
    <row r="17" spans="2:67" s="4" customFormat="1" x14ac:dyDescent="0.25">
      <c r="B17" s="11">
        <v>1</v>
      </c>
      <c r="C17" s="37" t="s">
        <v>24</v>
      </c>
      <c r="D17" s="37" t="s">
        <v>24</v>
      </c>
      <c r="E17" s="37" t="s">
        <v>24</v>
      </c>
      <c r="F17" s="37" t="s">
        <v>24</v>
      </c>
      <c r="G17" s="37" t="s">
        <v>24</v>
      </c>
      <c r="H17" s="37" t="s">
        <v>24</v>
      </c>
      <c r="I17" s="37" t="s">
        <v>24</v>
      </c>
      <c r="J17" s="37" t="s">
        <v>24</v>
      </c>
      <c r="K17" s="13" t="s">
        <v>9</v>
      </c>
      <c r="L17" s="37" t="s">
        <v>24</v>
      </c>
      <c r="M17" s="37" t="s">
        <v>24</v>
      </c>
      <c r="N17" s="37" t="s">
        <v>24</v>
      </c>
      <c r="O17" s="37" t="s">
        <v>24</v>
      </c>
      <c r="P17" s="37" t="s">
        <v>24</v>
      </c>
      <c r="Q17" s="37" t="s">
        <v>24</v>
      </c>
      <c r="R17" s="37" t="s">
        <v>24</v>
      </c>
      <c r="S17" s="37">
        <v>1</v>
      </c>
      <c r="T17" s="14" t="s">
        <v>9</v>
      </c>
      <c r="U17" s="37" t="s">
        <v>24</v>
      </c>
      <c r="V17" s="37" t="s">
        <v>24</v>
      </c>
      <c r="W17" s="37" t="s">
        <v>24</v>
      </c>
      <c r="X17" s="37" t="s">
        <v>24</v>
      </c>
      <c r="Y17" s="37" t="s">
        <v>24</v>
      </c>
      <c r="Z17" s="14" t="s">
        <v>9</v>
      </c>
      <c r="AA17" s="37" t="s">
        <v>24</v>
      </c>
      <c r="AB17" s="37" t="s">
        <v>24</v>
      </c>
      <c r="AC17" s="37" t="s">
        <v>24</v>
      </c>
      <c r="AD17" s="37" t="s">
        <v>24</v>
      </c>
      <c r="AE17" s="14" t="s">
        <v>9</v>
      </c>
      <c r="AF17" s="37" t="s">
        <v>24</v>
      </c>
      <c r="AG17" s="37" t="s">
        <v>24</v>
      </c>
      <c r="AH17" s="37" t="s">
        <v>24</v>
      </c>
      <c r="AI17" s="37" t="s">
        <v>24</v>
      </c>
      <c r="AJ17" s="37" t="s">
        <v>24</v>
      </c>
      <c r="AK17" s="37" t="s">
        <v>24</v>
      </c>
      <c r="AL17" s="37" t="s">
        <v>24</v>
      </c>
      <c r="AM17" s="16" t="s">
        <v>46</v>
      </c>
      <c r="AN17" s="16" t="s">
        <v>45</v>
      </c>
      <c r="AO17" s="60" t="s">
        <v>9</v>
      </c>
      <c r="AP17" s="17" t="s">
        <v>9</v>
      </c>
      <c r="AQ17" s="17" t="s">
        <v>9</v>
      </c>
      <c r="AR17" s="17" t="s">
        <v>9</v>
      </c>
      <c r="AS17" s="17" t="s">
        <v>9</v>
      </c>
      <c r="AT17" s="17" t="s">
        <v>9</v>
      </c>
      <c r="AU17" s="17" t="s">
        <v>9</v>
      </c>
      <c r="AV17" s="17" t="s">
        <v>9</v>
      </c>
      <c r="AW17" s="17" t="s">
        <v>9</v>
      </c>
      <c r="AX17" s="27" t="s">
        <v>9</v>
      </c>
      <c r="AY17" s="17" t="s">
        <v>9</v>
      </c>
      <c r="AZ17" s="17" t="s">
        <v>9</v>
      </c>
      <c r="BA17" s="22" t="s">
        <v>9</v>
      </c>
      <c r="BB17" s="21">
        <f>SUM(C17+D17+E17+F17+G17+H17+I17+J17+L17+M17+N17+O17+P17+Q17+R17+S17+U17+V17+W17+X17+Y17+AA17+AB17+AC17+AD17+AF17+AG17+AH17+AI17+AJ17+AK17+AL17)</f>
        <v>32</v>
      </c>
      <c r="BC17" s="16" t="s">
        <v>24</v>
      </c>
      <c r="BD17" s="16" t="s">
        <v>24</v>
      </c>
      <c r="BE17" s="16" t="s">
        <v>10</v>
      </c>
      <c r="BF17" s="16" t="s">
        <v>32</v>
      </c>
      <c r="BG17" s="18" t="s">
        <v>33</v>
      </c>
      <c r="BH17" s="62">
        <v>7</v>
      </c>
      <c r="BI17" s="61">
        <f>7*32</f>
        <v>224</v>
      </c>
      <c r="BJ17" s="61">
        <v>1</v>
      </c>
      <c r="BK17" s="61">
        <f>1*32</f>
        <v>32</v>
      </c>
      <c r="BL17" s="61">
        <v>7</v>
      </c>
      <c r="BM17" s="61">
        <v>0</v>
      </c>
      <c r="BN17" s="61">
        <f t="shared" ref="BN17:BN24" si="0">SUM(BI17+BK17+BL17+BM17)</f>
        <v>263</v>
      </c>
      <c r="BO17" s="63">
        <f>7/39+8</f>
        <v>8.1794871794871788</v>
      </c>
    </row>
    <row r="18" spans="2:67" s="4" customFormat="1" x14ac:dyDescent="0.25">
      <c r="B18" s="11">
        <v>2</v>
      </c>
      <c r="C18" s="12" t="s">
        <v>24</v>
      </c>
      <c r="D18" s="12" t="s">
        <v>24</v>
      </c>
      <c r="E18" s="12" t="s">
        <v>24</v>
      </c>
      <c r="F18" s="12" t="s">
        <v>24</v>
      </c>
      <c r="G18" s="12" t="s">
        <v>24</v>
      </c>
      <c r="H18" s="12" t="s">
        <v>24</v>
      </c>
      <c r="I18" s="12" t="s">
        <v>24</v>
      </c>
      <c r="J18" s="12" t="s">
        <v>24</v>
      </c>
      <c r="K18" s="13" t="s">
        <v>9</v>
      </c>
      <c r="L18" s="12" t="s">
        <v>24</v>
      </c>
      <c r="M18" s="12" t="s">
        <v>24</v>
      </c>
      <c r="N18" s="12" t="s">
        <v>24</v>
      </c>
      <c r="O18" s="12" t="s">
        <v>24</v>
      </c>
      <c r="P18" s="12" t="s">
        <v>24</v>
      </c>
      <c r="Q18" s="12" t="s">
        <v>24</v>
      </c>
      <c r="R18" s="12" t="s">
        <v>24</v>
      </c>
      <c r="S18" s="37">
        <v>1</v>
      </c>
      <c r="T18" s="14" t="s">
        <v>9</v>
      </c>
      <c r="U18" s="12" t="s">
        <v>24</v>
      </c>
      <c r="V18" s="12" t="s">
        <v>24</v>
      </c>
      <c r="W18" s="12" t="s">
        <v>24</v>
      </c>
      <c r="X18" s="12" t="s">
        <v>24</v>
      </c>
      <c r="Y18" s="12" t="s">
        <v>24</v>
      </c>
      <c r="Z18" s="12" t="s">
        <v>24</v>
      </c>
      <c r="AA18" s="12" t="s">
        <v>24</v>
      </c>
      <c r="AB18" s="12" t="s">
        <v>24</v>
      </c>
      <c r="AC18" s="12" t="s">
        <v>24</v>
      </c>
      <c r="AD18" s="12" t="s">
        <v>24</v>
      </c>
      <c r="AE18" s="15" t="s">
        <v>9</v>
      </c>
      <c r="AF18" s="12" t="s">
        <v>24</v>
      </c>
      <c r="AG18" s="12" t="s">
        <v>24</v>
      </c>
      <c r="AH18" s="12" t="s">
        <v>24</v>
      </c>
      <c r="AI18" s="12" t="s">
        <v>24</v>
      </c>
      <c r="AJ18" s="12" t="s">
        <v>24</v>
      </c>
      <c r="AK18" s="12" t="s">
        <v>24</v>
      </c>
      <c r="AL18" s="12" t="s">
        <v>24</v>
      </c>
      <c r="AM18" s="16" t="s">
        <v>46</v>
      </c>
      <c r="AN18" s="16" t="s">
        <v>45</v>
      </c>
      <c r="AO18" s="60" t="s">
        <v>9</v>
      </c>
      <c r="AP18" s="17" t="s">
        <v>9</v>
      </c>
      <c r="AQ18" s="17" t="s">
        <v>9</v>
      </c>
      <c r="AR18" s="17" t="s">
        <v>9</v>
      </c>
      <c r="AS18" s="17" t="s">
        <v>9</v>
      </c>
      <c r="AT18" s="17" t="s">
        <v>9</v>
      </c>
      <c r="AU18" s="17" t="s">
        <v>9</v>
      </c>
      <c r="AV18" s="17" t="s">
        <v>9</v>
      </c>
      <c r="AW18" s="17" t="s">
        <v>9</v>
      </c>
      <c r="AX18" s="27" t="s">
        <v>9</v>
      </c>
      <c r="AY18" s="17" t="s">
        <v>9</v>
      </c>
      <c r="AZ18" s="17" t="s">
        <v>9</v>
      </c>
      <c r="BA18" s="22" t="s">
        <v>9</v>
      </c>
      <c r="BB18" s="21">
        <f t="shared" ref="BB18:BB24" si="1">SUM(C18+D18+E18+F18+G18+H18+I18+J18+L18+M18+N18+O18+P18+Q18+R18+S18+U18+V18+W18+X18+Y18+Z18+AA18+AB18+AC18+AD18+AF18+AG18+AH18+AI18+AJ18+AK18+AL18)</f>
        <v>33</v>
      </c>
      <c r="BC18" s="16" t="s">
        <v>24</v>
      </c>
      <c r="BD18" s="16" t="s">
        <v>24</v>
      </c>
      <c r="BE18" s="16" t="s">
        <v>10</v>
      </c>
      <c r="BF18" s="16" t="s">
        <v>34</v>
      </c>
      <c r="BG18" s="18" t="s">
        <v>33</v>
      </c>
      <c r="BH18" s="64">
        <v>7</v>
      </c>
      <c r="BI18" s="65">
        <f>7*33</f>
        <v>231</v>
      </c>
      <c r="BJ18" s="65">
        <v>1</v>
      </c>
      <c r="BK18" s="61">
        <f>1*33</f>
        <v>33</v>
      </c>
      <c r="BL18" s="65">
        <v>7</v>
      </c>
      <c r="BM18" s="65">
        <v>0</v>
      </c>
      <c r="BN18" s="61">
        <f t="shared" si="0"/>
        <v>271</v>
      </c>
      <c r="BO18" s="66">
        <f t="shared" ref="BO18:BO19" si="2">7/39+8</f>
        <v>8.1794871794871788</v>
      </c>
    </row>
    <row r="19" spans="2:67" s="4" customFormat="1" x14ac:dyDescent="0.25">
      <c r="B19" s="11">
        <v>3</v>
      </c>
      <c r="C19" s="12" t="s">
        <v>24</v>
      </c>
      <c r="D19" s="12" t="s">
        <v>24</v>
      </c>
      <c r="E19" s="12" t="s">
        <v>24</v>
      </c>
      <c r="F19" s="12" t="s">
        <v>24</v>
      </c>
      <c r="G19" s="12" t="s">
        <v>24</v>
      </c>
      <c r="H19" s="12" t="s">
        <v>24</v>
      </c>
      <c r="I19" s="12" t="s">
        <v>24</v>
      </c>
      <c r="J19" s="12" t="s">
        <v>24</v>
      </c>
      <c r="K19" s="13" t="s">
        <v>9</v>
      </c>
      <c r="L19" s="12" t="s">
        <v>24</v>
      </c>
      <c r="M19" s="12" t="s">
        <v>24</v>
      </c>
      <c r="N19" s="12" t="s">
        <v>24</v>
      </c>
      <c r="O19" s="12" t="s">
        <v>24</v>
      </c>
      <c r="P19" s="12" t="s">
        <v>24</v>
      </c>
      <c r="Q19" s="12" t="s">
        <v>24</v>
      </c>
      <c r="R19" s="12" t="s">
        <v>24</v>
      </c>
      <c r="S19" s="37">
        <v>1</v>
      </c>
      <c r="T19" s="14" t="s">
        <v>9</v>
      </c>
      <c r="U19" s="12" t="s">
        <v>24</v>
      </c>
      <c r="V19" s="12" t="s">
        <v>24</v>
      </c>
      <c r="W19" s="12" t="s">
        <v>24</v>
      </c>
      <c r="X19" s="12" t="s">
        <v>24</v>
      </c>
      <c r="Y19" s="12" t="s">
        <v>24</v>
      </c>
      <c r="Z19" s="12" t="s">
        <v>24</v>
      </c>
      <c r="AA19" s="12" t="s">
        <v>24</v>
      </c>
      <c r="AB19" s="12" t="s">
        <v>24</v>
      </c>
      <c r="AC19" s="12" t="s">
        <v>24</v>
      </c>
      <c r="AD19" s="12" t="s">
        <v>24</v>
      </c>
      <c r="AE19" s="15" t="s">
        <v>9</v>
      </c>
      <c r="AF19" s="12" t="s">
        <v>24</v>
      </c>
      <c r="AG19" s="12" t="s">
        <v>24</v>
      </c>
      <c r="AH19" s="12" t="s">
        <v>24</v>
      </c>
      <c r="AI19" s="12" t="s">
        <v>24</v>
      </c>
      <c r="AJ19" s="12" t="s">
        <v>24</v>
      </c>
      <c r="AK19" s="12" t="s">
        <v>24</v>
      </c>
      <c r="AL19" s="12" t="s">
        <v>24</v>
      </c>
      <c r="AM19" s="16" t="s">
        <v>46</v>
      </c>
      <c r="AN19" s="16" t="s">
        <v>45</v>
      </c>
      <c r="AO19" s="60" t="s">
        <v>9</v>
      </c>
      <c r="AP19" s="17" t="s">
        <v>9</v>
      </c>
      <c r="AQ19" s="17" t="s">
        <v>9</v>
      </c>
      <c r="AR19" s="17" t="s">
        <v>9</v>
      </c>
      <c r="AS19" s="17" t="s">
        <v>9</v>
      </c>
      <c r="AT19" s="17" t="s">
        <v>9</v>
      </c>
      <c r="AU19" s="17" t="s">
        <v>9</v>
      </c>
      <c r="AV19" s="17" t="s">
        <v>9</v>
      </c>
      <c r="AW19" s="17" t="s">
        <v>9</v>
      </c>
      <c r="AX19" s="27" t="s">
        <v>9</v>
      </c>
      <c r="AY19" s="17" t="s">
        <v>9</v>
      </c>
      <c r="AZ19" s="17" t="s">
        <v>9</v>
      </c>
      <c r="BA19" s="22" t="s">
        <v>9</v>
      </c>
      <c r="BB19" s="21">
        <f t="shared" si="1"/>
        <v>33</v>
      </c>
      <c r="BC19" s="16" t="s">
        <v>24</v>
      </c>
      <c r="BD19" s="16" t="s">
        <v>24</v>
      </c>
      <c r="BE19" s="16" t="s">
        <v>10</v>
      </c>
      <c r="BF19" s="16" t="s">
        <v>34</v>
      </c>
      <c r="BG19" s="18" t="s">
        <v>33</v>
      </c>
      <c r="BH19" s="64">
        <v>7</v>
      </c>
      <c r="BI19" s="65">
        <f>7*33</f>
        <v>231</v>
      </c>
      <c r="BJ19" s="65">
        <v>1</v>
      </c>
      <c r="BK19" s="61">
        <f>1*33</f>
        <v>33</v>
      </c>
      <c r="BL19" s="65">
        <v>7</v>
      </c>
      <c r="BM19" s="65">
        <v>0</v>
      </c>
      <c r="BN19" s="61">
        <f t="shared" si="0"/>
        <v>271</v>
      </c>
      <c r="BO19" s="66">
        <f t="shared" si="2"/>
        <v>8.1794871794871788</v>
      </c>
    </row>
    <row r="20" spans="2:67" s="4" customFormat="1" x14ac:dyDescent="0.25">
      <c r="B20" s="11">
        <v>4</v>
      </c>
      <c r="C20" s="12" t="s">
        <v>24</v>
      </c>
      <c r="D20" s="12" t="s">
        <v>24</v>
      </c>
      <c r="E20" s="12" t="s">
        <v>24</v>
      </c>
      <c r="F20" s="12" t="s">
        <v>24</v>
      </c>
      <c r="G20" s="12" t="s">
        <v>24</v>
      </c>
      <c r="H20" s="12" t="s">
        <v>24</v>
      </c>
      <c r="I20" s="12" t="s">
        <v>24</v>
      </c>
      <c r="J20" s="12" t="s">
        <v>24</v>
      </c>
      <c r="K20" s="13" t="s">
        <v>9</v>
      </c>
      <c r="L20" s="12" t="s">
        <v>24</v>
      </c>
      <c r="M20" s="12" t="s">
        <v>24</v>
      </c>
      <c r="N20" s="12" t="s">
        <v>24</v>
      </c>
      <c r="O20" s="12" t="s">
        <v>24</v>
      </c>
      <c r="P20" s="12" t="s">
        <v>24</v>
      </c>
      <c r="Q20" s="12" t="s">
        <v>24</v>
      </c>
      <c r="R20" s="12" t="s">
        <v>24</v>
      </c>
      <c r="S20" s="37">
        <v>1</v>
      </c>
      <c r="T20" s="14" t="s">
        <v>9</v>
      </c>
      <c r="U20" s="12" t="s">
        <v>24</v>
      </c>
      <c r="V20" s="12" t="s">
        <v>24</v>
      </c>
      <c r="W20" s="12" t="s">
        <v>24</v>
      </c>
      <c r="X20" s="12" t="s">
        <v>24</v>
      </c>
      <c r="Y20" s="12" t="s">
        <v>24</v>
      </c>
      <c r="Z20" s="12" t="s">
        <v>24</v>
      </c>
      <c r="AA20" s="12" t="s">
        <v>24</v>
      </c>
      <c r="AB20" s="12" t="s">
        <v>24</v>
      </c>
      <c r="AC20" s="12" t="s">
        <v>24</v>
      </c>
      <c r="AD20" s="12" t="s">
        <v>24</v>
      </c>
      <c r="AE20" s="15" t="s">
        <v>9</v>
      </c>
      <c r="AF20" s="12" t="s">
        <v>24</v>
      </c>
      <c r="AG20" s="12" t="s">
        <v>24</v>
      </c>
      <c r="AH20" s="12" t="s">
        <v>24</v>
      </c>
      <c r="AI20" s="12" t="s">
        <v>24</v>
      </c>
      <c r="AJ20" s="12" t="s">
        <v>24</v>
      </c>
      <c r="AK20" s="12" t="s">
        <v>24</v>
      </c>
      <c r="AL20" s="12" t="s">
        <v>24</v>
      </c>
      <c r="AM20" s="16" t="s">
        <v>46</v>
      </c>
      <c r="AN20" s="16" t="s">
        <v>45</v>
      </c>
      <c r="AO20" s="60" t="s">
        <v>9</v>
      </c>
      <c r="AP20" s="17" t="s">
        <v>9</v>
      </c>
      <c r="AQ20" s="17" t="s">
        <v>9</v>
      </c>
      <c r="AR20" s="17" t="s">
        <v>9</v>
      </c>
      <c r="AS20" s="17" t="s">
        <v>9</v>
      </c>
      <c r="AT20" s="17" t="s">
        <v>9</v>
      </c>
      <c r="AU20" s="17" t="s">
        <v>9</v>
      </c>
      <c r="AV20" s="17" t="s">
        <v>9</v>
      </c>
      <c r="AW20" s="17" t="s">
        <v>9</v>
      </c>
      <c r="AX20" s="27" t="s">
        <v>9</v>
      </c>
      <c r="AY20" s="17" t="s">
        <v>9</v>
      </c>
      <c r="AZ20" s="17" t="s">
        <v>9</v>
      </c>
      <c r="BA20" s="22" t="s">
        <v>9</v>
      </c>
      <c r="BB20" s="21">
        <f t="shared" si="1"/>
        <v>33</v>
      </c>
      <c r="BC20" s="16" t="s">
        <v>24</v>
      </c>
      <c r="BD20" s="16" t="s">
        <v>24</v>
      </c>
      <c r="BE20" s="16" t="s">
        <v>10</v>
      </c>
      <c r="BF20" s="16" t="s">
        <v>34</v>
      </c>
      <c r="BG20" s="18" t="s">
        <v>33</v>
      </c>
      <c r="BH20" s="64">
        <v>9</v>
      </c>
      <c r="BI20" s="65">
        <f>9*33</f>
        <v>297</v>
      </c>
      <c r="BJ20" s="65">
        <v>2</v>
      </c>
      <c r="BK20" s="65">
        <f>2*33</f>
        <v>66</v>
      </c>
      <c r="BL20" s="65">
        <v>18</v>
      </c>
      <c r="BM20" s="65">
        <v>28</v>
      </c>
      <c r="BN20" s="61">
        <f t="shared" si="0"/>
        <v>409</v>
      </c>
      <c r="BO20" s="66">
        <f>18/39+28/39+11</f>
        <v>12.179487179487179</v>
      </c>
    </row>
    <row r="21" spans="2:67" s="4" customFormat="1" x14ac:dyDescent="0.25">
      <c r="B21" s="11">
        <v>5</v>
      </c>
      <c r="C21" s="12" t="s">
        <v>24</v>
      </c>
      <c r="D21" s="12" t="s">
        <v>24</v>
      </c>
      <c r="E21" s="12" t="s">
        <v>24</v>
      </c>
      <c r="F21" s="12" t="s">
        <v>24</v>
      </c>
      <c r="G21" s="12" t="s">
        <v>24</v>
      </c>
      <c r="H21" s="12" t="s">
        <v>24</v>
      </c>
      <c r="I21" s="12" t="s">
        <v>24</v>
      </c>
      <c r="J21" s="12" t="s">
        <v>24</v>
      </c>
      <c r="K21" s="13" t="s">
        <v>9</v>
      </c>
      <c r="L21" s="12" t="s">
        <v>24</v>
      </c>
      <c r="M21" s="12" t="s">
        <v>24</v>
      </c>
      <c r="N21" s="12" t="s">
        <v>24</v>
      </c>
      <c r="O21" s="12" t="s">
        <v>24</v>
      </c>
      <c r="P21" s="12" t="s">
        <v>24</v>
      </c>
      <c r="Q21" s="12" t="s">
        <v>24</v>
      </c>
      <c r="R21" s="12" t="s">
        <v>24</v>
      </c>
      <c r="S21" s="37">
        <v>1</v>
      </c>
      <c r="T21" s="14" t="s">
        <v>9</v>
      </c>
      <c r="U21" s="12" t="s">
        <v>24</v>
      </c>
      <c r="V21" s="12" t="s">
        <v>24</v>
      </c>
      <c r="W21" s="12" t="s">
        <v>24</v>
      </c>
      <c r="X21" s="12" t="s">
        <v>24</v>
      </c>
      <c r="Y21" s="12" t="s">
        <v>24</v>
      </c>
      <c r="Z21" s="12" t="s">
        <v>24</v>
      </c>
      <c r="AA21" s="12" t="s">
        <v>24</v>
      </c>
      <c r="AB21" s="12" t="s">
        <v>24</v>
      </c>
      <c r="AC21" s="12" t="s">
        <v>24</v>
      </c>
      <c r="AD21" s="12" t="s">
        <v>24</v>
      </c>
      <c r="AE21" s="15" t="s">
        <v>9</v>
      </c>
      <c r="AF21" s="12" t="s">
        <v>24</v>
      </c>
      <c r="AG21" s="12" t="s">
        <v>24</v>
      </c>
      <c r="AH21" s="12" t="s">
        <v>24</v>
      </c>
      <c r="AI21" s="12" t="s">
        <v>24</v>
      </c>
      <c r="AJ21" s="12" t="s">
        <v>24</v>
      </c>
      <c r="AK21" s="12" t="s">
        <v>24</v>
      </c>
      <c r="AL21" s="12" t="s">
        <v>24</v>
      </c>
      <c r="AM21" s="16" t="s">
        <v>46</v>
      </c>
      <c r="AN21" s="16" t="s">
        <v>45</v>
      </c>
      <c r="AO21" s="60" t="s">
        <v>9</v>
      </c>
      <c r="AP21" s="17" t="s">
        <v>9</v>
      </c>
      <c r="AQ21" s="17" t="s">
        <v>9</v>
      </c>
      <c r="AR21" s="17" t="s">
        <v>9</v>
      </c>
      <c r="AS21" s="17" t="s">
        <v>9</v>
      </c>
      <c r="AT21" s="17" t="s">
        <v>9</v>
      </c>
      <c r="AU21" s="17" t="s">
        <v>9</v>
      </c>
      <c r="AV21" s="17" t="s">
        <v>9</v>
      </c>
      <c r="AW21" s="17" t="s">
        <v>9</v>
      </c>
      <c r="AX21" s="27" t="s">
        <v>9</v>
      </c>
      <c r="AY21" s="17" t="s">
        <v>9</v>
      </c>
      <c r="AZ21" s="17" t="s">
        <v>9</v>
      </c>
      <c r="BA21" s="22" t="s">
        <v>9</v>
      </c>
      <c r="BB21" s="21">
        <f t="shared" si="1"/>
        <v>33</v>
      </c>
      <c r="BC21" s="16" t="s">
        <v>24</v>
      </c>
      <c r="BD21" s="16" t="s">
        <v>24</v>
      </c>
      <c r="BE21" s="16" t="s">
        <v>10</v>
      </c>
      <c r="BF21" s="16" t="s">
        <v>34</v>
      </c>
      <c r="BG21" s="18" t="s">
        <v>33</v>
      </c>
      <c r="BH21" s="64">
        <v>9</v>
      </c>
      <c r="BI21" s="65">
        <f>9*33</f>
        <v>297</v>
      </c>
      <c r="BJ21" s="65">
        <v>2</v>
      </c>
      <c r="BK21" s="65">
        <f t="shared" ref="BK21:BK24" si="3">2*33</f>
        <v>66</v>
      </c>
      <c r="BL21" s="65">
        <v>18</v>
      </c>
      <c r="BM21" s="65">
        <v>28</v>
      </c>
      <c r="BN21" s="61">
        <f t="shared" si="0"/>
        <v>409</v>
      </c>
      <c r="BO21" s="66">
        <f t="shared" ref="BO21:BO22" si="4">18/39+28/39+11</f>
        <v>12.179487179487179</v>
      </c>
    </row>
    <row r="22" spans="2:67" s="4" customFormat="1" x14ac:dyDescent="0.25">
      <c r="B22" s="11">
        <v>6</v>
      </c>
      <c r="C22" s="12" t="s">
        <v>24</v>
      </c>
      <c r="D22" s="12" t="s">
        <v>24</v>
      </c>
      <c r="E22" s="12" t="s">
        <v>24</v>
      </c>
      <c r="F22" s="12" t="s">
        <v>24</v>
      </c>
      <c r="G22" s="12" t="s">
        <v>24</v>
      </c>
      <c r="H22" s="12" t="s">
        <v>24</v>
      </c>
      <c r="I22" s="12" t="s">
        <v>24</v>
      </c>
      <c r="J22" s="12" t="s">
        <v>24</v>
      </c>
      <c r="K22" s="13" t="s">
        <v>9</v>
      </c>
      <c r="L22" s="12" t="s">
        <v>24</v>
      </c>
      <c r="M22" s="12" t="s">
        <v>24</v>
      </c>
      <c r="N22" s="12" t="s">
        <v>24</v>
      </c>
      <c r="O22" s="12" t="s">
        <v>24</v>
      </c>
      <c r="P22" s="12" t="s">
        <v>24</v>
      </c>
      <c r="Q22" s="12" t="s">
        <v>24</v>
      </c>
      <c r="R22" s="12" t="s">
        <v>24</v>
      </c>
      <c r="S22" s="37">
        <v>1</v>
      </c>
      <c r="T22" s="14" t="s">
        <v>9</v>
      </c>
      <c r="U22" s="12" t="s">
        <v>24</v>
      </c>
      <c r="V22" s="12" t="s">
        <v>24</v>
      </c>
      <c r="W22" s="12" t="s">
        <v>24</v>
      </c>
      <c r="X22" s="12" t="s">
        <v>24</v>
      </c>
      <c r="Y22" s="12" t="s">
        <v>24</v>
      </c>
      <c r="Z22" s="12" t="s">
        <v>24</v>
      </c>
      <c r="AA22" s="12" t="s">
        <v>24</v>
      </c>
      <c r="AB22" s="12" t="s">
        <v>24</v>
      </c>
      <c r="AC22" s="12" t="s">
        <v>24</v>
      </c>
      <c r="AD22" s="12" t="s">
        <v>24</v>
      </c>
      <c r="AE22" s="15" t="s">
        <v>9</v>
      </c>
      <c r="AF22" s="12" t="s">
        <v>24</v>
      </c>
      <c r="AG22" s="12" t="s">
        <v>24</v>
      </c>
      <c r="AH22" s="12" t="s">
        <v>24</v>
      </c>
      <c r="AI22" s="12" t="s">
        <v>24</v>
      </c>
      <c r="AJ22" s="12" t="s">
        <v>24</v>
      </c>
      <c r="AK22" s="12" t="s">
        <v>24</v>
      </c>
      <c r="AL22" s="12" t="s">
        <v>24</v>
      </c>
      <c r="AM22" s="16" t="s">
        <v>46</v>
      </c>
      <c r="AN22" s="16" t="s">
        <v>45</v>
      </c>
      <c r="AO22" s="60" t="s">
        <v>9</v>
      </c>
      <c r="AP22" s="17" t="s">
        <v>9</v>
      </c>
      <c r="AQ22" s="17" t="s">
        <v>9</v>
      </c>
      <c r="AR22" s="17" t="s">
        <v>9</v>
      </c>
      <c r="AS22" s="17" t="s">
        <v>9</v>
      </c>
      <c r="AT22" s="17" t="s">
        <v>9</v>
      </c>
      <c r="AU22" s="17" t="s">
        <v>9</v>
      </c>
      <c r="AV22" s="17" t="s">
        <v>9</v>
      </c>
      <c r="AW22" s="17" t="s">
        <v>9</v>
      </c>
      <c r="AX22" s="27" t="s">
        <v>9</v>
      </c>
      <c r="AY22" s="17" t="s">
        <v>9</v>
      </c>
      <c r="AZ22" s="17" t="s">
        <v>9</v>
      </c>
      <c r="BA22" s="22" t="s">
        <v>9</v>
      </c>
      <c r="BB22" s="21">
        <f t="shared" si="1"/>
        <v>33</v>
      </c>
      <c r="BC22" s="16" t="s">
        <v>24</v>
      </c>
      <c r="BD22" s="16" t="s">
        <v>24</v>
      </c>
      <c r="BE22" s="16" t="s">
        <v>10</v>
      </c>
      <c r="BF22" s="16" t="s">
        <v>34</v>
      </c>
      <c r="BG22" s="18" t="s">
        <v>33</v>
      </c>
      <c r="BH22" s="64">
        <v>9</v>
      </c>
      <c r="BI22" s="65">
        <f>9*33</f>
        <v>297</v>
      </c>
      <c r="BJ22" s="65">
        <v>2</v>
      </c>
      <c r="BK22" s="65">
        <f t="shared" si="3"/>
        <v>66</v>
      </c>
      <c r="BL22" s="65">
        <v>18</v>
      </c>
      <c r="BM22" s="65">
        <v>28</v>
      </c>
      <c r="BN22" s="61">
        <f t="shared" si="0"/>
        <v>409</v>
      </c>
      <c r="BO22" s="66">
        <f t="shared" si="4"/>
        <v>12.179487179487179</v>
      </c>
    </row>
    <row r="23" spans="2:67" s="4" customFormat="1" ht="15.75" thickBot="1" x14ac:dyDescent="0.3">
      <c r="B23" s="42">
        <v>7</v>
      </c>
      <c r="C23" s="43" t="s">
        <v>24</v>
      </c>
      <c r="D23" s="43" t="s">
        <v>24</v>
      </c>
      <c r="E23" s="43" t="s">
        <v>24</v>
      </c>
      <c r="F23" s="43" t="s">
        <v>24</v>
      </c>
      <c r="G23" s="43" t="s">
        <v>24</v>
      </c>
      <c r="H23" s="43" t="s">
        <v>24</v>
      </c>
      <c r="I23" s="43" t="s">
        <v>24</v>
      </c>
      <c r="J23" s="43" t="s">
        <v>24</v>
      </c>
      <c r="K23" s="44" t="s">
        <v>9</v>
      </c>
      <c r="L23" s="43" t="s">
        <v>24</v>
      </c>
      <c r="M23" s="43" t="s">
        <v>24</v>
      </c>
      <c r="N23" s="43" t="s">
        <v>24</v>
      </c>
      <c r="O23" s="43" t="s">
        <v>24</v>
      </c>
      <c r="P23" s="43" t="s">
        <v>24</v>
      </c>
      <c r="Q23" s="43" t="s">
        <v>24</v>
      </c>
      <c r="R23" s="43" t="s">
        <v>24</v>
      </c>
      <c r="S23" s="45">
        <v>1</v>
      </c>
      <c r="T23" s="46" t="s">
        <v>9</v>
      </c>
      <c r="U23" s="43" t="s">
        <v>24</v>
      </c>
      <c r="V23" s="43" t="s">
        <v>24</v>
      </c>
      <c r="W23" s="43" t="s">
        <v>24</v>
      </c>
      <c r="X23" s="43" t="s">
        <v>24</v>
      </c>
      <c r="Y23" s="43" t="s">
        <v>24</v>
      </c>
      <c r="Z23" s="43" t="s">
        <v>24</v>
      </c>
      <c r="AA23" s="43" t="s">
        <v>24</v>
      </c>
      <c r="AB23" s="43" t="s">
        <v>24</v>
      </c>
      <c r="AC23" s="43" t="s">
        <v>24</v>
      </c>
      <c r="AD23" s="43" t="s">
        <v>24</v>
      </c>
      <c r="AE23" s="47" t="s">
        <v>9</v>
      </c>
      <c r="AF23" s="43" t="s">
        <v>24</v>
      </c>
      <c r="AG23" s="43" t="s">
        <v>24</v>
      </c>
      <c r="AH23" s="43" t="s">
        <v>24</v>
      </c>
      <c r="AI23" s="43" t="s">
        <v>24</v>
      </c>
      <c r="AJ23" s="43" t="s">
        <v>24</v>
      </c>
      <c r="AK23" s="43" t="s">
        <v>24</v>
      </c>
      <c r="AL23" s="43" t="s">
        <v>24</v>
      </c>
      <c r="AM23" s="48" t="s">
        <v>46</v>
      </c>
      <c r="AN23" s="48" t="s">
        <v>45</v>
      </c>
      <c r="AO23" s="38" t="s">
        <v>9</v>
      </c>
      <c r="AP23" s="38" t="s">
        <v>9</v>
      </c>
      <c r="AQ23" s="38" t="s">
        <v>9</v>
      </c>
      <c r="AR23" s="38" t="s">
        <v>9</v>
      </c>
      <c r="AS23" s="38" t="s">
        <v>9</v>
      </c>
      <c r="AT23" s="38" t="s">
        <v>9</v>
      </c>
      <c r="AU23" s="38" t="s">
        <v>9</v>
      </c>
      <c r="AV23" s="38" t="s">
        <v>9</v>
      </c>
      <c r="AW23" s="38" t="s">
        <v>9</v>
      </c>
      <c r="AX23" s="38" t="s">
        <v>9</v>
      </c>
      <c r="AY23" s="38" t="s">
        <v>9</v>
      </c>
      <c r="AZ23" s="38" t="s">
        <v>9</v>
      </c>
      <c r="BA23" s="49" t="s">
        <v>9</v>
      </c>
      <c r="BB23" s="21">
        <f t="shared" si="1"/>
        <v>33</v>
      </c>
      <c r="BC23" s="16" t="s">
        <v>24</v>
      </c>
      <c r="BD23" s="16" t="s">
        <v>24</v>
      </c>
      <c r="BE23" s="16" t="s">
        <v>10</v>
      </c>
      <c r="BF23" s="16" t="s">
        <v>34</v>
      </c>
      <c r="BG23" s="18" t="s">
        <v>33</v>
      </c>
      <c r="BH23" s="64">
        <v>10</v>
      </c>
      <c r="BI23" s="65">
        <f>10*33</f>
        <v>330</v>
      </c>
      <c r="BJ23" s="65">
        <v>2</v>
      </c>
      <c r="BK23" s="65">
        <f t="shared" si="3"/>
        <v>66</v>
      </c>
      <c r="BL23" s="65">
        <v>18</v>
      </c>
      <c r="BM23" s="65">
        <v>28</v>
      </c>
      <c r="BN23" s="61">
        <f t="shared" si="0"/>
        <v>442</v>
      </c>
      <c r="BO23" s="66">
        <f>18/39+28/39+12</f>
        <v>13.179487179487179</v>
      </c>
    </row>
    <row r="24" spans="2:67" s="4" customFormat="1" ht="15.75" thickBot="1" x14ac:dyDescent="0.25">
      <c r="B24" s="50">
        <v>8</v>
      </c>
      <c r="C24" s="51" t="s">
        <v>24</v>
      </c>
      <c r="D24" s="51" t="s">
        <v>24</v>
      </c>
      <c r="E24" s="51" t="s">
        <v>24</v>
      </c>
      <c r="F24" s="51" t="s">
        <v>24</v>
      </c>
      <c r="G24" s="51" t="s">
        <v>24</v>
      </c>
      <c r="H24" s="51" t="s">
        <v>24</v>
      </c>
      <c r="I24" s="51" t="s">
        <v>24</v>
      </c>
      <c r="J24" s="51" t="s">
        <v>24</v>
      </c>
      <c r="K24" s="52" t="s">
        <v>9</v>
      </c>
      <c r="L24" s="51" t="s">
        <v>24</v>
      </c>
      <c r="M24" s="51" t="s">
        <v>24</v>
      </c>
      <c r="N24" s="51" t="s">
        <v>24</v>
      </c>
      <c r="O24" s="51" t="s">
        <v>24</v>
      </c>
      <c r="P24" s="51" t="s">
        <v>24</v>
      </c>
      <c r="Q24" s="51" t="s">
        <v>24</v>
      </c>
      <c r="R24" s="51" t="s">
        <v>24</v>
      </c>
      <c r="S24" s="53">
        <v>1</v>
      </c>
      <c r="T24" s="54" t="s">
        <v>9</v>
      </c>
      <c r="U24" s="51" t="s">
        <v>24</v>
      </c>
      <c r="V24" s="51" t="s">
        <v>24</v>
      </c>
      <c r="W24" s="51" t="s">
        <v>24</v>
      </c>
      <c r="X24" s="51" t="s">
        <v>24</v>
      </c>
      <c r="Y24" s="51" t="s">
        <v>24</v>
      </c>
      <c r="Z24" s="51" t="s">
        <v>24</v>
      </c>
      <c r="AA24" s="51" t="s">
        <v>24</v>
      </c>
      <c r="AB24" s="51" t="s">
        <v>24</v>
      </c>
      <c r="AC24" s="51" t="s">
        <v>24</v>
      </c>
      <c r="AD24" s="51" t="s">
        <v>24</v>
      </c>
      <c r="AE24" s="55" t="s">
        <v>9</v>
      </c>
      <c r="AF24" s="51" t="s">
        <v>24</v>
      </c>
      <c r="AG24" s="51" t="s">
        <v>24</v>
      </c>
      <c r="AH24" s="51" t="s">
        <v>24</v>
      </c>
      <c r="AI24" s="51" t="s">
        <v>24</v>
      </c>
      <c r="AJ24" s="51" t="s">
        <v>24</v>
      </c>
      <c r="AK24" s="51" t="s">
        <v>24</v>
      </c>
      <c r="AL24" s="51" t="s">
        <v>24</v>
      </c>
      <c r="AM24" s="56" t="s">
        <v>46</v>
      </c>
      <c r="AN24" s="57" t="s">
        <v>11</v>
      </c>
      <c r="AO24" s="57" t="s">
        <v>11</v>
      </c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9"/>
      <c r="BB24" s="21">
        <f t="shared" si="1"/>
        <v>33</v>
      </c>
      <c r="BC24" s="16" t="s">
        <v>10</v>
      </c>
      <c r="BD24" s="16" t="s">
        <v>24</v>
      </c>
      <c r="BE24" s="16" t="s">
        <v>25</v>
      </c>
      <c r="BF24" s="16" t="s">
        <v>58</v>
      </c>
      <c r="BG24" s="18" t="s">
        <v>35</v>
      </c>
      <c r="BH24" s="67">
        <v>11</v>
      </c>
      <c r="BI24" s="68">
        <f>11*33</f>
        <v>363</v>
      </c>
      <c r="BJ24" s="68">
        <v>2</v>
      </c>
      <c r="BK24" s="65">
        <f t="shared" si="3"/>
        <v>66</v>
      </c>
      <c r="BL24" s="68">
        <v>20</v>
      </c>
      <c r="BM24" s="68">
        <v>28</v>
      </c>
      <c r="BN24" s="61">
        <f t="shared" si="0"/>
        <v>477</v>
      </c>
      <c r="BO24" s="69">
        <f>20/39+28/39+13</f>
        <v>14.23076923076923</v>
      </c>
    </row>
    <row r="25" spans="2:67" ht="16.5" thickBot="1" x14ac:dyDescent="0.3">
      <c r="AH25" s="7"/>
      <c r="AL25" s="6"/>
      <c r="AW25" s="106" t="s">
        <v>12</v>
      </c>
      <c r="AX25" s="106"/>
      <c r="AY25" s="106"/>
      <c r="AZ25" s="106"/>
      <c r="BA25" s="106"/>
      <c r="BB25" s="29">
        <f>SUM(BB17:BB24)</f>
        <v>263</v>
      </c>
      <c r="BC25" s="19" t="s">
        <v>26</v>
      </c>
      <c r="BD25" s="19" t="s">
        <v>27</v>
      </c>
      <c r="BE25" s="19" t="s">
        <v>25</v>
      </c>
      <c r="BF25" s="30">
        <v>124</v>
      </c>
      <c r="BG25" s="20" t="s">
        <v>36</v>
      </c>
      <c r="BH25" s="73">
        <f>BH17+BH18+BH19+BH20+BH21+BH22+BH23+BH24</f>
        <v>69</v>
      </c>
      <c r="BI25" s="72">
        <f>SUM(BI17:BI24)</f>
        <v>2270</v>
      </c>
      <c r="BJ25" s="70">
        <f>SUM(BJ17:BJ24)</f>
        <v>13</v>
      </c>
      <c r="BK25" s="74">
        <f>SUM(BK17:BK24)</f>
        <v>428</v>
      </c>
      <c r="BL25" s="70">
        <f>BL17+BL18+BL19+BL20+BL21+BL22+BL23+BL24</f>
        <v>113</v>
      </c>
      <c r="BM25" s="74">
        <f>BM20+BM21+BM22+BM23+BM24</f>
        <v>140</v>
      </c>
      <c r="BN25" s="70">
        <f t="shared" ref="BN25" si="5">SUM(BK25:BM25)</f>
        <v>681</v>
      </c>
      <c r="BO25" s="71"/>
    </row>
    <row r="27" spans="2:67" ht="18" x14ac:dyDescent="0.25">
      <c r="B27" s="105" t="s">
        <v>44</v>
      </c>
      <c r="C27" s="105"/>
      <c r="D27" s="105"/>
      <c r="E27" s="105"/>
      <c r="F27" s="105"/>
      <c r="G27" s="105"/>
      <c r="H27" s="105"/>
      <c r="I27" s="24"/>
      <c r="J27" s="24"/>
      <c r="K27" s="24"/>
      <c r="L27" s="24"/>
      <c r="BN27" s="6"/>
    </row>
    <row r="28" spans="2:67" ht="18.75" thickBot="1" x14ac:dyDescent="0.3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</row>
    <row r="29" spans="2:67" ht="18.75" thickBot="1" x14ac:dyDescent="0.3">
      <c r="B29" s="25" t="s">
        <v>24</v>
      </c>
      <c r="C29" s="24"/>
      <c r="D29" s="92" t="s">
        <v>1</v>
      </c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25" t="s">
        <v>46</v>
      </c>
      <c r="P29" s="24"/>
      <c r="Q29" s="92" t="s">
        <v>3</v>
      </c>
      <c r="R29" s="92"/>
      <c r="S29" s="92"/>
      <c r="T29" s="92"/>
      <c r="U29" s="92"/>
      <c r="V29" s="92"/>
      <c r="W29" s="92"/>
      <c r="X29" s="92"/>
      <c r="Y29" s="92"/>
      <c r="Z29" s="92"/>
      <c r="AB29" s="25" t="s">
        <v>45</v>
      </c>
      <c r="AC29" s="24"/>
      <c r="AD29" s="92" t="s">
        <v>2</v>
      </c>
      <c r="AE29" s="92"/>
      <c r="AF29" s="92"/>
      <c r="AG29" s="92"/>
      <c r="AH29" s="92"/>
      <c r="AI29" s="92"/>
      <c r="AJ29" s="92"/>
      <c r="AK29" s="92"/>
      <c r="AL29" s="92"/>
      <c r="AM29" s="92"/>
    </row>
    <row r="30" spans="2:67" ht="15.75" thickBot="1" x14ac:dyDescent="0.25"/>
    <row r="31" spans="2:67" ht="18.75" thickBot="1" x14ac:dyDescent="0.3">
      <c r="B31" s="28" t="s">
        <v>11</v>
      </c>
      <c r="C31" s="24"/>
      <c r="D31" s="92" t="s">
        <v>37</v>
      </c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25" t="s">
        <v>9</v>
      </c>
      <c r="P31" s="24"/>
      <c r="Q31" s="92" t="s">
        <v>5</v>
      </c>
      <c r="R31" s="92"/>
      <c r="S31" s="92"/>
      <c r="T31" s="92"/>
      <c r="U31" s="92"/>
      <c r="V31" s="92"/>
      <c r="W31" s="92"/>
      <c r="X31" s="92"/>
      <c r="Y31" s="92"/>
    </row>
    <row r="32" spans="2:67" x14ac:dyDescent="0.2">
      <c r="S32" s="3"/>
    </row>
    <row r="34" spans="18:19" x14ac:dyDescent="0.2">
      <c r="R34" s="26"/>
      <c r="S34" s="26"/>
    </row>
  </sheetData>
  <mergeCells count="43">
    <mergeCell ref="Q29:Z29"/>
    <mergeCell ref="AD29:AM29"/>
    <mergeCell ref="D31:N31"/>
    <mergeCell ref="BG15:BG16"/>
    <mergeCell ref="AO15:AR15"/>
    <mergeCell ref="B27:H27"/>
    <mergeCell ref="G15:J15"/>
    <mergeCell ref="P15:S15"/>
    <mergeCell ref="AS15:AV15"/>
    <mergeCell ref="AW25:BA25"/>
    <mergeCell ref="C15:F15"/>
    <mergeCell ref="T15:W15"/>
    <mergeCell ref="B15:B16"/>
    <mergeCell ref="K15:K16"/>
    <mergeCell ref="AV8:BB8"/>
    <mergeCell ref="BC8:BG8"/>
    <mergeCell ref="AV10:BF11"/>
    <mergeCell ref="AV12:BF12"/>
    <mergeCell ref="Q31:Y31"/>
    <mergeCell ref="BB14:BG14"/>
    <mergeCell ref="BB15:BB16"/>
    <mergeCell ref="BC15:BC16"/>
    <mergeCell ref="BD15:BD16"/>
    <mergeCell ref="BE15:BE16"/>
    <mergeCell ref="AK15:AN15"/>
    <mergeCell ref="BF15:BF16"/>
    <mergeCell ref="L10:AT10"/>
    <mergeCell ref="B14:BA14"/>
    <mergeCell ref="L11:AT11"/>
    <mergeCell ref="D29:N29"/>
    <mergeCell ref="BN14:BN16"/>
    <mergeCell ref="BO14:BO16"/>
    <mergeCell ref="BI14:BI16"/>
    <mergeCell ref="L15:O15"/>
    <mergeCell ref="X15:AA15"/>
    <mergeCell ref="AB15:AE15"/>
    <mergeCell ref="AF15:AJ15"/>
    <mergeCell ref="AW15:BA15"/>
    <mergeCell ref="BH14:BH16"/>
    <mergeCell ref="BJ14:BJ16"/>
    <mergeCell ref="BK14:BK16"/>
    <mergeCell ref="BL14:BL16"/>
    <mergeCell ref="BM14:BM16"/>
  </mergeCells>
  <pageMargins left="0.23958333333333334" right="9.6250000000000002E-2" top="8.7499999999999994E-2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2024-10-07T11:16:52Z</dcterms:modified>
</cp:coreProperties>
</file>