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ЭтаКнига"/>
  <bookViews>
    <workbookView xWindow="-120" yWindow="-120" windowWidth="19440" windowHeight="13176" tabRatio="855" firstSheet="4" activeTab="15"/>
  </bookViews>
  <sheets>
    <sheet name="ПРИВЕТСТВИЕ" sheetId="21" r:id="rId1"/>
    <sheet name="НАВИГАЦИЯ" sheetId="11" r:id="rId2"/>
    <sheet name="1. П МО" sheetId="1" r:id="rId3"/>
    <sheet name="1. П КДУ" sheetId="2" r:id="rId4"/>
    <sheet name="СХЕМА А" sheetId="14" r:id="rId5"/>
    <sheet name="1. П КОЛЛЕКТИВЫ" sheetId="5" r:id="rId6"/>
    <sheet name="2. МТБ" sheetId="3" r:id="rId7"/>
    <sheet name="3. КЛУБ_ФОРМ" sheetId="6" r:id="rId8"/>
    <sheet name="Для вставки" sheetId="4" state="hidden" r:id="rId9"/>
    <sheet name="РАБОЧАЯ Не вскрывать" sheetId="19" state="hidden" r:id="rId10"/>
    <sheet name="3.10 КЛУБ_ФОРМ" sheetId="23" r:id="rId11"/>
    <sheet name="4. КУЛЬТ_МАС_МЕР" sheetId="10" r:id="rId12"/>
    <sheet name="4.8 МЕР оффлайн" sheetId="24" r:id="rId13"/>
    <sheet name="4.9 МЕР онлайн " sheetId="25" r:id="rId14"/>
    <sheet name="5. НАЦ_ПОЛИТИКА" sheetId="17" r:id="rId15"/>
    <sheet name="6. НАУЧ-МЕТОД" sheetId="12" r:id="rId16"/>
    <sheet name="7. ПРОЕКТЫ" sheetId="13" r:id="rId17"/>
    <sheet name="8. ПАРТНЕРЫ" sheetId="18" r:id="rId18"/>
    <sheet name="ПЛАН 2023" sheetId="15" r:id="rId19"/>
    <sheet name="КОНТАКТЫ" sheetId="16" r:id="rId20"/>
    <sheet name="АНАЛИЗ" sheetId="22" r:id="rId21"/>
  </sheets>
  <definedNames>
    <definedName name="_Toc26834424" localSheetId="14">'5. НАЦ_ПОЛИТИКА'!$A$6</definedName>
    <definedName name="_Toc26834435" localSheetId="17">'8. ПАРТНЕРЫ'!$A$5</definedName>
    <definedName name="_Toc27096042" localSheetId="2">'1. П МО'!$A$27</definedName>
    <definedName name="_Toc27493427" localSheetId="11">'4. КУЛЬТ_МАС_МЕР'!$B$6</definedName>
    <definedName name="_Toc27493441" localSheetId="8">'Для вставки'!$A$261</definedName>
    <definedName name="_Toc27493461" localSheetId="18">'ПЛАН 2023'!$A$5</definedName>
    <definedName name="_xlnm._FilterDatabase" localSheetId="3" hidden="1">'1. П КДУ'!$A$9:$R$9</definedName>
    <definedName name="_xlnm._FilterDatabase" localSheetId="5" hidden="1">'1. П КОЛЛЕКТИВЫ'!$A$13:$AH$13</definedName>
    <definedName name="_xlnm._FilterDatabase" localSheetId="14" hidden="1">'5. НАЦ_ПОЛИТИКА'!$A$30:$F$30</definedName>
    <definedName name="_xlnm._FilterDatabase" localSheetId="15" hidden="1">'6. НАУЧ-МЕТОД'!$A$10:$J$10</definedName>
    <definedName name="_xlnm._FilterDatabase" localSheetId="8" hidden="1">'Для вставки'!$A$32:$B$80</definedName>
    <definedName name="_xlnm._FilterDatabase" localSheetId="19" hidden="1">КОНТАКТЫ!$B$7:$G$7</definedName>
    <definedName name="_xlnm._FilterDatabase" localSheetId="18" hidden="1">'ПЛАН 2023'!$A$7:$F$7</definedName>
    <definedName name="аутент">'Для вставки'!$B$116:$B$117</definedName>
    <definedName name="вар_ответов">'Для вставки'!$B$18:$B$19</definedName>
    <definedName name="вар_ответов2">'Для вставки'!$B$22:$B$23</definedName>
    <definedName name="ВИДЫ_ПРОМЫС">'Для вставки'!$B$281:$B$292</definedName>
    <definedName name="возр_кат">'Для вставки'!$B$26:$B$30</definedName>
    <definedName name="глава1_Для_схем">АНАЛИЗ!$A$5</definedName>
    <definedName name="Глава2_Для_схем">АНАЛИЗ!$A$61</definedName>
    <definedName name="Глава3_Для_схем">АНАЛИЗ!$A$93</definedName>
    <definedName name="Глава4_Для_схем">АНАЛИЗ!$A$403</definedName>
    <definedName name="Глава5_Для_схем">АНАЛИЗ!$A$597</definedName>
    <definedName name="год">'Для вставки'!$B$3:$B$15</definedName>
    <definedName name="гранты">'Для вставки'!$B$248:$B$251</definedName>
    <definedName name="ГРАФИКИ__ДИАГРАММЫ._Клубные_формирования">АНАЛИЗ!$A$93</definedName>
    <definedName name="ГРАФИКИ__ДИАГРАММЫ._Культурно_массовые_мероприятия">АНАЛИЗ!$A$403</definedName>
    <definedName name="ГРАФИКИ__ДИАГРАММЫ._Материально_техническая_база">АНАЛИЗ!$A$61</definedName>
    <definedName name="ГРАФИКИ__ДИАГРАММЫ._Научно_методическая_деятельность">АНАЛИЗ!$A$653</definedName>
    <definedName name="ГРАФИКИ__ДИАГРАММЫ._Национальная_политика">АНАЛИЗ!$A$597</definedName>
    <definedName name="ГРАФИКИ__ДИАГРАММЫ._Общая_характеристика_сети_культурно_досуговых_учреждений_МО">АНАЛИЗ!$A$5</definedName>
    <definedName name="ГРАФИКИ__ДИАГРАММЫ._Проектная_деятельность">АНАЛИЗ!$A$678</definedName>
    <definedName name="действие">'Для вставки'!$B$99:$B$101</definedName>
    <definedName name="док_обуч">'Для вставки'!$B$198:$B$201</definedName>
    <definedName name="жанр">'Для вставки'!$B$129:$B$157</definedName>
    <definedName name="жанр_конкурс">'Для вставки'!$B$160:$B$172</definedName>
    <definedName name="_xlnm.Print_Titles" localSheetId="3">'1. П КДУ'!$1:$2</definedName>
    <definedName name="_xlnm.Print_Titles" localSheetId="5">'1. П КОЛЛЕКТИВЫ'!$1:$2</definedName>
    <definedName name="_xlnm.Print_Titles" localSheetId="2">'1. П МО'!$1:$2</definedName>
    <definedName name="засл">'Для вставки'!$B$110:$B$111</definedName>
    <definedName name="инклюзия">'Для вставки'!$B$104:$B$105</definedName>
    <definedName name="инт_ресурс">'Для вставки'!$B$230:$B$238</definedName>
    <definedName name="Ист_финанс">'Для вставки'!$B$91:$B$96</definedName>
    <definedName name="КАТ_НКН">'Для вставки'!$B$294:$B$302</definedName>
    <definedName name="кат_промыс">'Для вставки'!$B$275:$B$278</definedName>
    <definedName name="КДУ_список">'1. П КДУ'!$C$12:$C$30</definedName>
    <definedName name="Коллектив_список">'1. П КОЛЛЕКТИВЫ'!$C$16:$C$116</definedName>
    <definedName name="медиа_партнеры">'Для вставки'!$B$307:$B$311</definedName>
    <definedName name="место_провед">'Для вставки'!$B$204:$B$207</definedName>
    <definedName name="МО">'Для вставки'!$B$33:$B$80</definedName>
    <definedName name="напр_деят">'Для вставки'!$B$267:$B$272</definedName>
    <definedName name="направ_мер">'Для вставки'!$B$217:$B$223</definedName>
    <definedName name="нар_мастер">'Для вставки'!$B$304:$B$305</definedName>
    <definedName name="народный">'Для вставки'!$B$107:$B$108</definedName>
    <definedName name="нац">'Для вставки'!$B$113:$B$114</definedName>
    <definedName name="нп_культура">'Для вставки'!$B$195:$B$196</definedName>
    <definedName name="_xlnm.Print_Area" localSheetId="3">'1. П КДУ'!$A$1:$S$39</definedName>
    <definedName name="_xlnm.Print_Area" localSheetId="5">'1. П КОЛЛЕКТИВЫ'!$A$1:$AH$117</definedName>
    <definedName name="_xlnm.Print_Area" localSheetId="7">'3. КЛУБ_ФОРМ'!$A$1:$AF$101</definedName>
    <definedName name="_xlnm.Print_Area" localSheetId="11">'4. КУЛЬТ_МАС_МЕР'!$A$1:$P$62</definedName>
    <definedName name="_xlnm.Print_Area" localSheetId="14">'5. НАЦ_ПОЛИТИКА'!$A$1:$L$115</definedName>
    <definedName name="_xlnm.Print_Area" localSheetId="16">'7. ПРОЕКТЫ'!$A$1:$K$31</definedName>
    <definedName name="_xlnm.Print_Area" localSheetId="20">АНАЛИЗ!$A$1:$AB$710</definedName>
    <definedName name="откр_закр">'Для вставки'!$B$125:$B$127</definedName>
    <definedName name="ПЛАН">'ПЛАН 2023'!$A$7:$F$28</definedName>
    <definedName name="победа_конкурс">'Для вставки'!$B$174:$B$184</definedName>
    <definedName name="поддержка">'Для вставки'!$B$262:$B$264</definedName>
    <definedName name="программы">'Для вставки'!$B$186:$B$189</definedName>
    <definedName name="проекты">'Для вставки'!$B$240:$B$245</definedName>
    <definedName name="статус">'Для вставки'!$B$210:$B$214</definedName>
    <definedName name="Схема1.1ОРГСТРУКТУРА">'СХЕМА А'!$A$6</definedName>
    <definedName name="Таблица1.1.Общие_сведения_о_КДУ">'1. П МО'!$A$14:$G$24</definedName>
    <definedName name="Таблица1.2.Органы_управления_культуры_МО">'1. П МО'!$A$29:$H$34</definedName>
    <definedName name="Таблица1.3.Информация_КДУ">'1. П КДУ'!$A$9:$R$30</definedName>
    <definedName name="Таблица1.4.КДУ_ликвид">'1. П КДУ'!$A$34:$H$39</definedName>
    <definedName name="Таблица1.5.Информация_КФ">'1. П КОЛЛЕКТИВЫ'!$A$12:$AG$116</definedName>
    <definedName name="Таблица1.6_Ликв_коллективы">'1. П КОЛЛЕКТИВЫ'!#REF!</definedName>
    <definedName name="Таблица2.1.Новые_объекты">'2. МТБ'!$A$10:$D$14</definedName>
    <definedName name="Таблица2.2.Ремонтные_работы">'2. МТБ'!$A$18:$F$23</definedName>
    <definedName name="Таблица2.3.Потребность_в_ремонте">'2. МТБ'!$A$27:$D$40</definedName>
    <definedName name="Таблица2.4.Концертное_оборуд">'2. МТБ'!#REF!</definedName>
    <definedName name="Таблица3.1.Народн_засл_нац_аут" localSheetId="6">'3. КЛУБ_ФОРМ'!$A$10:$G$16</definedName>
    <definedName name="Таблица3.10.Коллективы_победы">'3.10 КЛУБ_ФОРМ'!$A$14:$K$52</definedName>
    <definedName name="Таблица3.11.Гастроли">'3.10 КЛУБ_ФОРМ'!$A$56:$G$78</definedName>
    <definedName name="Таблица3.2.Формирования_по_кат">'3. КЛУБ_ФОРМ'!$L$10:$V$17</definedName>
    <definedName name="Таблица3.3.Коллективы_конкурсы">'3. КЛУБ_ФОРМ'!$A$21:$H$29</definedName>
    <definedName name="Таблица3.4.Коллективы_гранты">'3. КЛУБ_ФОРМ'!$L$21:$P$28</definedName>
    <definedName name="Таблица3.5.КФ_по_жанрамНТ">'3. КЛУБ_ФОРМ'!$A$33:$H$46</definedName>
    <definedName name="Таблица3.6.Форм_НТ_коллективы">'3. КЛУБ_ФОРМ'!$A$50:$AF$59</definedName>
    <definedName name="Таблица3.7.Форм_НТ_участники">'3. КЛУБ_ФОРМ'!$A$63:$AF$72</definedName>
    <definedName name="Таблица3.8.Инкл_НТ_кол">'3. КЛУБ_ФОРМ'!$A$77:$AF$86</definedName>
    <definedName name="Таблица3.9.Инкл_НТ_участники">'3. КЛУБ_ФОРМ'!$A$90:$AF$99</definedName>
    <definedName name="Таблица4.1.Культ_досуг">'4. КУЛЬТ_МАС_МЕР'!$B$11:$N$16</definedName>
    <definedName name="Таблица4.10.Мер_онлайн" localSheetId="6">'4.9 МЕР онлайн '!$A$23:$I$32</definedName>
    <definedName name="Таблица4.10.Онлайн_мероприятия">'4.9 МЕР онлайн '!$E$10:$H$14</definedName>
    <definedName name="Таблица4.11.Мероприятия_онлайн">'4.9 МЕР онлайн '!$A$23:$I$32</definedName>
    <definedName name="Таблица4.2.Инф_просвет">'4. КУЛЬТ_МАС_МЕР'!$B$20:$N$25</definedName>
    <definedName name="Таблица4.3.Мероприятий_всего">'4. КУЛЬТ_МАС_МЕР'!$A$29:$N$34</definedName>
    <definedName name="Таблица4.4.Выставки">'4. КУЛЬТ_МАС_МЕР'!$B$39:$E$42</definedName>
    <definedName name="Таблица4.5.Волонтеры">'4. КУЛЬТ_МАС_МЕР'!$G$39:$K$41</definedName>
    <definedName name="Таблица4.6.Мероприятия_с_семьей">'4. КУЛЬТ_МАС_МЕР'!$A$48:$N$53</definedName>
    <definedName name="Таблица4.7.Мер_ОВЗ">'4. КУЛЬТ_МАС_МЕР'!$A$57:$N$61</definedName>
    <definedName name="Таблица4.8.Мер_оффлайн">'4.8 МЕР оффлайн'!$A$11:$I$27</definedName>
    <definedName name="Таблица4.9.Интернет_ресурсы">'4.9 МЕР онлайн '!$A$10:$C$19</definedName>
    <definedName name="Таблица4.9.Колво_мер_онлайн" localSheetId="6">'4.9 МЕР онлайн '!$E$10:$H$14</definedName>
    <definedName name="Таблица5.1.Мер_Нацполитики">'5. НАЦ_ПОЛИТИКА'!$A$10:$E$14</definedName>
    <definedName name="Таблица5.2.Мер_НацП" localSheetId="7">'5. НАЦ_ПОЛИТИКА'!$A$18:$H$25</definedName>
    <definedName name="Таблица5.3.Нацобъединения">'5. НАЦ_ПОЛИТИКА'!$A$30:$G$35</definedName>
    <definedName name="Таблица5.4.Аутентичные_коллективы">'5. НАЦ_ПОЛИТИКА'!$B$40:$D$45</definedName>
    <definedName name="Таблица5.5.Сведения_НКН" localSheetId="7">'5. НАЦ_ПОЛИТИКА'!$A$52:$H$57</definedName>
    <definedName name="Таблица5.6.Мастера">'5. НАЦ_ПОЛИТИКА'!$A$66:$J$115</definedName>
    <definedName name="Таблица6.1.Прогр_квалиф">'6. НАУЧ-МЕТОД'!$A$10:$J$19</definedName>
    <definedName name="Таблица6.2.Кол_прогр_обуч">'6. НАУЧ-МЕТОД'!$A$23:$E$29</definedName>
    <definedName name="Таблица6.3.Потребности_обуч">'6. НАУЧ-МЕТОД'!$A$33:$D$40</definedName>
    <definedName name="Таблица6.4.Внутр_метод_матер">'6. НАУЧ-МЕТОД'!$A$44:$G$48</definedName>
    <definedName name="Таблица6.5.Публикации">'6. НАУЧ-МЕТОД'!$A$51:$H$55</definedName>
    <definedName name="Таблица7.1.Проекты">'7. ПРОЕКТЫ'!$A$10:$J$19</definedName>
    <definedName name="Таблица7.2.Проекты_результаты">'7. ПРОЕКТЫ'!$B$23:$C$27</definedName>
    <definedName name="Таблица7.3.Проекты_финансирование">'7. ПРОЕКТЫ'!$E$23:$F$30</definedName>
    <definedName name="Таблица8.1.Партнеры">'8. ПАРТНЕРЫ'!$A$9:$F$25</definedName>
    <definedName name="Таблица8.2.Медиа">'8. ПАРТНЕРЫ'!$A$29:$I$41</definedName>
    <definedName name="тип_кформ">'Для вставки'!$B$119:$B$122</definedName>
    <definedName name="фин_ресурс">'Для вставки'!$B$254:$B$259</definedName>
    <definedName name="форма_обуч">'Для вставки'!$B$191:$B$192</definedName>
    <definedName name="формат_мер">'Для вставки'!$B$226:$B$227</definedName>
    <definedName name="юрстатус_учр">'Для вставки'!$B$84:$B$87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71" i="6" l="1"/>
  <c r="L70" i="6"/>
  <c r="L69" i="6"/>
  <c r="L68" i="6"/>
  <c r="L67" i="6"/>
  <c r="ATM7" i="19" l="1"/>
  <c r="ATL7" i="19"/>
  <c r="ATK7" i="19"/>
  <c r="ATJ7" i="19"/>
  <c r="ATI7" i="19"/>
  <c r="AN7" i="19" l="1"/>
  <c r="AN5" i="19"/>
  <c r="B35" i="2"/>
  <c r="T83" i="6" l="1"/>
  <c r="T82" i="6"/>
  <c r="S83" i="6"/>
  <c r="S82" i="6"/>
  <c r="R83" i="6"/>
  <c r="R82" i="6"/>
  <c r="Q83" i="6"/>
  <c r="Q82" i="6"/>
  <c r="P83" i="6"/>
  <c r="P82" i="6"/>
  <c r="L83" i="6"/>
  <c r="K83" i="6"/>
  <c r="J83" i="6"/>
  <c r="L82" i="6"/>
  <c r="K82" i="6"/>
  <c r="J82" i="6"/>
  <c r="AJI7" i="19" l="1" a="1"/>
  <c r="AJI7" i="19" s="1"/>
  <c r="H45" i="6"/>
  <c r="GP7" i="19" s="1"/>
  <c r="H44" i="6"/>
  <c r="GO7" i="19" s="1"/>
  <c r="H43" i="6"/>
  <c r="GN7" i="19" s="1"/>
  <c r="H42" i="6"/>
  <c r="GM7" i="19" s="1"/>
  <c r="H41" i="6"/>
  <c r="GL7" i="19" s="1"/>
  <c r="H40" i="6"/>
  <c r="GK7" i="19" s="1"/>
  <c r="H39" i="6"/>
  <c r="GJ7" i="19" s="1"/>
  <c r="H38" i="6"/>
  <c r="GI7" i="19" s="1"/>
  <c r="H37" i="6"/>
  <c r="H36" i="6"/>
  <c r="G45" i="6"/>
  <c r="G44" i="6"/>
  <c r="GD7" i="19" s="1"/>
  <c r="G43" i="6"/>
  <c r="GC7" i="19" s="1"/>
  <c r="G42" i="6"/>
  <c r="GB7" i="19" s="1"/>
  <c r="G41" i="6"/>
  <c r="GA7" i="19" s="1"/>
  <c r="G40" i="6"/>
  <c r="FZ7" i="19" s="1"/>
  <c r="G38" i="6"/>
  <c r="FX7" i="19" s="1"/>
  <c r="G39" i="6"/>
  <c r="FY7" i="19" s="1"/>
  <c r="G37" i="6"/>
  <c r="FW7" i="19" s="1"/>
  <c r="G36" i="6"/>
  <c r="ASW5" i="19"/>
  <c r="ASV5" i="19"/>
  <c r="ASU5" i="19"/>
  <c r="AST5" i="19"/>
  <c r="D45" i="17"/>
  <c r="ASU7" i="19" s="1"/>
  <c r="C45" i="17"/>
  <c r="AST7" i="19" s="1"/>
  <c r="C44" i="17"/>
  <c r="ASV7" i="19" s="1"/>
  <c r="D44" i="17"/>
  <c r="ASW7" i="19" s="1"/>
  <c r="ASS5" i="19"/>
  <c r="ASR5" i="19"/>
  <c r="ASQ5" i="19"/>
  <c r="ASP5" i="19"/>
  <c r="D43" i="17"/>
  <c r="ASQ7" i="19" s="1"/>
  <c r="D42" i="17"/>
  <c r="ASS7" i="19" s="1"/>
  <c r="C43" i="17"/>
  <c r="ASP7" i="19" s="1"/>
  <c r="C42" i="17"/>
  <c r="ASR7" i="19" s="1"/>
  <c r="GQ5" i="19"/>
  <c r="GP5" i="19"/>
  <c r="GO5" i="19"/>
  <c r="GN5" i="19"/>
  <c r="GM5" i="19"/>
  <c r="GL5" i="19"/>
  <c r="GK5" i="19"/>
  <c r="GJ5" i="19"/>
  <c r="GI5" i="19"/>
  <c r="GH5" i="19"/>
  <c r="GG5" i="19"/>
  <c r="GF5" i="19"/>
  <c r="GE5" i="19"/>
  <c r="GD5" i="19"/>
  <c r="GC5" i="19"/>
  <c r="GB5" i="19"/>
  <c r="GA5" i="19"/>
  <c r="FZ5" i="19"/>
  <c r="FY5" i="19"/>
  <c r="FX5" i="19"/>
  <c r="FW5" i="19"/>
  <c r="FV5" i="19"/>
  <c r="FU5" i="19"/>
  <c r="FT5" i="19"/>
  <c r="FS5" i="19"/>
  <c r="FR5" i="19"/>
  <c r="FQ5" i="19"/>
  <c r="FP5" i="19"/>
  <c r="FO5" i="19"/>
  <c r="FN5" i="19"/>
  <c r="FM5" i="19"/>
  <c r="FL5" i="19"/>
  <c r="FK5" i="19"/>
  <c r="FJ5" i="19"/>
  <c r="FI5" i="19"/>
  <c r="FH5" i="19"/>
  <c r="FG5" i="19"/>
  <c r="FF5" i="19"/>
  <c r="FE5" i="19"/>
  <c r="FD5" i="19"/>
  <c r="FC5" i="19"/>
  <c r="FB5" i="19"/>
  <c r="FA5" i="19"/>
  <c r="EZ5" i="19"/>
  <c r="F45" i="6"/>
  <c r="GE7" i="19" s="1"/>
  <c r="F44" i="6"/>
  <c r="FS7" i="19" s="1"/>
  <c r="F43" i="6"/>
  <c r="FR7" i="19" s="1"/>
  <c r="F42" i="6"/>
  <c r="FQ7" i="19" s="1"/>
  <c r="F41" i="6"/>
  <c r="FP7" i="19" s="1"/>
  <c r="F40" i="6"/>
  <c r="FO7" i="19" s="1"/>
  <c r="F39" i="6"/>
  <c r="FN7" i="19" s="1"/>
  <c r="F38" i="6"/>
  <c r="FM7" i="19" s="1"/>
  <c r="F37" i="6"/>
  <c r="FL7" i="19" s="1"/>
  <c r="F36" i="6"/>
  <c r="FK7" i="19" s="1"/>
  <c r="E45" i="6"/>
  <c r="FI7" i="19" s="1"/>
  <c r="E44" i="6"/>
  <c r="FH7" i="19" s="1"/>
  <c r="E43" i="6"/>
  <c r="FG7" i="19" s="1"/>
  <c r="E42" i="6"/>
  <c r="FF7" i="19" s="1"/>
  <c r="E41" i="6"/>
  <c r="FE7" i="19" s="1"/>
  <c r="E40" i="6"/>
  <c r="FD7" i="19" s="1"/>
  <c r="E39" i="6"/>
  <c r="FC7" i="19" s="1"/>
  <c r="E38" i="6"/>
  <c r="FB7" i="19" s="1"/>
  <c r="E37" i="6"/>
  <c r="FA7" i="19" s="1"/>
  <c r="E36" i="6"/>
  <c r="EZ7" i="19" s="1"/>
  <c r="H46" i="6" l="1"/>
  <c r="GQ7" i="19" s="1"/>
  <c r="GH7" i="19"/>
  <c r="G46" i="6"/>
  <c r="GF7" i="19" s="1"/>
  <c r="GG7" i="19"/>
  <c r="E46" i="6"/>
  <c r="FJ7" i="19" s="1"/>
  <c r="F46" i="6"/>
  <c r="FU7" i="19" s="1"/>
  <c r="FT7" i="19"/>
  <c r="FV7" i="19"/>
  <c r="D32" i="10"/>
  <c r="ANE7" i="19" s="1"/>
  <c r="C98" i="19" s="1"/>
  <c r="E32" i="10"/>
  <c r="ANF7" i="19" s="1"/>
  <c r="D98" i="19" s="1"/>
  <c r="F32" i="10"/>
  <c r="ANM7" i="19" s="1"/>
  <c r="B99" i="19" s="1"/>
  <c r="G32" i="10"/>
  <c r="ANN7" i="19" s="1"/>
  <c r="C99" i="19" s="1"/>
  <c r="H32" i="10"/>
  <c r="ANO7" i="19" s="1"/>
  <c r="D99" i="19" s="1"/>
  <c r="I32" i="10"/>
  <c r="ANV7" i="19" s="1"/>
  <c r="B100" i="19" s="1"/>
  <c r="J32" i="10"/>
  <c r="ANW7" i="19" s="1"/>
  <c r="C100" i="19" s="1"/>
  <c r="K32" i="10"/>
  <c r="ANX7" i="19" s="1"/>
  <c r="D100" i="19" s="1"/>
  <c r="L32" i="10"/>
  <c r="AOE7" i="19" s="1"/>
  <c r="B101" i="19" s="1"/>
  <c r="M32" i="10"/>
  <c r="AOF7" i="19" s="1"/>
  <c r="C101" i="19" s="1"/>
  <c r="N32" i="10"/>
  <c r="AOG7" i="19" s="1"/>
  <c r="D101" i="19" s="1"/>
  <c r="D33" i="10"/>
  <c r="ANH7" i="19" s="1"/>
  <c r="C105" i="19" s="1"/>
  <c r="E33" i="10"/>
  <c r="ANI7" i="19" s="1"/>
  <c r="D105" i="19" s="1"/>
  <c r="F33" i="10"/>
  <c r="ANP7" i="19" s="1"/>
  <c r="B106" i="19" s="1"/>
  <c r="G33" i="10"/>
  <c r="ANQ7" i="19" s="1"/>
  <c r="C106" i="19" s="1"/>
  <c r="H33" i="10"/>
  <c r="ANR7" i="19" s="1"/>
  <c r="D106" i="19" s="1"/>
  <c r="I33" i="10"/>
  <c r="ANY7" i="19" s="1"/>
  <c r="B107" i="19" s="1"/>
  <c r="J33" i="10"/>
  <c r="ANZ7" i="19" s="1"/>
  <c r="C107" i="19" s="1"/>
  <c r="K33" i="10"/>
  <c r="AOA7" i="19" s="1"/>
  <c r="D107" i="19" s="1"/>
  <c r="L33" i="10"/>
  <c r="AOH7" i="19" s="1"/>
  <c r="B108" i="19" s="1"/>
  <c r="M33" i="10"/>
  <c r="AOI7" i="19" s="1"/>
  <c r="C108" i="19" s="1"/>
  <c r="N33" i="10"/>
  <c r="AOJ7" i="19" s="1"/>
  <c r="D108" i="19" s="1"/>
  <c r="D34" i="10"/>
  <c r="ANK7" i="19" s="1"/>
  <c r="C112" i="19" s="1"/>
  <c r="E34" i="10"/>
  <c r="ANL7" i="19" s="1"/>
  <c r="D112" i="19" s="1"/>
  <c r="F34" i="10"/>
  <c r="ANS7" i="19" s="1"/>
  <c r="B113" i="19" s="1"/>
  <c r="G34" i="10"/>
  <c r="ANT7" i="19" s="1"/>
  <c r="C113" i="19" s="1"/>
  <c r="H34" i="10"/>
  <c r="ANU7" i="19" s="1"/>
  <c r="D113" i="19" s="1"/>
  <c r="I34" i="10"/>
  <c r="AOB7" i="19" s="1"/>
  <c r="B114" i="19" s="1"/>
  <c r="J34" i="10"/>
  <c r="AOC7" i="19" s="1"/>
  <c r="C114" i="19" s="1"/>
  <c r="K34" i="10"/>
  <c r="AOD7" i="19" s="1"/>
  <c r="D114" i="19" s="1"/>
  <c r="L34" i="10"/>
  <c r="AOK7" i="19" s="1"/>
  <c r="B115" i="19" s="1"/>
  <c r="M34" i="10"/>
  <c r="AOL7" i="19" s="1"/>
  <c r="C115" i="19" s="1"/>
  <c r="N34" i="10"/>
  <c r="AOM7" i="19" s="1"/>
  <c r="D115" i="19" s="1"/>
  <c r="C33" i="10"/>
  <c r="ANG7" i="19" s="1"/>
  <c r="B105" i="19" s="1"/>
  <c r="C34" i="10"/>
  <c r="ANJ7" i="19" s="1"/>
  <c r="B112" i="19" s="1"/>
  <c r="C32" i="10"/>
  <c r="AND7" i="19" s="1"/>
  <c r="B98" i="19" s="1"/>
  <c r="G43" i="10" l="1"/>
  <c r="AOY7" i="19" s="1"/>
  <c r="AOY5" i="19"/>
  <c r="AQN7" i="19" l="1"/>
  <c r="D152" i="19" s="1"/>
  <c r="AQM7" i="19"/>
  <c r="C152" i="19" s="1"/>
  <c r="CG7" i="19" l="1"/>
  <c r="CF7" i="19"/>
  <c r="CE7" i="19"/>
  <c r="CD7" i="19"/>
  <c r="CB7" i="19"/>
  <c r="C30" i="19" s="1"/>
  <c r="CA7" i="19"/>
  <c r="C29" i="19" s="1"/>
  <c r="BZ7" i="19"/>
  <c r="C28" i="19" s="1"/>
  <c r="BY7" i="19"/>
  <c r="C27" i="19" s="1"/>
  <c r="BW7" i="19"/>
  <c r="C23" i="19" s="1"/>
  <c r="BV7" i="19"/>
  <c r="C22" i="19" s="1"/>
  <c r="BU7" i="19"/>
  <c r="C21" i="19" s="1"/>
  <c r="BT7" i="19"/>
  <c r="C20" i="19" s="1"/>
  <c r="BR7" i="19"/>
  <c r="BQ7" i="19"/>
  <c r="BP7" i="19"/>
  <c r="BO7" i="19"/>
  <c r="BF7" i="19"/>
  <c r="B21" i="19" s="1"/>
  <c r="BE7" i="19"/>
  <c r="B20" i="19" s="1"/>
  <c r="Y16" i="6"/>
  <c r="CV7" i="19" s="1"/>
  <c r="Y15" i="6"/>
  <c r="CU7" i="19" s="1"/>
  <c r="Y14" i="6"/>
  <c r="CT7" i="19" s="1"/>
  <c r="Y13" i="6"/>
  <c r="CS7" i="19" s="1"/>
  <c r="X16" i="6"/>
  <c r="CQ7" i="19" s="1"/>
  <c r="D30" i="19" s="1"/>
  <c r="W16" i="6"/>
  <c r="CL7" i="19" s="1"/>
  <c r="D23" i="19" s="1"/>
  <c r="X15" i="6"/>
  <c r="CP7" i="19" s="1"/>
  <c r="D29" i="19" s="1"/>
  <c r="W15" i="6"/>
  <c r="CK7" i="19" s="1"/>
  <c r="D22" i="19" s="1"/>
  <c r="X14" i="6"/>
  <c r="CO7" i="19" s="1"/>
  <c r="D28" i="19" s="1"/>
  <c r="W14" i="6"/>
  <c r="CJ7" i="19" s="1"/>
  <c r="D21" i="19" s="1"/>
  <c r="X13" i="6"/>
  <c r="CN7" i="19" s="1"/>
  <c r="D27" i="19" s="1"/>
  <c r="W13" i="6"/>
  <c r="CI7" i="19" s="1"/>
  <c r="D20" i="19" s="1"/>
  <c r="W10" i="6"/>
  <c r="T10" i="6"/>
  <c r="Q10" i="6"/>
  <c r="ATO5" i="19"/>
  <c r="ATN5" i="19"/>
  <c r="ATM5" i="19"/>
  <c r="ATL5" i="19"/>
  <c r="ATK5" i="19"/>
  <c r="ATJ5" i="19"/>
  <c r="ATI5" i="19"/>
  <c r="ATH5" i="19"/>
  <c r="ATG5" i="19"/>
  <c r="ATF5" i="19"/>
  <c r="ATE5" i="19"/>
  <c r="ATD5" i="19"/>
  <c r="ATC5" i="19"/>
  <c r="ATB5" i="19"/>
  <c r="ATA5" i="19"/>
  <c r="ASZ5" i="19"/>
  <c r="ASY5" i="19"/>
  <c r="ATB7" i="19"/>
  <c r="B172" i="19" s="1"/>
  <c r="ATA7" i="19"/>
  <c r="B171" i="19" s="1"/>
  <c r="ASZ7" i="19"/>
  <c r="B170" i="19" s="1"/>
  <c r="ASY7" i="19"/>
  <c r="B169" i="19" s="1"/>
  <c r="B186" i="19"/>
  <c r="B185" i="19"/>
  <c r="B184" i="19"/>
  <c r="B183" i="19"/>
  <c r="B182" i="19"/>
  <c r="ATH7" i="19"/>
  <c r="B181" i="19" s="1"/>
  <c r="ATG7" i="19"/>
  <c r="B180" i="19" s="1"/>
  <c r="ATF7" i="19"/>
  <c r="B179" i="19" s="1"/>
  <c r="ATE7" i="19"/>
  <c r="B178" i="19" s="1"/>
  <c r="ATD7" i="19"/>
  <c r="B177" i="19" s="1"/>
  <c r="ATC7" i="19"/>
  <c r="B176" i="19" s="1"/>
  <c r="ATO7" i="19"/>
  <c r="T85" i="6"/>
  <c r="S85" i="6"/>
  <c r="R85" i="6"/>
  <c r="Q85" i="6"/>
  <c r="P85" i="6"/>
  <c r="L85" i="6"/>
  <c r="K85" i="6"/>
  <c r="J85" i="6"/>
  <c r="I85" i="6"/>
  <c r="T84" i="6"/>
  <c r="S84" i="6"/>
  <c r="R84" i="6"/>
  <c r="Q84" i="6"/>
  <c r="P84" i="6"/>
  <c r="L84" i="6"/>
  <c r="K84" i="6"/>
  <c r="J84" i="6"/>
  <c r="AUE5" i="19"/>
  <c r="AUD5" i="19"/>
  <c r="AUC5" i="19"/>
  <c r="ATX7" i="19"/>
  <c r="C193" i="19" s="1"/>
  <c r="ATW7" i="19"/>
  <c r="B193" i="19" s="1"/>
  <c r="Y17" i="6" l="1"/>
  <c r="CW7" i="19" s="1"/>
  <c r="D34" i="19" s="1"/>
  <c r="W17" i="6"/>
  <c r="CM7" i="19" s="1"/>
  <c r="X17" i="6"/>
  <c r="CR7" i="19" s="1"/>
  <c r="ATN7" i="19"/>
  <c r="PH5" i="19"/>
  <c r="PG5" i="19"/>
  <c r="PF5" i="19"/>
  <c r="PE5" i="19"/>
  <c r="PD5" i="19"/>
  <c r="PC5" i="19"/>
  <c r="PB5" i="19"/>
  <c r="PA5" i="19"/>
  <c r="OZ5" i="19"/>
  <c r="OY5" i="19"/>
  <c r="OX5" i="19"/>
  <c r="OW5" i="19"/>
  <c r="OV5" i="19"/>
  <c r="OU5" i="19"/>
  <c r="QZ5" i="19"/>
  <c r="QY5" i="19"/>
  <c r="QX5" i="19"/>
  <c r="QW5" i="19"/>
  <c r="QV5" i="19"/>
  <c r="QU5" i="19"/>
  <c r="QT5" i="19"/>
  <c r="QS5" i="19"/>
  <c r="QR5" i="19"/>
  <c r="QQ5" i="19"/>
  <c r="QP5" i="19"/>
  <c r="QO5" i="19"/>
  <c r="QN5" i="19"/>
  <c r="QM5" i="19"/>
  <c r="QL5" i="19"/>
  <c r="QK5" i="19"/>
  <c r="QJ5" i="19"/>
  <c r="QI5" i="19"/>
  <c r="QH5" i="19"/>
  <c r="QG5" i="19"/>
  <c r="QF5" i="19"/>
  <c r="QE5" i="19"/>
  <c r="QD5" i="19"/>
  <c r="QC5" i="19"/>
  <c r="QB5" i="19"/>
  <c r="QA5" i="19"/>
  <c r="PZ5" i="19"/>
  <c r="PY5" i="19"/>
  <c r="PX5" i="19"/>
  <c r="SC5" i="19"/>
  <c r="SB5" i="19"/>
  <c r="SA5" i="19"/>
  <c r="RZ5" i="19"/>
  <c r="RY5" i="19"/>
  <c r="RX5" i="19"/>
  <c r="RW5" i="19"/>
  <c r="RV5" i="19"/>
  <c r="RU5" i="19"/>
  <c r="RT5" i="19"/>
  <c r="RS5" i="19"/>
  <c r="RR5" i="19"/>
  <c r="RQ5" i="19"/>
  <c r="RP5" i="19"/>
  <c r="RO5" i="19"/>
  <c r="RN5" i="19"/>
  <c r="RM5" i="19"/>
  <c r="RL5" i="19"/>
  <c r="RK5" i="19"/>
  <c r="RJ5" i="19"/>
  <c r="RI5" i="19"/>
  <c r="RH5" i="19"/>
  <c r="RG5" i="19"/>
  <c r="RF5" i="19"/>
  <c r="RE5" i="19"/>
  <c r="RD5" i="19"/>
  <c r="RC5" i="19"/>
  <c r="RB5" i="19"/>
  <c r="RA5" i="19"/>
  <c r="TF5" i="19"/>
  <c r="TE5" i="19"/>
  <c r="TD5" i="19"/>
  <c r="TC5" i="19"/>
  <c r="TB5" i="19"/>
  <c r="TA5" i="19"/>
  <c r="SZ5" i="19"/>
  <c r="SY5" i="19"/>
  <c r="SX5" i="19"/>
  <c r="SW5" i="19"/>
  <c r="SV5" i="19"/>
  <c r="SU5" i="19"/>
  <c r="ST5" i="19"/>
  <c r="SS5" i="19"/>
  <c r="SR5" i="19"/>
  <c r="SQ5" i="19"/>
  <c r="SP5" i="19"/>
  <c r="SO5" i="19"/>
  <c r="SN5" i="19"/>
  <c r="SM5" i="19"/>
  <c r="SL5" i="19"/>
  <c r="SK5" i="19"/>
  <c r="SJ5" i="19"/>
  <c r="SI5" i="19"/>
  <c r="SH5" i="19"/>
  <c r="SG5" i="19"/>
  <c r="SF5" i="19"/>
  <c r="SE5" i="19"/>
  <c r="SD5" i="19"/>
  <c r="UI5" i="19"/>
  <c r="UH5" i="19"/>
  <c r="UG5" i="19"/>
  <c r="UF5" i="19"/>
  <c r="UE5" i="19"/>
  <c r="UD5" i="19"/>
  <c r="UC5" i="19"/>
  <c r="UB5" i="19"/>
  <c r="UA5" i="19"/>
  <c r="TZ5" i="19"/>
  <c r="TY5" i="19"/>
  <c r="TX5" i="19"/>
  <c r="TW5" i="19"/>
  <c r="TV5" i="19"/>
  <c r="TU5" i="19"/>
  <c r="TT5" i="19"/>
  <c r="TS5" i="19"/>
  <c r="TR5" i="19"/>
  <c r="TQ5" i="19"/>
  <c r="TP5" i="19"/>
  <c r="TO5" i="19"/>
  <c r="TN5" i="19"/>
  <c r="TM5" i="19"/>
  <c r="TL5" i="19"/>
  <c r="TK5" i="19"/>
  <c r="TJ5" i="19"/>
  <c r="TI5" i="19"/>
  <c r="TH5" i="19"/>
  <c r="TG5" i="19"/>
  <c r="UO5" i="19"/>
  <c r="UN5" i="19"/>
  <c r="UM5" i="19"/>
  <c r="UL5" i="19"/>
  <c r="UK5" i="19"/>
  <c r="UJ5" i="19"/>
  <c r="ABF5" i="19"/>
  <c r="ABH5" i="19"/>
  <c r="ABG5" i="19"/>
  <c r="ABE5" i="19"/>
  <c r="ABD5" i="19"/>
  <c r="ABC5" i="19"/>
  <c r="ABB5" i="19"/>
  <c r="ABA5" i="19"/>
  <c r="AAZ5" i="19"/>
  <c r="AAY5" i="19"/>
  <c r="AAX5" i="19"/>
  <c r="AAW5" i="19"/>
  <c r="AAV5" i="19"/>
  <c r="AAU5" i="19"/>
  <c r="AAT5" i="19"/>
  <c r="AAS5" i="19"/>
  <c r="AAR5" i="19"/>
  <c r="AAP5" i="19"/>
  <c r="AAQ5" i="19"/>
  <c r="AAO5" i="19"/>
  <c r="AAN5" i="19"/>
  <c r="AAM5" i="19"/>
  <c r="AAL5" i="19"/>
  <c r="AAK5" i="19"/>
  <c r="AAJ5" i="19"/>
  <c r="AAI5" i="19"/>
  <c r="AAH5" i="19"/>
  <c r="AAG5" i="19"/>
  <c r="AAF5" i="19"/>
  <c r="AAE5" i="19"/>
  <c r="AAD5" i="19"/>
  <c r="AAC5" i="19"/>
  <c r="AAB5" i="19"/>
  <c r="AAA5" i="19"/>
  <c r="ZX5" i="19"/>
  <c r="ZZ5" i="19"/>
  <c r="ZY5" i="19"/>
  <c r="ZW5" i="19"/>
  <c r="ZV5" i="19"/>
  <c r="ZU5" i="19"/>
  <c r="ZT5" i="19"/>
  <c r="ZS5" i="19"/>
  <c r="ZQ5" i="19"/>
  <c r="ZR5" i="19"/>
  <c r="ZP5" i="19"/>
  <c r="ZO5" i="19"/>
  <c r="ZN5" i="19"/>
  <c r="ZM5" i="19"/>
  <c r="ZL5" i="19"/>
  <c r="ZK5" i="19"/>
  <c r="ZJ5" i="19"/>
  <c r="ZI5" i="19"/>
  <c r="ZH5" i="19"/>
  <c r="ZG5" i="19"/>
  <c r="ZF5" i="19"/>
  <c r="ZE5" i="19"/>
  <c r="ZD5" i="19"/>
  <c r="ZC5" i="19"/>
  <c r="ZB5" i="19"/>
  <c r="ZA5" i="19"/>
  <c r="YZ5" i="19"/>
  <c r="YY5" i="19"/>
  <c r="YX5" i="19"/>
  <c r="YW5" i="19"/>
  <c r="YV5" i="19"/>
  <c r="YS5" i="19"/>
  <c r="YU5" i="19"/>
  <c r="YT5" i="19"/>
  <c r="YR5" i="19"/>
  <c r="YQ5" i="19"/>
  <c r="YP5" i="19"/>
  <c r="YO5" i="19"/>
  <c r="YN5" i="19"/>
  <c r="YM5" i="19"/>
  <c r="YK5" i="19"/>
  <c r="YL5" i="19"/>
  <c r="YJ5" i="19"/>
  <c r="YI5" i="19"/>
  <c r="YH5" i="19"/>
  <c r="YG5" i="19"/>
  <c r="YF5" i="19"/>
  <c r="YE5" i="19"/>
  <c r="YD5" i="19"/>
  <c r="YC5" i="19"/>
  <c r="YB5" i="19"/>
  <c r="YA5" i="19"/>
  <c r="XZ5" i="19"/>
  <c r="XY5" i="19"/>
  <c r="XX5" i="19"/>
  <c r="XV5" i="19"/>
  <c r="XW5" i="19"/>
  <c r="XU5" i="19"/>
  <c r="XT5" i="19"/>
  <c r="XS5" i="19"/>
  <c r="XQ5" i="19"/>
  <c r="XR5" i="19"/>
  <c r="XP5" i="19"/>
  <c r="XO5" i="19"/>
  <c r="XN5" i="19"/>
  <c r="XM5" i="19"/>
  <c r="XL5" i="19"/>
  <c r="XK5" i="19"/>
  <c r="XJ5" i="19"/>
  <c r="XI5" i="19"/>
  <c r="XH5" i="19"/>
  <c r="XG5" i="19"/>
  <c r="XF5" i="19"/>
  <c r="XE5" i="19"/>
  <c r="XD5" i="19"/>
  <c r="XC5" i="19"/>
  <c r="XB5" i="19"/>
  <c r="XA5" i="19"/>
  <c r="WZ5" i="19"/>
  <c r="WY5" i="19"/>
  <c r="WX5" i="19"/>
  <c r="WW5" i="19"/>
  <c r="WV5" i="19"/>
  <c r="WU5" i="19"/>
  <c r="WT5" i="19"/>
  <c r="WS5" i="19"/>
  <c r="WR5" i="19"/>
  <c r="WQ5" i="19"/>
  <c r="WP5" i="19"/>
  <c r="WO5" i="19"/>
  <c r="WN5" i="19"/>
  <c r="WM5" i="19"/>
  <c r="WL5" i="19"/>
  <c r="WK5" i="19"/>
  <c r="WJ5" i="19"/>
  <c r="WI5" i="19"/>
  <c r="WH5" i="19"/>
  <c r="WG5" i="19"/>
  <c r="WF5" i="19"/>
  <c r="WE5" i="19"/>
  <c r="WD5" i="19"/>
  <c r="WA5" i="19"/>
  <c r="WC5" i="19"/>
  <c r="WB5" i="19"/>
  <c r="VZ5" i="19"/>
  <c r="VY5" i="19"/>
  <c r="VX5" i="19"/>
  <c r="VW5" i="19"/>
  <c r="VV5" i="19"/>
  <c r="VU5" i="19"/>
  <c r="VT5" i="19"/>
  <c r="VS5" i="19"/>
  <c r="VR5" i="19"/>
  <c r="VQ5" i="19"/>
  <c r="VP5" i="19"/>
  <c r="VO5" i="19"/>
  <c r="VN5" i="19"/>
  <c r="VM5" i="19"/>
  <c r="VL5" i="19"/>
  <c r="VK5" i="19"/>
  <c r="VJ5" i="19"/>
  <c r="VI5" i="19"/>
  <c r="VH5" i="19"/>
  <c r="VG5" i="19"/>
  <c r="VF5" i="19"/>
  <c r="VE5" i="19"/>
  <c r="VD5" i="19"/>
  <c r="VC5" i="19"/>
  <c r="VB5" i="19"/>
  <c r="VA5" i="19"/>
  <c r="UZ5" i="19"/>
  <c r="UY5" i="19"/>
  <c r="UX5" i="19"/>
  <c r="UW5" i="19"/>
  <c r="UV5" i="19"/>
  <c r="UU5" i="19"/>
  <c r="UT5" i="19"/>
  <c r="US5" i="19"/>
  <c r="UR5" i="19"/>
  <c r="UQ5" i="19"/>
  <c r="ABN5" i="19"/>
  <c r="ABM5" i="19"/>
  <c r="ABL5" i="19"/>
  <c r="ABK5" i="19"/>
  <c r="ABJ5" i="19"/>
  <c r="ABI5" i="19"/>
  <c r="ABX5" i="19"/>
  <c r="ABW5" i="19"/>
  <c r="ABV5" i="19"/>
  <c r="ABU5" i="19"/>
  <c r="ABT5" i="19"/>
  <c r="ABS5" i="19"/>
  <c r="ABR5" i="19"/>
  <c r="ABQ5" i="19"/>
  <c r="ABP5" i="19"/>
  <c r="ABO5" i="19"/>
  <c r="AJF5" i="19" l="1"/>
  <c r="AJE5" i="19"/>
  <c r="AJD5" i="19"/>
  <c r="AJC5" i="19"/>
  <c r="AJB5" i="19"/>
  <c r="ADB5" i="19"/>
  <c r="ADA5" i="19"/>
  <c r="ACZ5" i="19"/>
  <c r="ACY5" i="19"/>
  <c r="ACX5" i="19"/>
  <c r="ACW5" i="19"/>
  <c r="ACV5" i="19"/>
  <c r="ACU5" i="19"/>
  <c r="ACS5" i="19"/>
  <c r="ACT5" i="19"/>
  <c r="ACR5" i="19"/>
  <c r="ACQ5" i="19"/>
  <c r="ACP5" i="19"/>
  <c r="ACO5" i="19"/>
  <c r="ACN5" i="19"/>
  <c r="ACM5" i="19"/>
  <c r="ACL5" i="19"/>
  <c r="ACK5" i="19"/>
  <c r="ACJ5" i="19"/>
  <c r="ACI5" i="19"/>
  <c r="ACG5" i="19"/>
  <c r="ACH5" i="19"/>
  <c r="ACF5" i="19"/>
  <c r="ACE5" i="19"/>
  <c r="ACD5" i="19"/>
  <c r="ACC5" i="19"/>
  <c r="ACB5" i="19"/>
  <c r="ACA5" i="19"/>
  <c r="ABZ5" i="19"/>
  <c r="AEE5" i="19"/>
  <c r="AED5" i="19"/>
  <c r="AEC5" i="19"/>
  <c r="AEB5" i="19"/>
  <c r="AEA5" i="19"/>
  <c r="ADZ5" i="19"/>
  <c r="ADY5" i="19"/>
  <c r="ADX5" i="19"/>
  <c r="ADW5" i="19"/>
  <c r="ADV5" i="19"/>
  <c r="ADT5" i="19"/>
  <c r="ADU5" i="19"/>
  <c r="ADS5" i="19"/>
  <c r="ADR5" i="19"/>
  <c r="ADQ5" i="19"/>
  <c r="ADP5" i="19"/>
  <c r="ADO5" i="19"/>
  <c r="ADN5" i="19"/>
  <c r="ADM5" i="19"/>
  <c r="ADL5" i="19"/>
  <c r="ADK5" i="19"/>
  <c r="ADJ5" i="19"/>
  <c r="ADI5" i="19"/>
  <c r="ADH5" i="19"/>
  <c r="ADG5" i="19"/>
  <c r="ADF5" i="19"/>
  <c r="ADE5" i="19"/>
  <c r="ADD5" i="19"/>
  <c r="ADC5" i="19"/>
  <c r="AFH5" i="19"/>
  <c r="AFG5" i="19"/>
  <c r="AFF5" i="19"/>
  <c r="AFE5" i="19"/>
  <c r="AFD5" i="19"/>
  <c r="AFC5" i="19"/>
  <c r="AFB5" i="19"/>
  <c r="AFA5" i="19"/>
  <c r="AEZ5" i="19"/>
  <c r="AEY5" i="19"/>
  <c r="AEX5" i="19"/>
  <c r="AEW5" i="19"/>
  <c r="AEV5" i="19"/>
  <c r="AEU5" i="19"/>
  <c r="AET5" i="19"/>
  <c r="AES5" i="19"/>
  <c r="AER5" i="19"/>
  <c r="AEQ5" i="19"/>
  <c r="AEP5" i="19"/>
  <c r="AEO5" i="19"/>
  <c r="AEN5" i="19"/>
  <c r="AEM5" i="19"/>
  <c r="AEL5" i="19"/>
  <c r="AEK5" i="19"/>
  <c r="AEJ5" i="19"/>
  <c r="AEI5" i="19"/>
  <c r="AEH5" i="19"/>
  <c r="AEG5" i="19"/>
  <c r="AEF5" i="19"/>
  <c r="AGK5" i="19"/>
  <c r="AGJ5" i="19"/>
  <c r="AGI5" i="19"/>
  <c r="AGH5" i="19"/>
  <c r="AGG5" i="19"/>
  <c r="AGF5" i="19"/>
  <c r="AGE5" i="19"/>
  <c r="AGD5" i="19"/>
  <c r="AGC5" i="19"/>
  <c r="AGB5" i="19"/>
  <c r="AGA5" i="19"/>
  <c r="AFZ5" i="19"/>
  <c r="AFY5" i="19"/>
  <c r="AFX5" i="19"/>
  <c r="AFW5" i="19"/>
  <c r="AFV5" i="19"/>
  <c r="AFU5" i="19"/>
  <c r="AFT5" i="19"/>
  <c r="AFS5" i="19"/>
  <c r="AFR5" i="19"/>
  <c r="AFQ5" i="19"/>
  <c r="AFP5" i="19"/>
  <c r="AFO5" i="19"/>
  <c r="AFN5" i="19"/>
  <c r="AFM5" i="19"/>
  <c r="AFL5" i="19"/>
  <c r="AFK5" i="19"/>
  <c r="AFJ5" i="19"/>
  <c r="AFI5" i="19"/>
  <c r="AHN5" i="19"/>
  <c r="AHM5" i="19"/>
  <c r="AHL5" i="19"/>
  <c r="AHK5" i="19"/>
  <c r="AHJ5" i="19"/>
  <c r="AHI5" i="19"/>
  <c r="AHH5" i="19"/>
  <c r="AHG5" i="19"/>
  <c r="AHF5" i="19"/>
  <c r="AHD5" i="19"/>
  <c r="AHE5" i="19"/>
  <c r="AHC5" i="19"/>
  <c r="AHB5" i="19"/>
  <c r="AHA5" i="19"/>
  <c r="AGZ5" i="19"/>
  <c r="AGY5" i="19"/>
  <c r="AGX5" i="19"/>
  <c r="AGW5" i="19"/>
  <c r="AGV5" i="19"/>
  <c r="AGU5" i="19"/>
  <c r="AGT5" i="19"/>
  <c r="AGS5" i="19"/>
  <c r="AGR5" i="19"/>
  <c r="AGQ5" i="19"/>
  <c r="AGP5" i="19"/>
  <c r="AGO5" i="19"/>
  <c r="AGN5" i="19"/>
  <c r="AGM5" i="19"/>
  <c r="AGL5" i="19"/>
  <c r="AIQ5" i="19"/>
  <c r="AIP5" i="19"/>
  <c r="AIO5" i="19"/>
  <c r="AIN5" i="19"/>
  <c r="AIM5" i="19"/>
  <c r="AIL5" i="19"/>
  <c r="AIK5" i="19"/>
  <c r="AIJ5" i="19"/>
  <c r="AII5" i="19"/>
  <c r="AIH5" i="19"/>
  <c r="AIG5" i="19"/>
  <c r="AIF5" i="19"/>
  <c r="AIE5" i="19"/>
  <c r="AID5" i="19"/>
  <c r="AIC5" i="19"/>
  <c r="AIB5" i="19"/>
  <c r="AIA5" i="19"/>
  <c r="AHZ5" i="19"/>
  <c r="AHY5" i="19"/>
  <c r="AHX5" i="19"/>
  <c r="AHW5" i="19"/>
  <c r="AHV5" i="19"/>
  <c r="AHU5" i="19"/>
  <c r="AHT5" i="19"/>
  <c r="AHS5" i="19"/>
  <c r="AHR5" i="19"/>
  <c r="AHQ5" i="19"/>
  <c r="AHP5" i="19"/>
  <c r="AHO5" i="19"/>
  <c r="AIV5" i="19"/>
  <c r="AIW5" i="19"/>
  <c r="AIU5" i="19"/>
  <c r="AIT5" i="19"/>
  <c r="AIS5" i="19"/>
  <c r="AIR5" i="19"/>
  <c r="AJG5" i="19"/>
  <c r="AJA5" i="19"/>
  <c r="AIZ5" i="19"/>
  <c r="AIY5" i="19"/>
  <c r="AIX5" i="19"/>
  <c r="NP5" i="19"/>
  <c r="NO5" i="19"/>
  <c r="NN5" i="19"/>
  <c r="NM5" i="19"/>
  <c r="NL5" i="19"/>
  <c r="NK5" i="19"/>
  <c r="AJI5" i="19"/>
  <c r="AJJ5" i="19"/>
  <c r="AJK5" i="19"/>
  <c r="AJL5" i="19"/>
  <c r="AJM5" i="19"/>
  <c r="AJN5" i="19"/>
  <c r="AJO5" i="19"/>
  <c r="AJP5" i="19"/>
  <c r="AJQ5" i="19"/>
  <c r="AJR5" i="19"/>
  <c r="AJS5" i="19"/>
  <c r="AJJ7" i="19"/>
  <c r="AJK7" i="19"/>
  <c r="AJL7" i="19"/>
  <c r="AJM7" i="19"/>
  <c r="AJN7" i="19"/>
  <c r="AJO7" i="19"/>
  <c r="AJP7" i="19"/>
  <c r="AJQ7" i="19"/>
  <c r="AJR7" i="19"/>
  <c r="AJS7" i="19"/>
  <c r="F28" i="12"/>
  <c r="AUE7" i="19" s="1"/>
  <c r="F27" i="12"/>
  <c r="AUD7" i="19" s="1"/>
  <c r="F26" i="12"/>
  <c r="E28" i="12"/>
  <c r="ATY7" i="19" s="1"/>
  <c r="D193" i="19" s="1"/>
  <c r="F29" i="12" l="1"/>
  <c r="AUC7" i="19"/>
  <c r="AE98" i="6"/>
  <c r="AHN7" i="19" s="1"/>
  <c r="AD98" i="6"/>
  <c r="AHM7" i="19" s="1"/>
  <c r="AC98" i="6"/>
  <c r="AHL7" i="19" s="1"/>
  <c r="AB98" i="6"/>
  <c r="AHK7" i="19" s="1"/>
  <c r="AA98" i="6"/>
  <c r="AHJ7" i="19" s="1"/>
  <c r="Z98" i="6"/>
  <c r="AHI7" i="19" s="1"/>
  <c r="Y98" i="6"/>
  <c r="AHH7" i="19" s="1"/>
  <c r="X98" i="6"/>
  <c r="AHG7" i="19" s="1"/>
  <c r="W98" i="6"/>
  <c r="AHF7" i="19" s="1"/>
  <c r="V98" i="6"/>
  <c r="AHE7" i="19" s="1"/>
  <c r="U98" i="6"/>
  <c r="AHD7" i="19" s="1"/>
  <c r="T98" i="6"/>
  <c r="AHC7" i="19" s="1"/>
  <c r="S98" i="6"/>
  <c r="AHB7" i="19" s="1"/>
  <c r="R98" i="6"/>
  <c r="AHA7" i="19" s="1"/>
  <c r="Q98" i="6"/>
  <c r="AGZ7" i="19" s="1"/>
  <c r="P98" i="6"/>
  <c r="AGY7" i="19" s="1"/>
  <c r="O98" i="6"/>
  <c r="AGX7" i="19" s="1"/>
  <c r="AE97" i="6"/>
  <c r="AGK7" i="19" s="1"/>
  <c r="AD97" i="6"/>
  <c r="AGJ7" i="19" s="1"/>
  <c r="AC97" i="6"/>
  <c r="AGI7" i="19" s="1"/>
  <c r="AB97" i="6"/>
  <c r="AGH7" i="19" s="1"/>
  <c r="AA97" i="6"/>
  <c r="AGG7" i="19" s="1"/>
  <c r="Z97" i="6"/>
  <c r="AGF7" i="19" s="1"/>
  <c r="Y97" i="6"/>
  <c r="AGE7" i="19" s="1"/>
  <c r="X97" i="6"/>
  <c r="AGD7" i="19" s="1"/>
  <c r="W97" i="6"/>
  <c r="AGC7" i="19" s="1"/>
  <c r="V97" i="6"/>
  <c r="AGB7" i="19" s="1"/>
  <c r="U97" i="6"/>
  <c r="AGA7" i="19" s="1"/>
  <c r="T97" i="6"/>
  <c r="AFZ7" i="19" s="1"/>
  <c r="S97" i="6"/>
  <c r="AFY7" i="19" s="1"/>
  <c r="R97" i="6"/>
  <c r="AFX7" i="19" s="1"/>
  <c r="Q97" i="6"/>
  <c r="AFW7" i="19" s="1"/>
  <c r="P97" i="6"/>
  <c r="AFV7" i="19" s="1"/>
  <c r="O97" i="6"/>
  <c r="AFU7" i="19" s="1"/>
  <c r="AE96" i="6"/>
  <c r="AFH7" i="19" s="1"/>
  <c r="AD96" i="6"/>
  <c r="AFG7" i="19" s="1"/>
  <c r="AC96" i="6"/>
  <c r="AFF7" i="19" s="1"/>
  <c r="AB96" i="6"/>
  <c r="AFE7" i="19" s="1"/>
  <c r="AA96" i="6"/>
  <c r="AFD7" i="19" s="1"/>
  <c r="Z96" i="6"/>
  <c r="AFC7" i="19" s="1"/>
  <c r="Y96" i="6"/>
  <c r="AFB7" i="19" s="1"/>
  <c r="X96" i="6"/>
  <c r="AFA7" i="19" s="1"/>
  <c r="W96" i="6"/>
  <c r="AEZ7" i="19" s="1"/>
  <c r="V96" i="6"/>
  <c r="AEY7" i="19" s="1"/>
  <c r="U96" i="6"/>
  <c r="AEX7" i="19" s="1"/>
  <c r="T96" i="6"/>
  <c r="AEW7" i="19" s="1"/>
  <c r="S96" i="6"/>
  <c r="AEV7" i="19" s="1"/>
  <c r="R96" i="6"/>
  <c r="AEU7" i="19" s="1"/>
  <c r="Q96" i="6"/>
  <c r="AET7" i="19" s="1"/>
  <c r="P96" i="6"/>
  <c r="AES7" i="19" s="1"/>
  <c r="O96" i="6"/>
  <c r="AER7" i="19" s="1"/>
  <c r="AE94" i="6"/>
  <c r="ADB7" i="19" s="1"/>
  <c r="AD94" i="6"/>
  <c r="ADA7" i="19" s="1"/>
  <c r="AC94" i="6"/>
  <c r="ACZ7" i="19" s="1"/>
  <c r="AB94" i="6"/>
  <c r="ACY7" i="19" s="1"/>
  <c r="AA94" i="6"/>
  <c r="ACX7" i="19" s="1"/>
  <c r="Z94" i="6"/>
  <c r="ACW7" i="19" s="1"/>
  <c r="Y94" i="6"/>
  <c r="ACV7" i="19" s="1"/>
  <c r="X94" i="6"/>
  <c r="ACU7" i="19" s="1"/>
  <c r="W94" i="6"/>
  <c r="ACT7" i="19" s="1"/>
  <c r="V94" i="6"/>
  <c r="ACS7" i="19" s="1"/>
  <c r="U94" i="6"/>
  <c r="ACR7" i="19" s="1"/>
  <c r="T94" i="6"/>
  <c r="ACQ7" i="19" s="1"/>
  <c r="S94" i="6"/>
  <c r="ACP7" i="19" s="1"/>
  <c r="R94" i="6"/>
  <c r="ACO7" i="19" s="1"/>
  <c r="Q94" i="6"/>
  <c r="ACN7" i="19" s="1"/>
  <c r="P94" i="6"/>
  <c r="ACM7" i="19" s="1"/>
  <c r="O94" i="6"/>
  <c r="ACL7" i="19" s="1"/>
  <c r="AE95" i="6"/>
  <c r="AEE7" i="19" s="1"/>
  <c r="AD95" i="6"/>
  <c r="AED7" i="19" s="1"/>
  <c r="AC95" i="6"/>
  <c r="AEC7" i="19" s="1"/>
  <c r="AB95" i="6"/>
  <c r="AEB7" i="19" s="1"/>
  <c r="AA95" i="6"/>
  <c r="AEA7" i="19" s="1"/>
  <c r="Z95" i="6"/>
  <c r="ADZ7" i="19" s="1"/>
  <c r="Y95" i="6"/>
  <c r="ADY7" i="19" s="1"/>
  <c r="X95" i="6"/>
  <c r="ADX7" i="19" s="1"/>
  <c r="W95" i="6"/>
  <c r="ADW7" i="19" s="1"/>
  <c r="V95" i="6"/>
  <c r="ADV7" i="19" s="1"/>
  <c r="U95" i="6"/>
  <c r="ADU7" i="19" s="1"/>
  <c r="T95" i="6"/>
  <c r="ADT7" i="19" s="1"/>
  <c r="S95" i="6"/>
  <c r="ADS7" i="19" s="1"/>
  <c r="R95" i="6"/>
  <c r="ADR7" i="19" s="1"/>
  <c r="Q95" i="6"/>
  <c r="ADQ7" i="19" s="1"/>
  <c r="P95" i="6"/>
  <c r="ADP7" i="19" s="1"/>
  <c r="O95" i="6"/>
  <c r="ADO7" i="19" s="1"/>
  <c r="N98" i="6"/>
  <c r="AGW7" i="19" s="1"/>
  <c r="N97" i="6"/>
  <c r="AFT7" i="19" s="1"/>
  <c r="N96" i="6"/>
  <c r="AEQ7" i="19" s="1"/>
  <c r="N95" i="6"/>
  <c r="ADN7" i="19" s="1"/>
  <c r="N94" i="6"/>
  <c r="ACK7" i="19" s="1"/>
  <c r="M97" i="6"/>
  <c r="AFS7" i="19" s="1"/>
  <c r="M98" i="6"/>
  <c r="AGV7" i="19" s="1"/>
  <c r="M96" i="6"/>
  <c r="AEP7" i="19" s="1"/>
  <c r="M95" i="6"/>
  <c r="ADM7" i="19" s="1"/>
  <c r="M94" i="6"/>
  <c r="ACJ7" i="19" s="1"/>
  <c r="L98" i="6"/>
  <c r="AGU7" i="19" s="1"/>
  <c r="L97" i="6"/>
  <c r="AFR7" i="19" s="1"/>
  <c r="L96" i="6"/>
  <c r="AEO7" i="19" s="1"/>
  <c r="L95" i="6"/>
  <c r="ADL7" i="19" s="1"/>
  <c r="L94" i="6"/>
  <c r="ACI7" i="19" s="1"/>
  <c r="K98" i="6"/>
  <c r="AGT7" i="19" s="1"/>
  <c r="K97" i="6"/>
  <c r="AFQ7" i="19" s="1"/>
  <c r="K96" i="6"/>
  <c r="AEN7" i="19" s="1"/>
  <c r="K95" i="6"/>
  <c r="ADK7" i="19" s="1"/>
  <c r="K94" i="6"/>
  <c r="ACH7" i="19" s="1"/>
  <c r="J98" i="6"/>
  <c r="AGS7" i="19" s="1"/>
  <c r="J97" i="6"/>
  <c r="AFP7" i="19" s="1"/>
  <c r="J96" i="6"/>
  <c r="AEM7" i="19" s="1"/>
  <c r="J95" i="6"/>
  <c r="ADJ7" i="19" s="1"/>
  <c r="J94" i="6"/>
  <c r="ACG7" i="19" s="1"/>
  <c r="I98" i="6"/>
  <c r="AGR7" i="19" s="1"/>
  <c r="I97" i="6"/>
  <c r="AFO7" i="19" s="1"/>
  <c r="I96" i="6"/>
  <c r="AEL7" i="19" s="1"/>
  <c r="I95" i="6"/>
  <c r="ADI7" i="19" s="1"/>
  <c r="I94" i="6"/>
  <c r="ACF7" i="19" s="1"/>
  <c r="H98" i="6"/>
  <c r="AGQ7" i="19" s="1"/>
  <c r="H97" i="6"/>
  <c r="AFN7" i="19" s="1"/>
  <c r="H96" i="6"/>
  <c r="AEK7" i="19" s="1"/>
  <c r="H95" i="6"/>
  <c r="ADH7" i="19" s="1"/>
  <c r="H94" i="6"/>
  <c r="ACE7" i="19" s="1"/>
  <c r="G98" i="6"/>
  <c r="AGP7" i="19" s="1"/>
  <c r="G97" i="6"/>
  <c r="AFM7" i="19" s="1"/>
  <c r="G96" i="6"/>
  <c r="AEJ7" i="19" s="1"/>
  <c r="G95" i="6"/>
  <c r="ADG7" i="19" s="1"/>
  <c r="G94" i="6"/>
  <c r="ACD7" i="19" s="1"/>
  <c r="F98" i="6"/>
  <c r="AGO7" i="19" s="1"/>
  <c r="F97" i="6"/>
  <c r="AFL7" i="19" s="1"/>
  <c r="F96" i="6"/>
  <c r="AEI7" i="19" s="1"/>
  <c r="F95" i="6"/>
  <c r="ADF7" i="19" s="1"/>
  <c r="F94" i="6"/>
  <c r="ACC7" i="19" s="1"/>
  <c r="E98" i="6"/>
  <c r="AGN7" i="19" s="1"/>
  <c r="E97" i="6"/>
  <c r="AFK7" i="19" s="1"/>
  <c r="E96" i="6"/>
  <c r="AEH7" i="19" s="1"/>
  <c r="E95" i="6"/>
  <c r="ADE7" i="19" s="1"/>
  <c r="E94" i="6"/>
  <c r="ACB7" i="19" s="1"/>
  <c r="D98" i="6"/>
  <c r="AGM7" i="19" s="1"/>
  <c r="D97" i="6"/>
  <c r="AFJ7" i="19" s="1"/>
  <c r="D96" i="6"/>
  <c r="AEG7" i="19" s="1"/>
  <c r="D95" i="6"/>
  <c r="ADD7" i="19" s="1"/>
  <c r="D94" i="6"/>
  <c r="ACA7" i="19" s="1"/>
  <c r="C98" i="6"/>
  <c r="C97" i="6"/>
  <c r="AFI7" i="19" s="1"/>
  <c r="C94" i="6"/>
  <c r="ABZ7" i="19" s="1"/>
  <c r="C96" i="6"/>
  <c r="AEF7" i="19" s="1"/>
  <c r="C95" i="6"/>
  <c r="ADC7" i="19" s="1"/>
  <c r="AE85" i="6"/>
  <c r="AAE7" i="19" s="1"/>
  <c r="AE84" i="6"/>
  <c r="ZB7" i="19" s="1"/>
  <c r="AE83" i="6"/>
  <c r="XY7" i="19" s="1"/>
  <c r="AE82" i="6"/>
  <c r="WV7" i="19" s="1"/>
  <c r="AD85" i="6"/>
  <c r="AAD7" i="19" s="1"/>
  <c r="AD84" i="6"/>
  <c r="ZA7" i="19" s="1"/>
  <c r="AD83" i="6"/>
  <c r="XX7" i="19" s="1"/>
  <c r="AD82" i="6"/>
  <c r="WU7" i="19" s="1"/>
  <c r="AC85" i="6"/>
  <c r="AAC7" i="19" s="1"/>
  <c r="AC84" i="6"/>
  <c r="YZ7" i="19" s="1"/>
  <c r="AC83" i="6"/>
  <c r="XW7" i="19" s="1"/>
  <c r="AC82" i="6"/>
  <c r="WT7" i="19" s="1"/>
  <c r="AB85" i="6"/>
  <c r="AAB7" i="19" s="1"/>
  <c r="AB84" i="6"/>
  <c r="YY7" i="19" s="1"/>
  <c r="AB83" i="6"/>
  <c r="XV7" i="19" s="1"/>
  <c r="AB82" i="6"/>
  <c r="WS7" i="19" s="1"/>
  <c r="AA82" i="6"/>
  <c r="WR7" i="19" s="1"/>
  <c r="Z85" i="6"/>
  <c r="ZZ7" i="19" s="1"/>
  <c r="Z84" i="6"/>
  <c r="YW7" i="19" s="1"/>
  <c r="Z83" i="6"/>
  <c r="XT7" i="19" s="1"/>
  <c r="Z82" i="6"/>
  <c r="WQ7" i="19" s="1"/>
  <c r="U85" i="6"/>
  <c r="ZU7" i="19" s="1"/>
  <c r="U84" i="6"/>
  <c r="YR7" i="19" s="1"/>
  <c r="U83" i="6"/>
  <c r="XO7" i="19" s="1"/>
  <c r="U82" i="6"/>
  <c r="WL7" i="19" s="1"/>
  <c r="V85" i="6"/>
  <c r="ZV7" i="19" s="1"/>
  <c r="V84" i="6"/>
  <c r="YS7" i="19" s="1"/>
  <c r="V83" i="6"/>
  <c r="XP7" i="19" s="1"/>
  <c r="V82" i="6"/>
  <c r="WM7" i="19" s="1"/>
  <c r="W85" i="6"/>
  <c r="ZW7" i="19" s="1"/>
  <c r="W84" i="6"/>
  <c r="YT7" i="19" s="1"/>
  <c r="W83" i="6"/>
  <c r="XQ7" i="19" s="1"/>
  <c r="W82" i="6"/>
  <c r="WN7" i="19" s="1"/>
  <c r="X85" i="6"/>
  <c r="ZX7" i="19" s="1"/>
  <c r="X84" i="6"/>
  <c r="YU7" i="19" s="1"/>
  <c r="X83" i="6"/>
  <c r="XR7" i="19" s="1"/>
  <c r="X82" i="6"/>
  <c r="WO7" i="19" s="1"/>
  <c r="Y85" i="6"/>
  <c r="ZY7" i="19" s="1"/>
  <c r="Y84" i="6"/>
  <c r="YV7" i="19" s="1"/>
  <c r="Y83" i="6"/>
  <c r="XS7" i="19" s="1"/>
  <c r="Y82" i="6"/>
  <c r="WP7" i="19" s="1"/>
  <c r="AA85" i="6"/>
  <c r="AAA7" i="19" s="1"/>
  <c r="AA84" i="6"/>
  <c r="YX7" i="19" s="1"/>
  <c r="AA83" i="6"/>
  <c r="XU7" i="19" s="1"/>
  <c r="O85" i="6"/>
  <c r="ZO7" i="19" s="1"/>
  <c r="O84" i="6"/>
  <c r="YL7" i="19" s="1"/>
  <c r="O83" i="6"/>
  <c r="XI7" i="19" s="1"/>
  <c r="O82" i="6"/>
  <c r="WF7" i="19" s="1"/>
  <c r="N85" i="6"/>
  <c r="ZN7" i="19" s="1"/>
  <c r="N84" i="6"/>
  <c r="YK7" i="19" s="1"/>
  <c r="N83" i="6"/>
  <c r="XH7" i="19" s="1"/>
  <c r="N82" i="6"/>
  <c r="WE7" i="19" s="1"/>
  <c r="I84" i="6"/>
  <c r="YF7" i="19" s="1"/>
  <c r="I83" i="6"/>
  <c r="XC7" i="19" s="1"/>
  <c r="I82" i="6"/>
  <c r="VZ7" i="19" s="1"/>
  <c r="H85" i="6"/>
  <c r="ZH7" i="19" s="1"/>
  <c r="H84" i="6"/>
  <c r="YE7" i="19" s="1"/>
  <c r="H83" i="6"/>
  <c r="XB7" i="19" s="1"/>
  <c r="H82" i="6"/>
  <c r="VY7" i="19" s="1"/>
  <c r="G85" i="6"/>
  <c r="ZG7" i="19" s="1"/>
  <c r="G84" i="6"/>
  <c r="YD7" i="19" s="1"/>
  <c r="G83" i="6"/>
  <c r="XA7" i="19" s="1"/>
  <c r="G82" i="6"/>
  <c r="VX7" i="19" s="1"/>
  <c r="F85" i="6"/>
  <c r="ZF7" i="19" s="1"/>
  <c r="F84" i="6"/>
  <c r="YC7" i="19" s="1"/>
  <c r="F83" i="6"/>
  <c r="WZ7" i="19" s="1"/>
  <c r="F82" i="6"/>
  <c r="VW7" i="19" s="1"/>
  <c r="E85" i="6"/>
  <c r="ZE7" i="19" s="1"/>
  <c r="E84" i="6"/>
  <c r="YB7" i="19" s="1"/>
  <c r="E83" i="6"/>
  <c r="WY7" i="19" s="1"/>
  <c r="E82" i="6"/>
  <c r="VV7" i="19" s="1"/>
  <c r="D85" i="6"/>
  <c r="ZD7" i="19" s="1"/>
  <c r="D84" i="6"/>
  <c r="YA7" i="19" s="1"/>
  <c r="D83" i="6"/>
  <c r="WX7" i="19" s="1"/>
  <c r="D82" i="6"/>
  <c r="VU7" i="19" s="1"/>
  <c r="M85" i="6"/>
  <c r="ZM7" i="19" s="1"/>
  <c r="M84" i="6"/>
  <c r="YJ7" i="19" s="1"/>
  <c r="M83" i="6"/>
  <c r="XG7" i="19" s="1"/>
  <c r="M82" i="6"/>
  <c r="WD7" i="19" s="1"/>
  <c r="ZT7" i="19"/>
  <c r="ZS7" i="19"/>
  <c r="ZR7" i="19"/>
  <c r="ZQ7" i="19"/>
  <c r="ZP7" i="19"/>
  <c r="ZL7" i="19"/>
  <c r="ZK7" i="19"/>
  <c r="ZJ7" i="19"/>
  <c r="ZI7" i="19"/>
  <c r="YQ7" i="19"/>
  <c r="YP7" i="19"/>
  <c r="YO7" i="19"/>
  <c r="YN7" i="19"/>
  <c r="YM7" i="19"/>
  <c r="YI7" i="19"/>
  <c r="YH7" i="19"/>
  <c r="YG7" i="19"/>
  <c r="XN7" i="19"/>
  <c r="XM7" i="19"/>
  <c r="XL7" i="19"/>
  <c r="XK7" i="19"/>
  <c r="XJ7" i="19"/>
  <c r="XF7" i="19"/>
  <c r="XE7" i="19"/>
  <c r="XD7" i="19"/>
  <c r="C85" i="6"/>
  <c r="ZC7" i="19" s="1"/>
  <c r="C84" i="6"/>
  <c r="XZ7" i="19" s="1"/>
  <c r="C83" i="6"/>
  <c r="WW7" i="19" s="1"/>
  <c r="WK7" i="19"/>
  <c r="WJ7" i="19"/>
  <c r="WI7" i="19"/>
  <c r="WH7" i="19"/>
  <c r="WG7" i="19"/>
  <c r="WC7" i="19"/>
  <c r="WB7" i="19"/>
  <c r="WA7" i="19"/>
  <c r="C82" i="6"/>
  <c r="VT7" i="19" s="1"/>
  <c r="AE81" i="6"/>
  <c r="VS7" i="19" s="1"/>
  <c r="AD81" i="6"/>
  <c r="VR7" i="19" s="1"/>
  <c r="AC81" i="6"/>
  <c r="VQ7" i="19" s="1"/>
  <c r="AB81" i="6"/>
  <c r="VP7" i="19" s="1"/>
  <c r="AA81" i="6"/>
  <c r="VO7" i="19" s="1"/>
  <c r="Z81" i="6"/>
  <c r="VN7" i="19" s="1"/>
  <c r="Y81" i="6"/>
  <c r="VM7" i="19" s="1"/>
  <c r="X81" i="6"/>
  <c r="VL7" i="19" s="1"/>
  <c r="W81" i="6"/>
  <c r="VK7" i="19" s="1"/>
  <c r="V81" i="6"/>
  <c r="VJ7" i="19" s="1"/>
  <c r="U81" i="6"/>
  <c r="VI7" i="19" s="1"/>
  <c r="T81" i="6"/>
  <c r="VH7" i="19" s="1"/>
  <c r="S81" i="6"/>
  <c r="VG7" i="19" s="1"/>
  <c r="R81" i="6"/>
  <c r="VF7" i="19" s="1"/>
  <c r="Q81" i="6"/>
  <c r="VE7" i="19" s="1"/>
  <c r="P81" i="6"/>
  <c r="VD7" i="19" s="1"/>
  <c r="O81" i="6"/>
  <c r="VC7" i="19" s="1"/>
  <c r="N81" i="6"/>
  <c r="VB7" i="19" s="1"/>
  <c r="M81" i="6"/>
  <c r="VA7" i="19" s="1"/>
  <c r="L81" i="6"/>
  <c r="UZ7" i="19" s="1"/>
  <c r="K81" i="6"/>
  <c r="UY7" i="19" s="1"/>
  <c r="J81" i="6"/>
  <c r="UX7" i="19" s="1"/>
  <c r="I81" i="6"/>
  <c r="UW7" i="19" s="1"/>
  <c r="H81" i="6"/>
  <c r="UV7" i="19" s="1"/>
  <c r="G81" i="6"/>
  <c r="UU7" i="19" s="1"/>
  <c r="F81" i="6"/>
  <c r="UT7" i="19" s="1"/>
  <c r="C81" i="6"/>
  <c r="UQ7" i="19" s="1"/>
  <c r="E81" i="6"/>
  <c r="US7" i="19" s="1"/>
  <c r="D81" i="6"/>
  <c r="UR7" i="19" s="1"/>
  <c r="AGL7" i="19" l="1"/>
  <c r="AF98" i="6"/>
  <c r="AIV7" i="19" s="1"/>
  <c r="AF84" i="6"/>
  <c r="ABL7" i="19" s="1"/>
  <c r="C99" i="6"/>
  <c r="D99" i="6"/>
  <c r="AHP7" i="19" s="1"/>
  <c r="H99" i="6"/>
  <c r="L99" i="6"/>
  <c r="AHX7" i="19" s="1"/>
  <c r="O99" i="6"/>
  <c r="AIA7" i="19" s="1"/>
  <c r="S99" i="6"/>
  <c r="AIE7" i="19" s="1"/>
  <c r="W99" i="6"/>
  <c r="AII7" i="19" s="1"/>
  <c r="AA99" i="6"/>
  <c r="AE99" i="6"/>
  <c r="Q99" i="6"/>
  <c r="AIC7" i="19" s="1"/>
  <c r="U99" i="6"/>
  <c r="Y99" i="6"/>
  <c r="AIK7" i="19" s="1"/>
  <c r="AC99" i="6"/>
  <c r="AF85" i="6"/>
  <c r="ABM7" i="19" s="1"/>
  <c r="AF97" i="6"/>
  <c r="AIU7" i="19" s="1"/>
  <c r="AF94" i="6"/>
  <c r="AIR7" i="19" s="1"/>
  <c r="I99" i="6"/>
  <c r="AHU7" i="19" s="1"/>
  <c r="M99" i="6"/>
  <c r="P99" i="6"/>
  <c r="AIB7" i="19" s="1"/>
  <c r="T99" i="6"/>
  <c r="AIF7" i="19" s="1"/>
  <c r="X99" i="6"/>
  <c r="AIJ7" i="19" s="1"/>
  <c r="AB99" i="6"/>
  <c r="AF82" i="6"/>
  <c r="ABJ7" i="19" s="1"/>
  <c r="F99" i="6"/>
  <c r="AHR7" i="19" s="1"/>
  <c r="J99" i="6"/>
  <c r="AHV7" i="19" s="1"/>
  <c r="N99" i="6"/>
  <c r="AHZ7" i="19" s="1"/>
  <c r="AF81" i="6"/>
  <c r="ABI7" i="19" s="1"/>
  <c r="AF83" i="6"/>
  <c r="ABK7" i="19" s="1"/>
  <c r="G99" i="6"/>
  <c r="AHS7" i="19" s="1"/>
  <c r="K99" i="6"/>
  <c r="AHW7" i="19" s="1"/>
  <c r="R99" i="6"/>
  <c r="AID7" i="19" s="1"/>
  <c r="V99" i="6"/>
  <c r="AIH7" i="19" s="1"/>
  <c r="Z99" i="6"/>
  <c r="AD99" i="6"/>
  <c r="E99" i="6"/>
  <c r="AHQ7" i="19" s="1"/>
  <c r="AF95" i="6"/>
  <c r="AIS7" i="19" s="1"/>
  <c r="AF96" i="6"/>
  <c r="AIT7" i="19" s="1"/>
  <c r="C86" i="6"/>
  <c r="G86" i="6"/>
  <c r="AAJ7" i="19" s="1"/>
  <c r="K86" i="6"/>
  <c r="AAN7" i="19" s="1"/>
  <c r="O86" i="6"/>
  <c r="AAR7" i="19" s="1"/>
  <c r="S86" i="6"/>
  <c r="AAV7" i="19" s="1"/>
  <c r="W86" i="6"/>
  <c r="AAZ7" i="19" s="1"/>
  <c r="AA86" i="6"/>
  <c r="AE86" i="6"/>
  <c r="E86" i="6"/>
  <c r="AAH7" i="19" s="1"/>
  <c r="I86" i="6"/>
  <c r="AAL7" i="19" s="1"/>
  <c r="M86" i="6"/>
  <c r="Q86" i="6"/>
  <c r="AAT7" i="19" s="1"/>
  <c r="U86" i="6"/>
  <c r="Y86" i="6"/>
  <c r="ABB7" i="19" s="1"/>
  <c r="AC86" i="6"/>
  <c r="H86" i="6"/>
  <c r="F86" i="6"/>
  <c r="AAI7" i="19" s="1"/>
  <c r="J86" i="6"/>
  <c r="AAM7" i="19" s="1"/>
  <c r="N86" i="6"/>
  <c r="AAQ7" i="19" s="1"/>
  <c r="R86" i="6"/>
  <c r="AAU7" i="19" s="1"/>
  <c r="V86" i="6"/>
  <c r="AAY7" i="19" s="1"/>
  <c r="Z86" i="6"/>
  <c r="AD86" i="6"/>
  <c r="L86" i="6"/>
  <c r="AAO7" i="19" s="1"/>
  <c r="T86" i="6"/>
  <c r="AAW7" i="19" s="1"/>
  <c r="X86" i="6"/>
  <c r="ABA7" i="19" s="1"/>
  <c r="AB86" i="6"/>
  <c r="ABE7" i="19" s="1"/>
  <c r="D86" i="6"/>
  <c r="AAG7" i="19" s="1"/>
  <c r="P86" i="6"/>
  <c r="AAS7" i="19" s="1"/>
  <c r="C24" i="13"/>
  <c r="AUL6" i="19" s="1"/>
  <c r="AUS5" i="19"/>
  <c r="AUR5" i="19"/>
  <c r="AUQ5" i="19"/>
  <c r="AUP5" i="19"/>
  <c r="AUO5" i="19"/>
  <c r="AUN5" i="19"/>
  <c r="AUM5" i="19"/>
  <c r="AUL5" i="19"/>
  <c r="AUK5" i="19"/>
  <c r="AUJ5" i="19"/>
  <c r="AUI5" i="19"/>
  <c r="AUH5" i="19"/>
  <c r="C27" i="13"/>
  <c r="AUL7" i="19" s="1"/>
  <c r="B200" i="19" s="1"/>
  <c r="C26" i="13"/>
  <c r="AUK7" i="19" s="1"/>
  <c r="B199" i="19" s="1"/>
  <c r="C25" i="13"/>
  <c r="AUJ7" i="19" s="1"/>
  <c r="B198" i="19" s="1"/>
  <c r="C19" i="13"/>
  <c r="F30" i="13"/>
  <c r="AUR7" i="19" s="1"/>
  <c r="B209" i="19" s="1"/>
  <c r="F29" i="13"/>
  <c r="AUQ7" i="19" s="1"/>
  <c r="B208" i="19" s="1"/>
  <c r="F28" i="13"/>
  <c r="AUP7" i="19" s="1"/>
  <c r="B207" i="19" s="1"/>
  <c r="F27" i="13"/>
  <c r="AUO7" i="19" s="1"/>
  <c r="B206" i="19" s="1"/>
  <c r="F26" i="13"/>
  <c r="AUN7" i="19" s="1"/>
  <c r="B205" i="19" s="1"/>
  <c r="F25" i="13"/>
  <c r="AUM7" i="19" s="1"/>
  <c r="B204" i="19" s="1"/>
  <c r="AW7" i="19"/>
  <c r="AV7" i="19"/>
  <c r="AU7" i="19"/>
  <c r="AT7" i="19"/>
  <c r="AS7" i="19"/>
  <c r="AR7" i="19"/>
  <c r="AUI7" i="19"/>
  <c r="AUH7" i="19"/>
  <c r="PV5" i="19"/>
  <c r="PW5" i="19"/>
  <c r="PU5" i="19"/>
  <c r="PT5" i="19"/>
  <c r="PS5" i="19"/>
  <c r="PR5" i="19"/>
  <c r="PQ5" i="19"/>
  <c r="PP5" i="19"/>
  <c r="PO5" i="19"/>
  <c r="PN5" i="19"/>
  <c r="PM5" i="19"/>
  <c r="PL5" i="19"/>
  <c r="PK5" i="19"/>
  <c r="PJ5" i="19"/>
  <c r="PI5" i="19"/>
  <c r="OT5" i="19"/>
  <c r="OS5" i="19"/>
  <c r="OR5" i="19"/>
  <c r="OQ5" i="19"/>
  <c r="OP5" i="19"/>
  <c r="OO5" i="19"/>
  <c r="ON5" i="19"/>
  <c r="OM5" i="19"/>
  <c r="OL5" i="19"/>
  <c r="OK5" i="19"/>
  <c r="OJ5" i="19"/>
  <c r="OI5" i="19"/>
  <c r="OH5" i="19"/>
  <c r="OG5" i="19"/>
  <c r="OF5" i="19"/>
  <c r="OE5" i="19"/>
  <c r="OD5" i="19"/>
  <c r="OC5" i="19"/>
  <c r="OB5" i="19"/>
  <c r="OA5" i="19"/>
  <c r="NZ5" i="19"/>
  <c r="NY5" i="19"/>
  <c r="NX5" i="19"/>
  <c r="NW5" i="19"/>
  <c r="NV5" i="19"/>
  <c r="NU5" i="19"/>
  <c r="NT5" i="19"/>
  <c r="NS5" i="19"/>
  <c r="NR5" i="19"/>
  <c r="NJ5" i="19"/>
  <c r="NI5" i="19"/>
  <c r="NH5" i="19"/>
  <c r="NG5" i="19"/>
  <c r="NF5" i="19"/>
  <c r="NE5" i="19"/>
  <c r="NC5" i="19"/>
  <c r="ND5" i="19"/>
  <c r="NB5" i="19"/>
  <c r="NA5" i="19"/>
  <c r="MZ5" i="19"/>
  <c r="MY5" i="19"/>
  <c r="MX5" i="19"/>
  <c r="MW5" i="19"/>
  <c r="MV5" i="19"/>
  <c r="MU5" i="19"/>
  <c r="MT5" i="19"/>
  <c r="MS5" i="19"/>
  <c r="MR5" i="19"/>
  <c r="MQ5" i="19"/>
  <c r="MP5" i="19"/>
  <c r="MO5" i="19"/>
  <c r="MN5" i="19"/>
  <c r="MM5" i="19"/>
  <c r="ML5" i="19"/>
  <c r="MK5" i="19"/>
  <c r="MJ5" i="19"/>
  <c r="MI5" i="19"/>
  <c r="MH5" i="19"/>
  <c r="MG5" i="19"/>
  <c r="MF5" i="19"/>
  <c r="ME5" i="19"/>
  <c r="MD5" i="19"/>
  <c r="MC5" i="19"/>
  <c r="MA5" i="19"/>
  <c r="MB5" i="19"/>
  <c r="LZ5" i="19"/>
  <c r="LY5" i="19"/>
  <c r="LX5" i="19"/>
  <c r="LW5" i="19"/>
  <c r="LV5" i="19"/>
  <c r="LU5" i="19"/>
  <c r="LT5" i="19"/>
  <c r="LS5" i="19"/>
  <c r="LR5" i="19"/>
  <c r="LQ5" i="19"/>
  <c r="LP5" i="19"/>
  <c r="LO5" i="19"/>
  <c r="LN5" i="19"/>
  <c r="LM5" i="19"/>
  <c r="LK5" i="19"/>
  <c r="LL5" i="19"/>
  <c r="LJ5" i="19"/>
  <c r="LI5" i="19"/>
  <c r="LH5" i="19"/>
  <c r="LG5" i="19"/>
  <c r="LF5" i="19"/>
  <c r="LE5" i="19"/>
  <c r="LD5" i="19"/>
  <c r="LC5" i="19"/>
  <c r="LB5" i="19"/>
  <c r="LA5" i="19"/>
  <c r="KZ5" i="19"/>
  <c r="KY5" i="19"/>
  <c r="KX5" i="19"/>
  <c r="KW5" i="19"/>
  <c r="KV5" i="19"/>
  <c r="KU5" i="19"/>
  <c r="KT5" i="19"/>
  <c r="KS5" i="19"/>
  <c r="KR5" i="19"/>
  <c r="KQ5" i="19"/>
  <c r="KP5" i="19"/>
  <c r="KO5" i="19"/>
  <c r="KN5" i="19"/>
  <c r="KM5" i="19"/>
  <c r="KL5" i="19"/>
  <c r="KK5" i="19"/>
  <c r="KJ5" i="19"/>
  <c r="KH5" i="19"/>
  <c r="KI5" i="19"/>
  <c r="KG5" i="19"/>
  <c r="KF5" i="19"/>
  <c r="KE5" i="19"/>
  <c r="KD5" i="19"/>
  <c r="KC5" i="19"/>
  <c r="KB5" i="19"/>
  <c r="KA5" i="19"/>
  <c r="JZ5" i="19"/>
  <c r="JY5" i="19"/>
  <c r="JX5" i="19"/>
  <c r="JW5" i="19"/>
  <c r="JV5" i="19"/>
  <c r="JU5" i="19"/>
  <c r="JT5" i="19"/>
  <c r="JS5" i="19"/>
  <c r="JR5" i="19"/>
  <c r="JQ5" i="19"/>
  <c r="JP5" i="19"/>
  <c r="JO5" i="19"/>
  <c r="JN5" i="19"/>
  <c r="JM5" i="19"/>
  <c r="JL5" i="19"/>
  <c r="JK5" i="19"/>
  <c r="JJ5" i="19"/>
  <c r="JI5" i="19"/>
  <c r="JH5" i="19"/>
  <c r="JG5" i="19"/>
  <c r="JF5" i="19"/>
  <c r="JE5" i="19"/>
  <c r="JD5" i="19"/>
  <c r="JC5" i="19"/>
  <c r="JB5" i="19"/>
  <c r="JA5" i="19"/>
  <c r="IZ5" i="19"/>
  <c r="IY5" i="19"/>
  <c r="IX5" i="19"/>
  <c r="IW5" i="19"/>
  <c r="IV5" i="19"/>
  <c r="IU5" i="19"/>
  <c r="IT5" i="19"/>
  <c r="IS5" i="19"/>
  <c r="IR5" i="19"/>
  <c r="IQ5" i="19"/>
  <c r="IP5" i="19"/>
  <c r="IO5" i="19"/>
  <c r="IN5" i="19"/>
  <c r="IM5" i="19"/>
  <c r="IL5" i="19"/>
  <c r="IK5" i="19"/>
  <c r="IJ5" i="19"/>
  <c r="IH5" i="19"/>
  <c r="II5" i="19"/>
  <c r="IG5" i="19"/>
  <c r="IF5" i="19"/>
  <c r="IE5" i="19"/>
  <c r="ID5" i="19"/>
  <c r="IC5" i="19"/>
  <c r="IB5" i="19"/>
  <c r="IA5" i="19"/>
  <c r="HZ5" i="19"/>
  <c r="HY5" i="19"/>
  <c r="HX5" i="19"/>
  <c r="HW5" i="19"/>
  <c r="HV5" i="19"/>
  <c r="HU5" i="19"/>
  <c r="HT5" i="19"/>
  <c r="HS5" i="19"/>
  <c r="HR5" i="19"/>
  <c r="HQ5" i="19"/>
  <c r="HP5" i="19"/>
  <c r="HO5" i="19"/>
  <c r="HN5" i="19"/>
  <c r="HM5" i="19"/>
  <c r="HL5" i="19"/>
  <c r="HK5" i="19"/>
  <c r="HJ5" i="19"/>
  <c r="HI5" i="19"/>
  <c r="HH5" i="19"/>
  <c r="HG5" i="19"/>
  <c r="HF5" i="19"/>
  <c r="HE5" i="19"/>
  <c r="HD5" i="19"/>
  <c r="HC5" i="19"/>
  <c r="HB5" i="19"/>
  <c r="HA5" i="19"/>
  <c r="GZ5" i="19"/>
  <c r="GY5" i="19"/>
  <c r="GX5" i="19"/>
  <c r="GW5" i="19"/>
  <c r="GV5" i="19"/>
  <c r="GU5" i="19"/>
  <c r="GT5" i="19"/>
  <c r="GS5" i="19"/>
  <c r="AUF5" i="19"/>
  <c r="E27" i="12"/>
  <c r="E26" i="12"/>
  <c r="C57" i="17"/>
  <c r="ASN7" i="19" s="1"/>
  <c r="ASC5" i="19"/>
  <c r="C35" i="17"/>
  <c r="ASC7" i="19" s="1"/>
  <c r="AKE5" i="19"/>
  <c r="AKD5" i="19"/>
  <c r="AKC5" i="19"/>
  <c r="AKA5" i="19"/>
  <c r="AKB5" i="19"/>
  <c r="AJZ5" i="19"/>
  <c r="AJY5" i="19"/>
  <c r="AJX5" i="19"/>
  <c r="AJW5" i="19"/>
  <c r="AJV5" i="19"/>
  <c r="AJU5" i="19"/>
  <c r="AJT5" i="19"/>
  <c r="ASA7" i="19"/>
  <c r="ARZ7" i="19"/>
  <c r="ARY7" i="19"/>
  <c r="ARX7" i="19"/>
  <c r="ARW7" i="19"/>
  <c r="ARV7" i="19"/>
  <c r="ARU7" i="19"/>
  <c r="ART7" i="19"/>
  <c r="ARS7" i="19"/>
  <c r="ASA5" i="19"/>
  <c r="ARZ5" i="19"/>
  <c r="ARY5" i="19"/>
  <c r="ARX5" i="19"/>
  <c r="ARW5" i="19"/>
  <c r="ARV5" i="19"/>
  <c r="ARU5" i="19"/>
  <c r="ART5" i="19"/>
  <c r="ARS5" i="19"/>
  <c r="ARQ7" i="19"/>
  <c r="ARP7" i="19"/>
  <c r="ARO7" i="19"/>
  <c r="ARN7" i="19"/>
  <c r="ARM7" i="19"/>
  <c r="ARL7" i="19"/>
  <c r="ARK7" i="19"/>
  <c r="ARQ5" i="19"/>
  <c r="ARP5" i="19"/>
  <c r="ARO5" i="19"/>
  <c r="ARN5" i="19"/>
  <c r="ARM5" i="19"/>
  <c r="ARL5" i="19"/>
  <c r="ARK5" i="19"/>
  <c r="AOX7" i="19"/>
  <c r="D124" i="19" s="1"/>
  <c r="AOW7" i="19"/>
  <c r="C124" i="19" s="1"/>
  <c r="AOV7" i="19"/>
  <c r="B124" i="19" s="1"/>
  <c r="BH7" i="19"/>
  <c r="B23" i="19" s="1"/>
  <c r="BG7" i="19"/>
  <c r="B22" i="19" s="1"/>
  <c r="AM7" i="19"/>
  <c r="AL7" i="19"/>
  <c r="AK7" i="19"/>
  <c r="AJ7" i="19"/>
  <c r="AI7" i="19"/>
  <c r="AH7" i="19"/>
  <c r="AG7" i="19"/>
  <c r="AF7" i="19"/>
  <c r="AE7" i="19"/>
  <c r="AD7" i="19"/>
  <c r="D15" i="19" s="1"/>
  <c r="AC7" i="19"/>
  <c r="C15" i="19" s="1"/>
  <c r="AB7" i="19"/>
  <c r="B15" i="19" s="1"/>
  <c r="AA7" i="19"/>
  <c r="D14" i="19" s="1"/>
  <c r="Z7" i="19"/>
  <c r="C14" i="19" s="1"/>
  <c r="Y7" i="19"/>
  <c r="B14" i="19" s="1"/>
  <c r="X7" i="19"/>
  <c r="D13" i="19" s="1"/>
  <c r="W7" i="19"/>
  <c r="C13" i="19" s="1"/>
  <c r="V7" i="19"/>
  <c r="B13" i="19" s="1"/>
  <c r="U7" i="19"/>
  <c r="D12" i="19" s="1"/>
  <c r="T7" i="19"/>
  <c r="C12" i="19" s="1"/>
  <c r="S7" i="19"/>
  <c r="B12" i="19" s="1"/>
  <c r="R7" i="19"/>
  <c r="Q7" i="19"/>
  <c r="P7" i="19"/>
  <c r="O7" i="19"/>
  <c r="N7" i="19"/>
  <c r="M7" i="19"/>
  <c r="L7" i="19"/>
  <c r="K7" i="19"/>
  <c r="J7" i="19"/>
  <c r="AUK6" i="19" l="1"/>
  <c r="E29" i="12"/>
  <c r="AUJ6" i="19"/>
  <c r="ABC7" i="19"/>
  <c r="ABS7" i="19"/>
  <c r="AIG7" i="19"/>
  <c r="AJA7" i="19"/>
  <c r="AHT7" i="19"/>
  <c r="AIY7" i="19"/>
  <c r="AAX7" i="19"/>
  <c r="ABR7" i="19"/>
  <c r="AAF7" i="19"/>
  <c r="ABO7" i="19"/>
  <c r="AIP7" i="19"/>
  <c r="AJF7" i="19"/>
  <c r="AIN7" i="19"/>
  <c r="AJD7" i="19"/>
  <c r="AHY7" i="19"/>
  <c r="AIZ7" i="19"/>
  <c r="AAK7" i="19"/>
  <c r="ABP7" i="19"/>
  <c r="ABH7" i="19"/>
  <c r="ABX7" i="19"/>
  <c r="AIL7" i="19"/>
  <c r="AJB7" i="19"/>
  <c r="AIO7" i="19"/>
  <c r="AJE7" i="19"/>
  <c r="AIQ7" i="19"/>
  <c r="AJG7" i="19"/>
  <c r="AHO7" i="19"/>
  <c r="AIX7" i="19"/>
  <c r="ABG7" i="19"/>
  <c r="ABW7" i="19"/>
  <c r="ABF7" i="19"/>
  <c r="ABV7" i="19"/>
  <c r="ABU7" i="19"/>
  <c r="AAP7" i="19"/>
  <c r="ABQ7" i="19"/>
  <c r="ABD7" i="19"/>
  <c r="ABT7" i="19"/>
  <c r="AIM7" i="19"/>
  <c r="AJC7" i="19"/>
  <c r="AF99" i="6"/>
  <c r="AIW7" i="19" s="1"/>
  <c r="AF86" i="6"/>
  <c r="ABN7" i="19" s="1"/>
  <c r="F24" i="13"/>
  <c r="AUP6" i="19" s="1"/>
  <c r="AUN6" i="19" l="1"/>
  <c r="AUS6" i="19"/>
  <c r="AUM6" i="19"/>
  <c r="AUO6" i="19"/>
  <c r="AUR6" i="19"/>
  <c r="AUQ6" i="19"/>
  <c r="C55" i="12"/>
  <c r="AUF7" i="19" s="1"/>
  <c r="AKE7" i="19" l="1"/>
  <c r="AKD7" i="19"/>
  <c r="AKC7" i="19"/>
  <c r="AKB7" i="19"/>
  <c r="AKA7" i="19"/>
  <c r="AJZ7" i="19"/>
  <c r="AJY7" i="19"/>
  <c r="AJX7" i="19"/>
  <c r="AJW7" i="19"/>
  <c r="AJU7" i="19"/>
  <c r="AJT7" i="19"/>
  <c r="F10" i="6"/>
  <c r="F13" i="6"/>
  <c r="AZ7" i="19" s="1"/>
  <c r="G13" i="6"/>
  <c r="BB7" i="19" s="1"/>
  <c r="F14" i="6"/>
  <c r="BA7" i="19" s="1"/>
  <c r="G14" i="6"/>
  <c r="BC7" i="19" s="1"/>
  <c r="AJV7" i="19" l="1"/>
  <c r="ER7" i="19"/>
  <c r="EQ7" i="19"/>
  <c r="EP7" i="19"/>
  <c r="EO7" i="19"/>
  <c r="EM7" i="19"/>
  <c r="EL7" i="19"/>
  <c r="EK7" i="19"/>
  <c r="EJ7" i="19"/>
  <c r="EA7" i="19"/>
  <c r="DZ7" i="19"/>
  <c r="DY7" i="19"/>
  <c r="DX7" i="19"/>
  <c r="DW7" i="19"/>
  <c r="DU7" i="19"/>
  <c r="DT7" i="19"/>
  <c r="DS7" i="19"/>
  <c r="DR7" i="19"/>
  <c r="DQ7" i="19"/>
  <c r="DI7" i="19"/>
  <c r="DH7" i="19"/>
  <c r="DG7" i="19"/>
  <c r="DF7" i="19"/>
  <c r="DE7" i="19"/>
  <c r="DC7" i="19"/>
  <c r="DB7" i="19"/>
  <c r="DA7" i="19"/>
  <c r="CZ7" i="19"/>
  <c r="CY7" i="19"/>
  <c r="K47" i="19"/>
  <c r="L58" i="6"/>
  <c r="L57" i="6"/>
  <c r="L56" i="6"/>
  <c r="K40" i="19" s="1"/>
  <c r="L55" i="6"/>
  <c r="L54" i="6"/>
  <c r="K38" i="19" s="1"/>
  <c r="P27" i="6"/>
  <c r="EW7" i="19" s="1"/>
  <c r="P26" i="6"/>
  <c r="EV7" i="19" s="1"/>
  <c r="P25" i="6"/>
  <c r="EU7" i="19" s="1"/>
  <c r="P24" i="6"/>
  <c r="ET7" i="19" s="1"/>
  <c r="H28" i="6"/>
  <c r="EG7" i="19" s="1"/>
  <c r="H27" i="6"/>
  <c r="EF7" i="19" s="1"/>
  <c r="H26" i="6"/>
  <c r="EE7" i="19" s="1"/>
  <c r="H25" i="6"/>
  <c r="ED7" i="19" s="1"/>
  <c r="H24" i="6"/>
  <c r="EC7" i="19" s="1"/>
  <c r="E28" i="6"/>
  <c r="DO7" i="19" s="1"/>
  <c r="E27" i="6"/>
  <c r="DN7" i="19" s="1"/>
  <c r="E26" i="6"/>
  <c r="DM7" i="19" s="1"/>
  <c r="E25" i="6"/>
  <c r="DL7" i="19" s="1"/>
  <c r="E24" i="6"/>
  <c r="DK7" i="19" s="1"/>
  <c r="G29" i="6"/>
  <c r="EB7" i="19" s="1"/>
  <c r="F29" i="6"/>
  <c r="DV7" i="19" s="1"/>
  <c r="D29" i="6"/>
  <c r="DJ7" i="19" s="1"/>
  <c r="C29" i="6"/>
  <c r="DD7" i="19" s="1"/>
  <c r="O28" i="6"/>
  <c r="ES7" i="19" s="1"/>
  <c r="N28" i="6"/>
  <c r="EN7" i="19" s="1"/>
  <c r="BM7" i="19"/>
  <c r="B30" i="19" s="1"/>
  <c r="BL7" i="19"/>
  <c r="B29" i="19" s="1"/>
  <c r="BK7" i="19"/>
  <c r="B28" i="19" s="1"/>
  <c r="BJ7" i="19"/>
  <c r="B27" i="19" s="1"/>
  <c r="BC5" i="19"/>
  <c r="BA5" i="19"/>
  <c r="BB5" i="19"/>
  <c r="AZ5" i="19"/>
  <c r="AR5" i="19"/>
  <c r="AS5" i="19"/>
  <c r="AT5" i="19"/>
  <c r="AU5" i="19"/>
  <c r="AV5" i="19"/>
  <c r="AW5" i="19"/>
  <c r="IE7" i="19" l="1"/>
  <c r="K39" i="19"/>
  <c r="SM7" i="19"/>
  <c r="K51" i="19"/>
  <c r="PD7" i="19"/>
  <c r="K48" i="19"/>
  <c r="KK7" i="19"/>
  <c r="K41" i="19"/>
  <c r="QG7" i="19"/>
  <c r="K49" i="19"/>
  <c r="LN7" i="19"/>
  <c r="K42" i="19"/>
  <c r="RJ7" i="19"/>
  <c r="K50" i="19"/>
  <c r="OA7" i="19"/>
  <c r="L72" i="6"/>
  <c r="TP7" i="19" s="1"/>
  <c r="HB7" i="19"/>
  <c r="L59" i="6"/>
  <c r="MQ7" i="19" s="1"/>
  <c r="P28" i="6"/>
  <c r="EX7" i="19" s="1"/>
  <c r="JH7" i="19"/>
  <c r="H29" i="6"/>
  <c r="EH7" i="19" s="1"/>
  <c r="E29" i="6"/>
  <c r="DP7" i="19" s="1"/>
  <c r="AQ5" i="19"/>
  <c r="AP5" i="19"/>
  <c r="D14" i="3"/>
  <c r="AP7" i="19" s="1"/>
  <c r="H5" i="19"/>
  <c r="D39" i="2"/>
  <c r="H7" i="19" s="1"/>
  <c r="E5" i="19"/>
  <c r="F5" i="19"/>
  <c r="G5" i="19"/>
  <c r="D5" i="19"/>
  <c r="C5" i="19"/>
  <c r="D29" i="2"/>
  <c r="G7" i="19" s="1"/>
  <c r="D28" i="2"/>
  <c r="F7" i="19" s="1"/>
  <c r="D27" i="2"/>
  <c r="E7" i="19" s="1"/>
  <c r="D26" i="2"/>
  <c r="D7" i="19" s="1"/>
  <c r="D25" i="2"/>
  <c r="C7" i="19" s="1"/>
  <c r="K52" i="19" l="1"/>
  <c r="K43" i="19"/>
  <c r="G21" i="1"/>
  <c r="C7" i="3" l="1"/>
  <c r="ATU7" i="19" l="1"/>
  <c r="C192" i="19" s="1"/>
  <c r="ATT7" i="19"/>
  <c r="B192" i="19" s="1"/>
  <c r="AOT7" i="19"/>
  <c r="D120" i="19" s="1"/>
  <c r="AOQ7" i="19"/>
  <c r="D119" i="19" s="1"/>
  <c r="AOS7" i="19"/>
  <c r="C120" i="19" s="1"/>
  <c r="AOP7" i="19"/>
  <c r="C119" i="19" s="1"/>
  <c r="AOR7" i="19"/>
  <c r="B120" i="19" s="1"/>
  <c r="AOO7" i="19"/>
  <c r="B119" i="19" s="1"/>
  <c r="AE71" i="6" l="1"/>
  <c r="AD51" i="19" s="1"/>
  <c r="AE70" i="6"/>
  <c r="AD50" i="19" s="1"/>
  <c r="AE69" i="6"/>
  <c r="AD49" i="19" s="1"/>
  <c r="AE68" i="6"/>
  <c r="AD48" i="19" s="1"/>
  <c r="AE67" i="6"/>
  <c r="AD47" i="19" s="1"/>
  <c r="AD71" i="6"/>
  <c r="AC51" i="19" s="1"/>
  <c r="AD70" i="6"/>
  <c r="AC50" i="19" s="1"/>
  <c r="AD69" i="6"/>
  <c r="AC49" i="19" s="1"/>
  <c r="AD68" i="6"/>
  <c r="AC48" i="19" s="1"/>
  <c r="AD67" i="6"/>
  <c r="AC47" i="19" s="1"/>
  <c r="AC71" i="6"/>
  <c r="AB51" i="19" s="1"/>
  <c r="AC70" i="6"/>
  <c r="AB50" i="19" s="1"/>
  <c r="AC69" i="6"/>
  <c r="AB49" i="19" s="1"/>
  <c r="AC68" i="6"/>
  <c r="AB48" i="19" s="1"/>
  <c r="AC67" i="6"/>
  <c r="AB47" i="19" s="1"/>
  <c r="AB71" i="6"/>
  <c r="AA51" i="19" s="1"/>
  <c r="AB70" i="6"/>
  <c r="AA50" i="19" s="1"/>
  <c r="AB69" i="6"/>
  <c r="AA49" i="19" s="1"/>
  <c r="AB68" i="6"/>
  <c r="AA48" i="19" s="1"/>
  <c r="AB67" i="6"/>
  <c r="AA47" i="19" s="1"/>
  <c r="AA71" i="6"/>
  <c r="Z51" i="19" s="1"/>
  <c r="AA70" i="6"/>
  <c r="Z50" i="19" s="1"/>
  <c r="AA69" i="6"/>
  <c r="Z49" i="19" s="1"/>
  <c r="AA68" i="6"/>
  <c r="Z48" i="19" s="1"/>
  <c r="AA67" i="6"/>
  <c r="Z47" i="19" s="1"/>
  <c r="Z71" i="6"/>
  <c r="Y51" i="19" s="1"/>
  <c r="Z70" i="6"/>
  <c r="Y50" i="19" s="1"/>
  <c r="Z69" i="6"/>
  <c r="Y49" i="19" s="1"/>
  <c r="Z68" i="6"/>
  <c r="Y48" i="19" s="1"/>
  <c r="Z67" i="6"/>
  <c r="Y47" i="19" s="1"/>
  <c r="Y71" i="6"/>
  <c r="X51" i="19" s="1"/>
  <c r="Y70" i="6"/>
  <c r="X50" i="19" s="1"/>
  <c r="Y69" i="6"/>
  <c r="X49" i="19" s="1"/>
  <c r="Y68" i="6"/>
  <c r="X48" i="19" s="1"/>
  <c r="Y67" i="6"/>
  <c r="X47" i="19" s="1"/>
  <c r="X71" i="6"/>
  <c r="W51" i="19" s="1"/>
  <c r="X70" i="6"/>
  <c r="W50" i="19" s="1"/>
  <c r="X69" i="6"/>
  <c r="W49" i="19" s="1"/>
  <c r="X68" i="6"/>
  <c r="W48" i="19" s="1"/>
  <c r="X67" i="6"/>
  <c r="W47" i="19" s="1"/>
  <c r="W71" i="6"/>
  <c r="V51" i="19" s="1"/>
  <c r="W70" i="6"/>
  <c r="V50" i="19" s="1"/>
  <c r="W69" i="6"/>
  <c r="V49" i="19" s="1"/>
  <c r="W68" i="6"/>
  <c r="V48" i="19" s="1"/>
  <c r="W67" i="6"/>
  <c r="V47" i="19" s="1"/>
  <c r="V71" i="6"/>
  <c r="U51" i="19" s="1"/>
  <c r="V70" i="6"/>
  <c r="U50" i="19" s="1"/>
  <c r="V69" i="6"/>
  <c r="U49" i="19" s="1"/>
  <c r="V68" i="6"/>
  <c r="U48" i="19" s="1"/>
  <c r="V67" i="6"/>
  <c r="U47" i="19" s="1"/>
  <c r="U71" i="6"/>
  <c r="T51" i="19" s="1"/>
  <c r="U70" i="6"/>
  <c r="T50" i="19" s="1"/>
  <c r="U69" i="6"/>
  <c r="T49" i="19" s="1"/>
  <c r="U68" i="6"/>
  <c r="T48" i="19" s="1"/>
  <c r="U67" i="6"/>
  <c r="T47" i="19" s="1"/>
  <c r="T71" i="6"/>
  <c r="S51" i="19" s="1"/>
  <c r="T70" i="6"/>
  <c r="S50" i="19" s="1"/>
  <c r="T69" i="6"/>
  <c r="S49" i="19" s="1"/>
  <c r="T68" i="6"/>
  <c r="S48" i="19" s="1"/>
  <c r="T67" i="6"/>
  <c r="S47" i="19" s="1"/>
  <c r="S71" i="6"/>
  <c r="R51" i="19" s="1"/>
  <c r="S70" i="6"/>
  <c r="R50" i="19" s="1"/>
  <c r="S69" i="6"/>
  <c r="R49" i="19" s="1"/>
  <c r="S68" i="6"/>
  <c r="R48" i="19" s="1"/>
  <c r="S67" i="6"/>
  <c r="R47" i="19" s="1"/>
  <c r="R71" i="6"/>
  <c r="Q51" i="19" s="1"/>
  <c r="R70" i="6"/>
  <c r="Q50" i="19" s="1"/>
  <c r="R69" i="6"/>
  <c r="Q49" i="19" s="1"/>
  <c r="R68" i="6"/>
  <c r="Q48" i="19" s="1"/>
  <c r="R67" i="6"/>
  <c r="Q47" i="19" s="1"/>
  <c r="Q71" i="6"/>
  <c r="P51" i="19" s="1"/>
  <c r="Q70" i="6"/>
  <c r="P50" i="19" s="1"/>
  <c r="Q69" i="6"/>
  <c r="P49" i="19" s="1"/>
  <c r="Q68" i="6"/>
  <c r="P48" i="19" s="1"/>
  <c r="Q67" i="6"/>
  <c r="P47" i="19" s="1"/>
  <c r="P71" i="6"/>
  <c r="O51" i="19" s="1"/>
  <c r="P70" i="6"/>
  <c r="O50" i="19" s="1"/>
  <c r="P69" i="6"/>
  <c r="O49" i="19" s="1"/>
  <c r="P68" i="6"/>
  <c r="O48" i="19" s="1"/>
  <c r="P67" i="6"/>
  <c r="O47" i="19" s="1"/>
  <c r="O71" i="6"/>
  <c r="N51" i="19" s="1"/>
  <c r="O70" i="6"/>
  <c r="N50" i="19" s="1"/>
  <c r="O69" i="6"/>
  <c r="N49" i="19" s="1"/>
  <c r="O68" i="6"/>
  <c r="N48" i="19" s="1"/>
  <c r="O67" i="6"/>
  <c r="N47" i="19" s="1"/>
  <c r="N71" i="6"/>
  <c r="M51" i="19" s="1"/>
  <c r="N70" i="6"/>
  <c r="M50" i="19" s="1"/>
  <c r="N69" i="6"/>
  <c r="M49" i="19" s="1"/>
  <c r="N68" i="6"/>
  <c r="M48" i="19" s="1"/>
  <c r="N67" i="6"/>
  <c r="M47" i="19" s="1"/>
  <c r="M71" i="6"/>
  <c r="L51" i="19" s="1"/>
  <c r="M70" i="6"/>
  <c r="L50" i="19" s="1"/>
  <c r="M69" i="6"/>
  <c r="L49" i="19" s="1"/>
  <c r="M68" i="6"/>
  <c r="L48" i="19" s="1"/>
  <c r="M67" i="6"/>
  <c r="L47" i="19" s="1"/>
  <c r="K71" i="6"/>
  <c r="J51" i="19" s="1"/>
  <c r="K70" i="6"/>
  <c r="J50" i="19" s="1"/>
  <c r="K69" i="6"/>
  <c r="J49" i="19" s="1"/>
  <c r="K68" i="6"/>
  <c r="J48" i="19" s="1"/>
  <c r="K67" i="6"/>
  <c r="J47" i="19" s="1"/>
  <c r="J71" i="6"/>
  <c r="I51" i="19" s="1"/>
  <c r="J70" i="6"/>
  <c r="I50" i="19" s="1"/>
  <c r="J69" i="6"/>
  <c r="I49" i="19" s="1"/>
  <c r="J68" i="6"/>
  <c r="I48" i="19" s="1"/>
  <c r="J67" i="6"/>
  <c r="I47" i="19" s="1"/>
  <c r="I71" i="6"/>
  <c r="H51" i="19" s="1"/>
  <c r="I70" i="6"/>
  <c r="H50" i="19" s="1"/>
  <c r="I69" i="6"/>
  <c r="H49" i="19" s="1"/>
  <c r="I68" i="6"/>
  <c r="H48" i="19" s="1"/>
  <c r="I67" i="6"/>
  <c r="H47" i="19" s="1"/>
  <c r="H71" i="6"/>
  <c r="G51" i="19" s="1"/>
  <c r="H70" i="6"/>
  <c r="G50" i="19" s="1"/>
  <c r="H69" i="6"/>
  <c r="G49" i="19" s="1"/>
  <c r="H68" i="6"/>
  <c r="G48" i="19" s="1"/>
  <c r="H67" i="6"/>
  <c r="G47" i="19" s="1"/>
  <c r="G71" i="6"/>
  <c r="F51" i="19" s="1"/>
  <c r="G70" i="6"/>
  <c r="F50" i="19" s="1"/>
  <c r="G69" i="6"/>
  <c r="F49" i="19" s="1"/>
  <c r="G68" i="6"/>
  <c r="F48" i="19" s="1"/>
  <c r="G67" i="6"/>
  <c r="F47" i="19" s="1"/>
  <c r="F71" i="6"/>
  <c r="E51" i="19" s="1"/>
  <c r="F70" i="6"/>
  <c r="E50" i="19" s="1"/>
  <c r="F69" i="6"/>
  <c r="E49" i="19" s="1"/>
  <c r="F68" i="6"/>
  <c r="E48" i="19" s="1"/>
  <c r="F67" i="6"/>
  <c r="E47" i="19" s="1"/>
  <c r="E71" i="6"/>
  <c r="D51" i="19" s="1"/>
  <c r="E70" i="6"/>
  <c r="D50" i="19" s="1"/>
  <c r="E69" i="6"/>
  <c r="D49" i="19" s="1"/>
  <c r="E68" i="6"/>
  <c r="D48" i="19" s="1"/>
  <c r="E67" i="6"/>
  <c r="D47" i="19" s="1"/>
  <c r="N52" i="19" l="1"/>
  <c r="R52" i="19"/>
  <c r="V52" i="19"/>
  <c r="Z52" i="19"/>
  <c r="E52" i="19"/>
  <c r="I52" i="19"/>
  <c r="AD52" i="19"/>
  <c r="F52" i="19"/>
  <c r="J52" i="19"/>
  <c r="O52" i="19"/>
  <c r="S52" i="19"/>
  <c r="W52" i="19"/>
  <c r="AA52" i="19"/>
  <c r="G52" i="19"/>
  <c r="L52" i="19"/>
  <c r="P52" i="19"/>
  <c r="T52" i="19"/>
  <c r="X52" i="19"/>
  <c r="AB52" i="19"/>
  <c r="D52" i="19"/>
  <c r="H52" i="19"/>
  <c r="M52" i="19"/>
  <c r="Q52" i="19"/>
  <c r="U52" i="19"/>
  <c r="Y52" i="19"/>
  <c r="AC52" i="19"/>
  <c r="E72" i="6"/>
  <c r="I72" i="6"/>
  <c r="N72" i="6"/>
  <c r="R72" i="6"/>
  <c r="W72" i="6"/>
  <c r="AA72" i="6"/>
  <c r="AE72" i="6"/>
  <c r="G72" i="6"/>
  <c r="K72" i="6"/>
  <c r="P72" i="6"/>
  <c r="T72" i="6"/>
  <c r="X72" i="6"/>
  <c r="AB72" i="6"/>
  <c r="F72" i="6"/>
  <c r="O72" i="6"/>
  <c r="S72" i="6"/>
  <c r="H72" i="6"/>
  <c r="M72" i="6"/>
  <c r="Q72" i="6"/>
  <c r="U72" i="6"/>
  <c r="Y72" i="6"/>
  <c r="AC72" i="6"/>
  <c r="V72" i="6"/>
  <c r="Z72" i="6"/>
  <c r="AD72" i="6"/>
  <c r="J72" i="6"/>
  <c r="OX7" i="19"/>
  <c r="OW7" i="19"/>
  <c r="RD7" i="19"/>
  <c r="OY7" i="19"/>
  <c r="RF7" i="19"/>
  <c r="PA7" i="19"/>
  <c r="RH7" i="19"/>
  <c r="PC7" i="19"/>
  <c r="RK7" i="19"/>
  <c r="PF7" i="19"/>
  <c r="RM7" i="19"/>
  <c r="PH7" i="19"/>
  <c r="RO7" i="19"/>
  <c r="PJ7" i="19"/>
  <c r="RQ7" i="19"/>
  <c r="PL7" i="19"/>
  <c r="RS7" i="19"/>
  <c r="PN7" i="19"/>
  <c r="RU7" i="19"/>
  <c r="PP7" i="19"/>
  <c r="RW7" i="19"/>
  <c r="PR7" i="19"/>
  <c r="RY7" i="19"/>
  <c r="PT7" i="19"/>
  <c r="SA7" i="19"/>
  <c r="PV7" i="19"/>
  <c r="SC7" i="19"/>
  <c r="PZ7" i="19"/>
  <c r="NU7" i="19"/>
  <c r="SG7" i="19"/>
  <c r="QB7" i="19"/>
  <c r="NW7" i="19"/>
  <c r="SI7" i="19"/>
  <c r="QD7" i="19"/>
  <c r="NY7" i="19"/>
  <c r="SK7" i="19"/>
  <c r="QF7" i="19"/>
  <c r="OB7" i="19"/>
  <c r="SN7" i="19"/>
  <c r="QI7" i="19"/>
  <c r="OD7" i="19"/>
  <c r="SP7" i="19"/>
  <c r="QK7" i="19"/>
  <c r="OF7" i="19"/>
  <c r="SR7" i="19"/>
  <c r="QM7" i="19"/>
  <c r="OH7" i="19"/>
  <c r="ST7" i="19"/>
  <c r="QO7" i="19"/>
  <c r="OJ7" i="19"/>
  <c r="SV7" i="19"/>
  <c r="QQ7" i="19"/>
  <c r="OL7" i="19"/>
  <c r="SX7" i="19"/>
  <c r="QS7" i="19"/>
  <c r="ON7" i="19"/>
  <c r="SZ7" i="19"/>
  <c r="QU7" i="19"/>
  <c r="OP7" i="19"/>
  <c r="TB7" i="19"/>
  <c r="QW7" i="19"/>
  <c r="OR7" i="19"/>
  <c r="TD7" i="19"/>
  <c r="QY7" i="19"/>
  <c r="OT7" i="19"/>
  <c r="TF7" i="19"/>
  <c r="RC7" i="19"/>
  <c r="RE7" i="19"/>
  <c r="PB7" i="19"/>
  <c r="RI7" i="19"/>
  <c r="RL7" i="19"/>
  <c r="OZ7" i="19"/>
  <c r="RG7" i="19"/>
  <c r="PE7" i="19"/>
  <c r="PG7" i="19"/>
  <c r="RN7" i="19"/>
  <c r="PI7" i="19"/>
  <c r="RP7" i="19"/>
  <c r="PK7" i="19"/>
  <c r="RR7" i="19"/>
  <c r="PM7" i="19"/>
  <c r="RT7" i="19"/>
  <c r="PO7" i="19"/>
  <c r="RV7" i="19"/>
  <c r="PQ7" i="19"/>
  <c r="RX7" i="19"/>
  <c r="PS7" i="19"/>
  <c r="RZ7" i="19"/>
  <c r="PU7" i="19"/>
  <c r="SB7" i="19"/>
  <c r="PW7" i="19"/>
  <c r="NT7" i="19"/>
  <c r="SF7" i="19"/>
  <c r="QA7" i="19"/>
  <c r="NV7" i="19"/>
  <c r="SH7" i="19"/>
  <c r="QC7" i="19"/>
  <c r="NX7" i="19"/>
  <c r="SJ7" i="19"/>
  <c r="QE7" i="19"/>
  <c r="NZ7" i="19"/>
  <c r="SL7" i="19"/>
  <c r="QH7" i="19"/>
  <c r="OC7" i="19"/>
  <c r="SO7" i="19"/>
  <c r="QJ7" i="19"/>
  <c r="OE7" i="19"/>
  <c r="SQ7" i="19"/>
  <c r="QL7" i="19"/>
  <c r="OG7" i="19"/>
  <c r="SS7" i="19"/>
  <c r="QN7" i="19"/>
  <c r="OI7" i="19"/>
  <c r="SU7" i="19"/>
  <c r="QP7" i="19"/>
  <c r="OK7" i="19"/>
  <c r="SW7" i="19"/>
  <c r="QR7" i="19"/>
  <c r="OM7" i="19"/>
  <c r="SY7" i="19"/>
  <c r="QT7" i="19"/>
  <c r="OO7" i="19"/>
  <c r="TA7" i="19"/>
  <c r="QV7" i="19"/>
  <c r="OQ7" i="19"/>
  <c r="TC7" i="19"/>
  <c r="QX7" i="19"/>
  <c r="OS7" i="19"/>
  <c r="TE7" i="19"/>
  <c r="QZ7" i="19"/>
  <c r="D71" i="6"/>
  <c r="C51" i="19" s="1"/>
  <c r="D70" i="6"/>
  <c r="C50" i="19" s="1"/>
  <c r="D69" i="6"/>
  <c r="C49" i="19" s="1"/>
  <c r="D68" i="6"/>
  <c r="C48" i="19" s="1"/>
  <c r="D67" i="6"/>
  <c r="C47" i="19" s="1"/>
  <c r="C71" i="6"/>
  <c r="B51" i="19" s="1"/>
  <c r="C70" i="6"/>
  <c r="B50" i="19" s="1"/>
  <c r="C69" i="6"/>
  <c r="B49" i="19" s="1"/>
  <c r="C68" i="6"/>
  <c r="B48" i="19" s="1"/>
  <c r="AE58" i="6"/>
  <c r="AD42" i="19" s="1"/>
  <c r="AE57" i="6"/>
  <c r="AD41" i="19" s="1"/>
  <c r="AE56" i="6"/>
  <c r="AD40" i="19" s="1"/>
  <c r="AE55" i="6"/>
  <c r="AD39" i="19" s="1"/>
  <c r="AE54" i="6"/>
  <c r="AD38" i="19" s="1"/>
  <c r="AD58" i="6"/>
  <c r="AC42" i="19" s="1"/>
  <c r="AD57" i="6"/>
  <c r="AC41" i="19" s="1"/>
  <c r="AD56" i="6"/>
  <c r="AC40" i="19" s="1"/>
  <c r="AD55" i="6"/>
  <c r="AC39" i="19" s="1"/>
  <c r="AD54" i="6"/>
  <c r="AC38" i="19" s="1"/>
  <c r="AC58" i="6"/>
  <c r="AB42" i="19" s="1"/>
  <c r="AC57" i="6"/>
  <c r="AB41" i="19" s="1"/>
  <c r="AC56" i="6"/>
  <c r="AB40" i="19" s="1"/>
  <c r="AC55" i="6"/>
  <c r="AB39" i="19" s="1"/>
  <c r="AC54" i="6"/>
  <c r="AB38" i="19" s="1"/>
  <c r="AB58" i="6"/>
  <c r="AA42" i="19" s="1"/>
  <c r="AB57" i="6"/>
  <c r="AA41" i="19" s="1"/>
  <c r="AB56" i="6"/>
  <c r="AA40" i="19" s="1"/>
  <c r="AB55" i="6"/>
  <c r="AA39" i="19" s="1"/>
  <c r="AB54" i="6"/>
  <c r="AA38" i="19" s="1"/>
  <c r="AA58" i="6"/>
  <c r="Z42" i="19" s="1"/>
  <c r="AA57" i="6"/>
  <c r="Z41" i="19" s="1"/>
  <c r="AA56" i="6"/>
  <c r="Z40" i="19" s="1"/>
  <c r="AA55" i="6"/>
  <c r="Z39" i="19" s="1"/>
  <c r="AA54" i="6"/>
  <c r="Z38" i="19" s="1"/>
  <c r="Z58" i="6"/>
  <c r="Y42" i="19" s="1"/>
  <c r="Z57" i="6"/>
  <c r="Y41" i="19" s="1"/>
  <c r="Z56" i="6"/>
  <c r="Y40" i="19" s="1"/>
  <c r="Z55" i="6"/>
  <c r="Y39" i="19" s="1"/>
  <c r="Z54" i="6"/>
  <c r="Y38" i="19" s="1"/>
  <c r="Y58" i="6"/>
  <c r="X42" i="19" s="1"/>
  <c r="Y57" i="6"/>
  <c r="X41" i="19" s="1"/>
  <c r="Y56" i="6"/>
  <c r="X40" i="19" s="1"/>
  <c r="Y55" i="6"/>
  <c r="X39" i="19" s="1"/>
  <c r="Y54" i="6"/>
  <c r="X38" i="19" s="1"/>
  <c r="X58" i="6"/>
  <c r="W42" i="19" s="1"/>
  <c r="X57" i="6"/>
  <c r="W41" i="19" s="1"/>
  <c r="X56" i="6"/>
  <c r="W40" i="19" s="1"/>
  <c r="X55" i="6"/>
  <c r="W39" i="19" s="1"/>
  <c r="X54" i="6"/>
  <c r="W38" i="19" s="1"/>
  <c r="W58" i="6"/>
  <c r="V42" i="19" s="1"/>
  <c r="W57" i="6"/>
  <c r="V41" i="19" s="1"/>
  <c r="W56" i="6"/>
  <c r="V40" i="19" s="1"/>
  <c r="W55" i="6"/>
  <c r="V39" i="19" s="1"/>
  <c r="W54" i="6"/>
  <c r="V38" i="19" s="1"/>
  <c r="V58" i="6"/>
  <c r="U42" i="19" s="1"/>
  <c r="V57" i="6"/>
  <c r="U41" i="19" s="1"/>
  <c r="V56" i="6"/>
  <c r="U40" i="19" s="1"/>
  <c r="V55" i="6"/>
  <c r="U39" i="19" s="1"/>
  <c r="V54" i="6"/>
  <c r="U38" i="19" s="1"/>
  <c r="U58" i="6"/>
  <c r="T42" i="19" s="1"/>
  <c r="U57" i="6"/>
  <c r="T41" i="19" s="1"/>
  <c r="U56" i="6"/>
  <c r="T40" i="19" s="1"/>
  <c r="U55" i="6"/>
  <c r="T39" i="19" s="1"/>
  <c r="U54" i="6"/>
  <c r="T38" i="19" s="1"/>
  <c r="T58" i="6"/>
  <c r="S42" i="19" s="1"/>
  <c r="T57" i="6"/>
  <c r="S41" i="19" s="1"/>
  <c r="T56" i="6"/>
  <c r="S40" i="19" s="1"/>
  <c r="T55" i="6"/>
  <c r="S39" i="19" s="1"/>
  <c r="T54" i="6"/>
  <c r="S38" i="19" s="1"/>
  <c r="S58" i="6"/>
  <c r="R42" i="19" s="1"/>
  <c r="S57" i="6"/>
  <c r="R41" i="19" s="1"/>
  <c r="S56" i="6"/>
  <c r="R40" i="19" s="1"/>
  <c r="S55" i="6"/>
  <c r="R39" i="19" s="1"/>
  <c r="S54" i="6"/>
  <c r="R38" i="19" s="1"/>
  <c r="R58" i="6"/>
  <c r="Q42" i="19" s="1"/>
  <c r="R57" i="6"/>
  <c r="Q41" i="19" s="1"/>
  <c r="R56" i="6"/>
  <c r="Q40" i="19" s="1"/>
  <c r="R55" i="6"/>
  <c r="Q39" i="19" s="1"/>
  <c r="R54" i="6"/>
  <c r="Q38" i="19" s="1"/>
  <c r="Q58" i="6"/>
  <c r="P42" i="19" s="1"/>
  <c r="Q57" i="6"/>
  <c r="P41" i="19" s="1"/>
  <c r="Q56" i="6"/>
  <c r="P40" i="19" s="1"/>
  <c r="Q55" i="6"/>
  <c r="P39" i="19" s="1"/>
  <c r="Q54" i="6"/>
  <c r="P38" i="19" s="1"/>
  <c r="P58" i="6"/>
  <c r="O42" i="19" s="1"/>
  <c r="P57" i="6"/>
  <c r="O41" i="19" s="1"/>
  <c r="P56" i="6"/>
  <c r="O40" i="19" s="1"/>
  <c r="P55" i="6"/>
  <c r="O39" i="19" s="1"/>
  <c r="P54" i="6"/>
  <c r="O38" i="19" s="1"/>
  <c r="O58" i="6"/>
  <c r="N42" i="19" s="1"/>
  <c r="O57" i="6"/>
  <c r="N41" i="19" s="1"/>
  <c r="O56" i="6"/>
  <c r="N40" i="19" s="1"/>
  <c r="O55" i="6"/>
  <c r="N39" i="19" s="1"/>
  <c r="O54" i="6"/>
  <c r="N38" i="19" s="1"/>
  <c r="N58" i="6"/>
  <c r="M42" i="19" s="1"/>
  <c r="N57" i="6"/>
  <c r="M41" i="19" s="1"/>
  <c r="N56" i="6"/>
  <c r="M40" i="19" s="1"/>
  <c r="N55" i="6"/>
  <c r="M39" i="19" s="1"/>
  <c r="N54" i="6"/>
  <c r="M38" i="19" s="1"/>
  <c r="M58" i="6"/>
  <c r="L42" i="19" s="1"/>
  <c r="M57" i="6"/>
  <c r="L41" i="19" s="1"/>
  <c r="M56" i="6"/>
  <c r="L40" i="19" s="1"/>
  <c r="M55" i="6"/>
  <c r="L39" i="19" s="1"/>
  <c r="M54" i="6"/>
  <c r="L38" i="19" s="1"/>
  <c r="K58" i="6"/>
  <c r="J42" i="19" s="1"/>
  <c r="K57" i="6"/>
  <c r="J41" i="19" s="1"/>
  <c r="K56" i="6"/>
  <c r="J40" i="19" s="1"/>
  <c r="K55" i="6"/>
  <c r="J39" i="19" s="1"/>
  <c r="K54" i="6"/>
  <c r="J38" i="19" s="1"/>
  <c r="J58" i="6"/>
  <c r="I42" i="19" s="1"/>
  <c r="J57" i="6"/>
  <c r="I41" i="19" s="1"/>
  <c r="J56" i="6"/>
  <c r="I40" i="19" s="1"/>
  <c r="J55" i="6"/>
  <c r="I39" i="19" s="1"/>
  <c r="J54" i="6"/>
  <c r="I38" i="19" s="1"/>
  <c r="I58" i="6"/>
  <c r="H42" i="19" s="1"/>
  <c r="I57" i="6"/>
  <c r="H41" i="19" s="1"/>
  <c r="I56" i="6"/>
  <c r="H40" i="19" s="1"/>
  <c r="I55" i="6"/>
  <c r="H39" i="19" s="1"/>
  <c r="I54" i="6"/>
  <c r="H38" i="19" s="1"/>
  <c r="H58" i="6"/>
  <c r="G42" i="19" s="1"/>
  <c r="H57" i="6"/>
  <c r="G41" i="19" s="1"/>
  <c r="H56" i="6"/>
  <c r="G40" i="19" s="1"/>
  <c r="H55" i="6"/>
  <c r="G39" i="19" s="1"/>
  <c r="H54" i="6"/>
  <c r="G38" i="19" s="1"/>
  <c r="G58" i="6"/>
  <c r="F42" i="19" s="1"/>
  <c r="G57" i="6"/>
  <c r="F41" i="19" s="1"/>
  <c r="G56" i="6"/>
  <c r="F40" i="19" s="1"/>
  <c r="G55" i="6"/>
  <c r="F39" i="19" s="1"/>
  <c r="G54" i="6"/>
  <c r="F38" i="19" s="1"/>
  <c r="F58" i="6"/>
  <c r="E42" i="19" s="1"/>
  <c r="F57" i="6"/>
  <c r="E41" i="19" s="1"/>
  <c r="F56" i="6"/>
  <c r="E40" i="19" s="1"/>
  <c r="F55" i="6"/>
  <c r="E39" i="19" s="1"/>
  <c r="F54" i="6"/>
  <c r="E38" i="19" s="1"/>
  <c r="E58" i="6"/>
  <c r="D42" i="19" s="1"/>
  <c r="E55" i="6"/>
  <c r="D39" i="19" s="1"/>
  <c r="E57" i="6"/>
  <c r="D41" i="19" s="1"/>
  <c r="E56" i="6"/>
  <c r="D40" i="19" s="1"/>
  <c r="E54" i="6"/>
  <c r="D38" i="19" s="1"/>
  <c r="D58" i="6"/>
  <c r="C42" i="19" s="1"/>
  <c r="D57" i="6"/>
  <c r="C41" i="19" s="1"/>
  <c r="D56" i="6"/>
  <c r="C40" i="19" s="1"/>
  <c r="D55" i="6"/>
  <c r="C39" i="19" s="1"/>
  <c r="D54" i="6"/>
  <c r="C38" i="19" s="1"/>
  <c r="C57" i="6"/>
  <c r="B41" i="19" s="1"/>
  <c r="C58" i="6"/>
  <c r="B42" i="19" s="1"/>
  <c r="C56" i="6"/>
  <c r="B40" i="19" s="1"/>
  <c r="C55" i="6"/>
  <c r="B39" i="19" s="1"/>
  <c r="C54" i="6"/>
  <c r="B38" i="19" s="1"/>
  <c r="E5" i="15"/>
  <c r="E23" i="3"/>
  <c r="AQ7" i="19" s="1"/>
  <c r="G19" i="13"/>
  <c r="J19" i="13"/>
  <c r="AUS7" i="19" s="1"/>
  <c r="E10" i="17"/>
  <c r="C29" i="12"/>
  <c r="D29" i="12"/>
  <c r="E23" i="12"/>
  <c r="ATY5" i="19" s="1"/>
  <c r="C67" i="6"/>
  <c r="B47" i="19" s="1"/>
  <c r="B43" i="19" l="1"/>
  <c r="F43" i="19"/>
  <c r="J43" i="19"/>
  <c r="O43" i="19"/>
  <c r="S43" i="19"/>
  <c r="W43" i="19"/>
  <c r="AA43" i="19"/>
  <c r="P43" i="19"/>
  <c r="T43" i="19"/>
  <c r="X43" i="19"/>
  <c r="B52" i="19"/>
  <c r="E43" i="19"/>
  <c r="I43" i="19"/>
  <c r="N43" i="19"/>
  <c r="R43" i="19"/>
  <c r="V43" i="19"/>
  <c r="Z43" i="19"/>
  <c r="AD43" i="19"/>
  <c r="C43" i="19"/>
  <c r="G43" i="19"/>
  <c r="L43" i="19"/>
  <c r="AB43" i="19"/>
  <c r="D43" i="19"/>
  <c r="H43" i="19"/>
  <c r="M43" i="19"/>
  <c r="Q43" i="19"/>
  <c r="U43" i="19"/>
  <c r="Y43" i="19"/>
  <c r="AC43" i="19"/>
  <c r="C52" i="19"/>
  <c r="AF70" i="6"/>
  <c r="UM7" i="19" s="1"/>
  <c r="AF71" i="6"/>
  <c r="UN7" i="19" s="1"/>
  <c r="AF57" i="6"/>
  <c r="NN7" i="19" s="1"/>
  <c r="AF55" i="6"/>
  <c r="NL7" i="19" s="1"/>
  <c r="AF68" i="6"/>
  <c r="UK7" i="19" s="1"/>
  <c r="D59" i="6"/>
  <c r="H59" i="6"/>
  <c r="AF56" i="6"/>
  <c r="NM7" i="19" s="1"/>
  <c r="AF54" i="6"/>
  <c r="NK7" i="19" s="1"/>
  <c r="PX7" i="19"/>
  <c r="AF69" i="6"/>
  <c r="UL7" i="19" s="1"/>
  <c r="C72" i="6"/>
  <c r="AF67" i="6"/>
  <c r="UJ7" i="19" s="1"/>
  <c r="AF58" i="6"/>
  <c r="NO7" i="19" s="1"/>
  <c r="D72" i="6"/>
  <c r="M59" i="6"/>
  <c r="Q59" i="6"/>
  <c r="AC59" i="6"/>
  <c r="Y59" i="6"/>
  <c r="U59" i="6"/>
  <c r="C59" i="6"/>
  <c r="F59" i="6"/>
  <c r="J59" i="6"/>
  <c r="O59" i="6"/>
  <c r="S59" i="6"/>
  <c r="W59" i="6"/>
  <c r="AA59" i="6"/>
  <c r="AE59" i="6"/>
  <c r="G59" i="6"/>
  <c r="K59" i="6"/>
  <c r="P59" i="6"/>
  <c r="T59" i="6"/>
  <c r="X59" i="6"/>
  <c r="AB59" i="6"/>
  <c r="E59" i="6"/>
  <c r="I59" i="6"/>
  <c r="N59" i="6"/>
  <c r="R59" i="6"/>
  <c r="V59" i="6"/>
  <c r="Z59" i="6"/>
  <c r="AD59" i="6"/>
  <c r="ASG5" i="19"/>
  <c r="D162" i="19" s="1"/>
  <c r="ASJ5" i="19"/>
  <c r="ASM5" i="19"/>
  <c r="ASN5" i="19"/>
  <c r="ATV5" i="19"/>
  <c r="ATS5" i="19"/>
  <c r="D190" i="19" s="1"/>
  <c r="AUB5" i="19"/>
  <c r="HV7" i="19"/>
  <c r="JA7" i="19"/>
  <c r="LH7" i="19"/>
  <c r="JE7" i="19"/>
  <c r="LL7" i="19"/>
  <c r="LO7" i="19"/>
  <c r="LE7" i="19"/>
  <c r="HX7" i="19"/>
  <c r="GW7" i="19"/>
  <c r="JD7" i="19"/>
  <c r="LK7" i="19"/>
  <c r="HA7" i="19"/>
  <c r="JI7" i="19"/>
  <c r="LP7" i="19"/>
  <c r="HF7" i="19"/>
  <c r="JM7" i="19"/>
  <c r="LT7" i="19"/>
  <c r="HJ7" i="19"/>
  <c r="JQ7" i="19"/>
  <c r="JS7" i="19"/>
  <c r="JU7" i="19"/>
  <c r="JW7" i="19"/>
  <c r="MD7" i="19"/>
  <c r="KB7" i="19"/>
  <c r="GV7" i="19"/>
  <c r="GX7" i="19"/>
  <c r="GZ7" i="19"/>
  <c r="HC7" i="19"/>
  <c r="HW7" i="19"/>
  <c r="JB7" i="19"/>
  <c r="LI7" i="19"/>
  <c r="GY7" i="19"/>
  <c r="JF7" i="19"/>
  <c r="LM7" i="19"/>
  <c r="HD7" i="19"/>
  <c r="JK7" i="19"/>
  <c r="LR7" i="19"/>
  <c r="HH7" i="19"/>
  <c r="JO7" i="19"/>
  <c r="LV7" i="19"/>
  <c r="HL7" i="19"/>
  <c r="LX7" i="19"/>
  <c r="HN7" i="19"/>
  <c r="LZ7" i="19"/>
  <c r="HP7" i="19"/>
  <c r="MB7" i="19"/>
  <c r="HR7" i="19"/>
  <c r="JY7" i="19"/>
  <c r="HT7" i="19"/>
  <c r="MF7" i="19"/>
  <c r="KA7" i="19"/>
  <c r="RB7" i="19"/>
  <c r="GS7" i="19"/>
  <c r="IZ7" i="19"/>
  <c r="GU7" i="19"/>
  <c r="LG7" i="19"/>
  <c r="KE7" i="19"/>
  <c r="HZ7" i="19"/>
  <c r="KG7" i="19"/>
  <c r="IB7" i="19"/>
  <c r="KI7" i="19"/>
  <c r="ID7" i="19"/>
  <c r="KL7" i="19"/>
  <c r="IG7" i="19"/>
  <c r="KN7" i="19"/>
  <c r="II7" i="19"/>
  <c r="KP7" i="19"/>
  <c r="IK7" i="19"/>
  <c r="KR7" i="19"/>
  <c r="IM7" i="19"/>
  <c r="KT7" i="19"/>
  <c r="IO7" i="19"/>
  <c r="KV7" i="19"/>
  <c r="IQ7" i="19"/>
  <c r="KX7" i="19"/>
  <c r="IS7" i="19"/>
  <c r="KZ7" i="19"/>
  <c r="IU7" i="19"/>
  <c r="LB7" i="19"/>
  <c r="IW7" i="19"/>
  <c r="LD7" i="19"/>
  <c r="RA7" i="19"/>
  <c r="NS7" i="19"/>
  <c r="SE7" i="19"/>
  <c r="KC7" i="19"/>
  <c r="JC7" i="19"/>
  <c r="LJ7" i="19"/>
  <c r="JG7" i="19"/>
  <c r="JJ7" i="19"/>
  <c r="HE7" i="19"/>
  <c r="LQ7" i="19"/>
  <c r="JL7" i="19"/>
  <c r="HG7" i="19"/>
  <c r="LS7" i="19"/>
  <c r="JN7" i="19"/>
  <c r="HI7" i="19"/>
  <c r="LU7" i="19"/>
  <c r="JP7" i="19"/>
  <c r="HK7" i="19"/>
  <c r="LW7" i="19"/>
  <c r="JR7" i="19"/>
  <c r="HM7" i="19"/>
  <c r="LY7" i="19"/>
  <c r="JT7" i="19"/>
  <c r="HO7" i="19"/>
  <c r="MA7" i="19"/>
  <c r="JV7" i="19"/>
  <c r="HQ7" i="19"/>
  <c r="MC7" i="19"/>
  <c r="JX7" i="19"/>
  <c r="HS7" i="19"/>
  <c r="ME7" i="19"/>
  <c r="JZ7" i="19"/>
  <c r="HU7" i="19"/>
  <c r="MG7" i="19"/>
  <c r="SD7" i="19"/>
  <c r="OV7" i="19"/>
  <c r="NR7" i="19"/>
  <c r="IY7" i="19"/>
  <c r="GT7" i="19"/>
  <c r="LF7" i="19"/>
  <c r="KD7" i="19"/>
  <c r="HY7" i="19"/>
  <c r="KF7" i="19"/>
  <c r="IA7" i="19"/>
  <c r="KH7" i="19"/>
  <c r="IC7" i="19"/>
  <c r="KJ7" i="19"/>
  <c r="IF7" i="19"/>
  <c r="KM7" i="19"/>
  <c r="IH7" i="19"/>
  <c r="KO7" i="19"/>
  <c r="IJ7" i="19"/>
  <c r="KQ7" i="19"/>
  <c r="IL7" i="19"/>
  <c r="KS7" i="19"/>
  <c r="IN7" i="19"/>
  <c r="KU7" i="19"/>
  <c r="IP7" i="19"/>
  <c r="KW7" i="19"/>
  <c r="IR7" i="19"/>
  <c r="KY7" i="19"/>
  <c r="IT7" i="19"/>
  <c r="LA7" i="19"/>
  <c r="IV7" i="19"/>
  <c r="LC7" i="19"/>
  <c r="IX7" i="19"/>
  <c r="OU7" i="19"/>
  <c r="PY7" i="19"/>
  <c r="ATV7" i="19"/>
  <c r="D192" i="19" s="1"/>
  <c r="D23" i="12"/>
  <c r="ATX5" i="19" s="1"/>
  <c r="AUA7" i="19"/>
  <c r="C194" i="19" s="1"/>
  <c r="ATZ7" i="19"/>
  <c r="B194" i="19" s="1"/>
  <c r="D10" i="17"/>
  <c r="C10" i="17"/>
  <c r="C23" i="12"/>
  <c r="ATW5" i="19" s="1"/>
  <c r="D14" i="1"/>
  <c r="E14" i="1"/>
  <c r="F14" i="1"/>
  <c r="G12" i="10" l="1"/>
  <c r="G58" i="10"/>
  <c r="G21" i="10"/>
  <c r="D49" i="10"/>
  <c r="G30" i="10"/>
  <c r="M58" i="10"/>
  <c r="ARH5" i="19" s="1"/>
  <c r="M49" i="10"/>
  <c r="J39" i="10"/>
  <c r="D30" i="10"/>
  <c r="M21" i="10"/>
  <c r="D12" i="10"/>
  <c r="J58" i="10"/>
  <c r="J49" i="10"/>
  <c r="D39" i="10"/>
  <c r="M30" i="10"/>
  <c r="D21" i="10"/>
  <c r="M12" i="10"/>
  <c r="G49" i="10"/>
  <c r="J30" i="10"/>
  <c r="J12" i="10"/>
  <c r="D58" i="10"/>
  <c r="AQM5" i="19" s="1"/>
  <c r="C148" i="19" s="1"/>
  <c r="J21" i="10"/>
  <c r="C49" i="10"/>
  <c r="I58" i="10"/>
  <c r="C39" i="10"/>
  <c r="C21" i="10"/>
  <c r="L58" i="10"/>
  <c r="ARG5" i="19" s="1"/>
  <c r="I39" i="10"/>
  <c r="I12" i="10"/>
  <c r="L30" i="10"/>
  <c r="F58" i="10"/>
  <c r="F49" i="10"/>
  <c r="C12" i="10"/>
  <c r="L21" i="10"/>
  <c r="C30" i="10"/>
  <c r="C58" i="10"/>
  <c r="L12" i="10"/>
  <c r="F30" i="10"/>
  <c r="I21" i="10"/>
  <c r="L49" i="10"/>
  <c r="I30" i="10"/>
  <c r="F21" i="10"/>
  <c r="I49" i="10"/>
  <c r="F12" i="10"/>
  <c r="BE5" i="19"/>
  <c r="E39" i="10"/>
  <c r="AOT5" i="19" s="1"/>
  <c r="K30" i="10"/>
  <c r="N58" i="10"/>
  <c r="E49" i="10"/>
  <c r="API5" i="19" s="1"/>
  <c r="D141" i="19" s="1"/>
  <c r="K39" i="10"/>
  <c r="AOX5" i="19" s="1"/>
  <c r="D123" i="19" s="1"/>
  <c r="N30" i="10"/>
  <c r="H49" i="10"/>
  <c r="APR5" i="19" s="1"/>
  <c r="K12" i="10"/>
  <c r="H58" i="10"/>
  <c r="AQW5" i="19" s="1"/>
  <c r="N49" i="10"/>
  <c r="AQG5" i="19" s="1"/>
  <c r="N12" i="10"/>
  <c r="E21" i="10"/>
  <c r="AMA5" i="19" s="1"/>
  <c r="D90" i="19" s="1"/>
  <c r="H30" i="10"/>
  <c r="E58" i="10"/>
  <c r="AQN5" i="19" s="1"/>
  <c r="D148" i="19" s="1"/>
  <c r="K49" i="10"/>
  <c r="APX5" i="19" s="1"/>
  <c r="E12" i="10"/>
  <c r="AKV5" i="19" s="1"/>
  <c r="N21" i="10"/>
  <c r="AMV5" i="19" s="1"/>
  <c r="E30" i="10"/>
  <c r="H12" i="10"/>
  <c r="K21" i="10"/>
  <c r="AMS5" i="19" s="1"/>
  <c r="K58" i="10"/>
  <c r="ARC5" i="19" s="1"/>
  <c r="H21" i="10"/>
  <c r="AMD5" i="19" s="1"/>
  <c r="CU5" i="19"/>
  <c r="CQ5" i="19"/>
  <c r="CM5" i="19"/>
  <c r="CI5" i="19"/>
  <c r="CP5" i="19"/>
  <c r="CS5" i="19"/>
  <c r="CK5" i="19"/>
  <c r="CV5" i="19"/>
  <c r="CR5" i="19"/>
  <c r="CN5" i="19"/>
  <c r="CJ5" i="19"/>
  <c r="CT5" i="19"/>
  <c r="CL5" i="19"/>
  <c r="CW5" i="19"/>
  <c r="CO5" i="19"/>
  <c r="CH5" i="19"/>
  <c r="CF5" i="19"/>
  <c r="CE5" i="19"/>
  <c r="CG5" i="19"/>
  <c r="CD5" i="19"/>
  <c r="BQ5" i="19"/>
  <c r="BP5" i="19"/>
  <c r="BO5" i="19"/>
  <c r="BR5" i="19"/>
  <c r="BS5" i="19"/>
  <c r="AF72" i="6"/>
  <c r="UO7" i="19" s="1"/>
  <c r="AF59" i="6"/>
  <c r="NP7" i="19" s="1"/>
  <c r="CC5" i="19"/>
  <c r="BY5" i="19"/>
  <c r="BU5" i="19"/>
  <c r="CB5" i="19"/>
  <c r="BX5" i="19"/>
  <c r="CA5" i="19"/>
  <c r="BW5" i="19"/>
  <c r="BZ5" i="19"/>
  <c r="BV5" i="19"/>
  <c r="D22" i="6"/>
  <c r="G22" i="6"/>
  <c r="BT5" i="19"/>
  <c r="O22" i="6"/>
  <c r="T5" i="19"/>
  <c r="C11" i="19" s="1"/>
  <c r="AF5" i="19"/>
  <c r="Q5" i="19"/>
  <c r="K5" i="19"/>
  <c r="W5" i="19"/>
  <c r="AI5" i="19"/>
  <c r="AC5" i="19"/>
  <c r="N5" i="19"/>
  <c r="Z5" i="19"/>
  <c r="AL5" i="19"/>
  <c r="AQD5" i="19"/>
  <c r="ASH5" i="19"/>
  <c r="ASK5" i="19"/>
  <c r="ALQ5" i="19"/>
  <c r="ALK5" i="19"/>
  <c r="DP5" i="19"/>
  <c r="DL5" i="19"/>
  <c r="DO5" i="19"/>
  <c r="DK5" i="19"/>
  <c r="DN5" i="19"/>
  <c r="DM5" i="19"/>
  <c r="H22" i="6"/>
  <c r="P22" i="6"/>
  <c r="E22" i="6"/>
  <c r="O5" i="19"/>
  <c r="AA5" i="19"/>
  <c r="AM5" i="19"/>
  <c r="X5" i="19"/>
  <c r="R5" i="19"/>
  <c r="AD5" i="19"/>
  <c r="L5" i="19"/>
  <c r="U5" i="19"/>
  <c r="D11" i="19" s="1"/>
  <c r="AG5" i="19"/>
  <c r="AJ5" i="19"/>
  <c r="BK5" i="19"/>
  <c r="BF5" i="19"/>
  <c r="BN5" i="19"/>
  <c r="BI5" i="19"/>
  <c r="BM5" i="19"/>
  <c r="BH5" i="19"/>
  <c r="BL5" i="19"/>
  <c r="BG5" i="19"/>
  <c r="C22" i="6"/>
  <c r="F22" i="6"/>
  <c r="BJ5" i="19"/>
  <c r="N22" i="6"/>
  <c r="M5" i="19"/>
  <c r="Y5" i="19"/>
  <c r="AK5" i="19"/>
  <c r="J5" i="19"/>
  <c r="AH5" i="19"/>
  <c r="P5" i="19"/>
  <c r="AB5" i="19"/>
  <c r="V5" i="19"/>
  <c r="S5" i="19"/>
  <c r="B11" i="19" s="1"/>
  <c r="AE5" i="19"/>
  <c r="APC5" i="19"/>
  <c r="ASI5" i="19"/>
  <c r="ASL5" i="19"/>
  <c r="AUA5" i="19"/>
  <c r="ATR5" i="19"/>
  <c r="C190" i="19" s="1"/>
  <c r="ATU5" i="19"/>
  <c r="ATT5" i="19"/>
  <c r="ATQ5" i="19"/>
  <c r="B190" i="19" s="1"/>
  <c r="ATZ5" i="19"/>
  <c r="ASF5" i="19"/>
  <c r="C162" i="19" s="1"/>
  <c r="ASE5" i="19"/>
  <c r="B162" i="19" s="1"/>
  <c r="AUB7" i="19"/>
  <c r="D194" i="19" s="1"/>
  <c r="Q17" i="6"/>
  <c r="BI7" i="19" s="1"/>
  <c r="AQQ5" i="19" l="1"/>
  <c r="D155" i="19" s="1"/>
  <c r="AMJ5" i="19"/>
  <c r="ALB5" i="19"/>
  <c r="AKP5" i="19"/>
  <c r="D69" i="19" s="1"/>
  <c r="AMP5" i="19"/>
  <c r="ALN5" i="19"/>
  <c r="ALH5" i="19"/>
  <c r="ALU5" i="19"/>
  <c r="D76" i="19" s="1"/>
  <c r="APF5" i="19"/>
  <c r="D134" i="19" s="1"/>
  <c r="AMM5" i="19"/>
  <c r="ALE5" i="19"/>
  <c r="AKY5" i="19"/>
  <c r="AKS5" i="19"/>
  <c r="ALX5" i="19"/>
  <c r="D83" i="19" s="1"/>
  <c r="APO5" i="19"/>
  <c r="EV5" i="19"/>
  <c r="EW5" i="19"/>
  <c r="ET5" i="19"/>
  <c r="EX5" i="19"/>
  <c r="EU5" i="19"/>
  <c r="AQA5" i="19"/>
  <c r="ARD5" i="19"/>
  <c r="AMG5" i="19"/>
  <c r="APL5" i="19"/>
  <c r="D127" i="19" s="1"/>
  <c r="AQJ5" i="19"/>
  <c r="AQT5" i="19"/>
  <c r="AMY5" i="19"/>
  <c r="AOQ5" i="19"/>
  <c r="D118" i="19" s="1"/>
  <c r="ARE5" i="19"/>
  <c r="AQZ5" i="19"/>
  <c r="ANB5" i="19"/>
  <c r="ARI5" i="19"/>
  <c r="ARF5" i="19"/>
  <c r="ANF5" i="19"/>
  <c r="ANI5" i="19"/>
  <c r="ANL5" i="19"/>
  <c r="AOM5" i="19"/>
  <c r="AOJ5" i="19"/>
  <c r="AOA5" i="19"/>
  <c r="AOD5" i="19"/>
  <c r="AOG5" i="19"/>
  <c r="ANX5" i="19"/>
  <c r="ANG5" i="19"/>
  <c r="AND5" i="19"/>
  <c r="ANJ5" i="19"/>
  <c r="ANW5" i="19"/>
  <c r="AOC5" i="19"/>
  <c r="ANZ5" i="19"/>
  <c r="AOI5" i="19"/>
  <c r="AOF5" i="19"/>
  <c r="AOL5" i="19"/>
  <c r="AKJ5" i="19"/>
  <c r="D55" i="19" s="1"/>
  <c r="AKM5" i="19"/>
  <c r="APU5" i="19"/>
  <c r="ANR5" i="19"/>
  <c r="ANO5" i="19"/>
  <c r="ANU5" i="19"/>
  <c r="ANS5" i="19"/>
  <c r="ANM5" i="19"/>
  <c r="ANP5" i="19"/>
  <c r="AOE5" i="19"/>
  <c r="AOK5" i="19"/>
  <c r="AOH5" i="19"/>
  <c r="ANV5" i="19"/>
  <c r="ANY5" i="19"/>
  <c r="AOB5" i="19"/>
  <c r="ANK5" i="19"/>
  <c r="ANE5" i="19"/>
  <c r="ANH5" i="19"/>
  <c r="ANQ5" i="19"/>
  <c r="ANT5" i="19"/>
  <c r="ANN5" i="19"/>
  <c r="D62" i="19"/>
  <c r="D19" i="19"/>
  <c r="D26" i="19"/>
  <c r="D33" i="19"/>
  <c r="B26" i="19"/>
  <c r="B33" i="19"/>
  <c r="B19" i="19"/>
  <c r="C33" i="19"/>
  <c r="C19" i="19"/>
  <c r="C26" i="19"/>
  <c r="AQY5" i="19"/>
  <c r="ARB5" i="19"/>
  <c r="AQL5" i="19"/>
  <c r="B148" i="19" s="1"/>
  <c r="AQO5" i="19"/>
  <c r="B155" i="19" s="1"/>
  <c r="APG5" i="19"/>
  <c r="B141" i="19" s="1"/>
  <c r="APD5" i="19"/>
  <c r="B134" i="19" s="1"/>
  <c r="APA5" i="19"/>
  <c r="AOW5" i="19"/>
  <c r="C123" i="19" s="1"/>
  <c r="APM5" i="19"/>
  <c r="APP5" i="19"/>
  <c r="APJ5" i="19"/>
  <c r="B127" i="19" s="1"/>
  <c r="APW5" i="19"/>
  <c r="APZ5" i="19"/>
  <c r="APT5" i="19"/>
  <c r="APQ5" i="19"/>
  <c r="APN5" i="19"/>
  <c r="APK5" i="19"/>
  <c r="C127" i="19" s="1"/>
  <c r="AOS5" i="19"/>
  <c r="AOP5" i="19"/>
  <c r="C118" i="19" s="1"/>
  <c r="DV5" i="19"/>
  <c r="DR5" i="19"/>
  <c r="DU5" i="19"/>
  <c r="DT5" i="19"/>
  <c r="DS5" i="19"/>
  <c r="DQ5" i="19"/>
  <c r="EA5" i="19"/>
  <c r="DZ5" i="19"/>
  <c r="DY5" i="19"/>
  <c r="DW5" i="19"/>
  <c r="EB5" i="19"/>
  <c r="DX5" i="19"/>
  <c r="ALZ5" i="19"/>
  <c r="C90" i="19" s="1"/>
  <c r="ALW5" i="19"/>
  <c r="C83" i="19" s="1"/>
  <c r="ALT5" i="19"/>
  <c r="C76" i="19" s="1"/>
  <c r="AQV5" i="19"/>
  <c r="AQS5" i="19"/>
  <c r="AMN5" i="19"/>
  <c r="AMK5" i="19"/>
  <c r="AMQ5" i="19"/>
  <c r="AMI5" i="19"/>
  <c r="AMF5" i="19"/>
  <c r="AMC5" i="19"/>
  <c r="ALV5" i="19"/>
  <c r="B83" i="19" s="1"/>
  <c r="ALS5" i="19"/>
  <c r="B76" i="19" s="1"/>
  <c r="ALY5" i="19"/>
  <c r="B90" i="19" s="1"/>
  <c r="AOR5" i="19"/>
  <c r="AOO5" i="19"/>
  <c r="B118" i="19" s="1"/>
  <c r="AQR5" i="19"/>
  <c r="AQU5" i="19"/>
  <c r="APE5" i="19"/>
  <c r="C134" i="19" s="1"/>
  <c r="APB5" i="19"/>
  <c r="APH5" i="19"/>
  <c r="C141" i="19" s="1"/>
  <c r="AOV5" i="19"/>
  <c r="B123" i="19" s="1"/>
  <c r="ANA5" i="19"/>
  <c r="AMU5" i="19"/>
  <c r="AMX5" i="19"/>
  <c r="DD5" i="19"/>
  <c r="CZ5" i="19"/>
  <c r="DC5" i="19"/>
  <c r="CY5" i="19"/>
  <c r="DB5" i="19"/>
  <c r="DA5" i="19"/>
  <c r="EF5" i="19"/>
  <c r="EE5" i="19"/>
  <c r="EC5" i="19"/>
  <c r="EH5" i="19"/>
  <c r="ED5" i="19"/>
  <c r="EG5" i="19"/>
  <c r="DH5" i="19"/>
  <c r="DG5" i="19"/>
  <c r="DJ5" i="19"/>
  <c r="DF5" i="19"/>
  <c r="DI5" i="19"/>
  <c r="DE5" i="19"/>
  <c r="ALJ5" i="19"/>
  <c r="AKX5" i="19"/>
  <c r="AKL5" i="19"/>
  <c r="AKU5" i="19"/>
  <c r="ALG5" i="19"/>
  <c r="AKI5" i="19"/>
  <c r="ALP5" i="19"/>
  <c r="ALD5" i="19"/>
  <c r="AKR5" i="19"/>
  <c r="ALM5" i="19"/>
  <c r="ALA5" i="19"/>
  <c r="AKO5" i="19"/>
  <c r="C69" i="19" s="1"/>
  <c r="AQP5" i="19"/>
  <c r="C155" i="19" s="1"/>
  <c r="APS5" i="19"/>
  <c r="APY5" i="19"/>
  <c r="APV5" i="19"/>
  <c r="ALL5" i="19"/>
  <c r="AKZ5" i="19"/>
  <c r="AKH5" i="19"/>
  <c r="ALI5" i="19"/>
  <c r="AKW5" i="19"/>
  <c r="ALF5" i="19"/>
  <c r="AKT5" i="19"/>
  <c r="AKN5" i="19"/>
  <c r="B69" i="19" s="1"/>
  <c r="ALC5" i="19"/>
  <c r="AKQ5" i="19"/>
  <c r="ALO5" i="19"/>
  <c r="AKK5" i="19"/>
  <c r="EM5" i="19"/>
  <c r="EL5" i="19"/>
  <c r="EJ5" i="19"/>
  <c r="EK5" i="19"/>
  <c r="EN5" i="19"/>
  <c r="ER5" i="19"/>
  <c r="EO5" i="19"/>
  <c r="EQ5" i="19"/>
  <c r="EP5" i="19"/>
  <c r="ES5" i="19"/>
  <c r="AQF5" i="19"/>
  <c r="AQC5" i="19"/>
  <c r="AQI5" i="19"/>
  <c r="AMZ5" i="19"/>
  <c r="AMT5" i="19"/>
  <c r="AMW5" i="19"/>
  <c r="AQE5" i="19"/>
  <c r="AQB5" i="19"/>
  <c r="AQH5" i="19"/>
  <c r="ARA5" i="19"/>
  <c r="AQX5" i="19"/>
  <c r="AMR5" i="19"/>
  <c r="AML5" i="19"/>
  <c r="AMO5" i="19"/>
  <c r="AMH5" i="19"/>
  <c r="AME5" i="19"/>
  <c r="AMB5" i="19"/>
  <c r="D10" i="2"/>
  <c r="E10" i="2" s="1"/>
  <c r="F10" i="2" s="1"/>
  <c r="G10" i="2" s="1"/>
  <c r="H10" i="2" s="1"/>
  <c r="I10" i="2" s="1"/>
  <c r="J10" i="2" s="1"/>
  <c r="K10" i="2" s="1"/>
  <c r="L10" i="2" s="1"/>
  <c r="M10" i="2" s="1"/>
  <c r="N10" i="2" s="1"/>
  <c r="O10" i="2" s="1"/>
  <c r="P10" i="2" s="1"/>
  <c r="Q10" i="2" s="1"/>
  <c r="R10" i="2" s="1"/>
  <c r="ATS7" i="19"/>
  <c r="D191" i="19" s="1"/>
  <c r="ATR7" i="19"/>
  <c r="C191" i="19" s="1"/>
  <c r="ATQ7" i="19"/>
  <c r="B191" i="19" s="1"/>
  <c r="ASM7" i="19"/>
  <c r="D165" i="19" s="1"/>
  <c r="ASJ7" i="19"/>
  <c r="D164" i="19" s="1"/>
  <c r="ASG7" i="19"/>
  <c r="D163" i="19" s="1"/>
  <c r="ASL7" i="19"/>
  <c r="C165" i="19" s="1"/>
  <c r="ASI7" i="19"/>
  <c r="C164" i="19" s="1"/>
  <c r="ASF7" i="19"/>
  <c r="C163" i="19" s="1"/>
  <c r="ASK7" i="19"/>
  <c r="B165" i="19" s="1"/>
  <c r="ASH7" i="19"/>
  <c r="B164" i="19" s="1"/>
  <c r="ASE7" i="19"/>
  <c r="B163" i="19" s="1"/>
  <c r="ARI7" i="19"/>
  <c r="D158" i="19" s="1"/>
  <c r="ARF7" i="19"/>
  <c r="D151" i="19" s="1"/>
  <c r="ARH7" i="19"/>
  <c r="C158" i="19" s="1"/>
  <c r="ARE7" i="19"/>
  <c r="C151" i="19" s="1"/>
  <c r="ARG7" i="19"/>
  <c r="B158" i="19" s="1"/>
  <c r="ARD7" i="19"/>
  <c r="B151" i="19" s="1"/>
  <c r="ARC7" i="19"/>
  <c r="D157" i="19" s="1"/>
  <c r="AQZ7" i="19"/>
  <c r="D150" i="19" s="1"/>
  <c r="ARB7" i="19"/>
  <c r="C157" i="19" s="1"/>
  <c r="AQY7" i="19"/>
  <c r="C150" i="19" s="1"/>
  <c r="ARA7" i="19"/>
  <c r="B157" i="19" s="1"/>
  <c r="AQX7" i="19"/>
  <c r="B150" i="19" s="1"/>
  <c r="AQW7" i="19"/>
  <c r="D156" i="19" s="1"/>
  <c r="AQT7" i="19"/>
  <c r="D149" i="19" s="1"/>
  <c r="AQV7" i="19"/>
  <c r="C156" i="19" s="1"/>
  <c r="AQS7" i="19"/>
  <c r="C149" i="19" s="1"/>
  <c r="AQU7" i="19"/>
  <c r="B156" i="19" s="1"/>
  <c r="AQR7" i="19"/>
  <c r="B149" i="19" s="1"/>
  <c r="AQQ7" i="19"/>
  <c r="D159" i="19" s="1"/>
  <c r="AQP7" i="19"/>
  <c r="C159" i="19" s="1"/>
  <c r="AQO7" i="19"/>
  <c r="B159" i="19" s="1"/>
  <c r="AQL7" i="19"/>
  <c r="B152" i="19" s="1"/>
  <c r="AQJ7" i="19"/>
  <c r="D144" i="19" s="1"/>
  <c r="AQG7" i="19"/>
  <c r="D137" i="19" s="1"/>
  <c r="AQD7" i="19"/>
  <c r="D130" i="19" s="1"/>
  <c r="AQI7" i="19"/>
  <c r="C144" i="19" s="1"/>
  <c r="AQF7" i="19"/>
  <c r="C137" i="19" s="1"/>
  <c r="AQC7" i="19"/>
  <c r="C130" i="19" s="1"/>
  <c r="AQH7" i="19"/>
  <c r="B144" i="19" s="1"/>
  <c r="AQE7" i="19"/>
  <c r="B137" i="19" s="1"/>
  <c r="AQB7" i="19"/>
  <c r="B130" i="19" s="1"/>
  <c r="AQA7" i="19"/>
  <c r="D143" i="19" s="1"/>
  <c r="APX7" i="19"/>
  <c r="D136" i="19" s="1"/>
  <c r="APU7" i="19"/>
  <c r="D129" i="19" s="1"/>
  <c r="APZ7" i="19"/>
  <c r="C143" i="19" s="1"/>
  <c r="APW7" i="19"/>
  <c r="C136" i="19" s="1"/>
  <c r="APT7" i="19"/>
  <c r="C129" i="19" s="1"/>
  <c r="APY7" i="19"/>
  <c r="B143" i="19" s="1"/>
  <c r="APV7" i="19"/>
  <c r="B136" i="19" s="1"/>
  <c r="APS7" i="19"/>
  <c r="B129" i="19" s="1"/>
  <c r="APR7" i="19"/>
  <c r="D142" i="19" s="1"/>
  <c r="APO7" i="19"/>
  <c r="D135" i="19" s="1"/>
  <c r="APL7" i="19"/>
  <c r="D128" i="19" s="1"/>
  <c r="APQ7" i="19"/>
  <c r="C142" i="19" s="1"/>
  <c r="APN7" i="19"/>
  <c r="C135" i="19" s="1"/>
  <c r="APK7" i="19"/>
  <c r="C128" i="19" s="1"/>
  <c r="APP7" i="19"/>
  <c r="B142" i="19" s="1"/>
  <c r="APM7" i="19"/>
  <c r="B135" i="19" s="1"/>
  <c r="APJ7" i="19"/>
  <c r="B128" i="19" s="1"/>
  <c r="API7" i="19"/>
  <c r="D145" i="19" s="1"/>
  <c r="APF7" i="19"/>
  <c r="D138" i="19" s="1"/>
  <c r="APC7" i="19"/>
  <c r="D131" i="19" s="1"/>
  <c r="APH7" i="19"/>
  <c r="C145" i="19" s="1"/>
  <c r="APE7" i="19"/>
  <c r="C138" i="19" s="1"/>
  <c r="APB7" i="19"/>
  <c r="C131" i="19" s="1"/>
  <c r="APG7" i="19"/>
  <c r="B145" i="19" s="1"/>
  <c r="APD7" i="19"/>
  <c r="B138" i="19" s="1"/>
  <c r="APA7" i="19"/>
  <c r="B131" i="19" s="1"/>
  <c r="ANB7" i="19"/>
  <c r="D94" i="19" s="1"/>
  <c r="AMY7" i="19"/>
  <c r="D87" i="19" s="1"/>
  <c r="AMV7" i="19"/>
  <c r="D80" i="19" s="1"/>
  <c r="ANA7" i="19"/>
  <c r="C94" i="19" s="1"/>
  <c r="AMX7" i="19"/>
  <c r="C87" i="19" s="1"/>
  <c r="AMU7" i="19"/>
  <c r="C80" i="19" s="1"/>
  <c r="AMZ7" i="19"/>
  <c r="B94" i="19" s="1"/>
  <c r="AMW7" i="19"/>
  <c r="B87" i="19" s="1"/>
  <c r="AMT7" i="19"/>
  <c r="B80" i="19" s="1"/>
  <c r="AMS7" i="19"/>
  <c r="D93" i="19" s="1"/>
  <c r="AMP7" i="19"/>
  <c r="D86" i="19" s="1"/>
  <c r="AMM7" i="19"/>
  <c r="D79" i="19" s="1"/>
  <c r="AMR7" i="19"/>
  <c r="C93" i="19" s="1"/>
  <c r="AMO7" i="19"/>
  <c r="C86" i="19" s="1"/>
  <c r="AML7" i="19"/>
  <c r="C79" i="19" s="1"/>
  <c r="AMQ7" i="19"/>
  <c r="B93" i="19" s="1"/>
  <c r="AMN7" i="19"/>
  <c r="B86" i="19" s="1"/>
  <c r="AMK7" i="19"/>
  <c r="B79" i="19" s="1"/>
  <c r="AMJ7" i="19"/>
  <c r="D92" i="19" s="1"/>
  <c r="AMG7" i="19"/>
  <c r="D85" i="19" s="1"/>
  <c r="AMD7" i="19"/>
  <c r="D78" i="19" s="1"/>
  <c r="AMI7" i="19"/>
  <c r="C92" i="19" s="1"/>
  <c r="AMF7" i="19"/>
  <c r="C85" i="19" s="1"/>
  <c r="AMC7" i="19"/>
  <c r="C78" i="19" s="1"/>
  <c r="AMH7" i="19"/>
  <c r="B92" i="19" s="1"/>
  <c r="AME7" i="19"/>
  <c r="B85" i="19" s="1"/>
  <c r="AMB7" i="19"/>
  <c r="B78" i="19" s="1"/>
  <c r="AMA7" i="19"/>
  <c r="D91" i="19" s="1"/>
  <c r="ALX7" i="19"/>
  <c r="D84" i="19" s="1"/>
  <c r="ALU7" i="19"/>
  <c r="D77" i="19" s="1"/>
  <c r="ALZ7" i="19"/>
  <c r="C91" i="19" s="1"/>
  <c r="ALW7" i="19"/>
  <c r="C84" i="19" s="1"/>
  <c r="ALT7" i="19"/>
  <c r="C77" i="19" s="1"/>
  <c r="ALY7" i="19"/>
  <c r="B91" i="19" s="1"/>
  <c r="ALV7" i="19"/>
  <c r="B84" i="19" s="1"/>
  <c r="ALS7" i="19"/>
  <c r="B77" i="19" s="1"/>
  <c r="D104" i="19" l="1"/>
  <c r="D111" i="19"/>
  <c r="D97" i="19"/>
  <c r="C111" i="19"/>
  <c r="C97" i="19"/>
  <c r="C104" i="19"/>
  <c r="B111" i="19"/>
  <c r="B97" i="19"/>
  <c r="B104" i="19"/>
  <c r="B55" i="19"/>
  <c r="C55" i="19"/>
  <c r="B62" i="19"/>
  <c r="C62" i="19"/>
  <c r="C35" i="2"/>
  <c r="D35" i="2" s="1"/>
  <c r="E35" i="2" s="1"/>
  <c r="F35" i="2" s="1"/>
  <c r="G35" i="2" s="1"/>
  <c r="ALQ7" i="19"/>
  <c r="D73" i="19" s="1"/>
  <c r="ALN7" i="19"/>
  <c r="ALK7" i="19"/>
  <c r="D59" i="19" s="1"/>
  <c r="ALP7" i="19"/>
  <c r="C73" i="19" s="1"/>
  <c r="ALM7" i="19"/>
  <c r="ALJ7" i="19"/>
  <c r="C59" i="19" s="1"/>
  <c r="ALO7" i="19"/>
  <c r="B73" i="19" s="1"/>
  <c r="ALL7" i="19"/>
  <c r="ALI7" i="19"/>
  <c r="B59" i="19" s="1"/>
  <c r="ALH7" i="19"/>
  <c r="D72" i="19" s="1"/>
  <c r="ALE7" i="19"/>
  <c r="ALB7" i="19"/>
  <c r="D58" i="19" s="1"/>
  <c r="ALG7" i="19"/>
  <c r="C72" i="19" s="1"/>
  <c r="ALD7" i="19"/>
  <c r="ALA7" i="19"/>
  <c r="C58" i="19" s="1"/>
  <c r="ALF7" i="19"/>
  <c r="B72" i="19" s="1"/>
  <c r="ALC7" i="19"/>
  <c r="AKZ7" i="19"/>
  <c r="B58" i="19" s="1"/>
  <c r="AKY7" i="19"/>
  <c r="D71" i="19" s="1"/>
  <c r="AKV7" i="19"/>
  <c r="AKS7" i="19"/>
  <c r="D57" i="19" s="1"/>
  <c r="AKX7" i="19"/>
  <c r="C71" i="19" s="1"/>
  <c r="AKU7" i="19"/>
  <c r="AKR7" i="19"/>
  <c r="C57" i="19" s="1"/>
  <c r="AKW7" i="19"/>
  <c r="B71" i="19" s="1"/>
  <c r="AKT7" i="19"/>
  <c r="AKQ7" i="19"/>
  <c r="B57" i="19" s="1"/>
  <c r="AKP7" i="19"/>
  <c r="D70" i="19" s="1"/>
  <c r="AKM7" i="19"/>
  <c r="AKJ7" i="19"/>
  <c r="D56" i="19" s="1"/>
  <c r="AKO7" i="19"/>
  <c r="C70" i="19" s="1"/>
  <c r="AKL7" i="19"/>
  <c r="AKI7" i="19"/>
  <c r="C56" i="19" s="1"/>
  <c r="AKN7" i="19"/>
  <c r="B70" i="19" s="1"/>
  <c r="AKK7" i="19"/>
  <c r="AKH7" i="19"/>
  <c r="B56" i="19" s="1"/>
  <c r="H35" i="2" l="1"/>
  <c r="B14" i="5" s="1"/>
  <c r="C14" i="5" s="1"/>
  <c r="B63" i="19"/>
  <c r="C64" i="19"/>
  <c r="C65" i="19"/>
  <c r="D63" i="19"/>
  <c r="B65" i="19"/>
  <c r="C66" i="19"/>
  <c r="D65" i="19"/>
  <c r="B64" i="19"/>
  <c r="D66" i="19"/>
  <c r="C63" i="19"/>
  <c r="D64" i="19"/>
  <c r="B66" i="19"/>
  <c r="R17" i="6"/>
  <c r="BN7" i="19" s="1"/>
  <c r="S17" i="6"/>
  <c r="BS7" i="19" s="1"/>
  <c r="B34" i="19" s="1"/>
  <c r="T17" i="6"/>
  <c r="BX7" i="19" s="1"/>
  <c r="D14" i="5" l="1"/>
  <c r="E14" i="5" s="1"/>
  <c r="F14" i="5" s="1"/>
  <c r="G14" i="5" s="1"/>
  <c r="H14" i="5" s="1"/>
  <c r="I14" i="5" s="1"/>
  <c r="J14" i="5" s="1"/>
  <c r="K14" i="5" s="1"/>
  <c r="L14" i="5" s="1"/>
  <c r="M14" i="5" s="1"/>
  <c r="N14" i="5" s="1"/>
  <c r="V17" i="6"/>
  <c r="CH7" i="19" s="1"/>
  <c r="C34" i="19" s="1"/>
  <c r="U17" i="6"/>
  <c r="CC7" i="19" s="1"/>
  <c r="O14" i="5" l="1"/>
  <c r="P14" i="5" s="1"/>
  <c r="Q14" i="5" s="1"/>
  <c r="R14" i="5" s="1"/>
  <c r="S14" i="5" s="1"/>
  <c r="T14" i="5" s="1"/>
  <c r="U14" i="5" s="1"/>
  <c r="V14" i="5" s="1"/>
  <c r="W14" i="5" s="1"/>
  <c r="X14" i="5" s="1"/>
  <c r="Y14" i="5" s="1"/>
  <c r="Z14" i="5" s="1"/>
  <c r="AA14" i="5" s="1"/>
  <c r="AB14" i="5" s="1"/>
  <c r="AC14" i="5" s="1"/>
  <c r="AD14" i="5" s="1"/>
  <c r="AE14" i="5" s="1"/>
  <c r="AF14" i="5" s="1"/>
  <c r="AG14" i="5" s="1"/>
  <c r="B11" i="3" s="1"/>
  <c r="A7" i="19"/>
  <c r="C11" i="3" l="1"/>
  <c r="D11" i="3" s="1"/>
  <c r="B19" i="3" s="1"/>
  <c r="C19" i="3" s="1"/>
  <c r="D19" i="3" s="1"/>
  <c r="E19" i="3" s="1"/>
  <c r="F19" i="3" s="1"/>
  <c r="B28" i="3" s="1"/>
  <c r="C28" i="3" s="1"/>
  <c r="D28" i="3" s="1"/>
  <c r="TL7" i="19"/>
  <c r="TM7" i="19"/>
  <c r="TN7" i="19"/>
  <c r="TO7" i="19"/>
  <c r="TQ7" i="19"/>
  <c r="TR7" i="19"/>
  <c r="TS7" i="19"/>
  <c r="TT7" i="19"/>
  <c r="TU7" i="19"/>
  <c r="TV7" i="19"/>
  <c r="TW7" i="19"/>
  <c r="TX7" i="19"/>
  <c r="TY7" i="19"/>
  <c r="TZ7" i="19"/>
  <c r="UA7" i="19"/>
  <c r="UB7" i="19"/>
  <c r="UC7" i="19"/>
  <c r="UD7" i="19"/>
  <c r="UE7" i="19"/>
  <c r="UF7" i="19"/>
  <c r="UG7" i="19"/>
  <c r="UH7" i="19"/>
  <c r="UI7" i="19"/>
  <c r="MM7" i="19"/>
  <c r="MN7" i="19"/>
  <c r="MO7" i="19"/>
  <c r="MP7" i="19"/>
  <c r="MR7" i="19"/>
  <c r="MS7" i="19"/>
  <c r="MT7" i="19"/>
  <c r="MU7" i="19"/>
  <c r="MV7" i="19"/>
  <c r="MW7" i="19"/>
  <c r="MX7" i="19"/>
  <c r="MY7" i="19"/>
  <c r="MZ7" i="19"/>
  <c r="NA7" i="19"/>
  <c r="NB7" i="19"/>
  <c r="NC7" i="19"/>
  <c r="ND7" i="19"/>
  <c r="NE7" i="19"/>
  <c r="NF7" i="19"/>
  <c r="NG7" i="19"/>
  <c r="NH7" i="19"/>
  <c r="NI7" i="19"/>
  <c r="NJ7" i="19"/>
  <c r="F12" i="6" l="1"/>
  <c r="G12" i="6" s="1"/>
  <c r="Q12" i="6" s="1"/>
  <c r="G19" i="1"/>
  <c r="G20" i="1"/>
  <c r="G22" i="1"/>
  <c r="G16" i="1"/>
  <c r="G17" i="1"/>
  <c r="G18" i="1"/>
  <c r="G23" i="1"/>
  <c r="G24" i="1"/>
  <c r="G15" i="1"/>
  <c r="BF6" i="19" l="1"/>
  <c r="BH6" i="19"/>
  <c r="BG6" i="19"/>
  <c r="R12" i="6"/>
  <c r="BK6" i="19" s="1"/>
  <c r="BI6" i="19"/>
  <c r="BE6" i="19"/>
  <c r="MI7" i="19"/>
  <c r="TG7" i="19"/>
  <c r="TK7" i="19"/>
  <c r="TJ7" i="19"/>
  <c r="TI7" i="19"/>
  <c r="TH7" i="19"/>
  <c r="MH7" i="19"/>
  <c r="ML7" i="19"/>
  <c r="MJ7" i="19"/>
  <c r="MK7" i="19"/>
  <c r="BM6" i="19" l="1"/>
  <c r="BN6" i="19"/>
  <c r="BL6" i="19"/>
  <c r="BJ6" i="19"/>
  <c r="S12" i="6"/>
  <c r="BO6" i="19" s="1"/>
  <c r="BQ6" i="19" l="1"/>
  <c r="BR6" i="19"/>
  <c r="T12" i="6"/>
  <c r="U12" i="6" s="1"/>
  <c r="BY6" i="19" s="1"/>
  <c r="BP6" i="19"/>
  <c r="BS6" i="19"/>
  <c r="BX6" i="19" l="1"/>
  <c r="BU6" i="19"/>
  <c r="BT6" i="19"/>
  <c r="BW6" i="19"/>
  <c r="CC6" i="19"/>
  <c r="CA6" i="19"/>
  <c r="BZ6" i="19"/>
  <c r="CB6" i="19"/>
  <c r="V12" i="6"/>
  <c r="CE6" i="19" s="1"/>
  <c r="BV6" i="19"/>
  <c r="CF6" i="19" l="1"/>
  <c r="CD6" i="19"/>
  <c r="W12" i="6"/>
  <c r="X12" i="6" s="1"/>
  <c r="CH6" i="19"/>
  <c r="CG6" i="19"/>
  <c r="CK6" i="19" l="1"/>
  <c r="CM6" i="19"/>
  <c r="CJ6" i="19"/>
  <c r="CL6" i="19"/>
  <c r="CI6" i="19"/>
  <c r="Y12" i="6"/>
  <c r="CR6" i="19"/>
  <c r="CN6" i="19"/>
  <c r="CQ6" i="19"/>
  <c r="CP6" i="19"/>
  <c r="CO6" i="19"/>
  <c r="CV6" i="19" l="1"/>
  <c r="CU6" i="19"/>
  <c r="C23" i="6"/>
  <c r="CT6" i="19"/>
  <c r="CW6" i="19"/>
  <c r="CS6" i="19"/>
  <c r="CZ6" i="19" l="1"/>
  <c r="D23" i="6"/>
  <c r="DC6" i="19"/>
  <c r="CY6" i="19"/>
  <c r="DD6" i="19"/>
  <c r="DB6" i="19"/>
  <c r="DA6" i="19"/>
  <c r="DG6" i="19" l="1"/>
  <c r="DI6" i="19"/>
  <c r="DJ6" i="19"/>
  <c r="DE6" i="19"/>
  <c r="E23" i="6"/>
  <c r="DF6" i="19"/>
  <c r="DH6" i="19"/>
  <c r="DK6" i="19" l="1"/>
  <c r="DM6" i="19"/>
  <c r="F23" i="6"/>
  <c r="DO6" i="19"/>
  <c r="DN6" i="19"/>
  <c r="DP6" i="19"/>
  <c r="DL6" i="19"/>
  <c r="DV6" i="19" l="1"/>
  <c r="DQ6" i="19"/>
  <c r="DR6" i="19"/>
  <c r="G23" i="6"/>
  <c r="DT6" i="19"/>
  <c r="DS6" i="19"/>
  <c r="DU6" i="19"/>
  <c r="DW6" i="19" l="1"/>
  <c r="DY6" i="19"/>
  <c r="EA6" i="19"/>
  <c r="DZ6" i="19"/>
  <c r="DX6" i="19"/>
  <c r="H23" i="6"/>
  <c r="EB6" i="19"/>
  <c r="EE6" i="19" l="1"/>
  <c r="EG6" i="19"/>
  <c r="EH6" i="19"/>
  <c r="EC6" i="19"/>
  <c r="ED6" i="19"/>
  <c r="N23" i="6"/>
  <c r="EF6" i="19"/>
  <c r="EK6" i="19" l="1"/>
  <c r="EM6" i="19"/>
  <c r="EL6" i="19"/>
  <c r="EN6" i="19"/>
  <c r="O23" i="6"/>
  <c r="EJ6" i="19"/>
  <c r="EQ6" i="19" l="1"/>
  <c r="EO6" i="19"/>
  <c r="ES6" i="19"/>
  <c r="P23" i="6"/>
  <c r="EP6" i="19"/>
  <c r="ER6" i="19"/>
  <c r="EW6" i="19" l="1"/>
  <c r="ET6" i="19"/>
  <c r="EX6" i="19"/>
  <c r="EU6" i="19"/>
  <c r="E35" i="6"/>
  <c r="EV6" i="19"/>
  <c r="FG6" i="19" l="1"/>
  <c r="FC6" i="19"/>
  <c r="FJ6" i="19"/>
  <c r="FF6" i="19"/>
  <c r="FB6" i="19"/>
  <c r="F35" i="6"/>
  <c r="FI6" i="19"/>
  <c r="FE6" i="19"/>
  <c r="FA6" i="19"/>
  <c r="FH6" i="19"/>
  <c r="FD6" i="19"/>
  <c r="EZ6" i="19"/>
  <c r="FS6" i="19" l="1"/>
  <c r="FO6" i="19"/>
  <c r="FK6" i="19"/>
  <c r="G35" i="6"/>
  <c r="FR6" i="19"/>
  <c r="FN6" i="19"/>
  <c r="FU6" i="19"/>
  <c r="FQ6" i="19"/>
  <c r="FM6" i="19"/>
  <c r="FT6" i="19"/>
  <c r="FP6" i="19"/>
  <c r="FL6" i="19"/>
  <c r="H35" i="6" l="1"/>
  <c r="GE6" i="19"/>
  <c r="GA6" i="19"/>
  <c r="FW6" i="19"/>
  <c r="GD6" i="19"/>
  <c r="FZ6" i="19"/>
  <c r="FV6" i="19"/>
  <c r="GC6" i="19"/>
  <c r="FY6" i="19"/>
  <c r="GF6" i="19"/>
  <c r="GB6" i="19"/>
  <c r="FX6" i="19"/>
  <c r="GQ6" i="19" l="1"/>
  <c r="GM6" i="19"/>
  <c r="GI6" i="19"/>
  <c r="GP6" i="19"/>
  <c r="GL6" i="19"/>
  <c r="GH6" i="19"/>
  <c r="GO6" i="19"/>
  <c r="GK6" i="19"/>
  <c r="GG6" i="19"/>
  <c r="GN6" i="19"/>
  <c r="GJ6" i="19"/>
  <c r="C53" i="6"/>
  <c r="D53" i="6" l="1"/>
  <c r="MH6" i="19"/>
  <c r="GS6" i="19"/>
  <c r="GT6" i="19" s="1"/>
  <c r="GU6" i="19" s="1"/>
  <c r="GV6" i="19" s="1"/>
  <c r="GW6" i="19" s="1"/>
  <c r="GX6" i="19" s="1"/>
  <c r="GY6" i="19" s="1"/>
  <c r="GZ6" i="19" s="1"/>
  <c r="HA6" i="19" s="1"/>
  <c r="HB6" i="19" s="1"/>
  <c r="HC6" i="19" s="1"/>
  <c r="HD6" i="19" s="1"/>
  <c r="HE6" i="19" s="1"/>
  <c r="HF6" i="19" s="1"/>
  <c r="HG6" i="19" s="1"/>
  <c r="HH6" i="19" s="1"/>
  <c r="HI6" i="19" s="1"/>
  <c r="HJ6" i="19" s="1"/>
  <c r="HK6" i="19" s="1"/>
  <c r="HL6" i="19" s="1"/>
  <c r="HM6" i="19" s="1"/>
  <c r="HN6" i="19" s="1"/>
  <c r="HO6" i="19" s="1"/>
  <c r="HP6" i="19" s="1"/>
  <c r="HQ6" i="19" s="1"/>
  <c r="HR6" i="19" s="1"/>
  <c r="HS6" i="19" s="1"/>
  <c r="HT6" i="19" s="1"/>
  <c r="HU6" i="19" s="1"/>
  <c r="IY6" i="19"/>
  <c r="LE6" i="19"/>
  <c r="HV6" i="19"/>
  <c r="KB6" i="19"/>
  <c r="IZ6" i="19" l="1"/>
  <c r="E53" i="6"/>
  <c r="MI6" i="19"/>
  <c r="LF6" i="19"/>
  <c r="KC6" i="19"/>
  <c r="HW6" i="19"/>
  <c r="MJ6" i="19" l="1"/>
  <c r="KD6" i="19"/>
  <c r="F53" i="6"/>
  <c r="LG6" i="19"/>
  <c r="JA6" i="19"/>
  <c r="HX6" i="19"/>
  <c r="KE6" i="19" l="1"/>
  <c r="LH6" i="19"/>
  <c r="MK6" i="19"/>
  <c r="HY6" i="19"/>
  <c r="JB6" i="19"/>
  <c r="G53" i="6"/>
  <c r="KF6" i="19" l="1"/>
  <c r="HZ6" i="19"/>
  <c r="H53" i="6"/>
  <c r="LI6" i="19"/>
  <c r="ML6" i="19"/>
  <c r="JC6" i="19"/>
  <c r="KG6" i="19" l="1"/>
  <c r="LJ6" i="19"/>
  <c r="JD6" i="19"/>
  <c r="IA6" i="19"/>
  <c r="MM6" i="19"/>
  <c r="I53" i="6"/>
  <c r="J53" i="6" l="1"/>
  <c r="MN6" i="19"/>
  <c r="KH6" i="19"/>
  <c r="IB6" i="19"/>
  <c r="JE6" i="19"/>
  <c r="LK6" i="19"/>
  <c r="K53" i="6" l="1"/>
  <c r="LL6" i="19"/>
  <c r="IC6" i="19"/>
  <c r="KI6" i="19"/>
  <c r="MO6" i="19"/>
  <c r="JF6" i="19"/>
  <c r="LM6" i="19" l="1"/>
  <c r="ID6" i="19"/>
  <c r="MP6" i="19"/>
  <c r="L53" i="6"/>
  <c r="JG6" i="19"/>
  <c r="KJ6" i="19"/>
  <c r="MQ6" i="19" l="1"/>
  <c r="KK6" i="19"/>
  <c r="IE6" i="19"/>
  <c r="M53" i="6"/>
  <c r="LN6" i="19"/>
  <c r="JH6" i="19"/>
  <c r="MR6" i="19" l="1"/>
  <c r="N53" i="6"/>
  <c r="JI6" i="19"/>
  <c r="IF6" i="19"/>
  <c r="LO6" i="19"/>
  <c r="KL6" i="19"/>
  <c r="O53" i="6" l="1"/>
  <c r="JJ6" i="19"/>
  <c r="LP6" i="19"/>
  <c r="KM6" i="19"/>
  <c r="MS6" i="19"/>
  <c r="IG6" i="19"/>
  <c r="P53" i="6" l="1"/>
  <c r="JK6" i="19"/>
  <c r="LQ6" i="19"/>
  <c r="KN6" i="19"/>
  <c r="MT6" i="19"/>
  <c r="IH6" i="19"/>
  <c r="LR6" i="19" l="1"/>
  <c r="KO6" i="19"/>
  <c r="MU6" i="19"/>
  <c r="JL6" i="19"/>
  <c r="Q53" i="6"/>
  <c r="II6" i="19"/>
  <c r="R53" i="6" l="1"/>
  <c r="KP6" i="19"/>
  <c r="LS6" i="19"/>
  <c r="IJ6" i="19"/>
  <c r="MV6" i="19"/>
  <c r="JM6" i="19"/>
  <c r="S53" i="6" l="1"/>
  <c r="LT6" i="19"/>
  <c r="JN6" i="19"/>
  <c r="KQ6" i="19"/>
  <c r="MW6" i="19"/>
  <c r="IK6" i="19"/>
  <c r="LU6" i="19" l="1"/>
  <c r="JO6" i="19"/>
  <c r="T53" i="6"/>
  <c r="KR6" i="19"/>
  <c r="MX6" i="19"/>
  <c r="IL6" i="19"/>
  <c r="U53" i="6" l="1"/>
  <c r="JP6" i="19"/>
  <c r="LV6" i="19"/>
  <c r="MY6" i="19"/>
  <c r="IM6" i="19"/>
  <c r="KS6" i="19"/>
  <c r="JQ6" i="19" l="1"/>
  <c r="LW6" i="19"/>
  <c r="V53" i="6"/>
  <c r="MZ6" i="19"/>
  <c r="IN6" i="19"/>
  <c r="KT6" i="19"/>
  <c r="JR6" i="19" l="1"/>
  <c r="KU6" i="19"/>
  <c r="NA6" i="19"/>
  <c r="LX6" i="19"/>
  <c r="W53" i="6"/>
  <c r="IO6" i="19"/>
  <c r="X53" i="6" l="1"/>
  <c r="KV6" i="19"/>
  <c r="LY6" i="19"/>
  <c r="JS6" i="19"/>
  <c r="NB6" i="19"/>
  <c r="IP6" i="19"/>
  <c r="LZ6" i="19" l="1"/>
  <c r="NC6" i="19"/>
  <c r="KW6" i="19"/>
  <c r="JT6" i="19"/>
  <c r="IQ6" i="19"/>
  <c r="Y53" i="6"/>
  <c r="MA6" i="19" l="1"/>
  <c r="KX6" i="19"/>
  <c r="IR6" i="19"/>
  <c r="ND6" i="19"/>
  <c r="JU6" i="19"/>
  <c r="Z53" i="6"/>
  <c r="AA53" i="6" l="1"/>
  <c r="JV6" i="19"/>
  <c r="MB6" i="19"/>
  <c r="KY6" i="19"/>
  <c r="NE6" i="19"/>
  <c r="IS6" i="19"/>
  <c r="AB53" i="6" l="1"/>
  <c r="KZ6" i="19"/>
  <c r="MC6" i="19"/>
  <c r="JW6" i="19"/>
  <c r="NF6" i="19"/>
  <c r="IT6" i="19"/>
  <c r="NG6" i="19" l="1"/>
  <c r="LA6" i="19"/>
  <c r="MD6" i="19"/>
  <c r="JX6" i="19"/>
  <c r="IU6" i="19"/>
  <c r="AC53" i="6"/>
  <c r="AD53" i="6" l="1"/>
  <c r="NH6" i="19"/>
  <c r="IV6" i="19"/>
  <c r="LB6" i="19"/>
  <c r="JY6" i="19"/>
  <c r="ME6" i="19"/>
  <c r="MF6" i="19" l="1"/>
  <c r="AE53" i="6"/>
  <c r="NI6" i="19"/>
  <c r="LC6" i="19"/>
  <c r="JZ6" i="19"/>
  <c r="IW6" i="19"/>
  <c r="LD6" i="19" l="1"/>
  <c r="AF53" i="6"/>
  <c r="NJ6" i="19"/>
  <c r="MG6" i="19"/>
  <c r="IX6" i="19"/>
  <c r="KA6" i="19"/>
  <c r="C66" i="6" l="1"/>
  <c r="NK6" i="19"/>
  <c r="NM6" i="19"/>
  <c r="NN6" i="19"/>
  <c r="NO6" i="19"/>
  <c r="NL6" i="19"/>
  <c r="NP6" i="19"/>
  <c r="RA6" i="19" l="1"/>
  <c r="RB6" i="19" s="1"/>
  <c r="RC6" i="19" s="1"/>
  <c r="RD6" i="19" s="1"/>
  <c r="RE6" i="19" s="1"/>
  <c r="RF6" i="19" s="1"/>
  <c r="RG6" i="19" s="1"/>
  <c r="RH6" i="19" s="1"/>
  <c r="RI6" i="19" s="1"/>
  <c r="RJ6" i="19" s="1"/>
  <c r="RK6" i="19" s="1"/>
  <c r="RL6" i="19" s="1"/>
  <c r="RM6" i="19" s="1"/>
  <c r="RN6" i="19" s="1"/>
  <c r="RO6" i="19" s="1"/>
  <c r="RP6" i="19" s="1"/>
  <c r="RQ6" i="19" s="1"/>
  <c r="RR6" i="19" s="1"/>
  <c r="RS6" i="19" s="1"/>
  <c r="RT6" i="19" s="1"/>
  <c r="RU6" i="19" s="1"/>
  <c r="RV6" i="19" s="1"/>
  <c r="RW6" i="19" s="1"/>
  <c r="RX6" i="19" s="1"/>
  <c r="RY6" i="19" s="1"/>
  <c r="RZ6" i="19" s="1"/>
  <c r="SA6" i="19" s="1"/>
  <c r="SB6" i="19" s="1"/>
  <c r="SC6" i="19" s="1"/>
  <c r="D66" i="6"/>
  <c r="E66" i="6" s="1"/>
  <c r="F66" i="6" s="1"/>
  <c r="G66" i="6" s="1"/>
  <c r="H66" i="6" s="1"/>
  <c r="I66" i="6" s="1"/>
  <c r="J66" i="6" s="1"/>
  <c r="K66" i="6" s="1"/>
  <c r="L66" i="6" s="1"/>
  <c r="M66" i="6" s="1"/>
  <c r="N66" i="6" s="1"/>
  <c r="O66" i="6" s="1"/>
  <c r="SD6" i="19"/>
  <c r="SE6" i="19" s="1"/>
  <c r="SF6" i="19" s="1"/>
  <c r="SG6" i="19" s="1"/>
  <c r="SH6" i="19" s="1"/>
  <c r="SI6" i="19" s="1"/>
  <c r="SJ6" i="19" s="1"/>
  <c r="SK6" i="19" s="1"/>
  <c r="SL6" i="19" s="1"/>
  <c r="SM6" i="19" s="1"/>
  <c r="SN6" i="19" s="1"/>
  <c r="SO6" i="19" s="1"/>
  <c r="SP6" i="19" s="1"/>
  <c r="SQ6" i="19" s="1"/>
  <c r="SR6" i="19" s="1"/>
  <c r="SS6" i="19" s="1"/>
  <c r="ST6" i="19" s="1"/>
  <c r="SU6" i="19" s="1"/>
  <c r="SV6" i="19" s="1"/>
  <c r="SW6" i="19" s="1"/>
  <c r="SX6" i="19" s="1"/>
  <c r="SY6" i="19" s="1"/>
  <c r="SZ6" i="19" s="1"/>
  <c r="TA6" i="19" s="1"/>
  <c r="TB6" i="19" s="1"/>
  <c r="TC6" i="19" s="1"/>
  <c r="TD6" i="19" s="1"/>
  <c r="TE6" i="19" s="1"/>
  <c r="TF6" i="19" s="1"/>
  <c r="PX6" i="19"/>
  <c r="PY6" i="19" s="1"/>
  <c r="PZ6" i="19" s="1"/>
  <c r="QA6" i="19" s="1"/>
  <c r="QB6" i="19" s="1"/>
  <c r="QC6" i="19" s="1"/>
  <c r="QD6" i="19" s="1"/>
  <c r="QE6" i="19" s="1"/>
  <c r="QF6" i="19" s="1"/>
  <c r="QG6" i="19" s="1"/>
  <c r="QH6" i="19" s="1"/>
  <c r="QI6" i="19" s="1"/>
  <c r="QJ6" i="19" s="1"/>
  <c r="QK6" i="19" s="1"/>
  <c r="QL6" i="19" s="1"/>
  <c r="QM6" i="19" s="1"/>
  <c r="QN6" i="19" s="1"/>
  <c r="QO6" i="19" s="1"/>
  <c r="QP6" i="19" s="1"/>
  <c r="QQ6" i="19" s="1"/>
  <c r="QR6" i="19" s="1"/>
  <c r="QS6" i="19" s="1"/>
  <c r="QT6" i="19" s="1"/>
  <c r="QU6" i="19" s="1"/>
  <c r="QV6" i="19" s="1"/>
  <c r="QW6" i="19" s="1"/>
  <c r="QX6" i="19" s="1"/>
  <c r="QY6" i="19" s="1"/>
  <c r="QZ6" i="19" s="1"/>
  <c r="TG6" i="19"/>
  <c r="TH6" i="19" s="1"/>
  <c r="TI6" i="19" s="1"/>
  <c r="TJ6" i="19" s="1"/>
  <c r="TK6" i="19" s="1"/>
  <c r="TL6" i="19" s="1"/>
  <c r="TM6" i="19" s="1"/>
  <c r="TN6" i="19" s="1"/>
  <c r="TO6" i="19" s="1"/>
  <c r="TP6" i="19" s="1"/>
  <c r="TQ6" i="19" s="1"/>
  <c r="TR6" i="19" s="1"/>
  <c r="TS6" i="19" s="1"/>
  <c r="TT6" i="19" s="1"/>
  <c r="TU6" i="19" s="1"/>
  <c r="TV6" i="19" s="1"/>
  <c r="TW6" i="19" s="1"/>
  <c r="TX6" i="19" s="1"/>
  <c r="TY6" i="19" s="1"/>
  <c r="TZ6" i="19" s="1"/>
  <c r="UA6" i="19" s="1"/>
  <c r="UB6" i="19" s="1"/>
  <c r="UC6" i="19" s="1"/>
  <c r="UD6" i="19" s="1"/>
  <c r="UE6" i="19" s="1"/>
  <c r="UF6" i="19" s="1"/>
  <c r="UG6" i="19" s="1"/>
  <c r="UH6" i="19" s="1"/>
  <c r="UI6" i="19" s="1"/>
  <c r="OU6" i="19"/>
  <c r="OV6" i="19" s="1"/>
  <c r="OW6" i="19" s="1"/>
  <c r="OX6" i="19" s="1"/>
  <c r="OY6" i="19" s="1"/>
  <c r="OZ6" i="19" s="1"/>
  <c r="PA6" i="19" s="1"/>
  <c r="PB6" i="19" s="1"/>
  <c r="PC6" i="19" s="1"/>
  <c r="PD6" i="19" s="1"/>
  <c r="PE6" i="19" s="1"/>
  <c r="PF6" i="19" s="1"/>
  <c r="PG6" i="19" s="1"/>
  <c r="PH6" i="19" s="1"/>
  <c r="PI6" i="19" s="1"/>
  <c r="PJ6" i="19" s="1"/>
  <c r="PK6" i="19" s="1"/>
  <c r="PL6" i="19" s="1"/>
  <c r="PM6" i="19" s="1"/>
  <c r="PN6" i="19" s="1"/>
  <c r="PO6" i="19" s="1"/>
  <c r="PP6" i="19" s="1"/>
  <c r="PQ6" i="19" s="1"/>
  <c r="PR6" i="19" s="1"/>
  <c r="PS6" i="19" s="1"/>
  <c r="PT6" i="19" s="1"/>
  <c r="PU6" i="19" s="1"/>
  <c r="PV6" i="19" s="1"/>
  <c r="PW6" i="19" s="1"/>
  <c r="NR6" i="19"/>
  <c r="NS6" i="19" s="1"/>
  <c r="NT6" i="19" s="1"/>
  <c r="NU6" i="19" s="1"/>
  <c r="NV6" i="19" s="1"/>
  <c r="NW6" i="19" s="1"/>
  <c r="NX6" i="19" s="1"/>
  <c r="NY6" i="19" s="1"/>
  <c r="NZ6" i="19" s="1"/>
  <c r="OA6" i="19" s="1"/>
  <c r="OB6" i="19" s="1"/>
  <c r="OC6" i="19" s="1"/>
  <c r="OD6" i="19" s="1"/>
  <c r="OE6" i="19" s="1"/>
  <c r="OF6" i="19" s="1"/>
  <c r="OG6" i="19" s="1"/>
  <c r="OH6" i="19" s="1"/>
  <c r="OI6" i="19" s="1"/>
  <c r="OJ6" i="19" s="1"/>
  <c r="OK6" i="19" s="1"/>
  <c r="OL6" i="19" s="1"/>
  <c r="OM6" i="19" s="1"/>
  <c r="ON6" i="19" s="1"/>
  <c r="OO6" i="19" s="1"/>
  <c r="OP6" i="19" s="1"/>
  <c r="OQ6" i="19" s="1"/>
  <c r="OR6" i="19" s="1"/>
  <c r="OS6" i="19" s="1"/>
  <c r="OT6" i="19" s="1"/>
  <c r="P66" i="6" l="1"/>
  <c r="Q66" i="6" l="1"/>
  <c r="R66" i="6" l="1"/>
  <c r="S66" i="6" l="1"/>
  <c r="T66" i="6" l="1"/>
  <c r="U66" i="6" l="1"/>
  <c r="V66" i="6" l="1"/>
  <c r="W66" i="6" l="1"/>
  <c r="X66" i="6" l="1"/>
  <c r="Y66" i="6" l="1"/>
  <c r="Z66" i="6" l="1"/>
  <c r="AA66" i="6" l="1"/>
  <c r="AB66" i="6" l="1"/>
  <c r="AC66" i="6" l="1"/>
  <c r="AD66" i="6" l="1"/>
  <c r="AE66" i="6" l="1"/>
  <c r="AF66" i="6" l="1"/>
  <c r="C80" i="6" s="1"/>
  <c r="WW6" i="19" l="1"/>
  <c r="WX6" i="19" s="1"/>
  <c r="WY6" i="19" s="1"/>
  <c r="WZ6" i="19" s="1"/>
  <c r="XA6" i="19" s="1"/>
  <c r="XB6" i="19" s="1"/>
  <c r="XC6" i="19" s="1"/>
  <c r="XD6" i="19" s="1"/>
  <c r="XE6" i="19" s="1"/>
  <c r="XF6" i="19" s="1"/>
  <c r="XG6" i="19" s="1"/>
  <c r="XH6" i="19" s="1"/>
  <c r="XI6" i="19" s="1"/>
  <c r="XJ6" i="19" s="1"/>
  <c r="XK6" i="19" s="1"/>
  <c r="XL6" i="19" s="1"/>
  <c r="XM6" i="19" s="1"/>
  <c r="XN6" i="19" s="1"/>
  <c r="XO6" i="19" s="1"/>
  <c r="XP6" i="19" s="1"/>
  <c r="XQ6" i="19" s="1"/>
  <c r="XR6" i="19" s="1"/>
  <c r="XS6" i="19" s="1"/>
  <c r="XT6" i="19" s="1"/>
  <c r="XU6" i="19" s="1"/>
  <c r="XV6" i="19" s="1"/>
  <c r="XW6" i="19" s="1"/>
  <c r="XX6" i="19" s="1"/>
  <c r="XY6" i="19" s="1"/>
  <c r="AAF6" i="19"/>
  <c r="AAG6" i="19" s="1"/>
  <c r="AAH6" i="19" s="1"/>
  <c r="AAI6" i="19" s="1"/>
  <c r="AAJ6" i="19" s="1"/>
  <c r="AAK6" i="19" s="1"/>
  <c r="AAL6" i="19" s="1"/>
  <c r="AAM6" i="19" s="1"/>
  <c r="AAN6" i="19" s="1"/>
  <c r="AAO6" i="19" s="1"/>
  <c r="AAP6" i="19" s="1"/>
  <c r="AAQ6" i="19" s="1"/>
  <c r="AAR6" i="19" s="1"/>
  <c r="AAS6" i="19" s="1"/>
  <c r="AAT6" i="19" s="1"/>
  <c r="AAU6" i="19" s="1"/>
  <c r="AAV6" i="19" s="1"/>
  <c r="AAW6" i="19" s="1"/>
  <c r="AAX6" i="19" s="1"/>
  <c r="AAY6" i="19" s="1"/>
  <c r="AAZ6" i="19" s="1"/>
  <c r="ABA6" i="19" s="1"/>
  <c r="ABB6" i="19" s="1"/>
  <c r="ABC6" i="19" s="1"/>
  <c r="ABD6" i="19" s="1"/>
  <c r="ABE6" i="19" s="1"/>
  <c r="ABF6" i="19" s="1"/>
  <c r="ABG6" i="19" s="1"/>
  <c r="ABH6" i="19" s="1"/>
  <c r="VT6" i="19"/>
  <c r="VU6" i="19" s="1"/>
  <c r="VV6" i="19" s="1"/>
  <c r="VW6" i="19" s="1"/>
  <c r="VX6" i="19" s="1"/>
  <c r="VY6" i="19" s="1"/>
  <c r="VZ6" i="19" s="1"/>
  <c r="WA6" i="19" s="1"/>
  <c r="WB6" i="19" s="1"/>
  <c r="WC6" i="19" s="1"/>
  <c r="WD6" i="19" s="1"/>
  <c r="WE6" i="19" s="1"/>
  <c r="WF6" i="19" s="1"/>
  <c r="WG6" i="19" s="1"/>
  <c r="WH6" i="19" s="1"/>
  <c r="WI6" i="19" s="1"/>
  <c r="WJ6" i="19" s="1"/>
  <c r="WK6" i="19" s="1"/>
  <c r="WL6" i="19" s="1"/>
  <c r="WM6" i="19" s="1"/>
  <c r="WN6" i="19" s="1"/>
  <c r="WO6" i="19" s="1"/>
  <c r="WP6" i="19" s="1"/>
  <c r="WQ6" i="19" s="1"/>
  <c r="WR6" i="19" s="1"/>
  <c r="WS6" i="19" s="1"/>
  <c r="WT6" i="19" s="1"/>
  <c r="WU6" i="19" s="1"/>
  <c r="WV6" i="19" s="1"/>
  <c r="ZC6" i="19"/>
  <c r="ZD6" i="19" s="1"/>
  <c r="ZE6" i="19" s="1"/>
  <c r="ZF6" i="19" s="1"/>
  <c r="ZG6" i="19" s="1"/>
  <c r="ZH6" i="19" s="1"/>
  <c r="ZI6" i="19" s="1"/>
  <c r="ZJ6" i="19" s="1"/>
  <c r="ZK6" i="19" s="1"/>
  <c r="ZL6" i="19" s="1"/>
  <c r="ZM6" i="19" s="1"/>
  <c r="ZN6" i="19" s="1"/>
  <c r="ZO6" i="19" s="1"/>
  <c r="ZP6" i="19" s="1"/>
  <c r="ZQ6" i="19" s="1"/>
  <c r="ZR6" i="19" s="1"/>
  <c r="ZS6" i="19" s="1"/>
  <c r="ZT6" i="19" s="1"/>
  <c r="ZU6" i="19" s="1"/>
  <c r="ZV6" i="19" s="1"/>
  <c r="ZW6" i="19" s="1"/>
  <c r="ZX6" i="19" s="1"/>
  <c r="ZY6" i="19" s="1"/>
  <c r="ZZ6" i="19" s="1"/>
  <c r="AAA6" i="19" s="1"/>
  <c r="AAB6" i="19" s="1"/>
  <c r="AAC6" i="19" s="1"/>
  <c r="AAD6" i="19" s="1"/>
  <c r="AAE6" i="19" s="1"/>
  <c r="UQ6" i="19"/>
  <c r="UR6" i="19" s="1"/>
  <c r="US6" i="19" s="1"/>
  <c r="UT6" i="19" s="1"/>
  <c r="UU6" i="19" s="1"/>
  <c r="UV6" i="19" s="1"/>
  <c r="UW6" i="19" s="1"/>
  <c r="UX6" i="19" s="1"/>
  <c r="UY6" i="19" s="1"/>
  <c r="UZ6" i="19" s="1"/>
  <c r="VA6" i="19" s="1"/>
  <c r="VB6" i="19" s="1"/>
  <c r="VC6" i="19" s="1"/>
  <c r="VD6" i="19" s="1"/>
  <c r="VE6" i="19" s="1"/>
  <c r="VF6" i="19" s="1"/>
  <c r="VG6" i="19" s="1"/>
  <c r="VH6" i="19" s="1"/>
  <c r="VI6" i="19" s="1"/>
  <c r="VJ6" i="19" s="1"/>
  <c r="VK6" i="19" s="1"/>
  <c r="VL6" i="19" s="1"/>
  <c r="VM6" i="19" s="1"/>
  <c r="VN6" i="19" s="1"/>
  <c r="VO6" i="19" s="1"/>
  <c r="VP6" i="19" s="1"/>
  <c r="VQ6" i="19" s="1"/>
  <c r="VR6" i="19" s="1"/>
  <c r="VS6" i="19" s="1"/>
  <c r="XZ6" i="19"/>
  <c r="YA6" i="19" s="1"/>
  <c r="YB6" i="19" s="1"/>
  <c r="YC6" i="19" s="1"/>
  <c r="YD6" i="19" s="1"/>
  <c r="YE6" i="19" s="1"/>
  <c r="YF6" i="19" s="1"/>
  <c r="YG6" i="19" s="1"/>
  <c r="YH6" i="19" s="1"/>
  <c r="YI6" i="19" s="1"/>
  <c r="YJ6" i="19" s="1"/>
  <c r="YK6" i="19" s="1"/>
  <c r="YL6" i="19" s="1"/>
  <c r="YM6" i="19" s="1"/>
  <c r="YN6" i="19" s="1"/>
  <c r="YO6" i="19" s="1"/>
  <c r="YP6" i="19" s="1"/>
  <c r="YQ6" i="19" s="1"/>
  <c r="YR6" i="19" s="1"/>
  <c r="YS6" i="19" s="1"/>
  <c r="YT6" i="19" s="1"/>
  <c r="YU6" i="19" s="1"/>
  <c r="YV6" i="19" s="1"/>
  <c r="YW6" i="19" s="1"/>
  <c r="YX6" i="19" s="1"/>
  <c r="YY6" i="19" s="1"/>
  <c r="YZ6" i="19" s="1"/>
  <c r="ZA6" i="19" s="1"/>
  <c r="ZB6" i="19" s="1"/>
  <c r="D80" i="6"/>
  <c r="E80" i="6" s="1"/>
  <c r="F80" i="6" s="1"/>
  <c r="G80" i="6" s="1"/>
  <c r="H80" i="6" s="1"/>
  <c r="I80" i="6" s="1"/>
  <c r="J80" i="6" s="1"/>
  <c r="K80" i="6" s="1"/>
  <c r="L80" i="6" s="1"/>
  <c r="M80" i="6" s="1"/>
  <c r="N80" i="6" s="1"/>
  <c r="O80" i="6" s="1"/>
  <c r="P80" i="6" s="1"/>
  <c r="Q80" i="6" s="1"/>
  <c r="R80" i="6" s="1"/>
  <c r="S80" i="6" s="1"/>
  <c r="T80" i="6" s="1"/>
  <c r="U80" i="6" s="1"/>
  <c r="V80" i="6" s="1"/>
  <c r="W80" i="6" s="1"/>
  <c r="X80" i="6" s="1"/>
  <c r="Y80" i="6" s="1"/>
  <c r="Z80" i="6" s="1"/>
  <c r="UM6" i="19"/>
  <c r="UL6" i="19"/>
  <c r="UJ6" i="19"/>
  <c r="UO6" i="19"/>
  <c r="UK6" i="19"/>
  <c r="UN6" i="19"/>
  <c r="AA80" i="6" l="1"/>
  <c r="ABS6" i="19"/>
  <c r="AB80" i="6" l="1"/>
  <c r="ABT6" i="19"/>
  <c r="AC80" i="6" l="1"/>
  <c r="ABU6" i="19"/>
  <c r="AD80" i="6" l="1"/>
  <c r="ABV6" i="19"/>
  <c r="AE80" i="6" l="1"/>
  <c r="ABW6" i="19"/>
  <c r="AF80" i="6" l="1"/>
  <c r="ABX6" i="19"/>
  <c r="C93" i="6" l="1"/>
  <c r="ABL6" i="19"/>
  <c r="ABM6" i="19"/>
  <c r="ABK6" i="19"/>
  <c r="ABI6" i="19"/>
  <c r="ABN6" i="19"/>
  <c r="ABJ6" i="19"/>
  <c r="D93" i="6" l="1"/>
  <c r="E93" i="6" s="1"/>
  <c r="F93" i="6" s="1"/>
  <c r="G93" i="6" s="1"/>
  <c r="H93" i="6" s="1"/>
  <c r="I93" i="6" s="1"/>
  <c r="J93" i="6" s="1"/>
  <c r="K93" i="6" s="1"/>
  <c r="L93" i="6" s="1"/>
  <c r="M93" i="6" s="1"/>
  <c r="N93" i="6" s="1"/>
  <c r="O93" i="6" s="1"/>
  <c r="P93" i="6" s="1"/>
  <c r="Q93" i="6" s="1"/>
  <c r="R93" i="6" s="1"/>
  <c r="S93" i="6" s="1"/>
  <c r="T93" i="6" s="1"/>
  <c r="U93" i="6" s="1"/>
  <c r="V93" i="6" s="1"/>
  <c r="W93" i="6" s="1"/>
  <c r="X93" i="6" s="1"/>
  <c r="Y93" i="6" s="1"/>
  <c r="Z93" i="6" s="1"/>
  <c r="AHO6" i="19"/>
  <c r="AHP6" i="19" s="1"/>
  <c r="AHQ6" i="19" s="1"/>
  <c r="AHR6" i="19" s="1"/>
  <c r="AHS6" i="19" s="1"/>
  <c r="AHT6" i="19" s="1"/>
  <c r="AHU6" i="19" s="1"/>
  <c r="AHV6" i="19" s="1"/>
  <c r="AHW6" i="19" s="1"/>
  <c r="AHX6" i="19" s="1"/>
  <c r="AHY6" i="19" s="1"/>
  <c r="AHZ6" i="19" s="1"/>
  <c r="AIA6" i="19" s="1"/>
  <c r="AIB6" i="19" s="1"/>
  <c r="AIC6" i="19" s="1"/>
  <c r="AID6" i="19" s="1"/>
  <c r="AIE6" i="19" s="1"/>
  <c r="AIF6" i="19" s="1"/>
  <c r="AIG6" i="19" s="1"/>
  <c r="AIH6" i="19" s="1"/>
  <c r="AII6" i="19" s="1"/>
  <c r="AIJ6" i="19" s="1"/>
  <c r="AIK6" i="19" s="1"/>
  <c r="AIL6" i="19" s="1"/>
  <c r="AIM6" i="19" s="1"/>
  <c r="AIN6" i="19" s="1"/>
  <c r="AIO6" i="19" s="1"/>
  <c r="AIP6" i="19" s="1"/>
  <c r="AIQ6" i="19" s="1"/>
  <c r="ADC6" i="19"/>
  <c r="ADD6" i="19" s="1"/>
  <c r="ADE6" i="19" s="1"/>
  <c r="ADF6" i="19" s="1"/>
  <c r="ADG6" i="19" s="1"/>
  <c r="ADH6" i="19" s="1"/>
  <c r="ADI6" i="19" s="1"/>
  <c r="ADJ6" i="19" s="1"/>
  <c r="ADK6" i="19" s="1"/>
  <c r="ADL6" i="19" s="1"/>
  <c r="ADM6" i="19" s="1"/>
  <c r="ADN6" i="19" s="1"/>
  <c r="ADO6" i="19" s="1"/>
  <c r="ADP6" i="19" s="1"/>
  <c r="ADQ6" i="19" s="1"/>
  <c r="ADR6" i="19" s="1"/>
  <c r="ADS6" i="19" s="1"/>
  <c r="ADT6" i="19" s="1"/>
  <c r="ADU6" i="19" s="1"/>
  <c r="ADV6" i="19" s="1"/>
  <c r="ADW6" i="19" s="1"/>
  <c r="ADX6" i="19" s="1"/>
  <c r="ADY6" i="19" s="1"/>
  <c r="ADZ6" i="19" s="1"/>
  <c r="AEA6" i="19" s="1"/>
  <c r="AEB6" i="19" s="1"/>
  <c r="AEC6" i="19" s="1"/>
  <c r="AED6" i="19" s="1"/>
  <c r="AEE6" i="19" s="1"/>
  <c r="AGL6" i="19"/>
  <c r="AGM6" i="19" s="1"/>
  <c r="AGN6" i="19" s="1"/>
  <c r="AGO6" i="19" s="1"/>
  <c r="AGP6" i="19" s="1"/>
  <c r="AGQ6" i="19" s="1"/>
  <c r="AGR6" i="19" s="1"/>
  <c r="AGS6" i="19" s="1"/>
  <c r="AGT6" i="19" s="1"/>
  <c r="AGU6" i="19" s="1"/>
  <c r="AGV6" i="19" s="1"/>
  <c r="AGW6" i="19" s="1"/>
  <c r="AGX6" i="19" s="1"/>
  <c r="AGY6" i="19" s="1"/>
  <c r="AGZ6" i="19" s="1"/>
  <c r="AHA6" i="19" s="1"/>
  <c r="AHB6" i="19" s="1"/>
  <c r="AHC6" i="19" s="1"/>
  <c r="AHD6" i="19" s="1"/>
  <c r="AHE6" i="19" s="1"/>
  <c r="AHF6" i="19" s="1"/>
  <c r="AHG6" i="19" s="1"/>
  <c r="AHH6" i="19" s="1"/>
  <c r="AHI6" i="19" s="1"/>
  <c r="AHJ6" i="19" s="1"/>
  <c r="AHK6" i="19" s="1"/>
  <c r="AHL6" i="19" s="1"/>
  <c r="AHM6" i="19" s="1"/>
  <c r="AHN6" i="19" s="1"/>
  <c r="ABZ6" i="19"/>
  <c r="ACA6" i="19" s="1"/>
  <c r="ACB6" i="19" s="1"/>
  <c r="ACC6" i="19" s="1"/>
  <c r="ACD6" i="19" s="1"/>
  <c r="ACE6" i="19" s="1"/>
  <c r="ACF6" i="19" s="1"/>
  <c r="ACG6" i="19" s="1"/>
  <c r="ACH6" i="19" s="1"/>
  <c r="ACI6" i="19" s="1"/>
  <c r="ACJ6" i="19" s="1"/>
  <c r="ACK6" i="19" s="1"/>
  <c r="ACL6" i="19" s="1"/>
  <c r="ACM6" i="19" s="1"/>
  <c r="ACN6" i="19" s="1"/>
  <c r="ACO6" i="19" s="1"/>
  <c r="ACP6" i="19" s="1"/>
  <c r="ACQ6" i="19" s="1"/>
  <c r="ACR6" i="19" s="1"/>
  <c r="ACS6" i="19" s="1"/>
  <c r="ACT6" i="19" s="1"/>
  <c r="ACU6" i="19" s="1"/>
  <c r="ACV6" i="19" s="1"/>
  <c r="ACW6" i="19" s="1"/>
  <c r="ACX6" i="19" s="1"/>
  <c r="ACY6" i="19" s="1"/>
  <c r="ACZ6" i="19" s="1"/>
  <c r="ADA6" i="19" s="1"/>
  <c r="ADB6" i="19" s="1"/>
  <c r="AFI6" i="19"/>
  <c r="AFJ6" i="19" s="1"/>
  <c r="AFK6" i="19" s="1"/>
  <c r="AFL6" i="19" s="1"/>
  <c r="AFM6" i="19" s="1"/>
  <c r="AFN6" i="19" s="1"/>
  <c r="AFO6" i="19" s="1"/>
  <c r="AFP6" i="19" s="1"/>
  <c r="AFQ6" i="19" s="1"/>
  <c r="AFR6" i="19" s="1"/>
  <c r="AFS6" i="19" s="1"/>
  <c r="AFT6" i="19" s="1"/>
  <c r="AFU6" i="19" s="1"/>
  <c r="AFV6" i="19" s="1"/>
  <c r="AFW6" i="19" s="1"/>
  <c r="AFX6" i="19" s="1"/>
  <c r="AFY6" i="19" s="1"/>
  <c r="AFZ6" i="19" s="1"/>
  <c r="AGA6" i="19" s="1"/>
  <c r="AGB6" i="19" s="1"/>
  <c r="AGC6" i="19" s="1"/>
  <c r="AGD6" i="19" s="1"/>
  <c r="AGE6" i="19" s="1"/>
  <c r="AGF6" i="19" s="1"/>
  <c r="AGG6" i="19" s="1"/>
  <c r="AGH6" i="19" s="1"/>
  <c r="AGI6" i="19" s="1"/>
  <c r="AGJ6" i="19" s="1"/>
  <c r="AGK6" i="19" s="1"/>
  <c r="AEF6" i="19"/>
  <c r="AEG6" i="19" s="1"/>
  <c r="AEH6" i="19" s="1"/>
  <c r="AEI6" i="19" s="1"/>
  <c r="AEJ6" i="19" s="1"/>
  <c r="AEK6" i="19" s="1"/>
  <c r="AEL6" i="19" s="1"/>
  <c r="AEM6" i="19" s="1"/>
  <c r="AEN6" i="19" s="1"/>
  <c r="AEO6" i="19" s="1"/>
  <c r="AEP6" i="19" s="1"/>
  <c r="AEQ6" i="19" s="1"/>
  <c r="AER6" i="19" s="1"/>
  <c r="AES6" i="19" s="1"/>
  <c r="AET6" i="19" s="1"/>
  <c r="AEU6" i="19" s="1"/>
  <c r="AEV6" i="19" s="1"/>
  <c r="AEW6" i="19" s="1"/>
  <c r="AEX6" i="19" s="1"/>
  <c r="AEY6" i="19" s="1"/>
  <c r="AEZ6" i="19" s="1"/>
  <c r="AFA6" i="19" s="1"/>
  <c r="AFB6" i="19" s="1"/>
  <c r="AFC6" i="19" s="1"/>
  <c r="AFD6" i="19" s="1"/>
  <c r="AFE6" i="19" s="1"/>
  <c r="AFF6" i="19" s="1"/>
  <c r="AFG6" i="19" s="1"/>
  <c r="AFH6" i="19" s="1"/>
  <c r="AA93" i="6" l="1"/>
  <c r="AJB6" i="19"/>
  <c r="AB93" i="6" l="1"/>
  <c r="AJC6" i="19"/>
  <c r="AC93" i="6" l="1"/>
  <c r="AJD6" i="19"/>
  <c r="AD93" i="6" l="1"/>
  <c r="AJE6" i="19"/>
  <c r="AE93" i="6" l="1"/>
  <c r="AJF6" i="19"/>
  <c r="AF93" i="6" l="1"/>
  <c r="AJG6" i="19"/>
  <c r="B16" i="23" l="1"/>
  <c r="C16" i="23" s="1"/>
  <c r="D16" i="23" s="1"/>
  <c r="E16" i="23" s="1"/>
  <c r="AIU6" i="19"/>
  <c r="AIR6" i="19"/>
  <c r="AIT6" i="19"/>
  <c r="AIW6" i="19"/>
  <c r="AIS6" i="19"/>
  <c r="AIV6" i="19"/>
  <c r="AJS6" i="19" l="1"/>
  <c r="AJQ6" i="19"/>
  <c r="AJT6" i="19"/>
  <c r="AJP6" i="19"/>
  <c r="AJN6" i="19"/>
  <c r="AJL6" i="19"/>
  <c r="AJV6" i="19"/>
  <c r="F16" i="23"/>
  <c r="AJK6" i="19"/>
  <c r="AJO6" i="19"/>
  <c r="AJM6" i="19"/>
  <c r="AJR6" i="19"/>
  <c r="AJU6" i="19"/>
  <c r="AJJ6" i="19"/>
  <c r="G16" i="23" l="1"/>
  <c r="AKA6" i="19" s="1"/>
  <c r="AJI6" i="19"/>
  <c r="AKC6" i="19" l="1"/>
  <c r="AKE6" i="19"/>
  <c r="AJX6" i="19"/>
  <c r="AKD6" i="19"/>
  <c r="AJY6" i="19"/>
  <c r="AJW6" i="19"/>
  <c r="AKB6" i="19"/>
  <c r="H16" i="23"/>
  <c r="I16" i="23" s="1"/>
  <c r="J16" i="23" s="1"/>
  <c r="K16" i="23" s="1"/>
  <c r="B57" i="23" s="1"/>
  <c r="C57" i="23" s="1"/>
  <c r="D57" i="23" s="1"/>
  <c r="E57" i="23" s="1"/>
  <c r="F57" i="23" s="1"/>
  <c r="G57" i="23" s="1"/>
  <c r="C13" i="10" s="1"/>
  <c r="AKN6" i="19" s="1"/>
  <c r="AJZ6" i="19"/>
  <c r="AKK6" i="19" l="1"/>
  <c r="D13" i="10"/>
  <c r="AKO6" i="19" s="1"/>
  <c r="AKH6" i="19"/>
  <c r="AKI6" i="19" l="1"/>
  <c r="E13" i="10"/>
  <c r="AKP6" i="19" s="1"/>
  <c r="AKL6" i="19"/>
  <c r="F13" i="10" l="1"/>
  <c r="AKW6" i="19" s="1"/>
  <c r="AKM6" i="19"/>
  <c r="AKJ6" i="19"/>
  <c r="G13" i="10" l="1"/>
  <c r="H13" i="10" s="1"/>
  <c r="AKT6" i="19"/>
  <c r="AKQ6" i="19"/>
  <c r="AKR6" i="19" l="1"/>
  <c r="AKX6" i="19"/>
  <c r="AKU6" i="19"/>
  <c r="AKV6" i="19"/>
  <c r="AKS6" i="19"/>
  <c r="I13" i="10"/>
  <c r="AKY6" i="19"/>
  <c r="ALC6" i="19" l="1"/>
  <c r="J13" i="10"/>
  <c r="ALF6" i="19"/>
  <c r="AKZ6" i="19"/>
  <c r="ALG6" i="19" l="1"/>
  <c r="ALA6" i="19"/>
  <c r="ALD6" i="19"/>
  <c r="K13" i="10"/>
  <c r="ALB6" i="19" l="1"/>
  <c r="ALE6" i="19"/>
  <c r="ALH6" i="19"/>
  <c r="L13" i="10"/>
  <c r="ALL6" i="19" l="1"/>
  <c r="ALO6" i="19"/>
  <c r="ALI6" i="19"/>
  <c r="M13" i="10"/>
  <c r="ALM6" i="19" l="1"/>
  <c r="ALP6" i="19"/>
  <c r="ALJ6" i="19"/>
  <c r="N13" i="10"/>
  <c r="ALQ6" i="19" l="1"/>
  <c r="ALK6" i="19"/>
  <c r="ALN6" i="19"/>
  <c r="C22" i="10"/>
  <c r="ALS6" i="19" l="1"/>
  <c r="ALY6" i="19"/>
  <c r="ALV6" i="19"/>
  <c r="D22" i="10"/>
  <c r="ALT6" i="19" l="1"/>
  <c r="ALZ6" i="19"/>
  <c r="E22" i="10"/>
  <c r="ALW6" i="19"/>
  <c r="ALX6" i="19" l="1"/>
  <c r="ALU6" i="19"/>
  <c r="F22" i="10"/>
  <c r="AMA6" i="19"/>
  <c r="G22" i="10" l="1"/>
  <c r="AMB6" i="19"/>
  <c r="AMH6" i="19"/>
  <c r="AME6" i="19"/>
  <c r="H22" i="10" l="1"/>
  <c r="AMF6" i="19"/>
  <c r="AMI6" i="19"/>
  <c r="AMC6" i="19"/>
  <c r="I22" i="10" l="1"/>
  <c r="AMD6" i="19"/>
  <c r="AMG6" i="19"/>
  <c r="AMJ6" i="19"/>
  <c r="J22" i="10" l="1"/>
  <c r="AMQ6" i="19"/>
  <c r="AMK6" i="19"/>
  <c r="AMN6" i="19"/>
  <c r="AMR6" i="19" l="1"/>
  <c r="K22" i="10"/>
  <c r="AMO6" i="19"/>
  <c r="AML6" i="19"/>
  <c r="AMP6" i="19" l="1"/>
  <c r="AMM6" i="19"/>
  <c r="L22" i="10"/>
  <c r="AMS6" i="19"/>
  <c r="AMT6" i="19" l="1"/>
  <c r="AMZ6" i="19"/>
  <c r="M22" i="10"/>
  <c r="AMW6" i="19"/>
  <c r="N22" i="10" l="1"/>
  <c r="C31" i="10" s="1"/>
  <c r="AMU6" i="19"/>
  <c r="ANA6" i="19"/>
  <c r="AMX6" i="19"/>
  <c r="ANJ6" i="19" l="1"/>
  <c r="D31" i="10"/>
  <c r="AND6" i="19"/>
  <c r="ANG6" i="19"/>
  <c r="ANB6" i="19"/>
  <c r="AMV6" i="19"/>
  <c r="AMY6" i="19"/>
  <c r="E31" i="10" l="1"/>
  <c r="ANE6" i="19"/>
  <c r="ANH6" i="19"/>
  <c r="ANK6" i="19"/>
  <c r="F31" i="10" l="1"/>
  <c r="ANF6" i="19"/>
  <c r="ANI6" i="19"/>
  <c r="ANL6" i="19"/>
  <c r="G31" i="10" l="1"/>
  <c r="ANM6" i="19"/>
  <c r="ANP6" i="19"/>
  <c r="ANS6" i="19"/>
  <c r="H31" i="10" l="1"/>
  <c r="ANN6" i="19"/>
  <c r="ANQ6" i="19"/>
  <c r="ANT6" i="19"/>
  <c r="I31" i="10" l="1"/>
  <c r="ANR6" i="19"/>
  <c r="ANU6" i="19"/>
  <c r="ANO6" i="19"/>
  <c r="J31" i="10" l="1"/>
  <c r="ANV6" i="19"/>
  <c r="ANY6" i="19"/>
  <c r="AOB6" i="19"/>
  <c r="K31" i="10" l="1"/>
  <c r="ANZ6" i="19"/>
  <c r="AOC6" i="19"/>
  <c r="ANW6" i="19"/>
  <c r="L31" i="10" l="1"/>
  <c r="AOD6" i="19"/>
  <c r="ANX6" i="19"/>
  <c r="AOA6" i="19"/>
  <c r="M31" i="10" l="1"/>
  <c r="AOH6" i="19"/>
  <c r="AOK6" i="19"/>
  <c r="AOE6" i="19"/>
  <c r="N31" i="10" l="1"/>
  <c r="AOL6" i="19"/>
  <c r="AOF6" i="19"/>
  <c r="AOI6" i="19"/>
  <c r="AOG6" i="19" l="1"/>
  <c r="AOJ6" i="19"/>
  <c r="AOM6" i="19"/>
  <c r="C40" i="10"/>
  <c r="D40" i="10" l="1"/>
  <c r="AOO6" i="19"/>
  <c r="AOR6" i="19"/>
  <c r="E40" i="10" l="1"/>
  <c r="AOP6" i="19"/>
  <c r="AOS6" i="19"/>
  <c r="AOQ6" i="19" l="1"/>
  <c r="AOT6" i="19"/>
  <c r="I40" i="10"/>
  <c r="J40" i="10" l="1"/>
  <c r="AOV6" i="19"/>
  <c r="K40" i="10" l="1"/>
  <c r="AOW6" i="19"/>
  <c r="C50" i="10" l="1"/>
  <c r="AOX6" i="19"/>
  <c r="D50" i="10" l="1"/>
  <c r="APD6" i="19"/>
  <c r="APA6" i="19"/>
  <c r="APG6" i="19"/>
  <c r="E50" i="10" l="1"/>
  <c r="APE6" i="19"/>
  <c r="APH6" i="19"/>
  <c r="APB6" i="19"/>
  <c r="F50" i="10" l="1"/>
  <c r="APF6" i="19"/>
  <c r="API6" i="19"/>
  <c r="APC6" i="19"/>
  <c r="G50" i="10" l="1"/>
  <c r="APP6" i="19"/>
  <c r="APM6" i="19"/>
  <c r="APJ6" i="19"/>
  <c r="H50" i="10" l="1"/>
  <c r="APN6" i="19"/>
  <c r="APK6" i="19"/>
  <c r="APQ6" i="19"/>
  <c r="APO6" i="19" l="1"/>
  <c r="APL6" i="19"/>
  <c r="APR6" i="19"/>
  <c r="I50" i="10"/>
  <c r="APS6" i="19" l="1"/>
  <c r="APY6" i="19"/>
  <c r="J50" i="10"/>
  <c r="APV6" i="19"/>
  <c r="APZ6" i="19" l="1"/>
  <c r="K50" i="10"/>
  <c r="APW6" i="19"/>
  <c r="APT6" i="19"/>
  <c r="AQA6" i="19" l="1"/>
  <c r="APX6" i="19"/>
  <c r="L50" i="10"/>
  <c r="APU6" i="19"/>
  <c r="M50" i="10" l="1"/>
  <c r="AQE6" i="19"/>
  <c r="AQB6" i="19"/>
  <c r="AQH6" i="19"/>
  <c r="N50" i="10" l="1"/>
  <c r="AQF6" i="19"/>
  <c r="AQC6" i="19"/>
  <c r="AQI6" i="19"/>
  <c r="AQG6" i="19" l="1"/>
  <c r="AQD6" i="19"/>
  <c r="AQJ6" i="19"/>
  <c r="C59" i="10"/>
  <c r="D59" i="10" l="1"/>
  <c r="AQO6" i="19"/>
  <c r="AQL6" i="19"/>
  <c r="AQM6" i="19" l="1"/>
  <c r="E59" i="10"/>
  <c r="AQP6" i="19"/>
  <c r="AQN6" i="19" l="1"/>
  <c r="AQQ6" i="19"/>
  <c r="F59" i="10"/>
  <c r="G59" i="10" l="1"/>
  <c r="AQR6" i="19"/>
  <c r="AQU6" i="19"/>
  <c r="H59" i="10" l="1"/>
  <c r="AQV6" i="19"/>
  <c r="AQS6" i="19"/>
  <c r="I59" i="10" l="1"/>
  <c r="AQW6" i="19"/>
  <c r="AQT6" i="19"/>
  <c r="ARA6" i="19" l="1"/>
  <c r="AQX6" i="19"/>
  <c r="J59" i="10"/>
  <c r="K59" i="10" l="1"/>
  <c r="ARB6" i="19"/>
  <c r="AQY6" i="19"/>
  <c r="L59" i="10" l="1"/>
  <c r="AQZ6" i="19"/>
  <c r="ARC6" i="19"/>
  <c r="M59" i="10" l="1"/>
  <c r="ARG6" i="19"/>
  <c r="ARD6" i="19"/>
  <c r="ARH6" i="19" l="1"/>
  <c r="ARE6" i="19"/>
  <c r="N59" i="10"/>
  <c r="ARI6" i="19" l="1"/>
  <c r="ARF6" i="19"/>
  <c r="B12" i="24"/>
  <c r="C12" i="24" s="1"/>
  <c r="D12" i="24" s="1"/>
  <c r="E12" i="24" s="1"/>
  <c r="F12" i="24" s="1"/>
  <c r="G12" i="24" s="1"/>
  <c r="H12" i="24" s="1"/>
  <c r="I12" i="24" s="1"/>
  <c r="C11" i="25" s="1"/>
  <c r="F11" i="25" l="1"/>
  <c r="ARM6" i="19"/>
  <c r="ARK6" i="19"/>
  <c r="ARP6" i="19"/>
  <c r="ARN6" i="19"/>
  <c r="ARO6" i="19"/>
  <c r="ARL6" i="19"/>
  <c r="ARQ6" i="19"/>
  <c r="ARU6" i="19" l="1"/>
  <c r="ARS6" i="19"/>
  <c r="G11" i="25"/>
  <c r="ART6" i="19"/>
  <c r="H11" i="25" l="1"/>
  <c r="ARW6" i="19"/>
  <c r="ARX6" i="19"/>
  <c r="ARV6" i="19"/>
  <c r="B24" i="25" l="1"/>
  <c r="C24" i="25" s="1"/>
  <c r="D24" i="25" s="1"/>
  <c r="E24" i="25" s="1"/>
  <c r="F24" i="25" s="1"/>
  <c r="G24" i="25" s="1"/>
  <c r="H24" i="25" s="1"/>
  <c r="I24" i="25" s="1"/>
  <c r="C11" i="17" s="1"/>
  <c r="ARZ6" i="19"/>
  <c r="ARY6" i="19"/>
  <c r="ASA6" i="19"/>
  <c r="D11" i="17" l="1"/>
  <c r="ASE6" i="19"/>
  <c r="ASK6" i="19"/>
  <c r="ASH6" i="19"/>
  <c r="ASF6" i="19" l="1"/>
  <c r="ASL6" i="19"/>
  <c r="ASI6" i="19"/>
  <c r="E11" i="17"/>
  <c r="ASG6" i="19" l="1"/>
  <c r="ASJ6" i="19"/>
  <c r="B19" i="17"/>
  <c r="C19" i="17" s="1"/>
  <c r="D19" i="17" s="1"/>
  <c r="E19" i="17" s="1"/>
  <c r="F19" i="17" s="1"/>
  <c r="G19" i="17" s="1"/>
  <c r="H19" i="17" s="1"/>
  <c r="C31" i="17" s="1"/>
  <c r="ASM6" i="19"/>
  <c r="D31" i="17" l="1"/>
  <c r="E31" i="17" s="1"/>
  <c r="F31" i="17" s="1"/>
  <c r="G31" i="17" s="1"/>
  <c r="C41" i="17" s="1"/>
  <c r="ASC6" i="19"/>
  <c r="ASU6" i="19" l="1"/>
  <c r="AST6" i="19"/>
  <c r="D41" i="17"/>
  <c r="ASP6" i="19"/>
  <c r="ASQ6" i="19"/>
  <c r="ASW6" i="19" l="1"/>
  <c r="ASV6" i="19"/>
  <c r="B53" i="17"/>
  <c r="C53" i="17" s="1"/>
  <c r="ASR6" i="19"/>
  <c r="ASS6" i="19"/>
  <c r="ASN6" i="19" l="1"/>
  <c r="D53" i="17"/>
  <c r="E53" i="17" s="1"/>
  <c r="F53" i="17" s="1"/>
  <c r="G53" i="17" s="1"/>
  <c r="H53" i="17" s="1"/>
  <c r="B67" i="17" s="1"/>
  <c r="C67" i="17" s="1"/>
  <c r="D67" i="17" s="1"/>
  <c r="E67" i="17" s="1"/>
  <c r="F67" i="17" s="1"/>
  <c r="G67" i="17" s="1"/>
  <c r="ASY6" i="19" l="1"/>
  <c r="H67" i="17"/>
  <c r="ATB6" i="19"/>
  <c r="ATA6" i="19"/>
  <c r="ASZ6" i="19"/>
  <c r="ATM6" i="19" l="1"/>
  <c r="ATI6" i="19"/>
  <c r="ATF6" i="19"/>
  <c r="ATD6" i="19"/>
  <c r="ATE6" i="19"/>
  <c r="ATJ6" i="19"/>
  <c r="ATH6" i="19"/>
  <c r="I67" i="17"/>
  <c r="ATG6" i="19"/>
  <c r="ATC6" i="19"/>
  <c r="ATK6" i="19"/>
  <c r="ATL6" i="19"/>
  <c r="ATO6" i="19" l="1"/>
  <c r="J67" i="17"/>
  <c r="B11" i="12" s="1"/>
  <c r="C11" i="12" s="1"/>
  <c r="D11" i="12" s="1"/>
  <c r="E11" i="12" s="1"/>
  <c r="F11" i="12" s="1"/>
  <c r="G11" i="12" s="1"/>
  <c r="H11" i="12" s="1"/>
  <c r="I11" i="12" s="1"/>
  <c r="J11" i="12" s="1"/>
  <c r="C25" i="12" s="1"/>
  <c r="ATW6" i="19" l="1"/>
  <c r="ATQ6" i="19"/>
  <c r="D25" i="12"/>
  <c r="ATT6" i="19"/>
  <c r="ATR6" i="19" l="1"/>
  <c r="ATU6" i="19"/>
  <c r="ATX6" i="19"/>
  <c r="E25" i="12"/>
  <c r="ATY6" i="19" l="1"/>
  <c r="ATS6" i="19"/>
  <c r="ATZ6" i="19"/>
  <c r="AUA6" i="19"/>
  <c r="ATV6" i="19"/>
  <c r="B34" i="12"/>
  <c r="C34" i="12" s="1"/>
  <c r="D34" i="12" s="1"/>
  <c r="B45" i="12" s="1"/>
  <c r="C45" i="12" s="1"/>
  <c r="D45" i="12" s="1"/>
  <c r="E45" i="12" s="1"/>
  <c r="F45" i="12" s="1"/>
  <c r="G45" i="12" s="1"/>
  <c r="B52" i="12" s="1"/>
  <c r="C52" i="12" s="1"/>
  <c r="F25" i="12"/>
  <c r="AUB6" i="19"/>
  <c r="D52" i="12" l="1"/>
  <c r="E52" i="12" s="1"/>
  <c r="F52" i="12" s="1"/>
  <c r="G52" i="12" s="1"/>
  <c r="H52" i="12" s="1"/>
  <c r="B11" i="13" s="1"/>
  <c r="C11" i="13" s="1"/>
  <c r="AUF6" i="19"/>
  <c r="AUE6" i="19"/>
  <c r="AUD6" i="19"/>
  <c r="AUC6" i="19"/>
  <c r="D11" i="13" l="1"/>
  <c r="E11" i="13" s="1"/>
  <c r="F11" i="13" s="1"/>
  <c r="G11" i="13" s="1"/>
  <c r="AUH6" i="19"/>
  <c r="AUI6" i="19" l="1"/>
  <c r="H11" i="13"/>
  <c r="I11" i="13" s="1"/>
  <c r="J11" i="13" s="1"/>
  <c r="B10" i="18" s="1"/>
  <c r="C10" i="18" s="1"/>
  <c r="D10" i="18" s="1"/>
  <c r="E10" i="18" s="1"/>
  <c r="F10" i="18" s="1"/>
  <c r="B30" i="18" s="1"/>
  <c r="C30" i="18" s="1"/>
  <c r="D30" i="18" s="1"/>
  <c r="E30" i="18" s="1"/>
  <c r="F30" i="18" s="1"/>
  <c r="G30" i="18" s="1"/>
  <c r="H30" i="18" s="1"/>
  <c r="I30" i="18" s="1"/>
  <c r="B8" i="15" s="1"/>
  <c r="C8" i="15" s="1"/>
  <c r="D8" i="15" s="1"/>
  <c r="E8" i="15" s="1"/>
  <c r="F8" i="15" s="1"/>
  <c r="B8" i="16" s="1"/>
  <c r="C8" i="16" s="1"/>
  <c r="D8" i="16" s="1"/>
  <c r="E8" i="16" s="1"/>
  <c r="F8" i="16" s="1"/>
  <c r="G8" i="16" s="1"/>
</calcChain>
</file>

<file path=xl/comments1.xml><?xml version="1.0" encoding="utf-8"?>
<comments xmlns="http://schemas.openxmlformats.org/spreadsheetml/2006/main">
  <authors>
    <author>boss</author>
  </authors>
  <commentList>
    <comment ref="A32" authorId="0">
      <text>
        <r>
          <rPr>
            <b/>
            <sz val="9"/>
            <color indexed="81"/>
            <rFont val="Tahoma"/>
            <family val="2"/>
            <charset val="204"/>
          </rPr>
          <t>ПДНТ:</t>
        </r>
        <r>
          <rPr>
            <sz val="9"/>
            <color indexed="81"/>
            <rFont val="Tahoma"/>
            <family val="2"/>
            <charset val="204"/>
          </rPr>
          <t xml:space="preserve">
если фактический и почтовый адреса совпадают, укажите один раз</t>
        </r>
      </text>
    </comment>
  </commentList>
</comments>
</file>

<file path=xl/comments2.xml><?xml version="1.0" encoding="utf-8"?>
<comments xmlns="http://schemas.openxmlformats.org/spreadsheetml/2006/main">
  <authors>
    <author>boss</author>
  </authors>
  <commentList>
    <comment ref="Y4" authorId="0">
      <text>
        <r>
          <rPr>
            <b/>
            <sz val="9"/>
            <color indexed="81"/>
            <rFont val="Tahoma"/>
            <family val="2"/>
            <charset val="204"/>
          </rPr>
          <t xml:space="preserve">ПДНТ: </t>
        </r>
        <r>
          <rPr>
            <sz val="9"/>
            <color indexed="81"/>
            <rFont val="Tahoma"/>
            <family val="2"/>
            <charset val="204"/>
          </rPr>
          <t>Гастроли, конкурсы, гранты отражены в ГРАФИКИ, ДИАГРАММЫ. Клубные формирования</t>
        </r>
      </text>
    </comment>
    <comment ref="H12" authorId="0">
      <text>
        <r>
          <rPr>
            <b/>
            <sz val="9"/>
            <color indexed="81"/>
            <rFont val="Tahoma"/>
            <family val="2"/>
            <charset val="204"/>
          </rPr>
          <t xml:space="preserve">ПДНТ: </t>
        </r>
        <r>
          <rPr>
            <sz val="9"/>
            <color indexed="81"/>
            <rFont val="Tahoma"/>
            <family val="2"/>
            <charset val="204"/>
          </rPr>
          <t xml:space="preserve">Убедительная просьба - не вставлять лишних значков, пробелов и букв (г., гг, года и пр.)
</t>
        </r>
      </text>
    </comment>
    <comment ref="P12" authorId="0">
      <text>
        <r>
          <rPr>
            <b/>
            <sz val="9"/>
            <color indexed="81"/>
            <rFont val="Tahoma"/>
            <family val="2"/>
            <charset val="204"/>
          </rPr>
          <t>ПДНТ:</t>
        </r>
        <r>
          <rPr>
            <sz val="9"/>
            <color indexed="81"/>
            <rFont val="Tahoma"/>
            <family val="2"/>
            <charset val="204"/>
          </rPr>
          <t xml:space="preserve">
Аутентичные - это ФОЛЬКЛОРНЫЕ коллективы, которые представляют собой остатки сохранившихся локальных сельских общностей и состоят из жителей села (аутентичных исполнителей), которые являются подлинными носителями фольклорной традиции. 
Пожалуйста, обратите внимание на то, что коллективы хореографического или вокального жанра, ансамбли песни и танца, исполняющие народные композиции (танцы и/или песни), это далеко не всегда не аутентичные коллективы.</t>
        </r>
      </text>
    </comment>
  </commentList>
</comments>
</file>

<file path=xl/sharedStrings.xml><?xml version="1.0" encoding="utf-8"?>
<sst xmlns="http://schemas.openxmlformats.org/spreadsheetml/2006/main" count="4903" uniqueCount="1505">
  <si>
    <t>№</t>
  </si>
  <si>
    <t>Наименование показателей</t>
  </si>
  <si>
    <t>Количество КДУ (юридических лиц) для МО</t>
  </si>
  <si>
    <t>Количество филиалов/отделов/структурных подразделений КДУ для МО</t>
  </si>
  <si>
    <t>№ п/п</t>
  </si>
  <si>
    <t>Адрес (фактический/почтовый)</t>
  </si>
  <si>
    <t>Электронная почта</t>
  </si>
  <si>
    <t>Головная организация  (юридическое лицо)</t>
  </si>
  <si>
    <t>ФИО руководителя (полностью)</t>
  </si>
  <si>
    <t>Адрес КДУ (юридический)</t>
  </si>
  <si>
    <t>Наименование КДУ</t>
  </si>
  <si>
    <t>Населенный пункт</t>
  </si>
  <si>
    <t>Название программы финансирования</t>
  </si>
  <si>
    <t>Сумма средств (в тыс. ₽)</t>
  </si>
  <si>
    <t>Источник финансирования</t>
  </si>
  <si>
    <t>МТБ</t>
  </si>
  <si>
    <t>федеральные</t>
  </si>
  <si>
    <t>краевые</t>
  </si>
  <si>
    <t xml:space="preserve">местный бюджет </t>
  </si>
  <si>
    <t>другое</t>
  </si>
  <si>
    <t xml:space="preserve">Введены в эксплуатацию новые объекты  (Дома культуры, площади и площадки для проведения мероприятий, вошедшие в ведение КДУ МО) </t>
  </si>
  <si>
    <t>Наименование требуемых видов ремонтно-строительных работ</t>
  </si>
  <si>
    <t>Цель указанных видов работ</t>
  </si>
  <si>
    <t>год</t>
  </si>
  <si>
    <t>все листы</t>
  </si>
  <si>
    <t>Ист_финанс</t>
  </si>
  <si>
    <t>ИТОГО:</t>
  </si>
  <si>
    <t>Есть ли техническая возможность участвовать в видеоконференциях</t>
  </si>
  <si>
    <t>Рабочий телефон (в формате 8(код региона)00-00-00</t>
  </si>
  <si>
    <t>Адрес сайта/электронной страницы</t>
  </si>
  <si>
    <t>да</t>
  </si>
  <si>
    <t>нет</t>
  </si>
  <si>
    <t>вар_ответов</t>
  </si>
  <si>
    <t>Должность руководителя (согласно штатному расписанию)</t>
  </si>
  <si>
    <t>…</t>
  </si>
  <si>
    <t>Произведены работы (капитальный ремонт/ реконструкция/ строительство)</t>
  </si>
  <si>
    <t>студии эстрадного пения</t>
  </si>
  <si>
    <t>народного танца</t>
  </si>
  <si>
    <t>современного танца</t>
  </si>
  <si>
    <t>академические</t>
  </si>
  <si>
    <t>народные</t>
  </si>
  <si>
    <t>драматические</t>
  </si>
  <si>
    <t>театры кукол</t>
  </si>
  <si>
    <t>музыкальные</t>
  </si>
  <si>
    <t>театры эстрады</t>
  </si>
  <si>
    <t>духовых инструментов</t>
  </si>
  <si>
    <t>джазовые и эстрадные</t>
  </si>
  <si>
    <t>симфонические</t>
  </si>
  <si>
    <t>народных инструментов</t>
  </si>
  <si>
    <t>камерные</t>
  </si>
  <si>
    <t>ХОРЫ</t>
  </si>
  <si>
    <t>АНСАМБЛИ</t>
  </si>
  <si>
    <t>ВОКАЛЬНЫЕ</t>
  </si>
  <si>
    <t>ХОРЕОГРАФИЧЕСКИЕ</t>
  </si>
  <si>
    <t>бального и эстрадно-спортивного танца</t>
  </si>
  <si>
    <t>ИНСТРУМЕНТАЛЬНЫЕ</t>
  </si>
  <si>
    <t>ОРКЕСТРЫ</t>
  </si>
  <si>
    <t>ТЕАТРАЛЬНЫЕ</t>
  </si>
  <si>
    <t>фольклорные</t>
  </si>
  <si>
    <t>изобразительного искусства</t>
  </si>
  <si>
    <t>декоративно-прикладного искусства</t>
  </si>
  <si>
    <t>кино-фото-видео-любителей</t>
  </si>
  <si>
    <t>циркового искусства</t>
  </si>
  <si>
    <t>прочие</t>
  </si>
  <si>
    <t>ДРУГИЕ</t>
  </si>
  <si>
    <t>до 14 лет</t>
  </si>
  <si>
    <t>14-35 лет</t>
  </si>
  <si>
    <t>35-59 лет</t>
  </si>
  <si>
    <t>свыше 60 лет</t>
  </si>
  <si>
    <t xml:space="preserve">смешанный </t>
  </si>
  <si>
    <t>народных иструментов</t>
  </si>
  <si>
    <t>Кол-во участников</t>
  </si>
  <si>
    <t>Возрастная категория участников</t>
  </si>
  <si>
    <t>Наименование листа</t>
  </si>
  <si>
    <t>КЛУБ_ФОРМ</t>
  </si>
  <si>
    <t>возр_кат</t>
  </si>
  <si>
    <t>самодеятельного народного творчества</t>
  </si>
  <si>
    <t>технического творчества</t>
  </si>
  <si>
    <t>спортивные</t>
  </si>
  <si>
    <t>тип КФорм</t>
  </si>
  <si>
    <t>хореография, народный танец</t>
  </si>
  <si>
    <t>хореография, современный танец</t>
  </si>
  <si>
    <t>хореография, бальный и эстрадно-спортивный танец</t>
  </si>
  <si>
    <t>вокал, хор академический</t>
  </si>
  <si>
    <t>вокал, хор народный</t>
  </si>
  <si>
    <t>вокал, ансамбль академический</t>
  </si>
  <si>
    <t>вокал, ансамбль народный</t>
  </si>
  <si>
    <t>вокал, студия эстрадного пения</t>
  </si>
  <si>
    <t>инструментальный, оркестр духовых инструментов</t>
  </si>
  <si>
    <t>инструментальный, оркестр симфонический</t>
  </si>
  <si>
    <t>инструментальный, ансамбль народных инструментов</t>
  </si>
  <si>
    <t>инструментальный, ансамбль духовых инструментов</t>
  </si>
  <si>
    <t>инструментальный, ансамбли джазовые и эстрадные</t>
  </si>
  <si>
    <t>инструментальный, оркестры джазовые и эстрадные</t>
  </si>
  <si>
    <t>инструментальный, ансамбли камерные</t>
  </si>
  <si>
    <t>театр моды</t>
  </si>
  <si>
    <t>жанр</t>
  </si>
  <si>
    <t>любительские объединения и клубы по интересам</t>
  </si>
  <si>
    <t>Жанр народного творчества (только для формирований самодеятельного народного творчества)</t>
  </si>
  <si>
    <t>Кол-во участников (чел.)</t>
  </si>
  <si>
    <t>Муниципальный</t>
  </si>
  <si>
    <t>Краевой</t>
  </si>
  <si>
    <t>Всероссийский</t>
  </si>
  <si>
    <t>Международный</t>
  </si>
  <si>
    <t>гранты</t>
  </si>
  <si>
    <t>Конкурсы</t>
  </si>
  <si>
    <t>Гастроли</t>
  </si>
  <si>
    <t>Звание "НАРОДНЫЙ"</t>
  </si>
  <si>
    <t>Контактный телефон руководителя в формате: 8(код региона)00-00-00</t>
  </si>
  <si>
    <t>Формирования</t>
  </si>
  <si>
    <t>Уровень</t>
  </si>
  <si>
    <t>Полное название коллектива</t>
  </si>
  <si>
    <t>Полное название мероприятия</t>
  </si>
  <si>
    <t>Награды</t>
  </si>
  <si>
    <t>Поддержка мероприятия (отметьте «1» в соответствующей ячейке, если поддерживается)</t>
  </si>
  <si>
    <t>Министерство культуры Пермского края</t>
  </si>
  <si>
    <t>Министерство культуры РФ//ФГБУК «ГРДНТ»</t>
  </si>
  <si>
    <t>ПДНТ «Губерния»</t>
  </si>
  <si>
    <t>Год</t>
  </si>
  <si>
    <t>Кол-во мероприятий</t>
  </si>
  <si>
    <t>Кол-во зрителей</t>
  </si>
  <si>
    <t>Дети (до 14 лет)</t>
  </si>
  <si>
    <t>Молодой возраст (14-35 лет)</t>
  </si>
  <si>
    <t>Старший возраст (старше 60 лет)</t>
  </si>
  <si>
    <t xml:space="preserve">Многодетные семьи </t>
  </si>
  <si>
    <t>Патронатные, приемные семьи, опекаемые</t>
  </si>
  <si>
    <t xml:space="preserve">Семьи, находящиеся в СОП (социально-опасном положении) </t>
  </si>
  <si>
    <t>Название органа управления культуры (действительное, полное)</t>
  </si>
  <si>
    <t>Рабочий телефон (в формате 8(код региона)00-00-00)</t>
  </si>
  <si>
    <t>Количество сотрудников, прошедших обучение</t>
  </si>
  <si>
    <t>Название учебной программы</t>
  </si>
  <si>
    <t>Количество часов программы</t>
  </si>
  <si>
    <t>НАУЧ_МЕТОД</t>
  </si>
  <si>
    <t>программы</t>
  </si>
  <si>
    <t>до 72 часов</t>
  </si>
  <si>
    <t>свыше 72 часов</t>
  </si>
  <si>
    <t>Гранты</t>
  </si>
  <si>
    <t>Населенный пункт, куда гастролировал коллектив</t>
  </si>
  <si>
    <t>Полное название мероприятия/программы гастролей</t>
  </si>
  <si>
    <t>Название мероприятия</t>
  </si>
  <si>
    <t>Статус мероприятия</t>
  </si>
  <si>
    <t>Краткое описание мероприятия</t>
  </si>
  <si>
    <t>Полное название проекта</t>
  </si>
  <si>
    <t>Организатор проекта</t>
  </si>
  <si>
    <t>ПДНТ</t>
  </si>
  <si>
    <t>Название мероприятия по проекту</t>
  </si>
  <si>
    <t>народный</t>
  </si>
  <si>
    <t>Населенный пункт, где проходило обучение (город,  поселок и прочее)</t>
  </si>
  <si>
    <t>Организатор обучения (наименование организации)</t>
  </si>
  <si>
    <t>Форма обучения</t>
  </si>
  <si>
    <t>КУЛЬТ_МАС_МЕР</t>
  </si>
  <si>
    <t>открытая площадка, улица</t>
  </si>
  <si>
    <t>место_провед</t>
  </si>
  <si>
    <t>помещение партнера/заказчика</t>
  </si>
  <si>
    <t>помещение КДУ</t>
  </si>
  <si>
    <t>выездное мероприятие</t>
  </si>
  <si>
    <t>статус</t>
  </si>
  <si>
    <t>краевой</t>
  </si>
  <si>
    <t>муниципальный</t>
  </si>
  <si>
    <t>всероссийский</t>
  </si>
  <si>
    <t>международный</t>
  </si>
  <si>
    <t>Направленность мероприятия</t>
  </si>
  <si>
    <t>популяризации семейного благополучия</t>
  </si>
  <si>
    <t>патриотическое воспитание</t>
  </si>
  <si>
    <t>мероприятия по работе с лицами с ОВЗ</t>
  </si>
  <si>
    <t>мероприятия по работе с пожилым населением</t>
  </si>
  <si>
    <t>мероприятия по работе с детьми</t>
  </si>
  <si>
    <t>мероприятия по работе с молодежью</t>
  </si>
  <si>
    <t>направ_мер</t>
  </si>
  <si>
    <t>Кол-во зрителей (чел.)</t>
  </si>
  <si>
    <t>проекты</t>
  </si>
  <si>
    <t>иной</t>
  </si>
  <si>
    <t>ПРОЕКТЫ</t>
  </si>
  <si>
    <t>частный</t>
  </si>
  <si>
    <t>государственный</t>
  </si>
  <si>
    <t>корпоративный</t>
  </si>
  <si>
    <t>посреднический</t>
  </si>
  <si>
    <t>Статус проекта</t>
  </si>
  <si>
    <t>фин_ресурс</t>
  </si>
  <si>
    <t>собственные средства</t>
  </si>
  <si>
    <t>Сумма привлеченных средств (в тыс. ₽)</t>
  </si>
  <si>
    <t>поддержка</t>
  </si>
  <si>
    <t>полностью поддержан</t>
  </si>
  <si>
    <t>частично поддержан</t>
  </si>
  <si>
    <t>не поддержан</t>
  </si>
  <si>
    <t>Тема/программа обучения</t>
  </si>
  <si>
    <t>Количество сотрудников, которых хотелось бы обучить (чел.)</t>
  </si>
  <si>
    <t>очная</t>
  </si>
  <si>
    <t>заочная</t>
  </si>
  <si>
    <t>форма_обуч</t>
  </si>
  <si>
    <t>сертификат</t>
  </si>
  <si>
    <t>свидетельство</t>
  </si>
  <si>
    <t>удостоверение</t>
  </si>
  <si>
    <t>диплом</t>
  </si>
  <si>
    <t>док_обуч</t>
  </si>
  <si>
    <t>Место проведения</t>
  </si>
  <si>
    <t>Ответственная организация/учреждение</t>
  </si>
  <si>
    <t>Наименование учреждения</t>
  </si>
  <si>
    <t>Должность</t>
  </si>
  <si>
    <t>КОНТАКТЫ</t>
  </si>
  <si>
    <t>работа с инвалидами и лицами с ОВЗ</t>
  </si>
  <si>
    <t>работа по организации мероприятий патриотической направленности</t>
  </si>
  <si>
    <t>работа в сфере национальной политики</t>
  </si>
  <si>
    <t>работа с семьей</t>
  </si>
  <si>
    <t>методическая работа</t>
  </si>
  <si>
    <t>информационно-рекламная деятельность мероприятий</t>
  </si>
  <si>
    <t>напр_деят</t>
  </si>
  <si>
    <t>Контактный телефон в формате: 8(код региона)00-00-00 и/или сотовый с разрешения сотрудника</t>
  </si>
  <si>
    <t>КОНТАКТНЫЕ ДАННЫЕ ЛИЦ, ОТВЕТСТВЕННЫХ ЗА РАБОТУ ПО ОТДЕЛЬНЫМ НАПРАВЛЕНИЯМ</t>
  </si>
  <si>
    <t>Количество мероприятий</t>
  </si>
  <si>
    <t>Количество зрителей</t>
  </si>
  <si>
    <t>Количество участников</t>
  </si>
  <si>
    <t>Верещагинский городской округ</t>
  </si>
  <si>
    <t>Горнозаводский городской округ</t>
  </si>
  <si>
    <t>Гремячинский городской округ</t>
  </si>
  <si>
    <t>Добрянский городской округ</t>
  </si>
  <si>
    <t>Ильинский городской округ</t>
  </si>
  <si>
    <t>Красновишерский городской округ</t>
  </si>
  <si>
    <t>Краснокамский городской округ</t>
  </si>
  <si>
    <t>Лысьвенский городской округ</t>
  </si>
  <si>
    <t>Нытвенский городской округ</t>
  </si>
  <si>
    <t>Октябрьский городской округ</t>
  </si>
  <si>
    <t>Осинский городской округ</t>
  </si>
  <si>
    <t>Оханский городской округ</t>
  </si>
  <si>
    <t>Очерский городской округ</t>
  </si>
  <si>
    <t>Соликамский городской округ</t>
  </si>
  <si>
    <t>Суксунский городской округ</t>
  </si>
  <si>
    <t>Чайковский городской округ</t>
  </si>
  <si>
    <t>Чердынский городской округ</t>
  </si>
  <si>
    <t>Чернушинский городской округ</t>
  </si>
  <si>
    <t>Чусовской городской округ</t>
  </si>
  <si>
    <t>Александровский муниципальный округ</t>
  </si>
  <si>
    <t>Березовский муниципальный округ</t>
  </si>
  <si>
    <t>Гайнский муниципальный округ</t>
  </si>
  <si>
    <t>Косинский муниципальный округ</t>
  </si>
  <si>
    <t>Кочевский муниципальный округ</t>
  </si>
  <si>
    <t>Кудымкарский муниципальный округ</t>
  </si>
  <si>
    <t>Ординский муниципальный округ</t>
  </si>
  <si>
    <t>Уинский муниципальный округ</t>
  </si>
  <si>
    <t>Юрлинский муниципальный округ</t>
  </si>
  <si>
    <t>Юсьвинский муниципальный округ</t>
  </si>
  <si>
    <t>МО</t>
  </si>
  <si>
    <t>ФИО мастера (полностью)</t>
  </si>
  <si>
    <t>Вид промысла мастера</t>
  </si>
  <si>
    <t>Населенный пункт проживания мастера</t>
  </si>
  <si>
    <t>E-mail мастера</t>
  </si>
  <si>
    <t>НАЦ_ПОЛИТИКА</t>
  </si>
  <si>
    <t>традиционные для ПК</t>
  </si>
  <si>
    <t>нетрадиционные для ПК</t>
  </si>
  <si>
    <t>декоративно-художественное творчество</t>
  </si>
  <si>
    <t>самодеятельные художники</t>
  </si>
  <si>
    <t>Категория промыслов</t>
  </si>
  <si>
    <t>КАТ_ПРОМЫС</t>
  </si>
  <si>
    <t>Код КДУ (АИС)</t>
  </si>
  <si>
    <t>Таблица 1.1. Общие сведения об учреждениях культурно-досугового типа МО</t>
  </si>
  <si>
    <t>Таблица 1.2. Органы управления культуры в МО</t>
  </si>
  <si>
    <t>Кол-во коллективов</t>
  </si>
  <si>
    <t>Таблица 4.2. Количество информационно-просветительских мероприятий по возрастным категориям</t>
  </si>
  <si>
    <t>Таблица 4.3. Выставочная деятельность</t>
  </si>
  <si>
    <t>Таблица 4.1. Количество культурно-досуговых мероприятий по возрастным категориям</t>
  </si>
  <si>
    <t>6. НАУЧНО-МЕТОДИЧЕСКАЯ ДЕЯТЕЛЬНОСТЬ</t>
  </si>
  <si>
    <t>5. МЕРОПРИЯТИЯ В СФЕРЕ НАЦИОНАЛЬНОЙ ПОЛИТИКИ</t>
  </si>
  <si>
    <t>Контактный телефон нац. объединения в формате: 8(код региона)00-00-00</t>
  </si>
  <si>
    <t>Контактный телефон мастера 8(код региона)00-00-00</t>
  </si>
  <si>
    <t>Таблица 7.1 Информация о проектной деятельности, в которой принимали участие КДУ</t>
  </si>
  <si>
    <t>Таблица 7.1. Информация о проектной деятельности, в которой принимали участие КДУ</t>
  </si>
  <si>
    <t>Проект поддержан/частично поддержан /не поддержан</t>
  </si>
  <si>
    <t>Кол-во получателей услуги (чел.)</t>
  </si>
  <si>
    <t>Направление деятельности (выберите из выпадающего списка)</t>
  </si>
  <si>
    <t>ФИО сотрудника (полностью)</t>
  </si>
  <si>
    <t>Юридический адрес информационного партнера</t>
  </si>
  <si>
    <t>Формат взаимодействия (платно, бесплатно, взаимозачет, иное)</t>
  </si>
  <si>
    <t>Виды взаимодействия перечислите через "," (статья, телепередача, объявление, бегущая строка, афиши и прочее)</t>
  </si>
  <si>
    <t>Название медиа-партнера</t>
  </si>
  <si>
    <t>ИНФ-РЕКЛ</t>
  </si>
  <si>
    <t>медиа_партнеры</t>
  </si>
  <si>
    <t>местные</t>
  </si>
  <si>
    <t>районные</t>
  </si>
  <si>
    <t>городские</t>
  </si>
  <si>
    <t xml:space="preserve">Категория партнера </t>
  </si>
  <si>
    <t>Частота взаимодействия (кол-во мероприятий, по поводу которых складывались взаимодействия за отчетный год)</t>
  </si>
  <si>
    <t xml:space="preserve">Наименование организации-партнера, его местонахождение </t>
  </si>
  <si>
    <t>Направление деятельности организации партнера (образовательные, учреждения культуры, коммерческие, иное - напишите)</t>
  </si>
  <si>
    <t>Категория партнера по виду деятельности (телевидение, радио, печатные периодические издания, рекламное агентство, типография, иное)</t>
  </si>
  <si>
    <t>Примеры мероприятий</t>
  </si>
  <si>
    <t>8. ВЫСТРАИВАНИЕ ПАРТНЕРСКИХ ОТНОШЕНИЙ</t>
  </si>
  <si>
    <t>Таблица 8.2. Сведения о медиа-партнерах, которые анонсируют и освещают мероприятия культурно-досуговых учреждений МО, и способах взаимодействия с ними</t>
  </si>
  <si>
    <t>НАВИГАЦИЯ</t>
  </si>
  <si>
    <t>СТРУКТУРА ИНФОРМАЦИОННО-АНАЛИТИЧЕСКОГО ОТЧЕТА</t>
  </si>
  <si>
    <t>Численность населения в муниципальном образовании (в тыс. чел.)</t>
  </si>
  <si>
    <t>Общее количество посещений культурно-массовых мероприятий (в тыс.)</t>
  </si>
  <si>
    <t>Общее количество участников клубных формирований (чел.)</t>
  </si>
  <si>
    <t>Численность работников, всего чел.</t>
  </si>
  <si>
    <t>Количество укомплектованных штатных единиц (ед.)</t>
  </si>
  <si>
    <t>Количество штатных единиц (ед. согласно штатному расписанию)</t>
  </si>
  <si>
    <t>Средняя заработная плата всех штатных работников КДУ (в тыс.)</t>
  </si>
  <si>
    <t>П МО</t>
  </si>
  <si>
    <t>П КДУ</t>
  </si>
  <si>
    <t>самостоятельное учреждение</t>
  </si>
  <si>
    <t>филиал, являющийся юридическим лицом</t>
  </si>
  <si>
    <t>филиал, не являющийся юридическим лицом</t>
  </si>
  <si>
    <t>структурное подразделение</t>
  </si>
  <si>
    <t>юрстатус_учр</t>
  </si>
  <si>
    <t>Адрес КДУ (фактический, заполняется, если не совпадает с юридическим)</t>
  </si>
  <si>
    <t>ИНТЕРНЕТ-ресурсы</t>
  </si>
  <si>
    <t>Основание для закрытия (постановление, распоряжение, приказ, Устав и прочее)</t>
  </si>
  <si>
    <t>Адрес в «Одноклассники»</t>
  </si>
  <si>
    <t>Адрес в «Вконтакте»</t>
  </si>
  <si>
    <t xml:space="preserve">Адрес в Facebook </t>
  </si>
  <si>
    <t>Канал на YouTube</t>
  </si>
  <si>
    <t>Адрес в Instagramm</t>
  </si>
  <si>
    <t>действие</t>
  </si>
  <si>
    <t>действует</t>
  </si>
  <si>
    <t>не действует</t>
  </si>
  <si>
    <t>Таблица 1.3. Сведения о КДУ и контактная информация</t>
  </si>
  <si>
    <t>деятельность временно приостановлена</t>
  </si>
  <si>
    <t>Юридический статус КДУ</t>
  </si>
  <si>
    <t>инструментальный, оркестр народных инструментов</t>
  </si>
  <si>
    <t>хореография, классический танца</t>
  </si>
  <si>
    <t>Электронная почта руководителя (e-mail)</t>
  </si>
  <si>
    <t>Наличие звания «Народный мастер»</t>
  </si>
  <si>
    <t>Название национального сообщества (полностью, без сокращений, с указанием организационной формы)</t>
  </si>
  <si>
    <t>Наличие регистрации</t>
  </si>
  <si>
    <t>федеральные средства</t>
  </si>
  <si>
    <t>краевые средства</t>
  </si>
  <si>
    <t>Название КДУ</t>
  </si>
  <si>
    <t>Название учреждения культуры МО, чьи сотрудники прошли обучение</t>
  </si>
  <si>
    <t>Название коллектива</t>
  </si>
  <si>
    <t>Количество зданий (ед.)</t>
  </si>
  <si>
    <t>Количество зрительных залов (ед.)</t>
  </si>
  <si>
    <t>Количество посадочных мест в зрительных залах (по проекту) (ед.)</t>
  </si>
  <si>
    <t>свыше 60</t>
  </si>
  <si>
    <t>смешанный</t>
  </si>
  <si>
    <t>Муниципальное образование</t>
  </si>
  <si>
    <t>КОНКУРСЫ</t>
  </si>
  <si>
    <t>ГАСТРОЛИ</t>
  </si>
  <si>
    <t>Кол-во выставок</t>
  </si>
  <si>
    <t>Кол-во посетителей</t>
  </si>
  <si>
    <t>Кол-во волонтеров</t>
  </si>
  <si>
    <t>Таблица 4.1. Количество культурно-досуговых мероприятий по возрастным категория</t>
  </si>
  <si>
    <t>ВСЕГО (все мероприятия по работе с семьей)</t>
  </si>
  <si>
    <t>ГКБУК «Пермский дом народного творчества»</t>
  </si>
  <si>
    <t>ГКБУК «Коми-Пермяцкий этнокультурный центр»</t>
  </si>
  <si>
    <t>ГКБУК «Пермский государственный краевой клуб-киноцентр «Пермская синематека»</t>
  </si>
  <si>
    <t>ЗАТО Звездный городской округ</t>
  </si>
  <si>
    <t>Губаха городской округ</t>
  </si>
  <si>
    <t>УВАЖАЕМЫЕ КОЛЛЕГИ!</t>
  </si>
  <si>
    <t>Данный файл содержит в себе Таблицы, являющиеся Приложением к Аналитическому отчету.</t>
  </si>
  <si>
    <t>1.</t>
  </si>
  <si>
    <t>2.</t>
  </si>
  <si>
    <t>3.</t>
  </si>
  <si>
    <t>Табличное и графическое представление данных позволяет оперативно анализировать годовые сведения.</t>
  </si>
  <si>
    <t>ОБЩИЕ ПРАВИЛА РАБОТЫ С ФАЙЛОМ</t>
  </si>
  <si>
    <t>4.</t>
  </si>
  <si>
    <t>Назначение такого представления Таблиц:</t>
  </si>
  <si>
    <t>ВСЕГО</t>
  </si>
  <si>
    <t>Для детей</t>
  </si>
  <si>
    <t>Для взрослых</t>
  </si>
  <si>
    <t>Смешанные</t>
  </si>
  <si>
    <t>Таблица 5.1. Количество мероприятий в МО в рамках  Государственной программы Пермского края "ОБЕСПЕЧЕНИЕ ВЗАИМОДЕЙСТВИЯ ОБЩЕСТВА И ВЛАСТИ"</t>
  </si>
  <si>
    <t>Программа</t>
  </si>
  <si>
    <t>Таблица 6.2. Количество сотрудников, прошедших обучение по программам повышения квалификации до 72 часов и свыше 72 часов</t>
  </si>
  <si>
    <t>Формирование (выберите из выпадающего списка)</t>
  </si>
  <si>
    <t>Дата образования коллектива (в формате мм.гг)</t>
  </si>
  <si>
    <t>Таблица 2.3. Потребность ремонтно-строительных работ (на конец отчетного периода)</t>
  </si>
  <si>
    <t>Национальный коллектив</t>
  </si>
  <si>
    <t>Пример: если данные необходимо внести в числовом формате (численность, количество), нет необходимости сопровождать это буквенным сокращением, оно предусмотрено в названии столбца/строки</t>
  </si>
  <si>
    <t>КАТЕГОРИИ</t>
  </si>
  <si>
    <t>Петров Петр Петрович</t>
  </si>
  <si>
    <t>1. ОБЩАЯ ХАРАКТЕРИСТИКА СЕТИ УЧРЕЖДЕНИЙ КУЛЬТУРНО-ДОСУГОВОГО ТИПА МО</t>
  </si>
  <si>
    <t>Отчетный год</t>
  </si>
  <si>
    <t>Разница (%)*</t>
  </si>
  <si>
    <t>0002345</t>
  </si>
  <si>
    <t>Иванов Иван Иванович</t>
  </si>
  <si>
    <t>генеральный директор</t>
  </si>
  <si>
    <t>schaste@mail.ru</t>
  </si>
  <si>
    <t>МБУК "Самый творческий дом ремесел"</t>
  </si>
  <si>
    <t>www.schaste.ru</t>
  </si>
  <si>
    <t>https://vk.com/schaste</t>
  </si>
  <si>
    <t>https://www.facebook.com/schaste</t>
  </si>
  <si>
    <t xml:space="preserve">г.А, ул.Б-В, 9 </t>
  </si>
  <si>
    <t>https://ok.ru/group/schaste</t>
  </si>
  <si>
    <t>https://www.youtube.com/channel/schaste</t>
  </si>
  <si>
    <t>https://www.instagram.com/schaste</t>
  </si>
  <si>
    <t>8(342)26-85-55, 8(950)000-00-00</t>
  </si>
  <si>
    <t>Пример</t>
  </si>
  <si>
    <t>ИНФОРМАЦИОННО-АНАЛИТИЧЕСКИЙ ОТЧЕТ</t>
  </si>
  <si>
    <t>вар_ответов2</t>
  </si>
  <si>
    <t>есть</t>
  </si>
  <si>
    <t>отсутствует</t>
  </si>
  <si>
    <t>МБУК "Самый нетворческий дом ремесел"</t>
  </si>
  <si>
    <t>ПРИЛОЖЕНИЕ 1. Таблицы 1.3-1.4</t>
  </si>
  <si>
    <t>ПРИЛОЖЕНИЕ 1. Схема 1.1</t>
  </si>
  <si>
    <t>Счастье</t>
  </si>
  <si>
    <t>petrov@mail.ru</t>
  </si>
  <si>
    <t>8(342)22-22-22</t>
  </si>
  <si>
    <t>национальный</t>
  </si>
  <si>
    <t>театр, драматический</t>
  </si>
  <si>
    <t>театр, музыкальный</t>
  </si>
  <si>
    <t>театр, театр мод</t>
  </si>
  <si>
    <t>театр, театр эстрады</t>
  </si>
  <si>
    <t>декоративно-прикладное искусство</t>
  </si>
  <si>
    <t>цирковое искусство</t>
  </si>
  <si>
    <t>театр, театр кукол</t>
  </si>
  <si>
    <t>изобразительное искусство</t>
  </si>
  <si>
    <t>Счастливый район, п. Удачный</t>
  </si>
  <si>
    <t>пандусы для инвалидов на входной группе</t>
  </si>
  <si>
    <t>спонсорские средства</t>
  </si>
  <si>
    <t>ремонт фойе, подготовка площадок для выставок</t>
  </si>
  <si>
    <t>Проведение выставок ремесел</t>
  </si>
  <si>
    <t>г.Пермь</t>
  </si>
  <si>
    <t>Краевой фестиваль "От чего поет душа"</t>
  </si>
  <si>
    <t>лауреат 2 степени</t>
  </si>
  <si>
    <t>Петров П.П.</t>
  </si>
  <si>
    <t>г.Екатеринбург</t>
  </si>
  <si>
    <t>3. КЛУБНЫЕ ФОРМИРОВАНИЯ</t>
  </si>
  <si>
    <t>2. МАТЕРИАЛЬНО-ТЕХНИЧЕСКАЯ БАЗА</t>
  </si>
  <si>
    <t>выездное</t>
  </si>
  <si>
    <t xml:space="preserve">в летнее каникулярное время организован выезд группы мастеров по отдаленным населенным пунктам муниципального образования, где мастера провели мастер-классы по изготовлению кукол-оберегов, ароматических подушек (с травами) и прочее для специально организованных групп  школьников (площадки, лагеря). </t>
  </si>
  <si>
    <t>ПРИЛОЖЕНИЕ 8. Таблицы 8.1-8.2</t>
  </si>
  <si>
    <t>Таблица 8.1. Сведения об организациях различного уровня и направленности, с которыми у КДУ МО сложились партнерские отношения</t>
  </si>
  <si>
    <t>ПРИЛОЖЕНИЕ 9.</t>
  </si>
  <si>
    <t>ПРИЛОЖЕНИЕ 10.</t>
  </si>
  <si>
    <t>4. КУЛЬТУРНО-МАССОВЫЕ МЕРОПРИЯТИЯ</t>
  </si>
  <si>
    <t>7. УЧАСТИЕ КДУ МО В ПРОЕКТНОЙ ДЕЯТЕЛЬНОСТИ</t>
  </si>
  <si>
    <t>Творческий стаж (кол-во полных лет)</t>
  </si>
  <si>
    <t>Год создания (формат: гг)</t>
  </si>
  <si>
    <t>Народный костюм "на выхвалку"</t>
  </si>
  <si>
    <t>Московская Палата ремесел</t>
  </si>
  <si>
    <t>г. Москва</t>
  </si>
  <si>
    <t>Таблица 6.1. Программы повышения квалификации (до 72 часов и свыше 72 часов) и количество сотрудников, прошедших обучение по ним</t>
  </si>
  <si>
    <t>Пермский региональный общественный НАЦИОНАЛЬНЫЙ центр «НАЦИОНАЛЬНЫЙ»</t>
  </si>
  <si>
    <t>Иванова Лидия Васильевна</t>
  </si>
  <si>
    <t>8(342)13-25-25</t>
  </si>
  <si>
    <t>nacionalnii@mail.ru</t>
  </si>
  <si>
    <t>8(342)25-25-25</t>
  </si>
  <si>
    <t>borisov@yandex.ru</t>
  </si>
  <si>
    <t>ГКБУК "Пермский дом народного творчества "Губерния"</t>
  </si>
  <si>
    <t>Кузница мастеров</t>
  </si>
  <si>
    <t>Финансовые ресурсы</t>
  </si>
  <si>
    <t>ИТОГО привлеченных средств:</t>
  </si>
  <si>
    <t>ИТОГО получателей услуг в результате участия в проектной деятельности:</t>
  </si>
  <si>
    <t>Дело мастером дивится (выездные мастер-классы мастеров, конкурс работ среди участников МК)</t>
  </si>
  <si>
    <t>ИТОГО обученных сотрудников:</t>
  </si>
  <si>
    <t>Выданный документ (№ документа не указывать)</t>
  </si>
  <si>
    <t>Московская Палата ремесел, г.Москва</t>
  </si>
  <si>
    <t>Укажите учебное заведение, которое реализует указанную программу (если известно), населенный пункт</t>
  </si>
  <si>
    <r>
      <t xml:space="preserve">Таблица 4.1. Количество </t>
    </r>
    <r>
      <rPr>
        <b/>
        <u/>
        <sz val="14"/>
        <color theme="4" tint="-0.249977111117893"/>
        <rFont val="Times New Roman"/>
        <family val="1"/>
        <charset val="204"/>
      </rPr>
      <t>культурно-досуговых</t>
    </r>
    <r>
      <rPr>
        <b/>
        <sz val="14"/>
        <color theme="1"/>
        <rFont val="Times New Roman"/>
        <family val="1"/>
        <charset val="204"/>
      </rPr>
      <t xml:space="preserve"> мероприятий по возрастным категориям (кол-во ед.)</t>
    </r>
  </si>
  <si>
    <t>ПРИЛОЖЕНИЕ 1. Таблицы 1.1-1.2</t>
  </si>
  <si>
    <t>ИТОГО средств на ремонтно-строительные работы в течение отчетного периода:</t>
  </si>
  <si>
    <t>Таблица 2.1. Введение в эксплуатацию новых объектов для КДУ МО</t>
  </si>
  <si>
    <t>сцена на территории дома культуры</t>
  </si>
  <si>
    <t>Муниципальная газета "Огни Камы"</t>
  </si>
  <si>
    <t>617760, Пермский край, г. Чайковский, ул. Карла Маркса, 19</t>
  </si>
  <si>
    <t>радио</t>
  </si>
  <si>
    <t>статьи, объявления</t>
  </si>
  <si>
    <t>платно, бесплатно</t>
  </si>
  <si>
    <t>Частота взаимодействия примерная (кол-во мероприятий, по поводу которых складывались взаимодействия за отчетный год)</t>
  </si>
  <si>
    <t>12 (не реже одного раза в месяц)</t>
  </si>
  <si>
    <t>День открытых дверей, День пожилого человека, День матери, Новогодние мероприятия</t>
  </si>
  <si>
    <t>Октябрьский филиал ГБПОУ «Краевой политехнический колледж»</t>
  </si>
  <si>
    <t>образовательные</t>
  </si>
  <si>
    <t>волонтерство</t>
  </si>
  <si>
    <t>Акция «Дети и ЛУКОЙЛ за экологию», проведение районных и краевых мероприятий</t>
  </si>
  <si>
    <t>Вид партнерского взаимодействия (творческий обмен, информационная поддержка, спонсорская помощь, коммерческие отношения, волонтерство, иное – напишите)</t>
  </si>
  <si>
    <t>Юбилей МБУК "Самый творческий дом ремесел"</t>
  </si>
  <si>
    <t>МБУК "Самый творческий дом ремесел", г.А</t>
  </si>
  <si>
    <t>Тимофеева Татьяна Борисовна</t>
  </si>
  <si>
    <t>методист</t>
  </si>
  <si>
    <t>8(342)24-12-25</t>
  </si>
  <si>
    <t>timofeeva_t@mail.ru</t>
  </si>
  <si>
    <t>Таблица 1.4. Сведения о ликвидированных/закрытых (БЕССРОЧНО) культурно-досуговых учреждениях</t>
  </si>
  <si>
    <t>Таблица 1.5. Сведения о клубных формированиях/кружках, любительских объединениях</t>
  </si>
  <si>
    <t>Таблица 2.2. Проведение ремонтно-строительных работ в КДУ</t>
  </si>
  <si>
    <t>Таблица 2.3. Потребность ремонтно-строительных работ</t>
  </si>
  <si>
    <t>ПЛАН ОСНОВНЫХ (КРУПНЫХ) МЕРОПРИЯТИЙ на год</t>
  </si>
  <si>
    <t>Предполагаемые сроки проведения (в формате: мм гг), если мероприятие имеет несколько этапов, записывайте каждый в отдельную строку</t>
  </si>
  <si>
    <t>Таблица 1.4. Сведения о ликвидированных/закрытых (БЕССРОЧНО) культурно-досуговых учреждениях (за отчетный период)</t>
  </si>
  <si>
    <t>Таблица 2.1. Введение в эксплуатацию новых объектов для КДУ МО (за отчетный период)</t>
  </si>
  <si>
    <t>Таблица 2.2. Проведение ремонтно-строительных работ в КДУ (в течение отчетного периода)</t>
  </si>
  <si>
    <t>ОСОБЕННОСТИ ОРГАНИЗАЦИИ ФАЙЛА</t>
  </si>
  <si>
    <t xml:space="preserve">НАЗВАНИЯ ЛИСТОВ. Листы в наименованиях содержат названия разделов отчета. </t>
  </si>
  <si>
    <t>Серым цветом на листах выделены ячейки, редактирование которых невозможно.</t>
  </si>
  <si>
    <t>НАВИГАЦИЯ. Лист "Навигация" представляет собой перечень таблиц отчета и предназначен для быстрых переходов по таблицам засчет ссылок на них. В свою очередь на каждом из листов с таблицами имеется ссылка на лист "Навигация" для возврата. При этом на "Навигацию" можно перейти и просто как на лист</t>
  </si>
  <si>
    <t>ЦВЕТ. Листы обозначены цветом. Для каждого тематического раздела - свой цвет.</t>
  </si>
  <si>
    <t>ФОРМАТ ДАННЫХ. Вносите в ячейки только требуемые данные и в разрешенном формате. Внесение неверных данных будет сопровождаться всплывающим окном с предупреждением и/или подсказкой.</t>
  </si>
  <si>
    <t>СХЕМА. На листе "1. Схема" необходимо отразить структуру сети КДУ, начиная с УЧРЕДИТЕЛЯ (которым может быть КДУ - юридическое лицо или Управление культуры МО). Вместо заполнения схемы, можно вставить готовый рисунок - на ваше усмотрение.</t>
  </si>
  <si>
    <t>Хранение данных по КДУ МО в едином файле и формате - единообразно. Возможность в течение года работать с данными, представленными в Таблицах (вносить корректировки для пользования и прочее).</t>
  </si>
  <si>
    <t>Файл рассчитан на то, что и в дальнейшем информация будет подаваться в указанных формах, а потому предполагает выбор отчетного периода (года)</t>
  </si>
  <si>
    <t>С большим уважанием к Вам и Вашей работе и исключительно с надеждой как-то ее Вам упростить</t>
  </si>
  <si>
    <t>ВИДЫ_ПРОМЫС</t>
  </si>
  <si>
    <t>г.А</t>
  </si>
  <si>
    <t>8(342)12-12-12</t>
  </si>
  <si>
    <t>Сидорова Вероника Николаевна</t>
  </si>
  <si>
    <t>veronika@mail.ru</t>
  </si>
  <si>
    <t>Год присвоения звания "народный" (при наличии) в формате: гг</t>
  </si>
  <si>
    <t>оффлайн</t>
  </si>
  <si>
    <t>формат_мер</t>
  </si>
  <si>
    <t>онлайн</t>
  </si>
  <si>
    <t>ИТОГО</t>
  </si>
  <si>
    <t>ИТОГО кол-во коллективов по жанрам</t>
  </si>
  <si>
    <t>ИТОГО количество участников коллективов по жанрам</t>
  </si>
  <si>
    <t>Таблица 1.3. Сведения о КДУ и контактная информация (на конец отчетного периода)</t>
  </si>
  <si>
    <t>*Данные заполняются за отчетный период, год</t>
  </si>
  <si>
    <t>5.</t>
  </si>
  <si>
    <t>Дополнительные столбцы в любую из таблиц вносить запрещено, в том числе паролем.</t>
  </si>
  <si>
    <t>6.</t>
  </si>
  <si>
    <t>7.</t>
  </si>
  <si>
    <t>8.</t>
  </si>
  <si>
    <t>ПРИМЕРЫ. Для каждой из таблиц, куда необходимо вводить текстовые данные, строкой после шапки таблицы введены примеры, надеемся, что они будут полезны и/или снимут какие-то вопросы.</t>
  </si>
  <si>
    <r>
      <t xml:space="preserve">ОСНОВА ДЛЯ РАБОТЫ. Желательно начинать заполнять таблицы именно с листов </t>
    </r>
    <r>
      <rPr>
        <b/>
        <sz val="14"/>
        <color rgb="FF002060"/>
        <rFont val="Times New Roman"/>
        <family val="1"/>
        <charset val="204"/>
      </rPr>
      <t>1. П МО (паспорт МО), 1. П КДУ (паспорт КДУ), 1. П Коллективы (паспорт Коллективов)</t>
    </r>
    <r>
      <rPr>
        <sz val="14"/>
        <color rgb="FF002060"/>
        <rFont val="Times New Roman"/>
        <family val="1"/>
        <charset val="204"/>
      </rPr>
      <t xml:space="preserve">, поскольку эти таблицы позволят при заполнении последующих сэкономить вам время - заполнив их входные данные, на последующих листах вы сможете выбирать уже внесенные КДУ и коллективы из выпадающих списков. И не забудьте внести наименование МО и отчетный год на странице </t>
    </r>
    <r>
      <rPr>
        <b/>
        <sz val="14"/>
        <color rgb="FF002060"/>
        <rFont val="Times New Roman"/>
        <family val="1"/>
        <charset val="204"/>
      </rPr>
      <t>1.П МО</t>
    </r>
  </si>
  <si>
    <t xml:space="preserve">!!! Большая просьба. Дорогие коллеги, выслушаем, поможем, подскажем, если есть какие-то недочеты, попытаемся учесть/исправить... Если вдруг обнаружите ошибку, напишите о ней, пожалуйста, в почте smirnova@permdnt.ru Ошибки возможны и вероятны - стараемся без них обходиться, но...все мы люди и в стремлении упростить что-то учимся, понимаем, прощаем;))) </t>
  </si>
  <si>
    <t>Удачи! Все обязательно будет легче!</t>
  </si>
  <si>
    <t>9.</t>
  </si>
  <si>
    <t>СОХРАНЕНИЕ. Не забывайте сохраняться периодически. Пусть ваш труд и время, потраченное на заполнение, не пропадут даром.</t>
  </si>
  <si>
    <t xml:space="preserve">Оперативная консолидация информации для предоставления отчета в МК по культурно-досуговым учреждениям Пермского края. </t>
  </si>
  <si>
    <t>УДАЛЕНИЕ СТРОК/СТОЛБЦОВ. Удаляйте только ненужные строки в списках. Не трогайте строки в таблицах с цифрами. Удалять столбы запрещено</t>
  </si>
  <si>
    <t>трансляции</t>
  </si>
  <si>
    <t>видеоматериалы</t>
  </si>
  <si>
    <t>инклюзивный</t>
  </si>
  <si>
    <t>Бардымский муниципальный округ</t>
  </si>
  <si>
    <t>Большесосновский муниципальный округ</t>
  </si>
  <si>
    <t>Еловский муниципальный округ</t>
  </si>
  <si>
    <t>Карагайский муниципальный округ</t>
  </si>
  <si>
    <t>Кишертский муниципальный округ</t>
  </si>
  <si>
    <t>Куединский муниципальный округ</t>
  </si>
  <si>
    <t>Кунгурский муниципальный округ</t>
  </si>
  <si>
    <t>Сивинский муниципальный округ</t>
  </si>
  <si>
    <t>Частинский муниципальный округ</t>
  </si>
  <si>
    <t>Кизел город</t>
  </si>
  <si>
    <t>Березники город</t>
  </si>
  <si>
    <t>Кудымкар город</t>
  </si>
  <si>
    <t>Пермский городской округ</t>
  </si>
  <si>
    <t>Количество филиалов/отделов/структурных подразделений КДУ для МО (согласно учредительным документам)</t>
  </si>
  <si>
    <t>ФИО руководителя органа управления культуры (полностью)</t>
  </si>
  <si>
    <t>Должность руководителя органа управления культуры</t>
  </si>
  <si>
    <t>Численность работников организации, всего чел.</t>
  </si>
  <si>
    <t>Количество штатных единиц (ед., согласно штатному расписанию)</t>
  </si>
  <si>
    <t>Численность работников организации (основной персонал), чел.</t>
  </si>
  <si>
    <r>
      <t xml:space="preserve">* Автоматически в ячейке "Разница" цветом обозначается </t>
    </r>
    <r>
      <rPr>
        <b/>
        <u/>
        <sz val="11"/>
        <color rgb="FFFF0000"/>
        <rFont val="Times New Roman"/>
        <family val="1"/>
        <charset val="204"/>
      </rPr>
      <t>увеличение</t>
    </r>
    <r>
      <rPr>
        <sz val="11"/>
        <color theme="1"/>
        <rFont val="Times New Roman"/>
        <family val="1"/>
        <charset val="204"/>
      </rPr>
      <t xml:space="preserve"> или </t>
    </r>
    <r>
      <rPr>
        <b/>
        <u/>
        <sz val="11"/>
        <color rgb="FF00B050"/>
        <rFont val="Times New Roman"/>
        <family val="1"/>
        <charset val="204"/>
      </rPr>
      <t>уменьшение</t>
    </r>
    <r>
      <rPr>
        <sz val="11"/>
        <color theme="1"/>
        <rFont val="Times New Roman"/>
        <family val="1"/>
        <charset val="204"/>
      </rPr>
      <t xml:space="preserve"> показателей отчетного года по сравнению с предыдущим периодом</t>
    </r>
  </si>
  <si>
    <t>Общее количество посещений культурно-массовых мероприятий (в тыс., платных и бесплатных)</t>
  </si>
  <si>
    <t>Выберите из выпадающего списка (значок справа) наименование муниципального образования:</t>
  </si>
  <si>
    <t>ВСЕГО:</t>
  </si>
  <si>
    <t>КДУ</t>
  </si>
  <si>
    <t>Без таблицы</t>
  </si>
  <si>
    <t>Без таблицы Сведения об общем количестве КДУ и их статусе (согласно учредительным документам)</t>
  </si>
  <si>
    <t>ВСЕГО КДУ</t>
  </si>
  <si>
    <t>самостоятельные учреждения</t>
  </si>
  <si>
    <t>ВСЕГО закрытых КДУ за отчетный период</t>
  </si>
  <si>
    <t>Название КДУ (используйте общепринятые аббревиатуры - МБУ, МБУК, МАУ, МКУ и прочие)</t>
  </si>
  <si>
    <r>
      <t xml:space="preserve">ВСЕГО </t>
    </r>
    <r>
      <rPr>
        <sz val="12"/>
        <color theme="1"/>
        <rFont val="Times New Roman"/>
        <family val="1"/>
        <charset val="204"/>
      </rPr>
      <t>закрытых КДУ за отчетный период</t>
    </r>
  </si>
  <si>
    <t>хореография, иные</t>
  </si>
  <si>
    <t>заслуженный</t>
  </si>
  <si>
    <t>Заслуженный</t>
  </si>
  <si>
    <t>аутентичный</t>
  </si>
  <si>
    <t>регональный и межрегиональный</t>
  </si>
  <si>
    <t>региональный и межрегиональный</t>
  </si>
  <si>
    <t>ФИО руководителя (полностью и в заданной поседовательности)</t>
  </si>
  <si>
    <t xml:space="preserve">Причина закрытия </t>
  </si>
  <si>
    <t xml:space="preserve">не соответствует требованиям пожарной безопасности </t>
  </si>
  <si>
    <t>Постановление №00002, от 01.02.2020</t>
  </si>
  <si>
    <t>хореография</t>
  </si>
  <si>
    <t>вокал</t>
  </si>
  <si>
    <t>инструментальный</t>
  </si>
  <si>
    <t>театр</t>
  </si>
  <si>
    <t>увольнение руководителя в связи с переездом</t>
  </si>
  <si>
    <t>Название КДУ и его подразделения (используйте общепринятые аббревиатуры - МБУ, МБУК, МАУ, МКУ и прочие)</t>
  </si>
  <si>
    <t>ИТОГО введено новых объектов (за отчетный период):</t>
  </si>
  <si>
    <t>Количество введеных в эксплуатацию новых объектов</t>
  </si>
  <si>
    <t>Таблица 3.1. Количество формирований по отдельным категориям и участников в них</t>
  </si>
  <si>
    <t>Таблица 3.2. Количество формирований по категориям и участников в них</t>
  </si>
  <si>
    <t>ИТОГО формирований и участников:</t>
  </si>
  <si>
    <t>Народный</t>
  </si>
  <si>
    <t>Таблица 3.2. Количество формирований по категориям, и участников в них</t>
  </si>
  <si>
    <t>ИТОГО формирований</t>
  </si>
  <si>
    <t>ИТОГО участников</t>
  </si>
  <si>
    <t>Таблица 3.3. Количество конкурсов, гастролей, в которых участвовали любительские художественные коллективы КДУ</t>
  </si>
  <si>
    <t>Таблица 3.4. Количество грантов, полученных коллективами</t>
  </si>
  <si>
    <t>Региональный и межрегиональный</t>
  </si>
  <si>
    <t>Фамилия И.О. руководителя</t>
  </si>
  <si>
    <t>фольклор</t>
  </si>
  <si>
    <t>ИЗО</t>
  </si>
  <si>
    <t>кино-фото-видео</t>
  </si>
  <si>
    <t>цирк</t>
  </si>
  <si>
    <t>другие</t>
  </si>
  <si>
    <t>многожанровые</t>
  </si>
  <si>
    <t>НХТ и ДПИ</t>
  </si>
  <si>
    <t>музыка</t>
  </si>
  <si>
    <t>литература</t>
  </si>
  <si>
    <t>Уровень мероприятия (муниципальный, краевой, региональный и межрегиональный, всероссийский, международный)</t>
  </si>
  <si>
    <t>Жанр конкурса</t>
  </si>
  <si>
    <t>Мастерство шагает по планете…</t>
  </si>
  <si>
    <t>ПРИМЕЧАНИЕ (заполняется по желанию, при необходимости уточнения номинации, достижений и прочее - необходимость определяет заполняющий)</t>
  </si>
  <si>
    <t>Место проведения мероприятия (страна, населенный пункт, учреждение)</t>
  </si>
  <si>
    <t>ПРИМЕЧАНИЕ (заполняется по желанию, при необходимости уточнения содержания и условий гастролей, достижений и прочее - необходимость определяет заполняющий)</t>
  </si>
  <si>
    <t>жанр_конкурс</t>
  </si>
  <si>
    <t>победа_конкурс</t>
  </si>
  <si>
    <t>лауреат 1 степени</t>
  </si>
  <si>
    <t>лауреат 3 степени</t>
  </si>
  <si>
    <t>диплом 1 место</t>
  </si>
  <si>
    <t>диплом 2 место</t>
  </si>
  <si>
    <t>диплом 3 место</t>
  </si>
  <si>
    <t>гран-при</t>
  </si>
  <si>
    <t>спецприз</t>
  </si>
  <si>
    <t>Сроки гастролей (укажите месяц, если гастроли выпали на 2 месяца, укажите только начальный)</t>
  </si>
  <si>
    <t>всего</t>
  </si>
  <si>
    <t>*Информация формируется автоматически на основании данных с листа 1.П КОЛЛЕКТИВЫ</t>
  </si>
  <si>
    <t>Краткое описание объекта НКН</t>
  </si>
  <si>
    <t>Наименование объекта НКН (полностью, без сокращений, согласно реестру)</t>
  </si>
  <si>
    <t>Контактный телефон: 8(код региона)00-00-00</t>
  </si>
  <si>
    <t>Категория объекта НКН</t>
  </si>
  <si>
    <t>ИТОГО объектов НКН:</t>
  </si>
  <si>
    <t>Примеры мероприятий (не старайтесь указать все, укажите 3-4 основных и/или важных)</t>
  </si>
  <si>
    <t>Методический материал</t>
  </si>
  <si>
    <t>Авторы</t>
  </si>
  <si>
    <t>Год издания</t>
  </si>
  <si>
    <t>Сценарий командной игры "Морской бой" в формате онлайн</t>
  </si>
  <si>
    <t>Иванова М.М., культорганизатор</t>
  </si>
  <si>
    <t>Название учреждения культуры МО, где работает автор</t>
  </si>
  <si>
    <t>Контактные данные автора/авторов</t>
  </si>
  <si>
    <t>Краткое содержание</t>
  </si>
  <si>
    <t>Название издания/журнала/книги и прочее, где был опубликован материал</t>
  </si>
  <si>
    <t>Изданный материал/публикация</t>
  </si>
  <si>
    <t>Таблица 3.3. Количество участий любительских художественных коллективов КДУ в конкурсах, гастролях</t>
  </si>
  <si>
    <t>количество "уникальных" фестивалей, в которых одержали победу коллективы</t>
  </si>
  <si>
    <t>Онлайн-мероприятия</t>
  </si>
  <si>
    <t>Место проведения мероприятия (улица, КДУ, выездное)</t>
  </si>
  <si>
    <t>Интернет площадка, используемая для проведения мероприятия (ВК, zoom, иные - напишите)</t>
  </si>
  <si>
    <t>Творческое наследие сказочницы Евдокии Никитичны Трясциной из села Русский Сарс Октябрьского района Пермского края</t>
  </si>
  <si>
    <t>Книга сказок Е.Н. Трясциной (СПб.: 2020).</t>
  </si>
  <si>
    <t>Носитель/ хранитель (ФЛ, коллектив, учреждение, предметы, имеющие отношение к объекту)</t>
  </si>
  <si>
    <t>Народные знания</t>
  </si>
  <si>
    <t>Народное исполнительство</t>
  </si>
  <si>
    <t>Народные игры, традиционные единоборства и состязания</t>
  </si>
  <si>
    <t>КАТ_НКН</t>
  </si>
  <si>
    <t>Количество аутентичных коллективов в МО</t>
  </si>
  <si>
    <t>Кол-во коллетивов</t>
  </si>
  <si>
    <t>Показатели</t>
  </si>
  <si>
    <t>Таблица 5.1. Количество мероприятий в МО в рамках Государственной программы Пермского края "ОБЩЕСТВО И ВЛАСТЬ"</t>
  </si>
  <si>
    <t>Таблица 5.2. Сведения о наиболее крупных мероприятиях в рамках Государственной программы Пермского края "ОБЩЕСТВО И ВЛАСТЬ"(не более 5 от МО)</t>
  </si>
  <si>
    <t>Место проведения мероприятия (КДУ, выездное)</t>
  </si>
  <si>
    <t>Категории зрителей (представители национальных сообществ, без ограничений, иная - укажите)</t>
  </si>
  <si>
    <t>диплом победителя</t>
  </si>
  <si>
    <t>Категории волонтеров в отчетном периоде (перечислите/укажите основные категории -возраст и/или студенты, участники клубных формирований, пенсионеры и пр.):</t>
  </si>
  <si>
    <t>Зарегистрированы на https://pro.culture.ru</t>
  </si>
  <si>
    <t>Основные площадки для проведения онлайн мероприятий</t>
  </si>
  <si>
    <t>Кол-во учреждений в МО по заданному показателю</t>
  </si>
  <si>
    <t>Используют в работе https://pro.culture.ru</t>
  </si>
  <si>
    <t>страницы в социальных сетях - верифицированные сообщества</t>
  </si>
  <si>
    <t xml:space="preserve">Имеют официальные интернет ресурсы: </t>
  </si>
  <si>
    <t>только pro.culture.ru</t>
  </si>
  <si>
    <t>только интернет-страницы</t>
  </si>
  <si>
    <t>только сайты</t>
  </si>
  <si>
    <t>сайты и интернет-страницы</t>
  </si>
  <si>
    <t>pro.culture.ru и интернет-страницы</t>
  </si>
  <si>
    <t>pro.culture.ru, сайты и интернет-страницы</t>
  </si>
  <si>
    <t>pro.culture.ru и сайты</t>
  </si>
  <si>
    <t>не проводятся онлайн мероприятия</t>
  </si>
  <si>
    <t>Ведут журнал регистрации просмотров на официальных интернет ресурсах</t>
  </si>
  <si>
    <t>Используют электронные площадки для проведения мероприятий (Zoom, Webinar, Bizon365 и другие)</t>
  </si>
  <si>
    <t>инт_ресурс</t>
  </si>
  <si>
    <t>без ограничений</t>
  </si>
  <si>
    <t>Цикл мероприятий "Многоликая мозайка"</t>
  </si>
  <si>
    <t xml:space="preserve">выставка изделий, выполненных в национальных традициях народов, проживающих на территории ПК. Мастер-классы от народных мастеров ПК и мастеров, занимающихся в техниках декоративно-прикладного творчества, подчеркивающих национальный колорит   </t>
  </si>
  <si>
    <t>Год внесения/планируемого внесения в реестр (формат: гг)</t>
  </si>
  <si>
    <t>Таблица 5.3. Сведения о национальных объединениях/обществах в МО, казачьих объединениях/обществах (на конец отчетного периода)</t>
  </si>
  <si>
    <t>Таблица 5.6. Сведения о мастерах народных промыслов МО</t>
  </si>
  <si>
    <t>цикл лекций и онлайн бесед с мастерами народных промыслов МО</t>
  </si>
  <si>
    <t>Цикл мероприятий "Давно это стало недавно"</t>
  </si>
  <si>
    <t>Формат мероприятий</t>
  </si>
  <si>
    <t>лекции и беседы</t>
  </si>
  <si>
    <t>Целевая аудитория (дети, взрослые, профессиональное сообщество, без ограничений, другие)</t>
  </si>
  <si>
    <t>ВКонтакте</t>
  </si>
  <si>
    <t>Кол-во просмотров</t>
  </si>
  <si>
    <t>Имеют официальные сайты</t>
  </si>
  <si>
    <t>Имеют официальные страницы в социальных сетях - верифицированные сообщества</t>
  </si>
  <si>
    <t>онлайн-мероприятия различный форм (в очном режиме)</t>
  </si>
  <si>
    <t>ИТОГО национальных объединений/обществ:</t>
  </si>
  <si>
    <t>Количество объектов НКН</t>
  </si>
  <si>
    <t>1. ОБЩИЕ СВЕДЕНИЯ О КДУ МО</t>
  </si>
  <si>
    <t>классического танца</t>
  </si>
  <si>
    <t xml:space="preserve"> Научные/книжные публикации/издания, статьи в официальных СМИ (если имеются) авторами которых стали сотрудники культурно-досуговых учреждений вашего МО (не более 5 от МО, преимущество отдавайте профессиональным отраслевым изданиям)</t>
  </si>
  <si>
    <t>Кол-во проектов</t>
  </si>
  <si>
    <t>Средства</t>
  </si>
  <si>
    <t>Сумма</t>
  </si>
  <si>
    <t>ИТОГО привлеченных средств</t>
  </si>
  <si>
    <t>ИТОГО ПРОЕКТОВ:</t>
  </si>
  <si>
    <t>Таблица 7.2 Сведения о результатах участия проектов в конкурсах</t>
  </si>
  <si>
    <t>Таблица 7.3 Суммы привлеченных средств для реализации проектов по источнику финансирования</t>
  </si>
  <si>
    <t>Таблица 7.3 Суммы привлеченных средств для реализации проектов по источнику финансирования (за отчетный период)</t>
  </si>
  <si>
    <t>Итог участия проекта в конкурсе</t>
  </si>
  <si>
    <t>Таблица 7.2. Сведения о результатах участия проектов в конкурсах (за отчетный период)</t>
  </si>
  <si>
    <t>Таблица 7.3. Суммы привлеченных средств для реализации проектов по источнику финансирования (за отчетный период)</t>
  </si>
  <si>
    <t>АНАЛИЗ ДАННЫХ</t>
  </si>
  <si>
    <t>Таблица 5.2. Сведения о наиболее крупных мероприятиях в рамках Государственной программы Пермского края "ОБЩЕСТВО И ВЛАСТЬ"</t>
  </si>
  <si>
    <t>Таблица 5.5. Сведения об объектах нематериального культурного наследия (НКН), зафиксированных в реестре, или планируемых к занесению в реестр</t>
  </si>
  <si>
    <t>Таблица 6.3. Сведения о потребностях  сотрудников в обучении</t>
  </si>
  <si>
    <t>Таблица 6.3. Сведения о потребностях сотрудников в обучении</t>
  </si>
  <si>
    <t>Таблица 6.4. Внутренние методические материалы, разработанные сотрудниками учреждений культуры вашего МО, которыми есть возможность поделиться с коллегами (не более 5 от МО)</t>
  </si>
  <si>
    <t>Таблица 6.5. Научные/книжные публикации/издания, статьи в официальных СМИ (если имеются) авторами которых стали сотрудники культурно-досуговых учреждений вашего МО (не более 5 от МО, преимущество отдавайте профессиональным отраслевым изданиям)</t>
  </si>
  <si>
    <t>Таблица 6.4. Внутренние методические материалы, разработанные сотрудниками учреждений культуры вашего МО, которыми есть возможность поделиться с коллегами</t>
  </si>
  <si>
    <t>Таблица 6.5. Научные/книжные публикации/издания, статьи в официальных СМИ, авторами которых стали сотрудники культурно-досуговых учреждений МО</t>
  </si>
  <si>
    <t>Таблица 5.4. Сведения о наличии в МО аутентичных коллективов</t>
  </si>
  <si>
    <t>ИНКЛЮЗИВНЫЕ</t>
  </si>
  <si>
    <t>инклюзия</t>
  </si>
  <si>
    <t>Обучение в рамках НП "Культура"</t>
  </si>
  <si>
    <t>переподготовка</t>
  </si>
  <si>
    <t>НП_культура</t>
  </si>
  <si>
    <t>в рамках НП "Культура"</t>
  </si>
  <si>
    <t>В рамках НП "Культура"</t>
  </si>
  <si>
    <t>Иванов И.И., генеральный директор</t>
  </si>
  <si>
    <t>Организация совместной работы учреждения культуры с учреждениями образования</t>
  </si>
  <si>
    <t>Журнал "Дом культуры", М., №1, 2021</t>
  </si>
  <si>
    <t xml:space="preserve">статья об опыте сотрудничества учреждений культуры и образования в разработке и реализации проектов по проведению мероприятий, посвященных изучению истории и традиций малой родины </t>
  </si>
  <si>
    <t>сценарий разработан для подростков в возрасте 14-17 лет в формате интеллектуальной командной игры. Сценарий включает уникальные задания, а также включает адаптированные для онлайн формата элементы игры "Морской бой". Имеется положительный опыт проведения для 5 команд</t>
  </si>
  <si>
    <t>ВСЕГО (все мероприятия по работе с инвалидами, лицами с ОВЗ)</t>
  </si>
  <si>
    <t>ИТОГО коллективов по возрастным категориям</t>
  </si>
  <si>
    <t>ИТОГО участников коллективов по возрастным категориям</t>
  </si>
  <si>
    <t>ИТОГО инклюзивных коллективов по возрастным категориям</t>
  </si>
  <si>
    <t>инструментальные</t>
  </si>
  <si>
    <t>театральные</t>
  </si>
  <si>
    <t>Итого инклюзивных коллективов по категориям жанров</t>
  </si>
  <si>
    <t>Итого участников инклюзивных коллективов по категориям жанров</t>
  </si>
  <si>
    <t>Причина закрытия</t>
  </si>
  <si>
    <t>П КОЛЛЕКТИВЫ</t>
  </si>
  <si>
    <t>откр_закр</t>
  </si>
  <si>
    <t>закрыт</t>
  </si>
  <si>
    <t>Действует/ закрыт в отчетный период</t>
  </si>
  <si>
    <t>ИТОГО кол-во обученных по программам до 72 часов</t>
  </si>
  <si>
    <t>ИТОГО кол-во обученных по программам свыше 72 часов</t>
  </si>
  <si>
    <t>ИТОГО кол-во обученных по программам переподготовки</t>
  </si>
  <si>
    <t>Обучены в рамках НП "Культура" по программам до 72 часов</t>
  </si>
  <si>
    <t>Обучены в рамках НП "Культура" по программам свыше 72 часов</t>
  </si>
  <si>
    <t>Обучены в рамках НП "Культура" по программам переподготовки</t>
  </si>
  <si>
    <t>концерт</t>
  </si>
  <si>
    <t>Формат мероприятия (фестиваль, конкурс, концерт, выставка и прочее)</t>
  </si>
  <si>
    <t>всего мастеров</t>
  </si>
  <si>
    <t>НАР_МАСТЕР</t>
  </si>
  <si>
    <t>народный мастер ПК</t>
  </si>
  <si>
    <t>из них народных мастеров ПК</t>
  </si>
  <si>
    <t>Кол-во инклюзивных коллективов</t>
  </si>
  <si>
    <t>ИТОГО инклюзивных формирований</t>
  </si>
  <si>
    <t>количество инклюзивных формирований</t>
  </si>
  <si>
    <t>Таблица 3.5 Кол-во коллективов</t>
  </si>
  <si>
    <t>Таблица 3.6 Кол-во участников</t>
  </si>
  <si>
    <t>ИТОГО участников инклюзивных коллективов по возрастным категориям</t>
  </si>
  <si>
    <t>Таблица 4.1 Культурно-досуг мероприятия (кол-во)</t>
  </si>
  <si>
    <t>Таблица 4.1 Культурно-досуг мероприятия (зрители)</t>
  </si>
  <si>
    <t>Таблица 4.1 Культурно-досуг мероприятия (участников)</t>
  </si>
  <si>
    <t>Таблица 4.2. Информ-просвет мероприятия</t>
  </si>
  <si>
    <t>Таблица 4.2. Информ-просвет мероприятия (зрители)</t>
  </si>
  <si>
    <t>Таблица 4.2. Информ-просвет мероприятия (участники)</t>
  </si>
  <si>
    <t>Количество</t>
  </si>
  <si>
    <t>Таблица 5.6 Категории промыслов</t>
  </si>
  <si>
    <t>Таблица 5.6 Категории народных промыслов</t>
  </si>
  <si>
    <t>Таблица 6.2 Программы обучения</t>
  </si>
  <si>
    <t>ГРАФИКИ, ДИАГРАММЫ. Научно-методическая деятельность</t>
  </si>
  <si>
    <t>ГРАФИКИ, ДИАГРАММЫ. Национальная политика</t>
  </si>
  <si>
    <t>ГРАФИКИ, ДИАГРАММЫ. Культурно-массовые мероприятия</t>
  </si>
  <si>
    <t>ГРАФИКИ, ДИАГРАММЫ. Клубные формирования</t>
  </si>
  <si>
    <t>ГРАФИКИ, ДИАГРАММЫ. Материально-техническая база</t>
  </si>
  <si>
    <t>ГРАФИКИ, ДИАГРАММЫ. Общая характеристика сети культурно-досуговых учреждений МО</t>
  </si>
  <si>
    <t>ГРАФИКИ, ДИАГРАММЫ. Проектная деятельность</t>
  </si>
  <si>
    <t>ПЛАН ОСНОВНЫХ (КРУПНЫХ) МЕРОПРИЯТИЙ на следующий год</t>
  </si>
  <si>
    <t>АНАЛИЗ ВВЕДЕННЫХ ДАННЫХ</t>
  </si>
  <si>
    <t>ГРАФИКИ, ДИАГРАММЫ для Приложения 1.</t>
  </si>
  <si>
    <t>ПРИЛОЖЕНИЕ 1. Таблица 1.5</t>
  </si>
  <si>
    <t>ПРИЛОЖЕНИЕ 6. Таблицы 6.1-6.5</t>
  </si>
  <si>
    <t>ГРАФИКИ, ДИАГРАММЫ для Приложений 1,3.</t>
  </si>
  <si>
    <t>ГРАФИКИ, ДИАГРАММЫ для Приложения 2.</t>
  </si>
  <si>
    <t>ГРАФИКИ, ДИАГРАММЫ для Приложения 3.</t>
  </si>
  <si>
    <t>ГРАФИКИ, ДИАГРАММЫ для Приложения 4.</t>
  </si>
  <si>
    <t>ГРАФИКИ, ДИАГРАММЫ для Приложения 5.</t>
  </si>
  <si>
    <t>ПРИЛОЖЕНИЕ 5. Таблицы 5.1-5.6</t>
  </si>
  <si>
    <t>ГРАФИКИ, ДИАГРАММЫ для Приложения 6</t>
  </si>
  <si>
    <t>ГРАФИКИ, ДИАГРАММЫ для Приложения 7</t>
  </si>
  <si>
    <t>ПРИЛОЖЕНИЕ 7. Таблицы 7.1-7.3</t>
  </si>
  <si>
    <t xml:space="preserve">* Данные о коллективах необходимо вносить, даже если коллектив действовал в течение отчетного года, но был закрыт в этом же отчетном году. </t>
  </si>
  <si>
    <t>Год присвоения</t>
  </si>
  <si>
    <t>Наличие звания (действующего)</t>
  </si>
  <si>
    <t>** Информация о контактах мастера предоставляется только с его согласия. В случае отсутствия согласия, пожалуйста, укажите телефон КДУ, по которому можно связаться с мастером.</t>
  </si>
  <si>
    <t xml:space="preserve">10. </t>
  </si>
  <si>
    <r>
      <t xml:space="preserve">ДОПОЛНИТЕЛЬНЫЕ СТРОКИ. Внести дополнительные строки (например в списки КДУ и/или коллективов): установите курсор на ячейку "…" (ячейка выделена синим цветом, координаты - столбец "№" строка "..."), правой кнопкой мыши вызовите всплывающее окно, выберите "вставить", "строку". В Таблицы-списки, количество строк в которых недостаточно, вносите строки ДО строки, содержащей синюю ячейку с </t>
    </r>
    <r>
      <rPr>
        <b/>
        <sz val="14"/>
        <color rgb="FF002060"/>
        <rFont val="Times New Roman"/>
        <family val="1"/>
        <charset val="204"/>
      </rPr>
      <t>"…"</t>
    </r>
  </si>
  <si>
    <t>Будьте внимательны: если таблица просит в нести данные в тысячах, это значит, необходимо разделить имеющееся количество, финансовую сумму на 1000 и внести, результат деления. В прошлых отчетах многие не обратили на это внимание.</t>
  </si>
  <si>
    <t>Не торопитесь, вносите не спеша нужную информацию и сразу не ругайтесь))), ко всему новому привыкать не очень легко. Но зато очень надеемся, что в итоге у вас не только получится подготовить замечательный отчет, увидеть все наглядно, но и сформируются информационные базы, которые вы сможете редактировать в течение года, а в конце следующего всего лишь подредактируете получившиеся данные.</t>
  </si>
  <si>
    <t xml:space="preserve">ИЗМЕНЕНИЯ в сравнении с предыдущей версией (2020 г) Таблицы изменены, но незначительно. Многие изменения стали возможны благодаря вашим замечаниям и пожеланиям, за что отдельное спасибо. Именно благодаря замечаниям листов стало больше. Эти изменения не могут значительно осложнить вашу задачу. </t>
  </si>
  <si>
    <t>Смешанный возраст (для любого возраста)</t>
  </si>
  <si>
    <t>Смешанный возраст</t>
  </si>
  <si>
    <t>36-59 лет</t>
  </si>
  <si>
    <t>категории волонтеров</t>
  </si>
  <si>
    <r>
      <t xml:space="preserve">Таблица 4.2. Количество </t>
    </r>
    <r>
      <rPr>
        <b/>
        <u/>
        <sz val="14"/>
        <color theme="4" tint="-0.249977111117893"/>
        <rFont val="Times New Roman"/>
        <family val="1"/>
        <charset val="204"/>
      </rPr>
      <t>информационно-просветительских</t>
    </r>
    <r>
      <rPr>
        <b/>
        <sz val="14"/>
        <color theme="1"/>
        <rFont val="Times New Roman"/>
        <family val="1"/>
        <charset val="204"/>
      </rPr>
      <t xml:space="preserve"> мероприятий по возрастным категориям (кол-во ед.)</t>
    </r>
  </si>
  <si>
    <t>Таблица 4.3. Количество мероприятий ВСЕГО по возрастным категориям (кол-во ед.) - сумма культурно-досуговых и информационно-просветительских</t>
  </si>
  <si>
    <t>Таблица 4.4. Выставочная деятельность (кол-во ед.)</t>
  </si>
  <si>
    <t>Таблица 4.5. Волонтеры, привлекаемые КДУ к проведению мероприятий (кол-во ед.)</t>
  </si>
  <si>
    <t>Таблица 4.6. Мероприятия, целевой аудиторией которых являются различные категории семей (кол-во ед.)</t>
  </si>
  <si>
    <t>Таблица 4.7. Мероприятия с инвалидами, лицами с ОВЗ, организованные КДУ (кол-во ед.)</t>
  </si>
  <si>
    <t>Таблица 4.9. Общие сведения об использовании для проведения мероприятий интернет-ресурсов</t>
  </si>
  <si>
    <t>Таблица 4.10. Количество онлайн-мероприятий в течение отчетного периода (заполняется при условии, что ведется учет)</t>
  </si>
  <si>
    <t>ПРИЛОЖЕНИЕ 4. Таблицы 4.9-4.11</t>
  </si>
  <si>
    <t>ПРИЛОЖЕНИЕ 4. Таблица 4.8</t>
  </si>
  <si>
    <t>Таблица 4.4. Выставочная деятельность</t>
  </si>
  <si>
    <t>Таблица 4.5. Волонтеры, привлекаемые КДУ к проведению мероприятий</t>
  </si>
  <si>
    <t>Таблица 4.6. Мероприятия, целевой аудиторией которых, являются различные категории семей</t>
  </si>
  <si>
    <t>Таблица 4.7. Мероприятия с инвалидами, лицами с ОВЗ, организованные КДУ</t>
  </si>
  <si>
    <t>Таблица 4.4 Выставки</t>
  </si>
  <si>
    <t>Таблица 4.5 Волонтеры</t>
  </si>
  <si>
    <t>Таблица 4.6 Семьи (кол-во мероприятий)</t>
  </si>
  <si>
    <t>Таблица 4.6 Семьи (зрители)</t>
  </si>
  <si>
    <t>Таблица 4.6 Семьи (участники)</t>
  </si>
  <si>
    <t>Таблица 4.7 Инклюзия (мероприятия)</t>
  </si>
  <si>
    <t>Таблица 4.7 Инклюзия (посетители)</t>
  </si>
  <si>
    <t>Таблица 4.3. Мероприятия ВСЕГО</t>
  </si>
  <si>
    <t>Таблица 4.3. Мероприятия ВСЕГО (зрители)</t>
  </si>
  <si>
    <t>Таблица 4.3. Мероприятия ВСЕГО (участники)</t>
  </si>
  <si>
    <t>ПРИЛОЖЕНИЕ 4. Таблицы 4.1-4.7</t>
  </si>
  <si>
    <t>* Обратите внимание, что в новой версии формы отсутствует ранее обозначенная категория Зрелый возраст (35-60), если мероприятия для этой категории имели место быть, указывайте их, пожалуйста, в категории Смешанный возраст</t>
  </si>
  <si>
    <t xml:space="preserve">*Реестр объектов НКН Пермского края размещен по адресу </t>
  </si>
  <si>
    <t>https://domgubernia.ru/nematerialnoe-kulturnoe-nasledie/</t>
  </si>
  <si>
    <t>ПРИЛОЖЕНИЕ 2. Таблицы 2.1-2.3</t>
  </si>
  <si>
    <t>профессиональное сообщество</t>
  </si>
  <si>
    <t>Таблица 4.6. Мероприятия, целевой аудиторией которых являются различные категории семей</t>
  </si>
  <si>
    <t>Таблица 4.8. Сведения о наиболее значимых оффлайн (очных) мероприятиях, проведенных КДУ МО, по направлениям в течение отчетного периода</t>
  </si>
  <si>
    <t>Таблица 4.10. Количество онлайн-мероприятий в течение отчетного периода</t>
  </si>
  <si>
    <t>Таблица 4.11. Сведения о наиболее значимых онлайн мероприятиях, проведенных КДУ МО в течение отчетного периода</t>
  </si>
  <si>
    <t>Таблица 6.5. Публикации (если имеются) в Научных/книжных/периодических изданиях, авторами или соавторами которых стали сотрудники культурно-досуговых учреждений вашего МО (не более 5 от МО, преимущество отдавайте профессиональным отраслевым изданиям)</t>
  </si>
  <si>
    <t>Название мероприятия с укзанием формы мероприятия</t>
  </si>
  <si>
    <t>Сказка в клеточку, мастер-класс</t>
  </si>
  <si>
    <t>Название мероприятия с указанием формы мероприятия</t>
  </si>
  <si>
    <t xml:space="preserve">РЕДАКТИРОВАНИЕ. Редактирование разрешено только в ячейках таблиц, куда необходимо вносить информацию. Остальные ячейки защищены от изменений до снятия пароля. На всех листах установлена "условная защита" - стоит правило защиты листа от изменений, которое можно снять не вводя пароль. Это мера призвана минимизировать вероятность случайного удаления нужных данных и нарушения структуры документа. </t>
  </si>
  <si>
    <t xml:space="preserve">В файле имеются таблицы и листы, не требующие заполнения. Если ячейки не требуют заполнения, они выделены серым цветом. Лист "Анализ" формируется автоматически, данные туда внести невозможно, но можно копировать данные - графики и таблицы для своих отчетов.  </t>
  </si>
  <si>
    <t>АНАЛИЗ. Лист "Анализ" предназначен для работы с уже внесенными данными, выраженными в виде графиков, диаграмм. Их основная цель - проиллюстрировать особенности направлений работы КДУ МО и помочь в построении аналитического отчета. Выбирайте те графики и диаграммы, которые наиболее ярко демонстрируют то, о чем вы пишите в отчете. Нет необходимости использовать их все, это может быть всего 2-3 элемента, но с ними ваш отчет станет наиболее доказательным и обстоятельным.</t>
  </si>
  <si>
    <t xml:space="preserve">ПАРОЛИ. Пароли введены исключительно для того, чтобы предотвратить повреждение формул при случайном неверном нажатии. Мы вам доверяем безусловно, но искать, какая из формул была случайно изменена, учитывая их количество, будет очень сложно. Поэтому призываем к аккуратному использованию. </t>
  </si>
  <si>
    <t>МЕЛКО И НИЧЕГО НЕ ВИДНО. Таблицы не маленькие, а потому большие)), но в оригинале кегль шрифта на всех листах не менее 11, не забывайте, пожалуйста, про возможность изменять масштаб рабочей области (в правом нижнем углу листа в виде полосы прокрутки или же вкладка ВИД - Масштаб)</t>
  </si>
  <si>
    <t>Размещают мероприятия (события) на портале PRO.Культура.РФ</t>
  </si>
  <si>
    <t>Жанры</t>
  </si>
  <si>
    <t>Кол-во участников в них</t>
  </si>
  <si>
    <t>Таблица 3.5. Количество клубных формирований/кружков по жанрам самодеятельного народного творчества (закрытых и действующих в отчетный период)</t>
  </si>
  <si>
    <t>Коллективы, закрытые</t>
  </si>
  <si>
    <t>Таблица 3.6. Формирования/кружки самодеятельного народного творчества (в разрезе "кол-во коллективов") в отчетный период</t>
  </si>
  <si>
    <t>Таблица 3.7. Формирования/кружки самодеятельного народного творчества (в разрезе "кол-во участников") в отчетный период</t>
  </si>
  <si>
    <t>Таблица 3.8. Инклюзивные формирования/кружки самодеятельного народного творчества (в разрезе "кол-во коллективов", "возрастная категория") в отчетный период (из общего числа клубных формирований)</t>
  </si>
  <si>
    <t>Таблица 3.9. Инклюзивные формирования/кружки самодеятельного народного творчества (в разрезе "кол-во участников", "возрастная категория") в отчетный период (из общего числа клубных формирований)</t>
  </si>
  <si>
    <t>Таблица 3.10. Сведения о ПОБЕДАХ любительских художественных коллективов в конкурсах различного уровня</t>
  </si>
  <si>
    <t>Таблица 3.11. Гастрольная деятельность коллективов (в течение отчетного периода)</t>
  </si>
  <si>
    <t>ПРИЛОЖЕНИЕ 3. Таблицы 3.10-3.11</t>
  </si>
  <si>
    <t>ПРИЛОЖЕНИЕ 3. Таблицы 3.1-3.9</t>
  </si>
  <si>
    <t>Закрытые коллективы по жанровым категориям (кол-во коллективов)</t>
  </si>
  <si>
    <t>Закрытые коллективы по жанровым категориям (кол-во участников)</t>
  </si>
  <si>
    <t>Таблица Таблица 3.9. Инклюзивные формирования/кружки самодеятельного народного творчества (в разрезе "кол-во участников", "возрастная категория") в отчетный период</t>
  </si>
  <si>
    <t>Таблица 3.9. Инклюзивные формирования/кружки самодеятельного народного творчества (в разрезе "кол-во участников", "возрастная категория") в отчетный период</t>
  </si>
  <si>
    <t>количество аутентичных коллективов, закрытых в отчетный период</t>
  </si>
  <si>
    <t>количество участников аутентичных коллективов, закрытых в отчетный период</t>
  </si>
  <si>
    <t>количество участников аутентичных коллективов, действующих на конец отчетного периода</t>
  </si>
  <si>
    <t>количество аутентичных коллективов, действующих на конец отчетного периода</t>
  </si>
  <si>
    <t>Количество национальных коллективов в МО</t>
  </si>
  <si>
    <t>Количество закрытых аутентичных коллективов на конец отчетного периода</t>
  </si>
  <si>
    <t>Количество закрытых национальных коллективов на конец отчетного периода</t>
  </si>
  <si>
    <t>Таблица 5.4. Сведения о наличии в МО аутентичных и национальных коллективов*</t>
  </si>
  <si>
    <t>количество национальных коллективов, закрытых в отчетный период</t>
  </si>
  <si>
    <t>количество участников национальных коллективов, закрытых в отчетный период</t>
  </si>
  <si>
    <t>количество национальных коллективов, действующих на конец отчетного периода</t>
  </si>
  <si>
    <t>количество участников национальных коллективов, действующих на конец отчетного периода</t>
  </si>
  <si>
    <t>Таблица 3.1. Количество народных, заслуженных КФ и участников в них в отчетный период</t>
  </si>
  <si>
    <t>Коллективы, действующие в течение отчетного периода</t>
  </si>
  <si>
    <t>Количество коллективов по жанровым категориям в течение отчетного периода</t>
  </si>
  <si>
    <t>Количество участников коллективов по жанровым категориям в течение отчетного периода</t>
  </si>
  <si>
    <t>вокальный</t>
  </si>
  <si>
    <t>хореографический</t>
  </si>
  <si>
    <t>театральный</t>
  </si>
  <si>
    <t>Таблица 3.2 Показатели (участники)</t>
  </si>
  <si>
    <t>Таблица 3.2 Показатели (коллективы)</t>
  </si>
  <si>
    <t>Таблица 3.2 Показатели (инклюзивные коллективы)</t>
  </si>
  <si>
    <t>Кол-во участников всего</t>
  </si>
  <si>
    <t>Количество коллективов по жанрам</t>
  </si>
  <si>
    <t>Участник проекта "Пушкинская карта"</t>
  </si>
  <si>
    <t>количество КДУ-участников проекта "Пушкинская карта"</t>
  </si>
  <si>
    <t>Таблица 5.1 Общество и власть</t>
  </si>
  <si>
    <t>Таблица 7.2 Результаты проектов</t>
  </si>
  <si>
    <t>Таблица 7.3 Финансирование</t>
  </si>
  <si>
    <t xml:space="preserve">** В случае если один и тот же коллектив в одном и том же конкурсе занял несколько призовых мест, вносите каждую победу в отдельную строку </t>
  </si>
  <si>
    <t>Примечания (заполняется по необходимости пояснения/желанию заполняющего</t>
  </si>
  <si>
    <t>Народное исполнительство. Словесные жанры.</t>
  </si>
  <si>
    <t>Обрядовые комплексы и праздники. Календарные праздники и обряды.</t>
  </si>
  <si>
    <t>Обрядовые наигрыши</t>
  </si>
  <si>
    <t>Техники и технологии, связанные с традиционным народным костюмом</t>
  </si>
  <si>
    <t>Техники и технологии, связанные с традиционными ремеслами</t>
  </si>
  <si>
    <t>Другое</t>
  </si>
  <si>
    <t>https://mk.permkrai.ru/dokumenty/69959/</t>
  </si>
  <si>
    <t>худ.обработка дерева и других растительных материалов</t>
  </si>
  <si>
    <t>худ. обработка металлов</t>
  </si>
  <si>
    <t>худ. обработка камня</t>
  </si>
  <si>
    <t>худ. ручное кружево</t>
  </si>
  <si>
    <t>худ. ручное ткачество</t>
  </si>
  <si>
    <t>худ. ручное вязание</t>
  </si>
  <si>
    <t>худ. ручное ковроткачество и ковроделие</t>
  </si>
  <si>
    <t>худ. ручная роспись, набойка тканей</t>
  </si>
  <si>
    <t>прочие виды производств изделий народных худ. промыслов</t>
  </si>
  <si>
    <t>производство худ. керамики</t>
  </si>
  <si>
    <t>производство строчевышитых изделий народных худ. промыслов</t>
  </si>
  <si>
    <t>* Мастер народного промысла - физическое лицо, которое изготавливает изделия определенного народного промысла в соответствии с его традициями. При всем уважении к рукодельницам и рукодельникам: куклы Тильда, мишки Тедди, интерьерные, портретные и прочие куклы, их изготовление, в случае если оно не соответствуют традициям народов и народностей, проживающих на территории нашей страны, не могут считаться народными промыслами, а их замечательные изготовители - мастерами народных промыслов соответственно. НО! Могут считаться рукодельницами, - это важно,  поддерживать их и контакты с ними нужно, но данную информацию в таблицу указывать не надо. Только мастеров народных промыслов!</t>
  </si>
  <si>
    <t>https://docs.cntd.ru/document/565359954</t>
  </si>
  <si>
    <t xml:space="preserve">*** Список народных мастеров ПК размещен на ресурсе Министерства культуры ПК: </t>
  </si>
  <si>
    <t>**** ОКНХП — Общероссийский классификатор народных художественных промыслов:</t>
  </si>
  <si>
    <t>Таблица 1.5. Сведения о клубных формированиях/кружках, любительских объединениях (в течение отчетного периода)</t>
  </si>
  <si>
    <t>Таблица 5.4. Сведения о наличии в МО аутентичных и национальных коллективов* на конец отчетного периода</t>
  </si>
  <si>
    <t>в результате этнографических экпедиций ПГГПУ в с.Русский Сарс были собраны сказки и истории сказитильницы Е.Н.Трясциной. Сказочное наследие Е.Н. Трясциной зафиксировано на аудио и видеоносители; издана книга ее сказок</t>
  </si>
  <si>
    <t>Схема А. ОРГАНИЗАЦИОННАЯ СТРУКТУРА СЕТИ КДУ МО (на конец отчетного периода)</t>
  </si>
  <si>
    <t>Схема А. Организационная структура сети КДУ МО</t>
  </si>
  <si>
    <t>Министерство культуры ПК</t>
  </si>
  <si>
    <t>Таблица 3.1. Количество народных, заслуженных КФ и участников в них</t>
  </si>
  <si>
    <t>Если учреждение, в котором функционировал закрытый коллектив, также было закрыто, не указывайте учреждение, заполняйте данные, начиная с названия коллектива.</t>
  </si>
  <si>
    <t xml:space="preserve">Таблица 4.8. Сведения о наиболее значимых оффлайн (очных) мероприятиях, проведенных КДУ МО, по направлениям в течение отчетного периода (не более 2 по каждому направлению из выпадающего списка гр.298) </t>
  </si>
  <si>
    <t>Пермский муниципальный округ</t>
  </si>
  <si>
    <t>ГКБУК "Центр реализации проектов в сфере культуры"</t>
  </si>
  <si>
    <t>Удаление строк невозможно при включеной защите, поэтому предпочтительнее вставлять их ровно столько сколько необходимо. При необходимости удалить ненужные строки, необходимо снять защиту на вкладке "Рецензирование" (верхняя панель инструментов) и нажать "Снять защиту". Просим не производить подобных операций с таблицами целиком и столбцами!!! Если данных для таблицы нет - оставляйте ее пустой, но не удаляйте. Это может безвозвратно изменить данные в формулах и пользоваться таблицей будет невозможно. После того, как вы удалили ненужные строки, верните защиту на вкладке "Рецензирование", "Защитить лист", не назначая пароля.</t>
  </si>
  <si>
    <t>По окончании работы с файлом, не забудьте присвоить ему имя по форме: 2022_ИАО_ПРИЛОЖЕНИЯ_Наименование МО. Отправьте файл на адрес smirnova@permdnt.ru</t>
  </si>
  <si>
    <t>* Обратите, пожалуйста, внимание на то, что следует вносить информацию исключительно о ПОБЕДАХ. Участие, которое НЕ завершилось победой в конкурсе, хотя и сопроводилось выдачей диплома об участии - это безусловно хорошо, но в данную таблицу его вносить не следует. ВНЕСИТЕ НЕ БОЛЛЕ 30 ПОБЕД - НАИБОЛЕЕ ЗНАЧИМЫХ</t>
  </si>
  <si>
    <t>сайты, веб-страницы</t>
  </si>
  <si>
    <t>Таблица 4.11. Сведения о наиболее значимых онлайн мероприятиях, проведенных КДУ МО в течение отчетного периода (не более 10 в сумме от всех КДУ МО)</t>
  </si>
  <si>
    <t>Отдел культуры, физической культуры и спорта управления социального развития администрации Сивинского муниципального округа Пермского края</t>
  </si>
  <si>
    <t>Кузнецова Ирина Сергеевна</t>
  </si>
  <si>
    <t>Заведующий отделом культуры, физической культуры и спорта управления социального развития администрации Сивинского муниципального округа Пермского края</t>
  </si>
  <si>
    <t>Пермский край, 617240 село Сива, ул.Ленина, 66</t>
  </si>
  <si>
    <t xml:space="preserve">siva-kult@mail.ru </t>
  </si>
  <si>
    <t>8(34277)2-11-59</t>
  </si>
  <si>
    <t>330160087</t>
  </si>
  <si>
    <t>Муниципальное учреждение "Сивинский центр культуры и досуга"</t>
  </si>
  <si>
    <t>Управление социального развития администрации Сивинского муниципального округа Пермского края</t>
  </si>
  <si>
    <t>Новоселова Елена Леонидовна</t>
  </si>
  <si>
    <t>директор</t>
  </si>
  <si>
    <t>617240, Пермский край, район Сивинский, село Сива, улица Советская, дом 4</t>
  </si>
  <si>
    <t>8(34277)2-95-77</t>
  </si>
  <si>
    <t>sivardk@mail.ru</t>
  </si>
  <si>
    <t>330160111</t>
  </si>
  <si>
    <t>Структурное подразделение "Бубинский дом культуры"</t>
  </si>
  <si>
    <t>режиссер массовых представлений</t>
  </si>
  <si>
    <t>617246, Пермский край, район Сивинский, село Буб, ул.Бубинская, 19</t>
  </si>
  <si>
    <t>8(34277)2-27-15</t>
  </si>
  <si>
    <t xml:space="preserve">bubklub@mail.ru </t>
  </si>
  <si>
    <t>330160170</t>
  </si>
  <si>
    <t>Структурное подразделение "Усть-Бубинский сельский клуб"</t>
  </si>
  <si>
    <t>Корепанова Анастасия Павловна</t>
  </si>
  <si>
    <t>617261, Пермский край, район Сивинский, село Усть-Буб, ул.Красногвардейская, д.10</t>
  </si>
  <si>
    <t>korepanova89@internet.ru</t>
  </si>
  <si>
    <t>330160173</t>
  </si>
  <si>
    <t>Структурное подразделение "Кониплотнический дом культуры"</t>
  </si>
  <si>
    <t>Вожакова Наталья Титовна</t>
  </si>
  <si>
    <t>617248, Пермский край, район Сивинский, д.Большое Самылово, ул.Молодежная, 6</t>
  </si>
  <si>
    <t>617248, Пермский край, район Сивинский, д.Большое Самылово, ул.Советская, д.4, кв. 6</t>
  </si>
  <si>
    <t>8(952)6632042</t>
  </si>
  <si>
    <t>natalvozhakova65@gmail.com</t>
  </si>
  <si>
    <t>330160154</t>
  </si>
  <si>
    <t>Структурное подразделение "Малосивинский дом культуры"</t>
  </si>
  <si>
    <t>617251, Пермский край, район Сивинский, село Шулынды, улица Ленина, дом 16</t>
  </si>
  <si>
    <t>8(34277)2-24-45</t>
  </si>
  <si>
    <t>dkmsiva@mail.ru</t>
  </si>
  <si>
    <t>330160150</t>
  </si>
  <si>
    <t>Структурное подразделение "Кизьвенский дом культуры"</t>
  </si>
  <si>
    <t>Чудинова Марина Геннадьевна</t>
  </si>
  <si>
    <t>617262, Пермский край, район Сивинский, село Кизьва, улица Ленина, дом 22</t>
  </si>
  <si>
    <t>super.gfksx65@yandex.ru</t>
  </si>
  <si>
    <t>330160179</t>
  </si>
  <si>
    <t>Структурное подразделение "Савичевский сельский клуб"</t>
  </si>
  <si>
    <t>Кабанова Татьяна Анатольевна</t>
  </si>
  <si>
    <t>617240, Пермский край, район Сивинский, деревня Савичи, улица Техническая, дом 90</t>
  </si>
  <si>
    <t>tatkabanova@yandex.ru</t>
  </si>
  <si>
    <t>330160164</t>
  </si>
  <si>
    <t>Структурное подразделение "Первомайский сельский клуб"</t>
  </si>
  <si>
    <t>Александрова Екатерина Александровна</t>
  </si>
  <si>
    <t>617248, Пермский край, район Сивинский, поселок Первомайский, улица Комсомольская, дом 10</t>
  </si>
  <si>
    <t>8(952)3283740</t>
  </si>
  <si>
    <t>yekaterina-aleksandrova-68@mail.ru</t>
  </si>
  <si>
    <t>330160109</t>
  </si>
  <si>
    <t>Структурное подразделение "Северокоммунарский культурно-досуговый центр"</t>
  </si>
  <si>
    <t>Фадеева Ольга Владимировна</t>
  </si>
  <si>
    <t>617252, Пермский край, район Сивинский, поселок Северный Коммунар, улица Советская, дом 3</t>
  </si>
  <si>
    <t>8(34277)2-35-41</t>
  </si>
  <si>
    <t xml:space="preserve">olgafadeeva1970@mail.ru </t>
  </si>
  <si>
    <t>330160104</t>
  </si>
  <si>
    <t>Структурное подразделение "Екатерининский дом культуры"</t>
  </si>
  <si>
    <t>Панова Любовь Владимировна</t>
  </si>
  <si>
    <t>617250, Пермский край, район Сивинский, село Екатерининское, улица Советская, дом 4-1</t>
  </si>
  <si>
    <t>8(34277)2-44-38</t>
  </si>
  <si>
    <t>dk.ekat@mail.ru</t>
  </si>
  <si>
    <t>330160117</t>
  </si>
  <si>
    <t>Структурное подразделение "Лебедский сельский клуб"</t>
  </si>
  <si>
    <t>617245, Пермский край, район Сивинский, поселок Юбилейный, улица Парковая, дом 4</t>
  </si>
  <si>
    <t>8(34277)2-43-17</t>
  </si>
  <si>
    <t>svetlana.ba8ushkina@yandex.ru</t>
  </si>
  <si>
    <t>https://vk.com/sivardk</t>
  </si>
  <si>
    <t>https://ok.ru/musivinsky</t>
  </si>
  <si>
    <t>Черемных Ирина Алексеевна</t>
  </si>
  <si>
    <t>Филимонова Елена Федоровна</t>
  </si>
  <si>
    <t>Токарева Татьяна Ивановна</t>
  </si>
  <si>
    <t>330160125</t>
  </si>
  <si>
    <t>Структурное подразделение "Серафимовский сельский клуб"</t>
  </si>
  <si>
    <t>"Народный коллектив" ансамбль русской песни "Раздолье"</t>
  </si>
  <si>
    <t>"Народный коллектив" ансамбль русской песни "Росинки"</t>
  </si>
  <si>
    <t>"Народный коллектив" хор "Ветеран"</t>
  </si>
  <si>
    <t>Вокально-эстрадная студия "Парнас"</t>
  </si>
  <si>
    <t>Вокальная группа "Ностальгия"</t>
  </si>
  <si>
    <t>Вокальная студия</t>
  </si>
  <si>
    <t>Театрально-музыкальная студия</t>
  </si>
  <si>
    <t>Танцевальный коллектив "Стэп"</t>
  </si>
  <si>
    <t>Танцевальный коллектив "Дуэт"</t>
  </si>
  <si>
    <t>Танцевальный коллектив "Ритмикс"</t>
  </si>
  <si>
    <t>Танцевальный коллектив "Восторг"</t>
  </si>
  <si>
    <t>Танцевальный коллектив "Вдохновение"</t>
  </si>
  <si>
    <t>Танцевальный коллектив "Ритм"</t>
  </si>
  <si>
    <t>Кружок ДПТ "Калейдоскоп фантазий"</t>
  </si>
  <si>
    <t>Кружок ДПТ "Чудеса в подарок"</t>
  </si>
  <si>
    <t>Киностудия "Стоп-кадр"</t>
  </si>
  <si>
    <t>Спортивный клуб "Активные девчата"</t>
  </si>
  <si>
    <t>Клуб волонтеров</t>
  </si>
  <si>
    <t>Любительское объединение "В кругу друзей"</t>
  </si>
  <si>
    <t>Любительское объединение "Ремонт и обновление одежды""</t>
  </si>
  <si>
    <t>Клуб инвалидов "Вместе мы будем сильней"</t>
  </si>
  <si>
    <t>Клуб "Здоровье"</t>
  </si>
  <si>
    <t>Семейный клуб "Йога"</t>
  </si>
  <si>
    <t>Клуб любителей скандинавской ходьбы "Подружки"</t>
  </si>
  <si>
    <t xml:space="preserve">sivardk@mail.ru </t>
  </si>
  <si>
    <t>Танцевальный коллектив "Искорки"</t>
  </si>
  <si>
    <t>Вяткина Анна Александровна</t>
  </si>
  <si>
    <t>8(34277)2-15-08</t>
  </si>
  <si>
    <t>sivardk@mai.ru</t>
  </si>
  <si>
    <t>Елькин Алексей Викторович</t>
  </si>
  <si>
    <t>8(34277)2-14-07</t>
  </si>
  <si>
    <t>Вожакова Ярославна Николаевна</t>
  </si>
  <si>
    <t>Фролова Анастасия Евгеньевна</t>
  </si>
  <si>
    <t>Коровина Елена Леонидовна</t>
  </si>
  <si>
    <t>Киселева Анастасия Михайловна</t>
  </si>
  <si>
    <t>Сайранова Наталья Варламовна</t>
  </si>
  <si>
    <t>Черемных Снежанна Павловна</t>
  </si>
  <si>
    <t>Мехоношина Ольга Сергеевна</t>
  </si>
  <si>
    <t>Томилова Ольга Григорьевна</t>
  </si>
  <si>
    <t>Гачегова Анастасия Николаевна</t>
  </si>
  <si>
    <t>Шадрина Людмила Ивановна</t>
  </si>
  <si>
    <t>Васева Валентина Афонасьевна</t>
  </si>
  <si>
    <t>"Народный коллектив" фольклорно-этнографический ансамбль "Родные напевы"</t>
  </si>
  <si>
    <t>Ансамбль коми-пермяков "Гажа-горт"</t>
  </si>
  <si>
    <t>Театральный кружок "Теремок"</t>
  </si>
  <si>
    <t>Сатирический клуб "Куръез"</t>
  </si>
  <si>
    <t>Танцевальная группа "Авангард"</t>
  </si>
  <si>
    <t>Детско-юношеский клуб "Позитив"</t>
  </si>
  <si>
    <t>Клуб семейной культуры "За руку с семьей"</t>
  </si>
  <si>
    <t>Клуб "Встреча"</t>
  </si>
  <si>
    <t>Кузнецова Елена Ивановна</t>
  </si>
  <si>
    <t>bubklub@mail.ru</t>
  </si>
  <si>
    <t>Туркина Наталья Альбертовна</t>
  </si>
  <si>
    <t xml:space="preserve"> Кузнецова Елена Ивановна</t>
  </si>
  <si>
    <t>Добровольческое объединение "Волонтер"</t>
  </si>
  <si>
    <t>Новикова Светлана Ивановна</t>
  </si>
  <si>
    <t>Клуб "Земляки"</t>
  </si>
  <si>
    <t>Кружок самодеятельности "Капитошки"</t>
  </si>
  <si>
    <t>Кружок художественной гимнастики "Ритм"</t>
  </si>
  <si>
    <t>Ансамбль народной песни "Ивушки"</t>
  </si>
  <si>
    <t>Ансамбль "Золотая осень"</t>
  </si>
  <si>
    <t>Танцевально-спортивный клуб "Эдельвейс"</t>
  </si>
  <si>
    <t>natalvozhakova65gmail.com</t>
  </si>
  <si>
    <t>Чадова Валентина Сергеевна</t>
  </si>
  <si>
    <t>Мелехина Мария Прокопьевна</t>
  </si>
  <si>
    <t>Поносова Татьяна Ивановна</t>
  </si>
  <si>
    <t>Ансамбль русской песни "Уралочка"</t>
  </si>
  <si>
    <t>Дребезгина Надежда Зотеевна</t>
  </si>
  <si>
    <t>Кружок прикладного творчества "Фантазия"</t>
  </si>
  <si>
    <t>Гроза Екатерина Максимовна</t>
  </si>
  <si>
    <t>Клуб любителей скандинавской ходьбы "Здоровье"</t>
  </si>
  <si>
    <t>Клуб "Сударушка"</t>
  </si>
  <si>
    <t>Кузнецова Людмила Павловна</t>
  </si>
  <si>
    <t>8(34277)2-24-44</t>
  </si>
  <si>
    <t>Клуб волонтеров "Радуга"</t>
  </si>
  <si>
    <t>Изо-студия"Страна-ИЗО"</t>
  </si>
  <si>
    <t>ФадееваФаина Федоровна</t>
  </si>
  <si>
    <t>Театральный кружок "Буффонда"</t>
  </si>
  <si>
    <t>Горбунова Ольга Владимировна</t>
  </si>
  <si>
    <t>Танцевальный коллектив "Dance and you"</t>
  </si>
  <si>
    <t>Филимонова Варвара Сергеевна</t>
  </si>
  <si>
    <t>Вокальный кружок "Калейдоскоп"</t>
  </si>
  <si>
    <t>Танцевальный коллектив</t>
  </si>
  <si>
    <t>Бударина Анастасия Евгеньевна</t>
  </si>
  <si>
    <t>Легоконструирование "LEGO-мастер"</t>
  </si>
  <si>
    <t>Ансамбль русской песни "Сударушка"</t>
  </si>
  <si>
    <t>Клуб "Завалинка"</t>
  </si>
  <si>
    <t>Клуб "Затейник"</t>
  </si>
  <si>
    <t>Ансамбль русской песни "Русская песня"</t>
  </si>
  <si>
    <t>tatkabanowa@yandex.ru</t>
  </si>
  <si>
    <t>Танцевальный коллектив "Кумушки"</t>
  </si>
  <si>
    <t>Театральный коллектив "Каламбур"</t>
  </si>
  <si>
    <t>Клуб "Карусель затей"</t>
  </si>
  <si>
    <t>Клуб волонтеров "Надежда"</t>
  </si>
  <si>
    <t>Старкова Елена Алексеевна</t>
  </si>
  <si>
    <t>ансамбль русской песни "Вечора"</t>
  </si>
  <si>
    <t>Харина Марина Александровна</t>
  </si>
  <si>
    <t>8(34277)2-25-60</t>
  </si>
  <si>
    <t>Танцевальный коллектив "Акварель"</t>
  </si>
  <si>
    <t>Танцевальная группа "Импульс"</t>
  </si>
  <si>
    <t>Кружок ДПТ "Город мастеров"</t>
  </si>
  <si>
    <t>Вакарчук Любовь Георгиевна</t>
  </si>
  <si>
    <t>Танцевальный коллектив "Бравый каблучок"</t>
  </si>
  <si>
    <t>Кружок ДПТ "Творчество руками"</t>
  </si>
  <si>
    <t>Кружок ИЗО "Перспектива"</t>
  </si>
  <si>
    <t>Театральный кружок "У Лукоморья"</t>
  </si>
  <si>
    <t>Ансамбль русской песни "Россияночки"</t>
  </si>
  <si>
    <t>Габова Екатерина Федоровна</t>
  </si>
  <si>
    <t>Группа "Здоровье"</t>
  </si>
  <si>
    <t>Левадная Анастасия Александровна</t>
  </si>
  <si>
    <t>Вокальная детская группа "Капелька"</t>
  </si>
  <si>
    <t>Творческий кружок "Очумелые ручки"</t>
  </si>
  <si>
    <t>Танцевальная группа "Калинка"</t>
  </si>
  <si>
    <t>Театральный кружок "Зеркало"</t>
  </si>
  <si>
    <t>Ансамбль народной песни "Рябинушки"</t>
  </si>
  <si>
    <t>Ширкова Наталья В</t>
  </si>
  <si>
    <t>svetlana.ba8uchkina@yandex.ru</t>
  </si>
  <si>
    <t>Вокальный ансамбль "Девчата"</t>
  </si>
  <si>
    <t>Вокальная группа "Капелька"</t>
  </si>
  <si>
    <t>Паращенко Нина Юрьевна</t>
  </si>
  <si>
    <t>Клуб выходного дня "Затея"</t>
  </si>
  <si>
    <t>Творческая студия "Солнышко"</t>
  </si>
  <si>
    <t>Саначева Валентина Федоровна</t>
  </si>
  <si>
    <t>olga-fadeeva1970@mail.ru</t>
  </si>
  <si>
    <t>ВИА "ФСК"</t>
  </si>
  <si>
    <t>Некрасов Сергей Петрович</t>
  </si>
  <si>
    <t>Вокальная группа "Сонет"</t>
  </si>
  <si>
    <t>Творческая мастерская</t>
  </si>
  <si>
    <t>Театральный кружок</t>
  </si>
  <si>
    <t>Швейный кружок "Кройка и шитье"</t>
  </si>
  <si>
    <t>Михалева Елена Валентиновна</t>
  </si>
  <si>
    <t>Любительское объединение "Надежда"</t>
  </si>
  <si>
    <t>Танцевальный кружок "Микс Дэнс"</t>
  </si>
  <si>
    <t>Конькова Анна Семеновна</t>
  </si>
  <si>
    <t>Козлова Лидия Г</t>
  </si>
  <si>
    <t>Сива в объективе</t>
  </si>
  <si>
    <t>ГКБУК "Центр по реализации проектов в сфере культуры"</t>
  </si>
  <si>
    <t>Мастер-классы по фотографии, по видеосъемке, по видеомонтажу, День блогера, создание видеосюжетов "Интересные люди", вечер-портрет в территориях Сивинского округа</t>
  </si>
  <si>
    <t>IV открытый конкурс романса "Однозвучно гремит колокольчик"</t>
  </si>
  <si>
    <t>Конкурсные выступления уачстников по направлениям: "вокальное, инструментальное творчество", "Мелодекламация", творческое общение поэтов, мастер-классы по вокалу, мелодекламации, по инструментальной музыке, изготовлению сувениров (салонных предметов), встреча с фольклорным коллективом-исполнителем бытовых романсов, экскурсии по туристическому маршруту, музею, конференция "Романс: прошлое и настоящее", онлайн-фоточеллендж, "Просветительский блокнот"</t>
  </si>
  <si>
    <t>Вместе мы будем сильней</t>
  </si>
  <si>
    <t>Администрация Сивинского муниципального округа</t>
  </si>
  <si>
    <t>Создание условий для организации информационной, просветительской, культурно-досуговой работы с инвалидами и маломобильными группами населения Сивинского округа (культурно-досуговые мероприятия, издание печатной продукции по просвещению инвалидов, установлены визуальные тактильные средства информации, проведен фестиваль "Вместе мы сила")</t>
  </si>
  <si>
    <t>Межмуниципальный фольклорно-этнографический фестиваль "Родные напевы"</t>
  </si>
  <si>
    <t>Выступление фольклорных коллективов, конференция фольклористов Пермского края, летний кинотеатр, силовой турнир, встреча фольклорных коллективов, конкурс косарей, старинная игра "Лапта", арт-объекты "Чудеса природы", выступления народно-песенных и инструментальных коллективов, квест-игра, традиционные обряды, игры, хороводы у воды</t>
  </si>
  <si>
    <t>Праздник пруда</t>
  </si>
  <si>
    <t xml:space="preserve">Проведен Праздник пруда в п. Северный Коммунар: Чествование семей «Пруд  - хранитель ключей  семейного счастья»
«Водные баталии»: шуточные игры, конкурсы, состязания команд и всех желающих
«Конкурс рыбаков»
Мастер-класс «Бабьи мостки»
«Выставка кулинарных изделий из рыбы»
Постановка «Легенды фабричного пруда»
</t>
  </si>
  <si>
    <t>учреждение культуры</t>
  </si>
  <si>
    <t xml:space="preserve">ГКБУК ПДНТ "Губерния" </t>
  </si>
  <si>
    <t>IV открытый конкурс романса "Однозвучно гремит колокольчик", межмуниципальный фольклорно-этнографический фестиваль "Родные напевы", краевой форум работников культуры, презентация проектов "59 фестивалей 59 региона" на Пермской ярмарке, семинар по нематериальному культурному наследию</t>
  </si>
  <si>
    <t>ГБПОУ "Пермский музыкальный колледж"</t>
  </si>
  <si>
    <t>помощь в проведении мероприятия</t>
  </si>
  <si>
    <t xml:space="preserve">творческий обмен, информационная поддержка, помощь в проведении мероприятий, реализация проектов и очень многое другое!!! </t>
  </si>
  <si>
    <t>IV открытый конкурс романса "Однозвучно гремит колокольчик" (мастер-классы, члены жюри)</t>
  </si>
  <si>
    <t>ГБУК "Пермская художественная галерея"</t>
  </si>
  <si>
    <t>разрешение на использование фотографии картины Сверчкова на сувенирной продукции</t>
  </si>
  <si>
    <t xml:space="preserve">IV открытый конкурс романса "Однозвучно гремит колокольчик" </t>
  </si>
  <si>
    <t>МТУ № 2 Минсоцразвития Пермского края</t>
  </si>
  <si>
    <t>совместное проведение мероприятий</t>
  </si>
  <si>
    <t>Конкурс "Лучшая многодетная семья", мероприятия для пожилых  людей</t>
  </si>
  <si>
    <t>МБУ ДО "Сивинская ДМШ"</t>
  </si>
  <si>
    <t>творческий обмен, информационная поддержка, помощь в проведении мероприятий</t>
  </si>
  <si>
    <t>IV открытый конкурс романса "Однозвучно гремит колокольчик"; фестиваль "Родные напевы"; праздник "Сивинский край, пой, твори, играй!"; реализация многих проектов и мероприятий (по совместному соглашению)</t>
  </si>
  <si>
    <t>учреждение дополнительного образования</t>
  </si>
  <si>
    <t>совместное проведение мероприятий, информационная поддержка, помощь в проведении мероприятий</t>
  </si>
  <si>
    <t>МБУ ДО Сивинский ДТ (спортивный центр)</t>
  </si>
  <si>
    <t>Муниципальный фестиваль культуры и спорта людей с ОВЗ "Вместе мы - сила", фестиваль "Родные напевы"</t>
  </si>
  <si>
    <t>МУК Сивинский музей</t>
  </si>
  <si>
    <t>Фестиваль поэтического творчества "Строкой своей я душу отогрею", конкурс романса "Однозвучно гремит колокольчик", фестиваль"Родные напевы", ночь музеев, фестиваль "Сива Стёкольное"</t>
  </si>
  <si>
    <t>Образовательные организации Сивинского МО</t>
  </si>
  <si>
    <t>волонтерство, совместное проведение мероприятий</t>
  </si>
  <si>
    <t>Администрация округа</t>
  </si>
  <si>
    <t>органы местного самоуправления</t>
  </si>
  <si>
    <t>помощь в подготовке мероприятий, совместное проведение мероприятий</t>
  </si>
  <si>
    <t>Совет ветеранов</t>
  </si>
  <si>
    <t>общественная организация</t>
  </si>
  <si>
    <t>церемония "События года", проектные мероприятия</t>
  </si>
  <si>
    <t>Праздник "На родной земле живем мы с детства", поздравление с 50-летием совместной жизни семейных пар, вручение медалей</t>
  </si>
  <si>
    <t>ООО "Колхоз им. Ленина"</t>
  </si>
  <si>
    <t>коммерческие</t>
  </si>
  <si>
    <t>спонсорская помощь</t>
  </si>
  <si>
    <t>Масленица,  фестиваль "Родные напевы", юбилей ансамбля "Гажа горт"</t>
  </si>
  <si>
    <t>МБУК ЦНТиКПР с.Частые</t>
  </si>
  <si>
    <t>Фестиваль "Сива Стёкольное",IV открытый конкурс романса "Однозвучно гремит колокольчик"</t>
  </si>
  <si>
    <t>помощь в проведении мероприятий, информационная поддержка</t>
  </si>
  <si>
    <t>ООО "Сергинское"</t>
  </si>
  <si>
    <t>Конкурс романса "Однозвучно гремит колокольчик", участие арп "Раздолье" в международных конкурсах и фестивалях</t>
  </si>
  <si>
    <t>617240, Пермский край, село Сива, ул.Комсомольская,</t>
  </si>
  <si>
    <t>печатные периодические издания</t>
  </si>
  <si>
    <t>2 раза в год</t>
  </si>
  <si>
    <t>бесплатно</t>
  </si>
  <si>
    <t>культобзор мероприятий за 2021 год, День защиты детей</t>
  </si>
  <si>
    <t>Газета "Вести культуры"</t>
  </si>
  <si>
    <t>617240, Пермский край, село Сива, ул.Советская, 4</t>
  </si>
  <si>
    <t>статьи, поздравления</t>
  </si>
  <si>
    <t>4 (1 раз в квартал)</t>
  </si>
  <si>
    <t>Летние детские площадки, успехи и достижения в различных конкурсах, проекты, поздравления, итоги работы</t>
  </si>
  <si>
    <t>617240, Пермский край, село Сива, ул.</t>
  </si>
  <si>
    <t>интернет-ресурсы</t>
  </si>
  <si>
    <t>афиши, объявления, релизы</t>
  </si>
  <si>
    <t xml:space="preserve">617240, Пермский край, село Сива, ул.Ленина, </t>
  </si>
  <si>
    <t>Муниципальные фестивали и мероприятия, реализация проектов,  церемония "События года"</t>
  </si>
  <si>
    <t>IV открытый конкурс романса "Однозвучно гремит колокольчик", межмуниципальный фольклорно-этнографический фестиваль "Родные напевы", Праздник пруда и др.</t>
  </si>
  <si>
    <t>617240, Пермский край, село Сива, ул.Пушкина, 27</t>
  </si>
  <si>
    <t>ГКБУК ПДНТ "Губерния"</t>
  </si>
  <si>
    <t>г.Пермь, ул.Советской Армии, 4</t>
  </si>
  <si>
    <t>статьи, релизы, афиши</t>
  </si>
  <si>
    <t>Радио "Импульс FM"</t>
  </si>
  <si>
    <t>реклама, объявления,</t>
  </si>
  <si>
    <t>IV открытый конкурс романса "Однозвучно гремит колокольчик", межмуниципальный фольклорно-этнографический фестиваль "Родные напевы", многие муниципальные мероприятия</t>
  </si>
  <si>
    <t>IV открытый конкурс романса "Однозвучно гремит колокольчик", межмуниципальный фольклорно-этнографический фестиваль "Родные напевы"</t>
  </si>
  <si>
    <t>Муниципальная газета "На родной земле"</t>
  </si>
  <si>
    <t>Онлайн-проект "Интересные люди"</t>
  </si>
  <si>
    <t>конкурс видеосюжетов</t>
  </si>
  <si>
    <t>в течение года</t>
  </si>
  <si>
    <t>Сельские территории Сивинского МО</t>
  </si>
  <si>
    <r>
      <t>Фестиваль-конкурс детского и юношеского творчества «За юными – Россия»</t>
    </r>
    <r>
      <rPr>
        <b/>
        <i/>
        <sz val="12"/>
        <color rgb="FF000000"/>
        <rFont val="Times New Roman"/>
        <family val="1"/>
        <charset val="204"/>
      </rPr>
      <t xml:space="preserve"> </t>
    </r>
  </si>
  <si>
    <t>Фестиваль</t>
  </si>
  <si>
    <t>МУ Сивинский ЦКД</t>
  </si>
  <si>
    <t>Конкурс исполнителей эстрадной песни «Мелодии весны»</t>
  </si>
  <si>
    <t>Конкурс</t>
  </si>
  <si>
    <t>Конкурс исполнителей народной песни «Поет село родное»</t>
  </si>
  <si>
    <t xml:space="preserve">Митинг «Память хранят живые», посвященный  77 годовщине Великой Победы в ВОВ </t>
  </si>
  <si>
    <t>Митинг</t>
  </si>
  <si>
    <t>МУ Сивинский ЦКД и структурные подразделения</t>
  </si>
  <si>
    <t>Шоу-программа "Ну-ка, все вместе!"</t>
  </si>
  <si>
    <t>конкурс</t>
  </si>
  <si>
    <t xml:space="preserve">апрель </t>
  </si>
  <si>
    <t>23 февраля</t>
  </si>
  <si>
    <t xml:space="preserve">19 марта </t>
  </si>
  <si>
    <t xml:space="preserve">23 апреля </t>
  </si>
  <si>
    <t xml:space="preserve">9 мая </t>
  </si>
  <si>
    <t>Благотворительный концерт в поддержку военнослужащих СВО</t>
  </si>
  <si>
    <t>12 июня</t>
  </si>
  <si>
    <t>Фестиваль "Сива Стёкольное"</t>
  </si>
  <si>
    <t>1 июля</t>
  </si>
  <si>
    <t>парк с.Сива</t>
  </si>
  <si>
    <t>с.Буб</t>
  </si>
  <si>
    <t xml:space="preserve">8 июля </t>
  </si>
  <si>
    <t>праздник</t>
  </si>
  <si>
    <t>15 июля</t>
  </si>
  <si>
    <t>п.Северный Коммунар</t>
  </si>
  <si>
    <t>Праздник "Августовские спасы"</t>
  </si>
  <si>
    <t>август</t>
  </si>
  <si>
    <t>с.Екатерининское</t>
  </si>
  <si>
    <t>V открытый конкурс романса «Однозвучно гремит колокольчик»</t>
  </si>
  <si>
    <t xml:space="preserve">28 октября </t>
  </si>
  <si>
    <t>Юбилейный концерт хора "Ветеран" (35 лет)</t>
  </si>
  <si>
    <t>ноябрь</t>
  </si>
  <si>
    <t>Юбилейный концерт фольклорно-этнографического ансамбля "Родные напевы"</t>
  </si>
  <si>
    <t>СП Бубинский ДК</t>
  </si>
  <si>
    <t>Традиционный детский музыкальный конкурс    «Звездный дождь»</t>
  </si>
  <si>
    <t>Фестиваль культуры и спорта людей с ограниченными возможностями «Вместе мы – сила»</t>
  </si>
  <si>
    <t>25 ноября</t>
  </si>
  <si>
    <t xml:space="preserve">1-я декада декабря </t>
  </si>
  <si>
    <t>Концерт "Невозможное возможно"</t>
  </si>
  <si>
    <t>Концерт</t>
  </si>
  <si>
    <t xml:space="preserve">3-я декада декабря </t>
  </si>
  <si>
    <t>заведующий культурно-досуговым отделом</t>
  </si>
  <si>
    <t>методист по культурно-досуговой деятельности</t>
  </si>
  <si>
    <t>не соответствует требованиям пожарной, антитеррористической безопасности, недоступен для посещения инвалидами и ММГ, ветхое состояние кровли, центрального входа, оконных блоков, несоответствие требованиям системы отопления и водопровода</t>
  </si>
  <si>
    <t>с.Сива</t>
  </si>
  <si>
    <t>Лауреат 1 степени</t>
  </si>
  <si>
    <t>г. Симферопаль (онлайн)</t>
  </si>
  <si>
    <t xml:space="preserve">Международный конкурс-фестиваль искусств «Мозаика искусств» (г. Симферополь </t>
  </si>
  <si>
    <t xml:space="preserve">г. Пермь </t>
  </si>
  <si>
    <t>Всероссийский фестиваль-конкурс "Птица счастья"</t>
  </si>
  <si>
    <t>Вожаков Илья - Лауреат 1 степени Чудинова Л.-Лауреат 2 степени Ксения Т. - Лауреат - 3 степени Антипина Л. - Лауреат 3 степени</t>
  </si>
  <si>
    <t xml:space="preserve">(онлайн) </t>
  </si>
  <si>
    <t>Международный многожанровый  конкурс "Волшебная зима"</t>
  </si>
  <si>
    <t>III Международный конкурс искусств "Интонация"</t>
  </si>
  <si>
    <t>Вожаков Илья - Лауреат 3 степени Лекомцева В. - Лауреат 3 степени</t>
  </si>
  <si>
    <t>г.Санкт-Петербург (онлайн)</t>
  </si>
  <si>
    <t xml:space="preserve">Международный конкурс "Новые таланты" </t>
  </si>
  <si>
    <t>Чудинова Л. - Лауреат 2 степени Вожаков И. - Лауреат 2 степени Тартышных К. - Лауреат 2 степени Лекомцева В. - Диплом 1 степени</t>
  </si>
  <si>
    <t>г. Сочи</t>
  </si>
  <si>
    <t xml:space="preserve">XIX Открытый международный фестиваль детского,юношеского и взрослого творчества "У самого черного моря" </t>
  </si>
  <si>
    <t xml:space="preserve">АРП "Росинки" ст. гр. -ГРАН-ПРИ мл. группа - Лауреат 2 степени Вяткина Анна - ГРАН-ПРИ  Невозина Е. - Лауреат 2 степени </t>
  </si>
  <si>
    <t>III Международный конкурс искусств "Я в искусстве"</t>
  </si>
  <si>
    <t>Лекомцева В. - Лауреат 2 степени Тартышных К. - Лауреат 2 степени Вожаков И. - Лауреат 2 степени</t>
  </si>
  <si>
    <t xml:space="preserve">Всероссийский конкурс-фестиваль творческих коллективов и исполнителей "Твой триумф" </t>
  </si>
  <si>
    <t>Васильевых А - Лауреат 2 степени Лекомцева В - Лауреат 3 степени Черткова Ю - Лауреат 3 степени</t>
  </si>
  <si>
    <t>Краевой конкурс "С Днем рожднения Пермский край"</t>
  </si>
  <si>
    <t xml:space="preserve">г.Пермь </t>
  </si>
  <si>
    <t>Краевой многожанровый конкурс - фестиваль "Камские узоры"</t>
  </si>
  <si>
    <t>Васильевых А. - Лауреат 1 степени Вожаков И. Лауреат 2 степени Тартышных К - Лауреат 3 степени</t>
  </si>
  <si>
    <t>Всероссийский конкурс "Open Championship"</t>
  </si>
  <si>
    <t>с. Сива</t>
  </si>
  <si>
    <t>Муниципальный фестиваль-конкурс детского и юношеского творчества "За юными- Россия"</t>
  </si>
  <si>
    <t>Муниципальный конкурс исполнителей народной песни "Поет село родное"</t>
  </si>
  <si>
    <t>Мл. группа - Лауреат 3 степени  Неволина А. - Лауреат 3 степени Неволина Е. - Лауреат 1 степени</t>
  </si>
  <si>
    <t xml:space="preserve">с.Сива </t>
  </si>
  <si>
    <t>Самылова В. - Диплом 2 степени Дюкова Т. Диплом 1 степени Никанович В. - Лауреат 2 степени Лузина Н. - Лауреат 3 степени Варанкин Б. - Лауреат 2 степени</t>
  </si>
  <si>
    <t xml:space="preserve">Муниципальный конкурс исполнителей эстрадной песни "Мелодии весны" </t>
  </si>
  <si>
    <t>Лекомцева В. - Лауреат- 1 степени Пономарева А. - Лауреат 2 степени Мехоношина П. - Лауреат 3 степени Черткова Ю. - Лауреат 2 степени Вожаков И. - Лауреат 1 степени</t>
  </si>
  <si>
    <t>Елькин А.В.</t>
  </si>
  <si>
    <t>п. Северный Коммунар</t>
  </si>
  <si>
    <t>7 апреля 2022 г.</t>
  </si>
  <si>
    <t>д. Савичи пансионат "Рябинка"</t>
  </si>
  <si>
    <t>31 мая 2022 г.</t>
  </si>
  <si>
    <t>село Сепыч Верещагинский МО</t>
  </si>
  <si>
    <t>20 июня 2022 г.</t>
  </si>
  <si>
    <t>село Путино Верещагинский МО</t>
  </si>
  <si>
    <t>поселок Юбилейный</t>
  </si>
  <si>
    <t>23 июня 2022 г.</t>
  </si>
  <si>
    <t>Вяткина А.А.</t>
  </si>
  <si>
    <t>Концерт "С любовью к русской песне"</t>
  </si>
  <si>
    <t>д. Савино Карагайский МО</t>
  </si>
  <si>
    <t>24 июня 2022 г.</t>
  </si>
  <si>
    <t>с. Усть-Буб</t>
  </si>
  <si>
    <t>октябрь 2022 г.</t>
  </si>
  <si>
    <t>Вожакова Я.Н</t>
  </si>
  <si>
    <t xml:space="preserve">Концерт  </t>
  </si>
  <si>
    <t>с. Екатерининское</t>
  </si>
  <si>
    <t>22 октября 2022 г.</t>
  </si>
  <si>
    <t>Концерт  "Улыбнись и пой"</t>
  </si>
  <si>
    <t>19 ноября 2022 г</t>
  </si>
  <si>
    <t>с. Путино Верещагинский МО</t>
  </si>
  <si>
    <t>29 ноября 2022 г.</t>
  </si>
  <si>
    <t>7 декабря 2022 г.</t>
  </si>
  <si>
    <t>Муниципальный фестиваль " Радуга талантов"</t>
  </si>
  <si>
    <t>лаурят  3 степени</t>
  </si>
  <si>
    <t>пародия</t>
  </si>
  <si>
    <t>лауряты 3 степени</t>
  </si>
  <si>
    <t>лауреаты 3 степени</t>
  </si>
  <si>
    <t>Кабанова Т.А.</t>
  </si>
  <si>
    <t>Люблю тебя моя Россия</t>
  </si>
  <si>
    <t>с.Шулынды</t>
  </si>
  <si>
    <t>июнь 2022 г.</t>
  </si>
  <si>
    <t>Всероссийский конкурс музыкальных проектов (творческих программ) народов России «Живая нить».</t>
  </si>
  <si>
    <t>Муниципальный фестиваль-конкурс пародий "Точь-в-точь""Точь в точь"</t>
  </si>
  <si>
    <t xml:space="preserve">Муниципальный фестиваль-конкурс хореографического искусства «Галерея звёзд» </t>
  </si>
  <si>
    <t xml:space="preserve">Неволина А. - Лауреат 2 степени Неволина Е. - Лауреат 3 степени </t>
  </si>
  <si>
    <t xml:space="preserve">Международный конкурс «Звёздный путь» </t>
  </si>
  <si>
    <t xml:space="preserve"> Международный конкурс «Звёздный путь»</t>
  </si>
  <si>
    <t xml:space="preserve">Международный конкурс «Новые таланты» </t>
  </si>
  <si>
    <t>Кузнецова Е.И.</t>
  </si>
  <si>
    <t>д. Савичи</t>
  </si>
  <si>
    <t>Туркина Н.А.</t>
  </si>
  <si>
    <t xml:space="preserve">Концерт ансамбля «Гажа горт» в с. Верх-Юсьва </t>
  </si>
  <si>
    <t>с. Верх-Юсьва</t>
  </si>
  <si>
    <t>Выездной концерт Спектакль «Страсти по Шекспиру»</t>
  </si>
  <si>
    <t>п. Зюкайка</t>
  </si>
  <si>
    <t xml:space="preserve">Концерт ансамбля «Родные напевы» в пансионате «Рябинка» </t>
  </si>
  <si>
    <t>г.Санкт -Петербург</t>
  </si>
  <si>
    <r>
      <t xml:space="preserve"> Международный конкурс «Время творить» при министерстве культуры РФ г. С.Петербург</t>
    </r>
    <r>
      <rPr>
        <sz val="12"/>
        <color rgb="FF00B0F0"/>
        <rFont val="Times New Roman"/>
        <family val="1"/>
        <charset val="204"/>
      </rPr>
      <t xml:space="preserve"> </t>
    </r>
  </si>
  <si>
    <t>Международный конкурс "На Олимпе"</t>
  </si>
  <si>
    <t xml:space="preserve">г. Москва </t>
  </si>
  <si>
    <t xml:space="preserve">вокал </t>
  </si>
  <si>
    <t>лауреаты 1 степени</t>
  </si>
  <si>
    <t xml:space="preserve"> Международный конкурс-фестиваль «GLOBAL ASIA» </t>
  </si>
  <si>
    <t xml:space="preserve">г.Москва </t>
  </si>
  <si>
    <t>ХI Всероссийский патриотический фестиваль-конкурс молодежного творчества Дню защитника Отечества и 360-летию со дня рождения Петра I</t>
  </si>
  <si>
    <t>Всероссийский открытый патриотический фестиваль-конкурс "Единство талантов"</t>
  </si>
  <si>
    <t>Дребезгина Н.З.</t>
  </si>
  <si>
    <t xml:space="preserve">выездной концерт  </t>
  </si>
  <si>
    <t>4 октября 2022 г.</t>
  </si>
  <si>
    <t>Корепанова А.П.</t>
  </si>
  <si>
    <t>выездной концерт</t>
  </si>
  <si>
    <t>с. Кониплотино</t>
  </si>
  <si>
    <t>12 декабря 2022 г.</t>
  </si>
  <si>
    <t>д.Савичи пансионат "Рябинка"</t>
  </si>
  <si>
    <t xml:space="preserve">г. Санкт-Петербург (онлайн) </t>
  </si>
  <si>
    <t>г. Москва (онлайн)</t>
  </si>
  <si>
    <t xml:space="preserve">VI муниципальный семейной форум
«Семья – основа мира» . </t>
  </si>
  <si>
    <t>На муниципальном форуме были подведены итоги уходящего года: награждение 10-ти лучших семей округа, подведение итогов муниципального конкурса на лучшую организацию работы по родительскому просвещению и образованию в учреждениях и организациях, работа тематических площадок, на одной из которых присутствовали семьи мобилизованных граждан на специальную военную операцию. Для семей с детьми работали мастер-классы и книжные выставки. Завершением форума стало выступление творческих семей округа, в составе которых были представлены сразу несколько поколений, исполняющих любимую песню семьи</t>
  </si>
  <si>
    <t>Муниципальная интеллектуально-развлекательная игра "Семейная Мозгобойня"</t>
  </si>
  <si>
    <t>Прошел цикл интеллектуально-развлекательных игр в каждом населенном пункте Сивинского муниципального округа. В каждой местности в соревновании принимали участие команды-семьи, которые отвечая на логические, шуточные и другие различные вопросы боролись за право принять участие в финальной «битве». Семьи-победители каждой из территорий были приглашены на финал мероприятия в декабре (прямо под Новый год), где подарок семье победителю-финалисту вручили Дед Мороз и Снегурочка).</t>
  </si>
  <si>
    <t>Театрализованное представление для детей «У Емели новый год»</t>
  </si>
  <si>
    <t>Увлекательное, веселое театрализованное представление для детей с играми и музыкальными номерами погрузило детей и их родителей в удивительные приключения незадачливого простака Емели, которому в канун Нового года выпала удача поймать волшебную Щуку. С самого начала спектакля сказочные герои увлекли детей в волшебный мир новогоднего спектакля. Дети смогли окунуться в праздничную атмосферу приключений, поучаствовать в массовых играх. Праздник прошел эмоционально, весело и задорно.</t>
  </si>
  <si>
    <t>Детский праздник "Здравствуй,лето!"</t>
  </si>
  <si>
    <t>Праздник прошел в парке с.Сива, на открытом воздухе. Сказочные герои на протяжение всего дня дарили всем детям и взрослым массу положительных эмоций. Всех ждали интересные игры, различные конкурсы на любой возраст и вкус. А также батуты, лошадки, сладкая вата и попкорн. У главной сцены парка все желающие смогли посмотреть танцевальные и вокальные номера участников различных студий и кружков самодеятельности Сивинского округа. И конечно же, не обошлось без сюрпризов - все детишки получили сладкие подарки!</t>
  </si>
  <si>
    <t> I форум работающей молодежи "Включайся"</t>
  </si>
  <si>
    <t>Игра "Интеллектуальная кухня"</t>
  </si>
  <si>
    <t>Игра включала в себя вопросы на самые разнообразные темы, которые заставили участников всех команд не только напрячь серое вещество, но и включить логику. Ребятам предстояло ответить на 35 вопросов (по 7 вопросов в 5 раундах). Количество участников в команде – 6 человек. Молодых людей ждали вопросы по архитектуре, истории, музыке, литературе, киноискусству и другим темам. Учитывалось не только правильность ответа на каждый вопрос, но и скорость предоставления ответа в каждом раунде. Игра позволила весело и с пользой провести досуг каждой команде!</t>
  </si>
  <si>
    <t>Песенный баттл среди людей старшего возраста "Наполним музыкой сердца"</t>
  </si>
  <si>
    <t>В развлекательной программе принимали участие люди старшего возраста. Музыкальные конкурсы и игры, песни и танцы поднимали в этот день настроение всем участникам. Завершилось мероприятие мастер-классами по декоративно-прикладному творчеству. Свои изделия каждый из участников смог забрать с собой на память о прошедшем дне.</t>
  </si>
  <si>
    <t>Благотворительный концерт "В единстве наша сила"</t>
  </si>
  <si>
    <t>В благотворительном концерте приняли участие творческие коллективы и солисты Сивинского муниципального округа.Каждый зритель в этот день пришёл с желанием творить добро, поддержать наших солдат, наших героев! Собранные средства были направлены в благотворительный фонд «Всё для Победы!»</t>
  </si>
  <si>
    <r>
      <t>Муниципальный фестиваль-конкурсь детского и юношеского творчества «</t>
    </r>
    <r>
      <rPr>
        <sz val="12"/>
        <color theme="1"/>
        <rFont val="Times New Roman"/>
        <family val="1"/>
        <charset val="204"/>
      </rPr>
      <t>За юными – Россия!»</t>
    </r>
  </si>
  <si>
    <t>Фестиваль-конкурс включал в себя соревнования в различных направлениях: песенное, танцевальное, театральное творчество, художественное чтение и оригинальный жанр. Зрителям предоставилась возможность увидеть номера сольных исполнителей и творческих коллективов учреждений культуры Сивинского муниципального округа. Участники соревновались в разных возрастных группах.Перед началом фестиваля-конкурса зрителям была представлена выставка работ в жанре художественно-прикладного творчества: живопись, художественная фотография, народные промыслы и многое другое.</t>
  </si>
  <si>
    <t>Муниципальный праздник "На родной земле живем мы с детства"</t>
  </si>
  <si>
    <t>В рамках месячника пожилых людей на праздник «На родной земле живем мы с детства» вновь собрались мудрые, почетные люди старшего поколения. Где состоялось чествование ветеранов: активистов ветеранского движения Сивинского округа, юбилеи учреждений, организаций и отраслей, чествовались первичные организации, ветераны активисты.Поздравительные адреса и памятные подарки были вручены от главы Сивинского муниципального округа Ю.А. Кабанова, также памятные подарки от депутата Законодательного Собрания Пермского края С.А. Ветошкина, от глав сельских поселений, председателя районного совета ветеранов Л.С. Мальцевой, от коллег и родственников. После торжественной части мероприятия началась развлекательная, с играми, музыкальными и танцевальными номерами и конкурсами.</t>
  </si>
  <si>
    <t>Муниципальный онлайн-конкурс  пародий "Точь-в-точь"</t>
  </si>
  <si>
    <t>В конкурсе пародий онлайн принимали участие все желающие жители Сивинского муниципального округа. Участники записывали видеоролики с пародиями: на артистов, известные телепрограммы, группы и т.п. Победителей конкурса определяло специальное жюри. Также, по опросу на "Приз зрительских симпатий" в соц.сетях был определен и награжден соответствующим призом участник-любимец зрительской аудитории.</t>
  </si>
  <si>
    <t>C целью дальнейшего сохранения и преумножения исторического и культурного наследия сельских территорий Сивинского округа в рамках единого культурного пространства в течение всего 2022 года среди учреждений культуры проходил конкурс театральных постановок. .Участниками конкурса являлись любительские коллективы и отдельные исполнители, проживающие в сельских территориях Сивинского округа. Каждая сельская территория представляла театральную постановку, основанную на обычаях, традициях, обрядах, присущих данной территории. Всего в конкурсе приняло участие 6 учреждений культуры</t>
  </si>
  <si>
    <t>Звукорежиссер</t>
  </si>
  <si>
    <t>ООО "Межрегиональная академия образования"</t>
  </si>
  <si>
    <t>г Ижевск</t>
  </si>
  <si>
    <t>"Управленческие технологии в работе с детьми и молодежью"</t>
  </si>
  <si>
    <t>ФГБОУ ВО "Пермский государственный институт культуры"</t>
  </si>
  <si>
    <t>г. Пермь</t>
  </si>
  <si>
    <t>"Практики использования современной звуко-и свето-техники в учреждениях культуры</t>
  </si>
  <si>
    <t>"Актуальные практики работы с молодежью в учреждениях кльтуры"</t>
  </si>
  <si>
    <t>Интенсивная школа инклюзивной хореографии</t>
  </si>
  <si>
    <t>Танцуют все</t>
  </si>
  <si>
    <t>ГКБУК "Пермский дом народного творчества"</t>
  </si>
  <si>
    <t>ООО «Западно-Сибирский центр профессионального обучения»</t>
  </si>
  <si>
    <t>«Театральное искусство»</t>
  </si>
  <si>
    <t>Актуальные практики работы с молодежью в учреждениях культуры</t>
  </si>
  <si>
    <t>Пермский государственный институт культуры</t>
  </si>
  <si>
    <t>Современные технологии создания праздничных культурно−массовых мероприятий</t>
  </si>
  <si>
    <t>Практики использования современной  звуко – и свето – техники в учреждении культуры</t>
  </si>
  <si>
    <t>Ремонт печи</t>
  </si>
  <si>
    <t>Ремонт кровли</t>
  </si>
  <si>
    <t>Приведение в нормативное состояние помещений санузла. Необходимость обновления</t>
  </si>
  <si>
    <t>Необходимость обновления</t>
  </si>
  <si>
    <t>Ремонт концертного зала, входной группы, запасных выходов, оконных блоков, замена одежды сцены</t>
  </si>
  <si>
    <t>Необходимость обновления, приведение в нормативное состояние</t>
  </si>
  <si>
    <t>Ремонт концертного зала, замена одежды сцены, ремонт запасного выхода, ремонт рабочих кабинетов</t>
  </si>
  <si>
    <t>Ремонт женского санузла, танцевального зала, замена окон</t>
  </si>
  <si>
    <t>Ремонт концертного зала, замена одежды сцены, замена АПС</t>
  </si>
  <si>
    <t>Ремонт концертного зала, замена одежды сцены, ремонт кровли, замена АПС</t>
  </si>
  <si>
    <t>Ремонт концертного зала, замена одежды сцены, замена окон, замена АПС, электропроводки</t>
  </si>
  <si>
    <t>Ремонт кровли здания, ремонт наружной пожарной лестницы, ремонт входной группы, замена окон, замена одежды сцены, замена АПС, ремонт ВПВ</t>
  </si>
  <si>
    <t>Ремонт концертного зала, замена одежды сцены, замена окон, замена АПС</t>
  </si>
  <si>
    <t>Ремонт дверей, замена окон, замена АПС</t>
  </si>
  <si>
    <t>Замена окон, ремонт помещений, замена АПС</t>
  </si>
  <si>
    <t>Краевой проект "4 четверти"</t>
  </si>
  <si>
    <t>Спецдиплом за культуру исполнения</t>
  </si>
  <si>
    <t>Реализация проекта "Сива в объективе"</t>
  </si>
  <si>
    <t>Цикл мероприятий для участников клуба "Вместе мы будем сильней"</t>
  </si>
  <si>
    <t>В рамках 10-летнего юбилея клуба инвалидов "Вместе мы будем сильней" прошел цикл мероприятий. Частушки и песни под баян, танцы, игры, шуточные и музыкальные конкурсы, все это присутствует в каждом мероприятии из программы для людей с ОВЗ "Вместе мы сила". Также в начале каждого из мероприятий у участников программы есть возможность поговорить и задать интересующие их вопросы приглашенному гостю (сотрудник соц.защиты, сотрудник прокуратуры, сотрудник полиции, больницы и др. - на каждое мероприятие приглашается один гость). В завершении все пьют чай с интересными беседами и разговорами.</t>
  </si>
  <si>
    <t>В форуме приняли участие работающая молодежь от 18 до 35 лет со всего Сивинского округа. Для участников форума было организовано 3 тематические площадки: - «Большие гонки» (в рамках данной площадки состоялась шуточная эстафета); - «Где себя проявить?» (в рамках данной площадки были рассмотрены следующие темы: Социальное проектирование. Как? Где? С кем? Инициативное бюджетирование. Как стать участником? Кто такой волонтер? Где проявить себя волонтеру?) - «Пой, играй, твори, дерзай и талантами блистай!» (в рамках данной площадки состоялись творческие выступление молодых людей). В фойе были организованы различные мастер-классы от начинающих мастеров. Кульминацией форума стал розыгрыш суперприза. Умная колонка Алиса досталась счастливчику, одному из участников форума.</t>
  </si>
  <si>
    <t xml:space="preserve">В рамках фестиваля прошли мастер классы по фотографии, по видеосъемке, День Блогера (от ведущих специалистов г.Перми), творческие лаборатории по видеомонтажу. В территориях Сивинского округа прошли вечер-портрет об интересных людях этих территорий. </t>
  </si>
  <si>
    <t>Методический семинар "Нематериальное культурное наследие"</t>
  </si>
  <si>
    <t>Специалисты ПДНТ "Губерния" (Кожанова Н.Г., Скобелева А.Д.) провели выездной семинар "Нематериальное культурное наследие" в МУ Сивинский ЦКД. В семинаре приняли участие специалисты учреждений культуры, образования, дополнительного образования Сивинского и Верещагинского округов.</t>
  </si>
  <si>
    <t>Муниципальный конкурс театральных постановок, посвященный году нематериального культурного наследия народов России</t>
  </si>
  <si>
    <t>Праздник народной музыки "Сивинскияй край, пой, твори, играй!"</t>
  </si>
  <si>
    <t>в контакте</t>
  </si>
  <si>
    <t>В программе праздника прошел концерт творческих коллективов, мастер-классы от преподавателей Сивинской ДМШ, игра про русские народные инструменты, пособие об истории РНИ, концерт приглашенного коллектива</t>
  </si>
  <si>
    <t>Программа онлайн-мероприятий IV открытого конкурса романса "Однозвучно гремит колокольчик"</t>
  </si>
  <si>
    <t>вконтакте</t>
  </si>
  <si>
    <t>В рамках конкурса романса прошли онлайн-мероприятия: конкурсные выступления участников конкурса романса по ноаправлениям: "вокальное и инструментальное творчество", "Мелодекламация". Просветительский блокнот, фоточеллендж</t>
  </si>
  <si>
    <t>Программа онлайн мероприятий межмуниципального фольклорно-этнографического фестиваля "Родные напевы"</t>
  </si>
  <si>
    <t>фестиваль</t>
  </si>
  <si>
    <t>В рамках фестиваля прошли онлайн-мероприятия: мастер-классы по вышивке крестом и гладью передника, по вышивке тамбурным швом мужской рубахи, изготовлению куклы оберега, концерт ансамбля "Родные напевы"</t>
  </si>
  <si>
    <t>Цикл мероприятий "Чудеса коми-пермяцкого искуства"</t>
  </si>
  <si>
    <t>видео-коллажи, концерты, выставки, трансляции</t>
  </si>
  <si>
    <t xml:space="preserve"> Трансляция театральной постановки "Синельщик Егор", Онлайн мастер-класс от Татьяны Надымовой. Онлайн выставка "Палитра моей души", Праздник традиционных костьмов Пермского края"</t>
  </si>
  <si>
    <t>Фестиваль состоялся в рамках единого Дня фольклора. Состоялись выступления фольклорных коллективов, конференция фольклористов Пермского края, летний кинотеатр, силовой турнир, встреча фольклорных коллективов, конкурс косарей, старинная игра "Лапта", арт-объекты "Чудеса природы", выступления народно-песенных и инструментальных коллективов, квест-игра, традиционные обряды, игры, хороводы у воды</t>
  </si>
  <si>
    <t>Конкурс театральных постановок «Народным традициям жить»</t>
  </si>
  <si>
    <t>Культурно-досуговые учреждения</t>
  </si>
  <si>
    <t>Фестиваль стекла "Сива Стёкольное"</t>
  </si>
  <si>
    <t>МУСивинский ЦКД оказал помощь Сивинскому музею в проведении 1 фестиваля стекла "Сива Стёкольное". Прошли мероприятия: творческая площадка "За стеклом", мастер-классы по основным видам работ со стеклом, фотовыставки, арт-базар</t>
  </si>
  <si>
    <t>Макарова Людмила Ивановна</t>
  </si>
  <si>
    <t>8(34277)2-26-35</t>
  </si>
  <si>
    <t>Кузнецова Вера Александровна</t>
  </si>
  <si>
    <t>8(34277)2-27-68</t>
  </si>
  <si>
    <t>Саначева Клавдия Васильевна</t>
  </si>
  <si>
    <t>Баранова Зинаида Ивановна</t>
  </si>
  <si>
    <t>п.Юбилейный</t>
  </si>
  <si>
    <t>8(908)2597475</t>
  </si>
  <si>
    <t>Бузмакова Анна Михайловна</t>
  </si>
  <si>
    <t>Черноусова Надежда Сергеевна</t>
  </si>
  <si>
    <t>Загидулин Леонид Геннадьевич</t>
  </si>
  <si>
    <t>Сединина Любовь Степановна</t>
  </si>
  <si>
    <t>д.Лебедка</t>
  </si>
  <si>
    <t>8(908)2413054</t>
  </si>
  <si>
    <t>Кораблев Александр Иванович</t>
  </si>
  <si>
    <t>с.Серьгино</t>
  </si>
  <si>
    <t>8(34277)2-43-68, 2-41-38</t>
  </si>
  <si>
    <t>Мехоношина Зоя Леонтьевна</t>
  </si>
  <si>
    <t>Лучников Владимир Николаевич</t>
  </si>
  <si>
    <t>Щенникова Людмила Анатольевна</t>
  </si>
  <si>
    <t>п.Первомайский</t>
  </si>
  <si>
    <t>8(34277)2-15-39</t>
  </si>
  <si>
    <t>Климова Галина Яковлевна</t>
  </si>
  <si>
    <t>Крючкова Нина Владимировна</t>
  </si>
  <si>
    <t>Кабанова Нина Лаврентьевна</t>
  </si>
  <si>
    <t>Кораблева Нина Александровна</t>
  </si>
  <si>
    <t>с.Усть-Буб</t>
  </si>
  <si>
    <t>8(34277)2-26-94</t>
  </si>
  <si>
    <t>с.Кизьва</t>
  </si>
  <si>
    <t>Гуляева Наталья Васильевна</t>
  </si>
  <si>
    <t>Лопатин Анатолий Романович</t>
  </si>
  <si>
    <t>д.Большое Самылово</t>
  </si>
  <si>
    <t>Мальцев Алексей Федорович</t>
  </si>
  <si>
    <t>Мальцева Галина Терентьевна</t>
  </si>
  <si>
    <t>Мехоношина Елена Сергеевна</t>
  </si>
  <si>
    <t>Панова Фаина Алексеевна</t>
  </si>
  <si>
    <t>Лабуцких Татьяна Николаевна</t>
  </si>
  <si>
    <t>Петухова Наталья Владимировна</t>
  </si>
  <si>
    <t>8(34277)2-11-44</t>
  </si>
  <si>
    <t>Чурсова Татьяна Михайловна</t>
  </si>
  <si>
    <t>с. Шулунды</t>
  </si>
  <si>
    <t>8(34277)2-24-59</t>
  </si>
  <si>
    <t>Мальцева Елена Петровна</t>
  </si>
  <si>
    <t>Купчина Нина Ивановна</t>
  </si>
  <si>
    <t>Вахрина Галина Анатольевна</t>
  </si>
  <si>
    <t>Уточкина Нина Александровна</t>
  </si>
  <si>
    <t>Черткова Надежда Андреевна</t>
  </si>
  <si>
    <t>Старков Николай Георгиевич</t>
  </si>
  <si>
    <t>с Усть-Буб</t>
  </si>
  <si>
    <t>Желнарович Татьяна Петровна</t>
  </si>
  <si>
    <t>Коньшина Надежда Анатольевна</t>
  </si>
  <si>
    <t>Копанская Любовь Ивановна</t>
  </si>
  <si>
    <t>Коньков Максим Александрович</t>
  </si>
  <si>
    <t>Ложкин Константин Витальевич</t>
  </si>
  <si>
    <t>Ахметзянов Радик Газимович</t>
  </si>
  <si>
    <t>Тарасов Юрий Николаевич</t>
  </si>
  <si>
    <t>Работа Социального кинозала, митинги, значимые муниципальные мероприятия</t>
  </si>
  <si>
    <t>Конкурс прошел в онлайн-формате в группах в контакте в 6 КДУ ("Кузьминки", "Люблю тебя моя Россия", Они ушли, недолюбив", "Капустная вечерка", "Возвращение к истокам", "По мотивам сказок").</t>
  </si>
  <si>
    <t xml:space="preserve">Коровина Е.Л. Режиссер массовых представлений </t>
  </si>
  <si>
    <t xml:space="preserve">Муниципальное учреждение "Сивинский центр культуры и досуга" </t>
  </si>
  <si>
    <t>Сценарий театрализованное представление для детей " У Емели новый год"</t>
  </si>
  <si>
    <t>Театрализованный концерт "Чтобы помнили"</t>
  </si>
  <si>
    <r>
      <t>Сценарий разработан для детей. С самого начала спектакля сказочные герои </t>
    </r>
    <r>
      <rPr>
        <sz val="12"/>
        <color theme="1"/>
        <rFont val="Times New Roman"/>
        <family val="1"/>
        <charset val="204"/>
      </rPr>
      <t xml:space="preserve">увлекают детей в волшебный мир новогоднего спектакля. Дети смогут окунуться в праздничную атмосферу приключений, поучаствовать в массовых играх.  </t>
    </r>
  </si>
  <si>
    <t>Театрализованный концерт рассказывает о судьбах сивинцев в годы ВОВ и способствует эмоциональному погружению каждого зрителя в атмосферу тех далеких событий, дает возможность прочувствовать боль ВОВ для сохранения эмоциональной памяти о том, что ВОЙНА –   это страшно.</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</si>
</sst>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_₽"/>
    <numFmt numFmtId="165" formatCode="[$-419]mmmm\ yyyy;@"/>
  </numFmts>
  <fonts count="61" x14ac:knownFonts="1">
    <font>
      <sz val="11"/>
      <color theme="1"/>
      <name val="Calibri"/>
      <family val="2"/>
      <charset val="204"/>
      <scheme val="minor"/>
    </font>
    <font>
      <sz val="12"/>
      <color theme="1"/>
      <name val="Calibri"/>
      <family val="2"/>
      <charset val="204"/>
      <scheme val="minor"/>
    </font>
    <font>
      <b/>
      <sz val="11"/>
      <color rgb="FF000000"/>
      <name val="Times New Roman"/>
      <family val="1"/>
      <charset val="204"/>
    </font>
    <font>
      <b/>
      <sz val="11"/>
      <color theme="1"/>
      <name val="Times New Roman"/>
      <family val="1"/>
      <charset val="204"/>
    </font>
    <font>
      <sz val="11"/>
      <color theme="1"/>
      <name val="Times New Roman"/>
      <family val="1"/>
      <charset val="204"/>
    </font>
    <font>
      <b/>
      <sz val="10"/>
      <color rgb="FF000000"/>
      <name val="Times New Roman"/>
      <family val="1"/>
      <charset val="204"/>
    </font>
    <font>
      <sz val="11"/>
      <color rgb="FF000000"/>
      <name val="Times New Roman"/>
      <family val="1"/>
      <charset val="204"/>
    </font>
    <font>
      <b/>
      <sz val="12"/>
      <color rgb="FF000000"/>
      <name val="Times New Roman"/>
      <family val="1"/>
      <charset val="204"/>
    </font>
    <font>
      <u/>
      <sz val="11"/>
      <color theme="10"/>
      <name val="Calibri"/>
      <family val="2"/>
      <charset val="204"/>
      <scheme val="minor"/>
    </font>
    <font>
      <b/>
      <sz val="12"/>
      <color theme="1"/>
      <name val="Times New Roman"/>
      <family val="1"/>
      <charset val="204"/>
    </font>
    <font>
      <sz val="12"/>
      <color rgb="FF000000"/>
      <name val="Times New Roman"/>
      <family val="1"/>
      <charset val="204"/>
    </font>
    <font>
      <u/>
      <sz val="12"/>
      <color theme="10"/>
      <name val="Calibri"/>
      <family val="2"/>
      <charset val="204"/>
      <scheme val="minor"/>
    </font>
    <font>
      <sz val="12"/>
      <color theme="1"/>
      <name val="Times New Roman"/>
      <family val="1"/>
      <charset val="204"/>
    </font>
    <font>
      <b/>
      <sz val="10"/>
      <color theme="1"/>
      <name val="Times New Roman"/>
      <family val="1"/>
      <charset val="204"/>
    </font>
    <font>
      <b/>
      <sz val="14"/>
      <color theme="1"/>
      <name val="Times New Roman"/>
      <family val="1"/>
      <charset val="204"/>
    </font>
    <font>
      <b/>
      <sz val="14"/>
      <color rgb="FF000000"/>
      <name val="Times New Roman"/>
      <family val="1"/>
      <charset val="204"/>
    </font>
    <font>
      <b/>
      <sz val="14"/>
      <name val="Times New Roman"/>
      <family val="1"/>
      <charset val="204"/>
    </font>
    <font>
      <sz val="14"/>
      <color theme="1"/>
      <name val="Times New Roman"/>
      <family val="1"/>
      <charset val="204"/>
    </font>
    <font>
      <i/>
      <sz val="12"/>
      <color theme="1"/>
      <name val="Times New Roman"/>
      <family val="1"/>
      <charset val="204"/>
    </font>
    <font>
      <sz val="14"/>
      <color theme="1"/>
      <name val="Calibri"/>
      <family val="2"/>
      <charset val="204"/>
      <scheme val="minor"/>
    </font>
    <font>
      <b/>
      <sz val="14"/>
      <color theme="1"/>
      <name val="Calibri"/>
      <family val="2"/>
      <charset val="204"/>
      <scheme val="minor"/>
    </font>
    <font>
      <b/>
      <sz val="14"/>
      <color rgb="FF002060"/>
      <name val="Times New Roman"/>
      <family val="1"/>
      <charset val="204"/>
    </font>
    <font>
      <b/>
      <sz val="16"/>
      <color rgb="FF002060"/>
      <name val="Times New Roman"/>
      <family val="1"/>
      <charset val="204"/>
    </font>
    <font>
      <u/>
      <sz val="14"/>
      <color rgb="FF002060"/>
      <name val="Times New Roman"/>
      <family val="1"/>
      <charset val="204"/>
    </font>
    <font>
      <sz val="14"/>
      <color rgb="FF002060"/>
      <name val="Times New Roman"/>
      <family val="1"/>
      <charset val="204"/>
    </font>
    <font>
      <sz val="12"/>
      <color rgb="FF002060"/>
      <name val="Times New Roman"/>
      <family val="1"/>
      <charset val="204"/>
    </font>
    <font>
      <b/>
      <sz val="18"/>
      <color rgb="FF002060"/>
      <name val="Times New Roman"/>
      <family val="1"/>
      <charset val="204"/>
    </font>
    <font>
      <sz val="16"/>
      <color theme="1"/>
      <name val="Calibri"/>
      <family val="2"/>
      <charset val="204"/>
      <scheme val="minor"/>
    </font>
    <font>
      <b/>
      <u/>
      <sz val="11"/>
      <color rgb="FF00B050"/>
      <name val="Times New Roman"/>
      <family val="1"/>
      <charset val="204"/>
    </font>
    <font>
      <b/>
      <u/>
      <sz val="11"/>
      <color rgb="FFFF0000"/>
      <name val="Times New Roman"/>
      <family val="1"/>
      <charset val="204"/>
    </font>
    <font>
      <b/>
      <sz val="12"/>
      <color rgb="FF002060"/>
      <name val="Times New Roman"/>
      <family val="1"/>
      <charset val="204"/>
    </font>
    <font>
      <b/>
      <sz val="12"/>
      <color theme="4" tint="-0.499984740745262"/>
      <name val="Times New Roman"/>
      <family val="1"/>
      <charset val="204"/>
    </font>
    <font>
      <sz val="12"/>
      <color theme="4" tint="-0.499984740745262"/>
      <name val="Times New Roman"/>
      <family val="1"/>
      <charset val="204"/>
    </font>
    <font>
      <u/>
      <sz val="12"/>
      <color theme="4" tint="-0.499984740745262"/>
      <name val="Calibri"/>
      <family val="2"/>
      <charset val="204"/>
      <scheme val="minor"/>
    </font>
    <font>
      <sz val="11"/>
      <color theme="1"/>
      <name val="Calibri"/>
      <family val="2"/>
      <charset val="204"/>
      <scheme val="minor"/>
    </font>
    <font>
      <b/>
      <u/>
      <sz val="14"/>
      <color theme="0"/>
      <name val="Times New Roman"/>
      <family val="1"/>
      <charset val="204"/>
    </font>
    <font>
      <u/>
      <sz val="12"/>
      <color theme="10"/>
      <name val="Times New Roman"/>
      <family val="1"/>
      <charset val="204"/>
    </font>
    <font>
      <b/>
      <sz val="11"/>
      <color rgb="FF002060"/>
      <name val="Times New Roman"/>
      <family val="1"/>
      <charset val="204"/>
    </font>
    <font>
      <sz val="11"/>
      <color theme="4" tint="-0.499984740745262"/>
      <name val="Times New Roman"/>
      <family val="1"/>
      <charset val="204"/>
    </font>
    <font>
      <b/>
      <u/>
      <sz val="14"/>
      <color theme="4" tint="-0.249977111117893"/>
      <name val="Times New Roman"/>
      <family val="1"/>
      <charset val="204"/>
    </font>
    <font>
      <b/>
      <u/>
      <sz val="14"/>
      <color rgb="FF002060"/>
      <name val="Times New Roman"/>
      <family val="1"/>
      <charset val="204"/>
    </font>
    <font>
      <b/>
      <sz val="10"/>
      <color rgb="FF002060"/>
      <name val="Times New Roman"/>
      <family val="1"/>
      <charset val="204"/>
    </font>
    <font>
      <sz val="11"/>
      <color rgb="FF002060"/>
      <name val="Times New Roman"/>
      <family val="1"/>
      <charset val="204"/>
    </font>
    <font>
      <u/>
      <sz val="11"/>
      <color rgb="FF002060"/>
      <name val="Calibri"/>
      <family val="2"/>
      <charset val="204"/>
      <scheme val="minor"/>
    </font>
    <font>
      <i/>
      <sz val="14"/>
      <color rgb="FF002060"/>
      <name val="Times New Roman"/>
      <family val="1"/>
      <charset val="204"/>
    </font>
    <font>
      <sz val="9"/>
      <color indexed="81"/>
      <name val="Tahoma"/>
      <family val="2"/>
      <charset val="204"/>
    </font>
    <font>
      <b/>
      <sz val="9"/>
      <color indexed="81"/>
      <name val="Tahoma"/>
      <family val="2"/>
      <charset val="204"/>
    </font>
    <font>
      <sz val="11"/>
      <color rgb="FFFF0000"/>
      <name val="Times New Roman"/>
      <family val="1"/>
      <charset val="204"/>
    </font>
    <font>
      <sz val="12"/>
      <color rgb="FFFF0000"/>
      <name val="Times New Roman"/>
      <family val="1"/>
      <charset val="204"/>
    </font>
    <font>
      <sz val="10"/>
      <color theme="1"/>
      <name val="Arial Unicode MS"/>
      <family val="2"/>
      <charset val="204"/>
    </font>
    <font>
      <b/>
      <u/>
      <sz val="16"/>
      <color rgb="FF002060"/>
      <name val="Times New Roman"/>
      <family val="1"/>
      <charset val="204"/>
    </font>
    <font>
      <sz val="10"/>
      <color rgb="FF002060"/>
      <name val="Times New Roman"/>
      <family val="1"/>
      <charset val="204"/>
    </font>
    <font>
      <sz val="10"/>
      <color theme="1"/>
      <name val="Times New Roman"/>
      <family val="1"/>
      <charset val="204"/>
    </font>
    <font>
      <b/>
      <sz val="12"/>
      <name val="Times New Roman"/>
      <family val="1"/>
      <charset val="204"/>
    </font>
    <font>
      <u/>
      <sz val="12"/>
      <color rgb="FF002060"/>
      <name val="Times New Roman"/>
      <family val="1"/>
      <charset val="204"/>
    </font>
    <font>
      <u/>
      <sz val="14"/>
      <color theme="10"/>
      <name val="Times New Roman"/>
      <family val="1"/>
      <charset val="204"/>
    </font>
    <font>
      <sz val="14"/>
      <color theme="4" tint="-0.499984740745262"/>
      <name val="Times New Roman"/>
      <family val="1"/>
      <charset val="204"/>
    </font>
    <font>
      <sz val="12"/>
      <name val="Times New Roman"/>
      <family val="1"/>
      <charset val="204"/>
    </font>
    <font>
      <b/>
      <i/>
      <sz val="12"/>
      <color rgb="FF000000"/>
      <name val="Times New Roman"/>
      <family val="1"/>
      <charset val="204"/>
    </font>
    <font>
      <sz val="12"/>
      <color rgb="FF00B0F0"/>
      <name val="Times New Roman"/>
      <family val="1"/>
      <charset val="204"/>
    </font>
    <font>
      <u/>
      <sz val="11"/>
      <name val="Calibri"/>
      <family val="2"/>
      <charset val="204"/>
      <scheme val="minor"/>
    </font>
  </fonts>
  <fills count="29">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BEB0F2"/>
        <bgColor indexed="64"/>
      </patternFill>
    </fill>
    <fill>
      <patternFill patternType="solid">
        <fgColor rgb="FFFFFF66"/>
        <bgColor indexed="64"/>
      </patternFill>
    </fill>
    <fill>
      <patternFill patternType="solid">
        <fgColor rgb="FF99FFCC"/>
        <bgColor indexed="64"/>
      </patternFill>
    </fill>
    <fill>
      <patternFill patternType="solid">
        <fgColor rgb="FFFF0000"/>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9D88EC"/>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2"/>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7" tint="0.39997558519241921"/>
        <bgColor indexed="64"/>
      </patternFill>
    </fill>
    <fill>
      <patternFill patternType="solid">
        <fgColor theme="0" tint="-4.9989318521683403E-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rgb="FFFF0000"/>
      </left>
      <right style="thin">
        <color rgb="FFFF0000"/>
      </right>
      <top style="thin">
        <color rgb="FFFF0000"/>
      </top>
      <bottom style="thin">
        <color rgb="FFFF0000"/>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8" fillId="0" borderId="0" applyNumberFormat="0" applyFill="0" applyBorder="0" applyAlignment="0" applyProtection="0"/>
    <xf numFmtId="9" fontId="34" fillId="0" borderId="0" applyFont="0" applyFill="0" applyBorder="0" applyAlignment="0" applyProtection="0"/>
  </cellStyleXfs>
  <cellXfs count="1389">
    <xf numFmtId="0" fontId="0" fillId="0" borderId="0" xfId="0"/>
    <xf numFmtId="0" fontId="0" fillId="0" borderId="0" xfId="0" applyFill="1" applyAlignment="1">
      <alignment horizontal="center" vertical="top"/>
    </xf>
    <xf numFmtId="0" fontId="19" fillId="0" borderId="0" xfId="0" applyFont="1"/>
    <xf numFmtId="0" fontId="20" fillId="2" borderId="0" xfId="0" applyFont="1" applyFill="1" applyAlignment="1">
      <alignment horizontal="left"/>
    </xf>
    <xf numFmtId="0" fontId="19" fillId="0" borderId="0" xfId="0" applyFont="1" applyAlignment="1">
      <alignment horizontal="left"/>
    </xf>
    <xf numFmtId="0" fontId="20" fillId="2" borderId="0" xfId="0" applyFont="1" applyFill="1"/>
    <xf numFmtId="0" fontId="20" fillId="0" borderId="0" xfId="0" applyFont="1"/>
    <xf numFmtId="0" fontId="4" fillId="0" borderId="0" xfId="0" applyFont="1" applyAlignment="1">
      <alignment vertical="top" wrapText="1"/>
    </xf>
    <xf numFmtId="0" fontId="26" fillId="0" borderId="0" xfId="0" applyFont="1" applyAlignment="1">
      <alignment vertical="top" wrapText="1"/>
    </xf>
    <xf numFmtId="0" fontId="23" fillId="0" borderId="0" xfId="1" applyFont="1" applyAlignment="1">
      <alignment vertical="top" wrapText="1"/>
    </xf>
    <xf numFmtId="0" fontId="4" fillId="0" borderId="0" xfId="0" applyFont="1" applyFill="1" applyBorder="1"/>
    <xf numFmtId="0" fontId="4" fillId="0" borderId="0" xfId="0" applyFont="1" applyFill="1"/>
    <xf numFmtId="0" fontId="24" fillId="14" borderId="0" xfId="0" applyFont="1" applyFill="1" applyAlignment="1">
      <alignment wrapText="1"/>
    </xf>
    <xf numFmtId="0" fontId="24" fillId="14" borderId="0" xfId="0" applyFont="1" applyFill="1" applyAlignment="1">
      <alignment vertical="top" wrapText="1"/>
    </xf>
    <xf numFmtId="0" fontId="21" fillId="14" borderId="0" xfId="0" applyFont="1" applyFill="1" applyAlignment="1">
      <alignment vertical="top" wrapText="1"/>
    </xf>
    <xf numFmtId="49" fontId="10" fillId="0" borderId="1" xfId="0" applyNumberFormat="1" applyFont="1" applyFill="1" applyBorder="1" applyAlignment="1" applyProtection="1">
      <alignment horizontal="left" vertical="top" wrapText="1"/>
      <protection locked="0"/>
    </xf>
    <xf numFmtId="0" fontId="10" fillId="0" borderId="1" xfId="0" applyFont="1" applyFill="1" applyBorder="1" applyAlignment="1" applyProtection="1">
      <alignment horizontal="left" vertical="top" wrapText="1"/>
      <protection locked="0"/>
    </xf>
    <xf numFmtId="0" fontId="40" fillId="0" borderId="0" xfId="1" applyFont="1" applyAlignment="1">
      <alignment vertical="top" wrapText="1"/>
    </xf>
    <xf numFmtId="0" fontId="24" fillId="0" borderId="0" xfId="0" applyFont="1" applyAlignment="1">
      <alignment vertical="top" wrapText="1"/>
    </xf>
    <xf numFmtId="0" fontId="42" fillId="0" borderId="0" xfId="0" applyFont="1" applyAlignment="1">
      <alignment vertical="top" wrapText="1"/>
    </xf>
    <xf numFmtId="0" fontId="0" fillId="0" borderId="0" xfId="0" applyFill="1"/>
    <xf numFmtId="0" fontId="3" fillId="0" borderId="0" xfId="0" applyFont="1" applyFill="1" applyBorder="1" applyAlignment="1">
      <alignment horizontal="center" vertical="top" wrapText="1"/>
    </xf>
    <xf numFmtId="0" fontId="0" fillId="0" borderId="0" xfId="0" applyFill="1" applyAlignment="1">
      <alignment vertical="top"/>
    </xf>
    <xf numFmtId="0" fontId="1" fillId="0" borderId="0" xfId="0" applyFont="1" applyFill="1" applyAlignment="1">
      <alignment vertical="top"/>
    </xf>
    <xf numFmtId="0" fontId="9" fillId="0" borderId="0" xfId="0" applyFont="1" applyFill="1" applyAlignment="1">
      <alignment horizontal="left" vertical="center"/>
    </xf>
    <xf numFmtId="0" fontId="14" fillId="0" borderId="0" xfId="0" applyFont="1" applyFill="1" applyAlignment="1">
      <alignment vertical="center"/>
    </xf>
    <xf numFmtId="0" fontId="0" fillId="0" borderId="0" xfId="0" applyFont="1" applyFill="1" applyAlignment="1">
      <alignment horizontal="center" vertical="top"/>
    </xf>
    <xf numFmtId="0" fontId="3"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4" fillId="0" borderId="0" xfId="0" applyFont="1" applyFill="1" applyAlignment="1">
      <alignment horizontal="center" vertical="top"/>
    </xf>
    <xf numFmtId="0" fontId="4" fillId="0" borderId="0" xfId="0" applyFont="1" applyFill="1" applyAlignment="1">
      <alignment horizontal="center"/>
    </xf>
    <xf numFmtId="1" fontId="9" fillId="19" borderId="1" xfId="0" applyNumberFormat="1" applyFont="1" applyFill="1" applyBorder="1" applyAlignment="1" applyProtection="1">
      <alignment horizontal="center" vertical="center" wrapText="1"/>
      <protection hidden="1"/>
    </xf>
    <xf numFmtId="1" fontId="12" fillId="0" borderId="1" xfId="0" applyNumberFormat="1" applyFont="1" applyFill="1" applyBorder="1" applyAlignment="1" applyProtection="1">
      <alignment horizontal="center" vertical="center" wrapText="1"/>
      <protection locked="0"/>
    </xf>
    <xf numFmtId="1" fontId="12" fillId="19" borderId="1" xfId="0" applyNumberFormat="1" applyFont="1" applyFill="1" applyBorder="1" applyAlignment="1" applyProtection="1">
      <alignment horizontal="center" vertical="center" wrapText="1"/>
      <protection hidden="1"/>
    </xf>
    <xf numFmtId="0" fontId="9" fillId="19" borderId="1" xfId="0" applyFont="1" applyFill="1" applyBorder="1" applyAlignment="1" applyProtection="1">
      <alignment horizontal="center" vertical="top" wrapText="1"/>
      <protection hidden="1"/>
    </xf>
    <xf numFmtId="0" fontId="12" fillId="0" borderId="1" xfId="0" applyFont="1" applyFill="1" applyBorder="1" applyAlignment="1" applyProtection="1">
      <alignment horizontal="left" vertical="top" wrapText="1"/>
      <protection locked="0"/>
    </xf>
    <xf numFmtId="0" fontId="12" fillId="0" borderId="1" xfId="0" applyFont="1" applyFill="1" applyBorder="1" applyAlignment="1" applyProtection="1">
      <alignment horizontal="center" vertical="center" wrapText="1"/>
      <protection locked="0"/>
    </xf>
    <xf numFmtId="14" fontId="12" fillId="0" borderId="1" xfId="0" applyNumberFormat="1" applyFont="1" applyFill="1" applyBorder="1" applyAlignment="1" applyProtection="1">
      <alignment horizontal="left" vertical="top" wrapText="1"/>
      <protection locked="0"/>
    </xf>
    <xf numFmtId="0" fontId="12" fillId="0" borderId="1" xfId="0" applyFont="1" applyFill="1" applyBorder="1" applyAlignment="1" applyProtection="1">
      <alignment horizontal="center" vertical="top" wrapText="1"/>
      <protection locked="0"/>
    </xf>
    <xf numFmtId="0" fontId="12" fillId="0" borderId="0" xfId="0" applyFont="1" applyFill="1"/>
    <xf numFmtId="3" fontId="12" fillId="0" borderId="1" xfId="0" applyNumberFormat="1" applyFont="1" applyFill="1" applyBorder="1" applyAlignment="1" applyProtection="1">
      <alignment horizontal="center" vertical="center" wrapText="1"/>
      <protection locked="0"/>
    </xf>
    <xf numFmtId="0" fontId="12" fillId="0" borderId="0" xfId="0" applyFont="1" applyFill="1" applyAlignment="1">
      <alignment vertical="top"/>
    </xf>
    <xf numFmtId="0" fontId="4" fillId="0" borderId="0" xfId="0" applyFont="1" applyFill="1" applyAlignment="1">
      <alignment vertical="top"/>
    </xf>
    <xf numFmtId="0" fontId="3" fillId="0" borderId="0" xfId="0"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0" fontId="32" fillId="0" borderId="0" xfId="0" applyFont="1" applyFill="1" applyAlignment="1">
      <alignment vertical="top"/>
    </xf>
    <xf numFmtId="0" fontId="3" fillId="0" borderId="1" xfId="0" applyFont="1" applyFill="1" applyBorder="1" applyAlignment="1" applyProtection="1">
      <alignment horizontal="center" vertical="center" wrapText="1"/>
      <protection locked="0"/>
    </xf>
    <xf numFmtId="3" fontId="12" fillId="0" borderId="1" xfId="0" applyNumberFormat="1" applyFont="1" applyFill="1" applyBorder="1" applyAlignment="1" applyProtection="1">
      <alignment horizontal="center" vertical="top" wrapText="1"/>
      <protection locked="0"/>
    </xf>
    <xf numFmtId="0" fontId="7" fillId="0" borderId="1" xfId="0" applyFont="1" applyFill="1" applyBorder="1" applyAlignment="1" applyProtection="1">
      <alignment horizontal="center" vertical="top" wrapText="1"/>
      <protection locked="0"/>
    </xf>
    <xf numFmtId="0" fontId="22" fillId="0" borderId="0" xfId="0" applyFont="1" applyFill="1" applyAlignment="1">
      <alignment vertical="center"/>
    </xf>
    <xf numFmtId="9" fontId="12" fillId="0" borderId="0" xfId="2" applyFont="1" applyFill="1"/>
    <xf numFmtId="0" fontId="10" fillId="0" borderId="1" xfId="0" applyFont="1" applyFill="1" applyBorder="1" applyAlignment="1" applyProtection="1">
      <alignment horizontal="center" vertical="top" wrapText="1"/>
      <protection locked="0"/>
    </xf>
    <xf numFmtId="0" fontId="15" fillId="0" borderId="0" xfId="0" applyFont="1" applyFill="1" applyAlignment="1">
      <alignment vertical="center"/>
    </xf>
    <xf numFmtId="164" fontId="10" fillId="0" borderId="1" xfId="0" applyNumberFormat="1" applyFont="1" applyFill="1" applyBorder="1" applyAlignment="1" applyProtection="1">
      <alignment horizontal="center" vertical="top" wrapText="1"/>
      <protection locked="0"/>
    </xf>
    <xf numFmtId="9" fontId="31" fillId="19" borderId="1" xfId="2" applyFont="1" applyFill="1" applyBorder="1" applyAlignment="1" applyProtection="1">
      <alignment horizontal="center" vertical="top" wrapText="1"/>
    </xf>
    <xf numFmtId="9" fontId="32" fillId="19" borderId="1" xfId="2" applyFont="1" applyFill="1" applyBorder="1" applyAlignment="1" applyProtection="1">
      <alignment horizontal="left" vertical="top" wrapText="1"/>
    </xf>
    <xf numFmtId="0" fontId="7" fillId="19" borderId="6" xfId="0" applyFont="1" applyFill="1" applyBorder="1" applyAlignment="1" applyProtection="1">
      <alignment horizontal="right" vertical="top" wrapText="1"/>
      <protection hidden="1"/>
    </xf>
    <xf numFmtId="0" fontId="12" fillId="0" borderId="0" xfId="0" applyFont="1" applyFill="1" applyAlignment="1">
      <alignment horizontal="left" vertical="top"/>
    </xf>
    <xf numFmtId="0" fontId="2" fillId="0" borderId="0" xfId="0" applyFont="1" applyFill="1" applyAlignment="1">
      <alignment horizontal="left" vertical="center"/>
    </xf>
    <xf numFmtId="0" fontId="15" fillId="19" borderId="1" xfId="0" applyFont="1" applyFill="1" applyBorder="1" applyAlignment="1" applyProtection="1">
      <alignment horizontal="center" vertical="top" wrapText="1"/>
      <protection hidden="1"/>
    </xf>
    <xf numFmtId="0" fontId="22" fillId="19" borderId="1" xfId="0" applyFont="1" applyFill="1" applyBorder="1" applyAlignment="1" applyProtection="1">
      <alignment vertical="top" wrapText="1"/>
      <protection locked="0"/>
    </xf>
    <xf numFmtId="0" fontId="22" fillId="19" borderId="1" xfId="0" applyFont="1" applyFill="1" applyBorder="1" applyAlignment="1" applyProtection="1">
      <alignment horizontal="left" vertical="top"/>
      <protection locked="0"/>
    </xf>
    <xf numFmtId="0" fontId="7" fillId="0" borderId="1" xfId="0" applyFont="1" applyFill="1" applyBorder="1" applyAlignment="1" applyProtection="1">
      <alignment horizontal="center" vertical="center" wrapText="1"/>
      <protection locked="0"/>
    </xf>
    <xf numFmtId="0" fontId="12" fillId="0" borderId="0" xfId="0" applyFont="1" applyFill="1" applyBorder="1" applyAlignment="1">
      <alignment horizontal="left" vertical="top" wrapText="1"/>
    </xf>
    <xf numFmtId="165" fontId="10" fillId="0" borderId="1" xfId="0" applyNumberFormat="1" applyFont="1" applyFill="1" applyBorder="1" applyAlignment="1" applyProtection="1">
      <alignment horizontal="left" vertical="top" wrapText="1"/>
      <protection locked="0"/>
    </xf>
    <xf numFmtId="0" fontId="3" fillId="0" borderId="0" xfId="0" applyFont="1" applyFill="1" applyAlignment="1">
      <alignment horizontal="center"/>
    </xf>
    <xf numFmtId="0" fontId="18" fillId="19" borderId="1" xfId="0" applyFont="1" applyFill="1" applyBorder="1" applyAlignment="1">
      <alignment horizontal="center" textRotation="90"/>
    </xf>
    <xf numFmtId="0" fontId="18" fillId="19" borderId="1" xfId="0" applyFont="1" applyFill="1" applyBorder="1" applyAlignment="1">
      <alignment vertical="top" textRotation="90"/>
    </xf>
    <xf numFmtId="0" fontId="27" fillId="0" borderId="0" xfId="0" applyFont="1" applyFill="1"/>
    <xf numFmtId="0" fontId="4" fillId="0" borderId="0" xfId="0" applyFont="1" applyFill="1" applyAlignment="1">
      <alignment wrapText="1"/>
    </xf>
    <xf numFmtId="0" fontId="3" fillId="0" borderId="0" xfId="0" applyFont="1" applyFill="1" applyBorder="1" applyAlignment="1">
      <alignment vertical="top" wrapText="1"/>
    </xf>
    <xf numFmtId="0" fontId="13" fillId="0" borderId="0" xfId="0" applyFont="1" applyFill="1" applyBorder="1" applyAlignment="1">
      <alignment vertical="top" wrapText="1"/>
    </xf>
    <xf numFmtId="0" fontId="13" fillId="0" borderId="0" xfId="0" applyFont="1" applyFill="1" applyAlignment="1">
      <alignment horizontal="center"/>
    </xf>
    <xf numFmtId="0" fontId="12" fillId="0" borderId="0" xfId="0" applyFont="1" applyFill="1" applyBorder="1" applyAlignment="1">
      <alignment vertical="top" wrapText="1"/>
    </xf>
    <xf numFmtId="0" fontId="2" fillId="0" borderId="1" xfId="0" applyFont="1" applyFill="1" applyBorder="1" applyAlignment="1" applyProtection="1">
      <alignment horizontal="center" vertical="top" wrapText="1"/>
      <protection locked="0"/>
    </xf>
    <xf numFmtId="0" fontId="17" fillId="0" borderId="0" xfId="0" applyFont="1" applyAlignment="1">
      <alignment vertical="top" wrapText="1"/>
    </xf>
    <xf numFmtId="0" fontId="15" fillId="0" borderId="0" xfId="0" applyFont="1" applyFill="1" applyBorder="1" applyAlignment="1" applyProtection="1">
      <alignment horizontal="left" vertical="center"/>
      <protection hidden="1"/>
    </xf>
    <xf numFmtId="2" fontId="12" fillId="0" borderId="1" xfId="0" applyNumberFormat="1" applyFont="1" applyFill="1" applyBorder="1" applyAlignment="1" applyProtection="1">
      <alignment horizontal="center" vertical="center" wrapText="1"/>
      <protection locked="0"/>
    </xf>
    <xf numFmtId="164" fontId="12" fillId="0" borderId="1" xfId="0" applyNumberFormat="1" applyFont="1" applyFill="1" applyBorder="1" applyAlignment="1" applyProtection="1">
      <alignment horizontal="center" vertical="center" wrapText="1"/>
      <protection locked="0"/>
    </xf>
    <xf numFmtId="1" fontId="12" fillId="0" borderId="1" xfId="0" applyNumberFormat="1" applyFont="1" applyFill="1" applyBorder="1" applyAlignment="1" applyProtection="1">
      <alignment horizontal="center" vertical="center"/>
      <protection locked="0"/>
    </xf>
    <xf numFmtId="0" fontId="4" fillId="0" borderId="0" xfId="0" applyFont="1" applyFill="1" applyBorder="1" applyAlignment="1">
      <alignment vertical="center"/>
    </xf>
    <xf numFmtId="0" fontId="12" fillId="0" borderId="1" xfId="0" applyFont="1" applyFill="1" applyBorder="1" applyAlignment="1" applyProtection="1">
      <alignment horizontal="center" vertical="center"/>
      <protection locked="0"/>
    </xf>
    <xf numFmtId="0" fontId="4" fillId="0" borderId="0" xfId="0" applyFont="1" applyFill="1" applyBorder="1" applyAlignment="1">
      <alignment horizontal="center" vertical="center"/>
    </xf>
    <xf numFmtId="0" fontId="4" fillId="0" borderId="0" xfId="0" applyFont="1" applyFill="1" applyAlignment="1">
      <alignment vertical="center"/>
    </xf>
    <xf numFmtId="0" fontId="9" fillId="19" borderId="1" xfId="0" applyFont="1" applyFill="1" applyBorder="1" applyAlignment="1" applyProtection="1">
      <alignment horizontal="center" vertical="center"/>
      <protection hidden="1"/>
    </xf>
    <xf numFmtId="1" fontId="12" fillId="19" borderId="15" xfId="0" applyNumberFormat="1" applyFont="1" applyFill="1" applyBorder="1" applyAlignment="1" applyProtection="1">
      <alignment horizontal="center" vertical="center" wrapText="1"/>
      <protection hidden="1"/>
    </xf>
    <xf numFmtId="1" fontId="12" fillId="19" borderId="16" xfId="0" applyNumberFormat="1" applyFont="1" applyFill="1" applyBorder="1" applyAlignment="1" applyProtection="1">
      <alignment horizontal="center" vertical="center" wrapText="1"/>
      <protection hidden="1"/>
    </xf>
    <xf numFmtId="1" fontId="12" fillId="19" borderId="7" xfId="0" applyNumberFormat="1" applyFont="1" applyFill="1" applyBorder="1" applyAlignment="1" applyProtection="1">
      <alignment horizontal="center" vertical="center" wrapText="1"/>
      <protection hidden="1"/>
    </xf>
    <xf numFmtId="1" fontId="12" fillId="19" borderId="15" xfId="0" applyNumberFormat="1" applyFont="1" applyFill="1" applyBorder="1" applyAlignment="1" applyProtection="1">
      <alignment horizontal="center" vertical="center"/>
      <protection hidden="1"/>
    </xf>
    <xf numFmtId="1" fontId="12" fillId="19" borderId="1" xfId="0" applyNumberFormat="1" applyFont="1" applyFill="1" applyBorder="1" applyAlignment="1" applyProtection="1">
      <alignment horizontal="center" vertical="center"/>
      <protection hidden="1"/>
    </xf>
    <xf numFmtId="1" fontId="12" fillId="19" borderId="16" xfId="0" applyNumberFormat="1" applyFont="1" applyFill="1" applyBorder="1" applyAlignment="1" applyProtection="1">
      <alignment horizontal="center" vertical="center"/>
      <protection hidden="1"/>
    </xf>
    <xf numFmtId="1" fontId="12" fillId="19" borderId="7" xfId="0" applyNumberFormat="1" applyFont="1" applyFill="1" applyBorder="1" applyAlignment="1" applyProtection="1">
      <alignment horizontal="center" vertical="center"/>
      <protection hidden="1"/>
    </xf>
    <xf numFmtId="1" fontId="9" fillId="19" borderId="17" xfId="0" applyNumberFormat="1" applyFont="1" applyFill="1" applyBorder="1" applyAlignment="1" applyProtection="1">
      <alignment horizontal="center" vertical="center" wrapText="1"/>
      <protection hidden="1"/>
    </xf>
    <xf numFmtId="1" fontId="9" fillId="19" borderId="18" xfId="0" applyNumberFormat="1" applyFont="1" applyFill="1" applyBorder="1" applyAlignment="1" applyProtection="1">
      <alignment horizontal="center" vertical="center" wrapText="1"/>
      <protection hidden="1"/>
    </xf>
    <xf numFmtId="1" fontId="9" fillId="19" borderId="19" xfId="0" applyNumberFormat="1" applyFont="1" applyFill="1" applyBorder="1" applyAlignment="1" applyProtection="1">
      <alignment horizontal="center" vertical="center" wrapText="1"/>
      <protection hidden="1"/>
    </xf>
    <xf numFmtId="1" fontId="9" fillId="19" borderId="23" xfId="0" applyNumberFormat="1" applyFont="1" applyFill="1" applyBorder="1" applyAlignment="1" applyProtection="1">
      <alignment horizontal="center" vertical="center" wrapText="1"/>
      <protection hidden="1"/>
    </xf>
    <xf numFmtId="1" fontId="12" fillId="19" borderId="5" xfId="0" applyNumberFormat="1" applyFont="1" applyFill="1" applyBorder="1" applyAlignment="1" applyProtection="1">
      <alignment horizontal="center" vertical="center" wrapText="1"/>
      <protection hidden="1"/>
    </xf>
    <xf numFmtId="1" fontId="12" fillId="19" borderId="5" xfId="0" applyNumberFormat="1" applyFont="1" applyFill="1" applyBorder="1" applyAlignment="1" applyProtection="1">
      <alignment horizontal="center" vertical="center"/>
      <protection hidden="1"/>
    </xf>
    <xf numFmtId="1" fontId="9" fillId="19" borderId="21" xfId="0" applyNumberFormat="1" applyFont="1" applyFill="1" applyBorder="1" applyAlignment="1" applyProtection="1">
      <alignment horizontal="center" vertical="center" wrapText="1"/>
      <protection hidden="1"/>
    </xf>
    <xf numFmtId="0" fontId="2" fillId="19" borderId="1" xfId="0" applyFont="1" applyFill="1" applyBorder="1" applyAlignment="1" applyProtection="1">
      <alignment horizontal="center" vertical="top" wrapText="1"/>
      <protection hidden="1"/>
    </xf>
    <xf numFmtId="0" fontId="4" fillId="0" borderId="0" xfId="0" applyFont="1" applyFill="1" applyProtection="1">
      <protection hidden="1"/>
    </xf>
    <xf numFmtId="0" fontId="4" fillId="0" borderId="0" xfId="0" applyFont="1" applyFill="1" applyAlignment="1" applyProtection="1">
      <alignment vertical="top"/>
      <protection hidden="1"/>
    </xf>
    <xf numFmtId="0" fontId="4" fillId="0" borderId="0" xfId="0" applyFont="1" applyFill="1" applyBorder="1" applyProtection="1">
      <protection hidden="1"/>
    </xf>
    <xf numFmtId="0" fontId="3" fillId="0" borderId="0" xfId="0" applyFont="1" applyFill="1" applyAlignment="1" applyProtection="1">
      <alignment horizontal="center"/>
      <protection hidden="1"/>
    </xf>
    <xf numFmtId="0" fontId="4" fillId="0" borderId="0" xfId="0" applyFont="1" applyFill="1" applyAlignment="1" applyProtection="1">
      <alignment vertical="center"/>
      <protection hidden="1"/>
    </xf>
    <xf numFmtId="0" fontId="44" fillId="14" borderId="0" xfId="0" applyFont="1" applyFill="1" applyAlignment="1">
      <alignment horizontal="right" vertical="top" wrapText="1"/>
    </xf>
    <xf numFmtId="0" fontId="19" fillId="0" borderId="0" xfId="0" applyFont="1" applyAlignment="1">
      <alignment wrapText="1"/>
    </xf>
    <xf numFmtId="0" fontId="4" fillId="0" borderId="0" xfId="0" applyFont="1" applyFill="1" applyBorder="1" applyAlignment="1">
      <alignment horizontal="center" vertical="top" wrapText="1"/>
    </xf>
    <xf numFmtId="0" fontId="25" fillId="0" borderId="0" xfId="0" applyFont="1" applyFill="1" applyBorder="1" applyAlignment="1">
      <alignment horizontal="left" vertical="top" wrapText="1"/>
    </xf>
    <xf numFmtId="0" fontId="0" fillId="0" borderId="0" xfId="0" applyFont="1" applyFill="1" applyAlignment="1">
      <alignment vertical="top"/>
    </xf>
    <xf numFmtId="0" fontId="3" fillId="19" borderId="11" xfId="0" applyFont="1" applyFill="1" applyBorder="1" applyAlignment="1" applyProtection="1">
      <alignment horizontal="center" vertical="center" wrapText="1"/>
      <protection hidden="1"/>
    </xf>
    <xf numFmtId="0" fontId="0" fillId="0" borderId="0" xfId="0" applyFont="1" applyFill="1" applyAlignment="1">
      <alignment horizontal="center" vertical="center"/>
    </xf>
    <xf numFmtId="0" fontId="0" fillId="0" borderId="0" xfId="0" applyFont="1" applyFill="1" applyAlignment="1">
      <alignment vertical="center"/>
    </xf>
    <xf numFmtId="0" fontId="2" fillId="19" borderId="11" xfId="0" applyFont="1" applyFill="1" applyBorder="1" applyAlignment="1" applyProtection="1">
      <alignment horizontal="center" vertical="top" wrapText="1"/>
      <protection hidden="1"/>
    </xf>
    <xf numFmtId="0" fontId="35" fillId="0" borderId="0" xfId="1" applyFont="1" applyFill="1" applyAlignment="1">
      <alignment vertical="center"/>
    </xf>
    <xf numFmtId="0" fontId="40" fillId="0" borderId="0" xfId="1" applyFont="1" applyFill="1" applyAlignment="1">
      <alignment vertical="center"/>
    </xf>
    <xf numFmtId="0" fontId="35" fillId="0" borderId="0" xfId="1" applyFont="1" applyFill="1" applyAlignment="1">
      <alignment horizontal="left" vertical="center"/>
    </xf>
    <xf numFmtId="0" fontId="40" fillId="0" borderId="0" xfId="1" applyFont="1" applyFill="1" applyAlignment="1">
      <alignment horizontal="left" vertical="center"/>
    </xf>
    <xf numFmtId="0" fontId="20" fillId="19" borderId="0" xfId="0" applyFont="1" applyFill="1"/>
    <xf numFmtId="0" fontId="7" fillId="19" borderId="1" xfId="0" applyFont="1" applyFill="1" applyBorder="1" applyAlignment="1" applyProtection="1">
      <alignment horizontal="center" vertical="top" wrapText="1" readingOrder="1"/>
      <protection hidden="1"/>
    </xf>
    <xf numFmtId="0" fontId="21" fillId="0" borderId="0" xfId="0" applyFont="1" applyAlignment="1">
      <alignment vertical="top" wrapText="1"/>
    </xf>
    <xf numFmtId="0" fontId="22" fillId="0" borderId="0" xfId="0" applyFont="1" applyAlignment="1">
      <alignment vertical="top" wrapText="1"/>
    </xf>
    <xf numFmtId="0" fontId="7" fillId="19" borderId="5" xfId="0" applyFont="1" applyFill="1" applyBorder="1" applyAlignment="1" applyProtection="1">
      <alignment horizontal="center" vertical="center" wrapText="1"/>
      <protection hidden="1"/>
    </xf>
    <xf numFmtId="3" fontId="12" fillId="0" borderId="1" xfId="0" applyNumberFormat="1" applyFont="1" applyFill="1" applyBorder="1" applyAlignment="1" applyProtection="1">
      <alignment horizontal="center" vertical="center"/>
      <protection locked="0"/>
    </xf>
    <xf numFmtId="0" fontId="4" fillId="0" borderId="0" xfId="0" applyFont="1" applyProtection="1">
      <protection hidden="1"/>
    </xf>
    <xf numFmtId="0" fontId="3" fillId="5" borderId="45" xfId="0" applyFont="1" applyFill="1" applyBorder="1" applyAlignment="1" applyProtection="1">
      <alignment horizontal="center" vertical="center"/>
      <protection hidden="1"/>
    </xf>
    <xf numFmtId="0" fontId="4" fillId="6" borderId="45" xfId="0" applyFont="1" applyFill="1" applyBorder="1" applyProtection="1">
      <protection hidden="1"/>
    </xf>
    <xf numFmtId="0" fontId="4" fillId="6" borderId="9" xfId="0" applyFont="1" applyFill="1" applyBorder="1" applyProtection="1">
      <protection hidden="1"/>
    </xf>
    <xf numFmtId="0" fontId="4" fillId="7" borderId="8" xfId="0" applyFont="1" applyFill="1" applyBorder="1" applyProtection="1">
      <protection hidden="1"/>
    </xf>
    <xf numFmtId="0" fontId="12" fillId="5" borderId="46" xfId="0" applyFont="1" applyFill="1" applyBorder="1" applyAlignment="1" applyProtection="1">
      <alignment textRotation="90" wrapText="1"/>
      <protection hidden="1"/>
    </xf>
    <xf numFmtId="0" fontId="4" fillId="6" borderId="46" xfId="0" applyFont="1" applyFill="1" applyBorder="1" applyAlignment="1" applyProtection="1">
      <alignment textRotation="90" wrapText="1"/>
      <protection hidden="1"/>
    </xf>
    <xf numFmtId="0" fontId="4" fillId="6" borderId="0" xfId="0" applyFont="1" applyFill="1" applyBorder="1" applyAlignment="1" applyProtection="1">
      <alignment textRotation="90" wrapText="1"/>
      <protection hidden="1"/>
    </xf>
    <xf numFmtId="0" fontId="13" fillId="5" borderId="46" xfId="0" applyFont="1" applyFill="1" applyBorder="1" applyAlignment="1" applyProtection="1">
      <alignment horizontal="center" vertical="center" wrapText="1"/>
      <protection hidden="1"/>
    </xf>
    <xf numFmtId="0" fontId="13" fillId="11" borderId="1"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vertical="top" wrapText="1"/>
      <protection hidden="1"/>
    </xf>
    <xf numFmtId="0" fontId="9" fillId="19" borderId="11" xfId="0" applyFont="1" applyFill="1" applyBorder="1" applyAlignment="1" applyProtection="1">
      <alignment horizontal="center" vertical="top" wrapText="1"/>
      <protection hidden="1"/>
    </xf>
    <xf numFmtId="0" fontId="3" fillId="0" borderId="0" xfId="0" applyFont="1" applyFill="1" applyBorder="1" applyAlignment="1" applyProtection="1">
      <alignment horizontal="center" vertical="top" wrapText="1"/>
      <protection hidden="1"/>
    </xf>
    <xf numFmtId="0" fontId="21" fillId="14" borderId="0" xfId="0" applyFont="1" applyFill="1" applyAlignment="1">
      <alignment horizontal="center" vertical="center" wrapText="1"/>
    </xf>
    <xf numFmtId="0" fontId="3" fillId="19" borderId="1" xfId="0" applyFont="1" applyFill="1" applyBorder="1" applyAlignment="1" applyProtection="1">
      <alignment horizontal="center" vertical="center"/>
      <protection hidden="1"/>
    </xf>
    <xf numFmtId="0" fontId="3" fillId="19" borderId="1" xfId="0" applyFont="1" applyFill="1" applyBorder="1" applyAlignment="1" applyProtection="1">
      <alignment horizontal="center" vertical="top"/>
      <protection hidden="1"/>
    </xf>
    <xf numFmtId="0" fontId="2" fillId="19" borderId="1" xfId="0" applyFont="1" applyFill="1" applyBorder="1" applyAlignment="1" applyProtection="1">
      <alignment horizontal="center" vertical="center" wrapText="1"/>
      <protection hidden="1"/>
    </xf>
    <xf numFmtId="0" fontId="10" fillId="0" borderId="1" xfId="0" applyFont="1" applyFill="1" applyBorder="1" applyAlignment="1" applyProtection="1">
      <alignment horizontal="left" vertical="top" wrapText="1"/>
      <protection locked="0"/>
    </xf>
    <xf numFmtId="0" fontId="12" fillId="0" borderId="1" xfId="0" applyFont="1" applyFill="1" applyBorder="1" applyAlignment="1" applyProtection="1">
      <alignment horizontal="left" vertical="top" wrapText="1"/>
      <protection locked="0"/>
    </xf>
    <xf numFmtId="0" fontId="14" fillId="0" borderId="0" xfId="0" applyFont="1" applyFill="1" applyAlignment="1">
      <alignment horizontal="left" vertical="top" wrapText="1"/>
    </xf>
    <xf numFmtId="0" fontId="2" fillId="19" borderId="7" xfId="0" applyFont="1" applyFill="1" applyBorder="1" applyAlignment="1" applyProtection="1">
      <alignment horizontal="center" vertical="top" wrapText="1"/>
      <protection hidden="1"/>
    </xf>
    <xf numFmtId="0" fontId="3" fillId="19" borderId="7" xfId="0" applyFont="1" applyFill="1" applyBorder="1" applyAlignment="1" applyProtection="1">
      <alignment horizontal="center" vertical="center" wrapText="1"/>
      <protection hidden="1"/>
    </xf>
    <xf numFmtId="0" fontId="12" fillId="0" borderId="0" xfId="0" applyFont="1" applyFill="1" applyBorder="1" applyAlignment="1" applyProtection="1">
      <alignment vertical="top" wrapText="1"/>
      <protection locked="0"/>
    </xf>
    <xf numFmtId="0" fontId="12" fillId="0" borderId="1" xfId="0" applyFont="1" applyFill="1" applyBorder="1" applyAlignment="1" applyProtection="1">
      <alignment vertical="top" wrapText="1"/>
      <protection locked="0"/>
    </xf>
    <xf numFmtId="0" fontId="10" fillId="0" borderId="0" xfId="0" applyFont="1" applyFill="1" applyBorder="1" applyAlignment="1" applyProtection="1">
      <alignment horizontal="left" vertical="top" wrapText="1"/>
      <protection locked="0"/>
    </xf>
    <xf numFmtId="0" fontId="12" fillId="0" borderId="0" xfId="0" applyFont="1" applyFill="1" applyBorder="1" applyAlignment="1" applyProtection="1">
      <alignment horizontal="center" vertical="top" wrapText="1"/>
      <protection locked="0"/>
    </xf>
    <xf numFmtId="0" fontId="10" fillId="0" borderId="0" xfId="0" applyFont="1" applyFill="1" applyBorder="1" applyAlignment="1" applyProtection="1">
      <alignment horizontal="center" vertical="top" wrapText="1"/>
      <protection locked="0"/>
    </xf>
    <xf numFmtId="0" fontId="12" fillId="0" borderId="0" xfId="0" applyFont="1" applyFill="1" applyBorder="1" applyAlignment="1" applyProtection="1">
      <alignment horizontal="left" vertical="top" wrapText="1"/>
      <protection locked="0"/>
    </xf>
    <xf numFmtId="0" fontId="12" fillId="0" borderId="0" xfId="0" applyFont="1" applyFill="1" applyBorder="1" applyAlignment="1" applyProtection="1">
      <alignment horizontal="center" vertical="center" wrapText="1"/>
      <protection hidden="1"/>
    </xf>
    <xf numFmtId="0" fontId="2" fillId="0" borderId="34" xfId="0" applyFont="1" applyFill="1" applyBorder="1" applyAlignment="1" applyProtection="1">
      <alignment horizontal="center" vertical="center" wrapText="1"/>
      <protection hidden="1"/>
    </xf>
    <xf numFmtId="49" fontId="10" fillId="0" borderId="34" xfId="0" applyNumberFormat="1" applyFont="1" applyFill="1" applyBorder="1" applyAlignment="1" applyProtection="1">
      <alignment horizontal="left" vertical="center" wrapText="1"/>
      <protection hidden="1"/>
    </xf>
    <xf numFmtId="0" fontId="10" fillId="0" borderId="0" xfId="0" applyFont="1" applyFill="1" applyBorder="1" applyAlignment="1" applyProtection="1">
      <alignment horizontal="left" vertical="center" wrapText="1"/>
      <protection hidden="1"/>
    </xf>
    <xf numFmtId="0" fontId="4" fillId="0" borderId="0" xfId="0" applyFont="1" applyFill="1" applyAlignment="1" applyProtection="1">
      <alignment vertical="center" wrapText="1"/>
      <protection hidden="1"/>
    </xf>
    <xf numFmtId="0" fontId="10" fillId="0" borderId="0" xfId="0" applyFont="1" applyFill="1" applyBorder="1" applyAlignment="1" applyProtection="1">
      <alignment horizontal="center" vertical="center" wrapText="1"/>
      <protection hidden="1"/>
    </xf>
    <xf numFmtId="0" fontId="12" fillId="0" borderId="0" xfId="0" applyFont="1" applyFill="1" applyBorder="1" applyAlignment="1" applyProtection="1">
      <alignment horizontal="left" vertical="top"/>
      <protection locked="0"/>
    </xf>
    <xf numFmtId="0" fontId="12" fillId="0" borderId="0" xfId="0" applyFont="1" applyFill="1" applyBorder="1" applyAlignment="1" applyProtection="1">
      <alignment vertical="top"/>
      <protection locked="0"/>
    </xf>
    <xf numFmtId="0" fontId="18" fillId="19" borderId="1" xfId="0" applyFont="1" applyFill="1" applyBorder="1" applyAlignment="1">
      <alignment horizontal="center" textRotation="90" wrapText="1"/>
    </xf>
    <xf numFmtId="165" fontId="12" fillId="0" borderId="0" xfId="0" applyNumberFormat="1" applyFont="1" applyFill="1" applyBorder="1" applyAlignment="1" applyProtection="1">
      <alignment horizontal="left" vertical="top" wrapText="1"/>
      <protection locked="0"/>
    </xf>
    <xf numFmtId="164" fontId="7" fillId="19" borderId="6" xfId="0" applyNumberFormat="1" applyFont="1" applyFill="1" applyBorder="1" applyAlignment="1" applyProtection="1">
      <alignment horizontal="center" vertical="center" wrapText="1"/>
      <protection hidden="1"/>
    </xf>
    <xf numFmtId="0" fontId="2" fillId="0" borderId="0" xfId="0" applyFont="1" applyFill="1" applyBorder="1" applyAlignment="1" applyProtection="1">
      <alignment horizontal="center" vertical="top" wrapText="1"/>
      <protection hidden="1"/>
    </xf>
    <xf numFmtId="0" fontId="32" fillId="0" borderId="0" xfId="2" applyNumberFormat="1" applyFont="1" applyFill="1" applyBorder="1" applyAlignment="1" applyProtection="1">
      <alignment horizontal="center" vertical="top" wrapText="1"/>
    </xf>
    <xf numFmtId="0" fontId="7" fillId="0" borderId="1" xfId="0" applyFont="1" applyFill="1" applyBorder="1" applyAlignment="1" applyProtection="1">
      <alignment horizontal="center" vertical="center" wrapText="1"/>
      <protection hidden="1"/>
    </xf>
    <xf numFmtId="0" fontId="12" fillId="20" borderId="15" xfId="0" applyFont="1" applyFill="1" applyBorder="1" applyAlignment="1" applyProtection="1">
      <alignment horizontal="center" vertical="center" wrapText="1"/>
      <protection hidden="1"/>
    </xf>
    <xf numFmtId="0" fontId="12" fillId="20" borderId="16" xfId="0" applyFont="1" applyFill="1" applyBorder="1" applyAlignment="1" applyProtection="1">
      <alignment horizontal="center" vertical="center" wrapText="1"/>
      <protection hidden="1"/>
    </xf>
    <xf numFmtId="0" fontId="14" fillId="0" borderId="0" xfId="0" applyFont="1" applyFill="1" applyAlignment="1">
      <alignment horizontal="left" vertical="center"/>
    </xf>
    <xf numFmtId="0" fontId="12" fillId="0" borderId="1" xfId="0" applyFont="1" applyFill="1" applyBorder="1" applyAlignment="1" applyProtection="1">
      <alignment horizontal="left" vertical="top"/>
      <protection locked="0"/>
    </xf>
    <xf numFmtId="0" fontId="12" fillId="0" borderId="1" xfId="0" applyFont="1" applyFill="1" applyBorder="1" applyAlignment="1" applyProtection="1">
      <alignment horizontal="center" vertical="top" wrapText="1"/>
      <protection locked="0"/>
    </xf>
    <xf numFmtId="0" fontId="12" fillId="0" borderId="0" xfId="0" applyFont="1" applyFill="1" applyAlignment="1">
      <alignment horizontal="left" vertical="center"/>
    </xf>
    <xf numFmtId="0" fontId="4" fillId="20" borderId="17" xfId="0" applyFont="1" applyFill="1" applyBorder="1" applyAlignment="1" applyProtection="1">
      <alignment horizontal="center" vertical="center"/>
      <protection hidden="1"/>
    </xf>
    <xf numFmtId="0" fontId="12" fillId="20" borderId="20" xfId="0" applyFont="1" applyFill="1" applyBorder="1" applyAlignment="1" applyProtection="1">
      <alignment horizontal="center" vertical="center" wrapText="1"/>
      <protection hidden="1"/>
    </xf>
    <xf numFmtId="0" fontId="13" fillId="11" borderId="5"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vertical="center"/>
      <protection hidden="1"/>
    </xf>
    <xf numFmtId="0" fontId="7" fillId="19" borderId="7" xfId="0" applyFont="1" applyFill="1" applyBorder="1" applyAlignment="1" applyProtection="1">
      <alignment horizontal="center" vertical="top" textRotation="90" wrapText="1"/>
      <protection hidden="1"/>
    </xf>
    <xf numFmtId="0" fontId="9" fillId="19" borderId="1" xfId="0" applyFont="1" applyFill="1" applyBorder="1" applyAlignment="1" applyProtection="1">
      <alignment horizontal="center" vertical="top" textRotation="90" wrapText="1"/>
      <protection hidden="1"/>
    </xf>
    <xf numFmtId="0" fontId="3" fillId="5" borderId="40" xfId="0" applyFont="1" applyFill="1" applyBorder="1" applyAlignment="1" applyProtection="1">
      <alignment horizontal="center" vertical="center"/>
      <protection hidden="1"/>
    </xf>
    <xf numFmtId="1" fontId="12" fillId="19" borderId="29" xfId="0" applyNumberFormat="1" applyFont="1" applyFill="1" applyBorder="1" applyAlignment="1" applyProtection="1">
      <alignment horizontal="center" vertical="center"/>
      <protection hidden="1"/>
    </xf>
    <xf numFmtId="1" fontId="12" fillId="19" borderId="29" xfId="0" applyNumberFormat="1" applyFont="1" applyFill="1" applyBorder="1" applyAlignment="1" applyProtection="1">
      <alignment horizontal="center" vertical="center" wrapText="1"/>
      <protection hidden="1"/>
    </xf>
    <xf numFmtId="0" fontId="13" fillId="11" borderId="15" xfId="0" applyFont="1" applyFill="1" applyBorder="1" applyAlignment="1" applyProtection="1">
      <alignment horizontal="center" vertical="center" wrapText="1"/>
      <protection hidden="1"/>
    </xf>
    <xf numFmtId="0" fontId="13" fillId="11" borderId="16" xfId="0" applyFont="1" applyFill="1" applyBorder="1" applyAlignment="1" applyProtection="1">
      <alignment horizontal="center" vertical="center" wrapText="1"/>
      <protection hidden="1"/>
    </xf>
    <xf numFmtId="0" fontId="7" fillId="0" borderId="0" xfId="0" applyFont="1" applyFill="1" applyBorder="1" applyAlignment="1">
      <alignment vertical="top" wrapText="1"/>
    </xf>
    <xf numFmtId="0" fontId="2" fillId="0" borderId="0" xfId="0" applyFont="1" applyFill="1" applyBorder="1" applyAlignment="1" applyProtection="1">
      <alignment vertical="center" wrapText="1"/>
      <protection hidden="1"/>
    </xf>
    <xf numFmtId="0" fontId="38" fillId="0" borderId="0" xfId="0" applyFont="1" applyFill="1" applyBorder="1" applyAlignment="1">
      <alignment vertical="center" wrapText="1"/>
    </xf>
    <xf numFmtId="0" fontId="3" fillId="0" borderId="1" xfId="0" applyFont="1" applyFill="1" applyBorder="1" applyAlignment="1" applyProtection="1">
      <alignment horizontal="center" vertical="top"/>
      <protection locked="0"/>
    </xf>
    <xf numFmtId="0" fontId="4" fillId="0" borderId="0" xfId="0" applyFont="1" applyFill="1" applyBorder="1" applyAlignment="1" applyProtection="1">
      <alignment vertical="center"/>
      <protection hidden="1"/>
    </xf>
    <xf numFmtId="0" fontId="10" fillId="0" borderId="1" xfId="0" applyFont="1" applyFill="1" applyBorder="1" applyAlignment="1" applyProtection="1">
      <alignment horizontal="left" vertical="top" wrapText="1"/>
      <protection locked="0"/>
    </xf>
    <xf numFmtId="0" fontId="12" fillId="0" borderId="1" xfId="0" applyFont="1" applyFill="1" applyBorder="1" applyAlignment="1" applyProtection="1">
      <alignment horizontal="left" vertical="top" wrapText="1"/>
      <protection locked="0"/>
    </xf>
    <xf numFmtId="0" fontId="12" fillId="0" borderId="5" xfId="0" applyFont="1" applyFill="1" applyBorder="1" applyAlignment="1" applyProtection="1">
      <alignment horizontal="left" vertical="top" wrapText="1"/>
      <protection locked="0"/>
    </xf>
    <xf numFmtId="0" fontId="3" fillId="19" borderId="5" xfId="0" applyFont="1" applyFill="1" applyBorder="1" applyAlignment="1" applyProtection="1">
      <alignment horizontal="center" vertical="center" wrapText="1"/>
      <protection hidden="1"/>
    </xf>
    <xf numFmtId="0" fontId="3" fillId="19" borderId="5" xfId="0" applyFont="1" applyFill="1" applyBorder="1" applyAlignment="1" applyProtection="1">
      <alignment horizontal="center" vertical="top" wrapText="1"/>
      <protection hidden="1"/>
    </xf>
    <xf numFmtId="0" fontId="19" fillId="0" borderId="0" xfId="0" applyFont="1" applyFill="1" applyBorder="1" applyAlignment="1" applyProtection="1">
      <alignment horizontal="left" vertical="center" wrapText="1"/>
      <protection hidden="1"/>
    </xf>
    <xf numFmtId="0" fontId="20" fillId="0" borderId="0" xfId="0" applyFont="1" applyFill="1"/>
    <xf numFmtId="0" fontId="20" fillId="23" borderId="0" xfId="0" applyFont="1" applyFill="1" applyBorder="1" applyAlignment="1" applyProtection="1">
      <alignment horizontal="left" vertical="center" wrapText="1"/>
      <protection hidden="1"/>
    </xf>
    <xf numFmtId="0" fontId="4" fillId="6" borderId="40" xfId="0" applyFont="1" applyFill="1" applyBorder="1" applyProtection="1">
      <protection hidden="1"/>
    </xf>
    <xf numFmtId="0" fontId="13" fillId="5" borderId="1" xfId="0" applyFont="1" applyFill="1" applyBorder="1" applyAlignment="1" applyProtection="1">
      <alignment horizontal="center" vertical="center" wrapText="1"/>
      <protection hidden="1"/>
    </xf>
    <xf numFmtId="0" fontId="4" fillId="0" borderId="1" xfId="0" applyFont="1" applyFill="1" applyBorder="1" applyAlignment="1" applyProtection="1">
      <alignment vertical="top" wrapText="1"/>
      <protection locked="0"/>
    </xf>
    <xf numFmtId="0" fontId="9" fillId="0" borderId="0" xfId="0" applyFont="1" applyFill="1" applyBorder="1" applyAlignment="1" applyProtection="1">
      <alignment horizontal="center" vertical="center" wrapText="1"/>
      <protection locked="0"/>
    </xf>
    <xf numFmtId="3" fontId="12" fillId="0" borderId="0" xfId="0" applyNumberFormat="1" applyFont="1" applyFill="1" applyBorder="1" applyAlignment="1" applyProtection="1">
      <alignment horizontal="center" vertical="center" wrapText="1"/>
      <protection locked="0"/>
    </xf>
    <xf numFmtId="0" fontId="0" fillId="0" borderId="0" xfId="0" applyFill="1" applyBorder="1"/>
    <xf numFmtId="0" fontId="41" fillId="0" borderId="0" xfId="0" applyFont="1" applyFill="1" applyBorder="1" applyAlignment="1">
      <alignment horizontal="center" vertical="top" wrapText="1"/>
    </xf>
    <xf numFmtId="0" fontId="25" fillId="0" borderId="0" xfId="0" applyFont="1" applyFill="1" applyBorder="1" applyAlignment="1">
      <alignment horizontal="center" vertical="top" wrapText="1"/>
    </xf>
    <xf numFmtId="0" fontId="4" fillId="11" borderId="15" xfId="0" applyFont="1" applyFill="1" applyBorder="1" applyAlignment="1" applyProtection="1">
      <alignment horizontal="center" vertical="center"/>
      <protection hidden="1"/>
    </xf>
    <xf numFmtId="0" fontId="4" fillId="11" borderId="1" xfId="0" applyFont="1" applyFill="1" applyBorder="1" applyAlignment="1" applyProtection="1">
      <alignment horizontal="center" vertical="center"/>
      <protection hidden="1"/>
    </xf>
    <xf numFmtId="0" fontId="4" fillId="6" borderId="1" xfId="0" applyFont="1" applyFill="1" applyBorder="1" applyAlignment="1" applyProtection="1">
      <alignment horizontal="center" vertical="center"/>
      <protection hidden="1"/>
    </xf>
    <xf numFmtId="0" fontId="4" fillId="12" borderId="5" xfId="0" applyFont="1" applyFill="1" applyBorder="1" applyAlignment="1" applyProtection="1">
      <alignment horizontal="center" vertical="center"/>
      <protection hidden="1"/>
    </xf>
    <xf numFmtId="0" fontId="4" fillId="12" borderId="7" xfId="0" applyFont="1" applyFill="1" applyBorder="1" applyAlignment="1" applyProtection="1">
      <alignment horizontal="center" vertical="center"/>
      <protection hidden="1"/>
    </xf>
    <xf numFmtId="0" fontId="4" fillId="6" borderId="5" xfId="0" applyFont="1" applyFill="1" applyBorder="1" applyAlignment="1" applyProtection="1">
      <alignment horizontal="center" vertical="center"/>
      <protection hidden="1"/>
    </xf>
    <xf numFmtId="0" fontId="4" fillId="6" borderId="15" xfId="0" applyFont="1" applyFill="1" applyBorder="1" applyAlignment="1" applyProtection="1">
      <alignment horizontal="center" vertical="center"/>
      <protection hidden="1"/>
    </xf>
    <xf numFmtId="0" fontId="4" fillId="6" borderId="16" xfId="0" applyFont="1" applyFill="1" applyBorder="1" applyAlignment="1" applyProtection="1">
      <alignment horizontal="center" vertical="center"/>
      <protection hidden="1"/>
    </xf>
    <xf numFmtId="0" fontId="4" fillId="11" borderId="16" xfId="0" applyFont="1" applyFill="1" applyBorder="1" applyAlignment="1" applyProtection="1">
      <alignment horizontal="center" vertical="center"/>
      <protection hidden="1"/>
    </xf>
    <xf numFmtId="0" fontId="4" fillId="7" borderId="5" xfId="0" applyFont="1" applyFill="1" applyBorder="1" applyAlignment="1" applyProtection="1">
      <alignment horizontal="center" vertical="center"/>
      <protection hidden="1"/>
    </xf>
    <xf numFmtId="0" fontId="12" fillId="5" borderId="1" xfId="0" applyFont="1" applyFill="1" applyBorder="1" applyAlignment="1" applyProtection="1">
      <alignment horizontal="center" vertical="center" wrapText="1"/>
      <protection hidden="1"/>
    </xf>
    <xf numFmtId="0" fontId="13" fillId="5" borderId="7" xfId="0" applyFont="1" applyFill="1" applyBorder="1" applyAlignment="1" applyProtection="1">
      <alignment horizontal="center" vertical="center" wrapText="1"/>
      <protection hidden="1"/>
    </xf>
    <xf numFmtId="0" fontId="12" fillId="0" borderId="0" xfId="0" applyFont="1" applyFill="1" applyAlignment="1">
      <alignment horizontal="center" vertical="top"/>
    </xf>
    <xf numFmtId="0" fontId="9" fillId="19" borderId="1" xfId="0" applyFont="1" applyFill="1" applyBorder="1" applyAlignment="1" applyProtection="1">
      <alignment horizontal="left" vertical="center" wrapText="1"/>
      <protection hidden="1"/>
    </xf>
    <xf numFmtId="0" fontId="12" fillId="0" borderId="0" xfId="0" applyFont="1" applyFill="1" applyBorder="1" applyAlignment="1" applyProtection="1">
      <alignment horizontal="left" vertical="top"/>
      <protection hidden="1"/>
    </xf>
    <xf numFmtId="0" fontId="7" fillId="19" borderId="7" xfId="0" applyFont="1" applyFill="1" applyBorder="1" applyAlignment="1" applyProtection="1">
      <alignment horizontal="center" vertical="top" wrapText="1" readingOrder="1"/>
      <protection hidden="1"/>
    </xf>
    <xf numFmtId="1" fontId="12" fillId="0" borderId="1" xfId="0" applyNumberFormat="1" applyFont="1" applyFill="1" applyBorder="1" applyAlignment="1" applyProtection="1">
      <alignment horizontal="center" vertical="top" wrapText="1"/>
      <protection locked="0"/>
    </xf>
    <xf numFmtId="0" fontId="9" fillId="3" borderId="1" xfId="0" applyFont="1" applyFill="1" applyBorder="1" applyAlignment="1" applyProtection="1">
      <alignment horizontal="center" vertical="center" wrapText="1"/>
      <protection hidden="1"/>
    </xf>
    <xf numFmtId="0" fontId="9" fillId="13" borderId="1" xfId="0" applyFont="1" applyFill="1" applyBorder="1" applyAlignment="1" applyProtection="1">
      <alignment horizontal="center" vertical="center" wrapText="1"/>
      <protection hidden="1"/>
    </xf>
    <xf numFmtId="0" fontId="9" fillId="3" borderId="15" xfId="0" applyFont="1" applyFill="1" applyBorder="1" applyAlignment="1" applyProtection="1">
      <alignment horizontal="center" vertical="center" wrapText="1"/>
      <protection hidden="1"/>
    </xf>
    <xf numFmtId="0" fontId="4" fillId="12" borderId="1" xfId="0" applyFont="1" applyFill="1" applyBorder="1" applyAlignment="1" applyProtection="1">
      <alignment horizontal="center" vertical="center"/>
      <protection hidden="1"/>
    </xf>
    <xf numFmtId="0" fontId="4" fillId="12" borderId="15" xfId="0" applyFont="1" applyFill="1" applyBorder="1" applyAlignment="1" applyProtection="1">
      <alignment horizontal="center" vertical="center"/>
      <protection hidden="1"/>
    </xf>
    <xf numFmtId="0" fontId="4" fillId="12" borderId="16" xfId="0" applyFont="1" applyFill="1" applyBorder="1" applyAlignment="1" applyProtection="1">
      <alignment horizontal="center" vertical="center"/>
      <protection hidden="1"/>
    </xf>
    <xf numFmtId="0" fontId="4" fillId="8" borderId="15" xfId="0" applyFont="1" applyFill="1" applyBorder="1" applyAlignment="1" applyProtection="1">
      <alignment horizontal="center" vertical="center"/>
      <protection hidden="1"/>
    </xf>
    <xf numFmtId="0" fontId="4" fillId="8" borderId="1" xfId="0" applyFont="1" applyFill="1" applyBorder="1" applyAlignment="1" applyProtection="1">
      <alignment horizontal="center" vertical="center"/>
      <protection hidden="1"/>
    </xf>
    <xf numFmtId="0" fontId="4" fillId="7" borderId="1" xfId="0" applyFont="1" applyFill="1" applyBorder="1" applyAlignment="1" applyProtection="1">
      <alignment horizontal="center" vertical="center"/>
      <protection hidden="1"/>
    </xf>
    <xf numFmtId="0" fontId="3" fillId="12" borderId="45" xfId="0" applyFont="1" applyFill="1" applyBorder="1" applyAlignment="1" applyProtection="1">
      <alignment horizontal="center" vertical="top" wrapText="1"/>
      <protection hidden="1"/>
    </xf>
    <xf numFmtId="0" fontId="4" fillId="12" borderId="46" xfId="0" applyFont="1" applyFill="1" applyBorder="1" applyAlignment="1" applyProtection="1">
      <alignment horizontal="center" vertical="center"/>
      <protection hidden="1"/>
    </xf>
    <xf numFmtId="0" fontId="4" fillId="16" borderId="1" xfId="0" applyFont="1" applyFill="1" applyBorder="1" applyAlignment="1" applyProtection="1">
      <alignment horizontal="center" vertical="center"/>
      <protection hidden="1"/>
    </xf>
    <xf numFmtId="0" fontId="4" fillId="6" borderId="0" xfId="0" applyFont="1" applyFill="1" applyBorder="1" applyAlignment="1" applyProtection="1">
      <alignment horizontal="center" vertical="center"/>
      <protection hidden="1"/>
    </xf>
    <xf numFmtId="3" fontId="4" fillId="6" borderId="15" xfId="0" applyNumberFormat="1" applyFont="1" applyFill="1" applyBorder="1" applyAlignment="1" applyProtection="1">
      <alignment horizontal="center" vertical="center"/>
      <protection hidden="1"/>
    </xf>
    <xf numFmtId="0" fontId="4" fillId="7" borderId="41" xfId="0" applyFont="1" applyFill="1" applyBorder="1" applyAlignment="1" applyProtection="1">
      <alignment horizontal="center" vertical="center"/>
      <protection hidden="1"/>
    </xf>
    <xf numFmtId="0" fontId="4" fillId="0" borderId="0" xfId="0" applyFont="1" applyAlignment="1" applyProtection="1">
      <alignment horizontal="center" vertical="center"/>
      <protection hidden="1"/>
    </xf>
    <xf numFmtId="0" fontId="4" fillId="11" borderId="15" xfId="0" applyFont="1" applyFill="1" applyBorder="1" applyAlignment="1" applyProtection="1">
      <alignment vertical="center"/>
      <protection hidden="1"/>
    </xf>
    <xf numFmtId="0" fontId="4" fillId="11" borderId="1" xfId="0" applyFont="1" applyFill="1" applyBorder="1" applyAlignment="1" applyProtection="1">
      <alignment vertical="center"/>
      <protection hidden="1"/>
    </xf>
    <xf numFmtId="0" fontId="4" fillId="11" borderId="16" xfId="0" applyFont="1" applyFill="1" applyBorder="1" applyAlignment="1" applyProtection="1">
      <alignment vertical="center"/>
      <protection hidden="1"/>
    </xf>
    <xf numFmtId="0" fontId="12" fillId="6" borderId="15" xfId="0" applyFont="1" applyFill="1" applyBorder="1" applyAlignment="1" applyProtection="1">
      <alignment horizontal="center" vertical="center"/>
      <protection hidden="1"/>
    </xf>
    <xf numFmtId="0" fontId="12" fillId="12" borderId="1" xfId="0" applyFont="1" applyFill="1" applyBorder="1" applyAlignment="1" applyProtection="1">
      <alignment horizontal="center" vertical="center"/>
      <protection hidden="1"/>
    </xf>
    <xf numFmtId="0" fontId="12" fillId="6" borderId="16" xfId="0" applyFont="1" applyFill="1" applyBorder="1" applyAlignment="1" applyProtection="1">
      <alignment horizontal="center" vertical="center"/>
      <protection hidden="1"/>
    </xf>
    <xf numFmtId="0" fontId="12" fillId="12" borderId="15" xfId="0" applyFont="1" applyFill="1" applyBorder="1" applyAlignment="1" applyProtection="1">
      <alignment horizontal="center" vertical="center"/>
      <protection hidden="1"/>
    </xf>
    <xf numFmtId="0" fontId="12" fillId="6" borderId="1" xfId="0" applyFont="1" applyFill="1" applyBorder="1" applyAlignment="1" applyProtection="1">
      <alignment horizontal="center" vertical="center"/>
      <protection hidden="1"/>
    </xf>
    <xf numFmtId="0" fontId="12" fillId="12" borderId="16" xfId="0" applyFont="1" applyFill="1" applyBorder="1" applyAlignment="1" applyProtection="1">
      <alignment horizontal="center" vertical="center"/>
      <protection hidden="1"/>
    </xf>
    <xf numFmtId="0" fontId="4" fillId="15" borderId="1" xfId="0" applyFont="1" applyFill="1" applyBorder="1" applyAlignment="1" applyProtection="1">
      <alignment horizontal="center" vertical="center"/>
      <protection hidden="1"/>
    </xf>
    <xf numFmtId="0" fontId="4" fillId="0" borderId="0" xfId="0" applyFont="1" applyAlignment="1" applyProtection="1">
      <protection hidden="1"/>
    </xf>
    <xf numFmtId="0" fontId="3" fillId="21" borderId="15" xfId="0" applyFont="1" applyFill="1" applyBorder="1" applyAlignment="1" applyProtection="1">
      <alignment horizontal="center" vertical="center"/>
      <protection hidden="1"/>
    </xf>
    <xf numFmtId="0" fontId="3" fillId="21" borderId="1" xfId="0" applyFont="1" applyFill="1" applyBorder="1" applyAlignment="1" applyProtection="1">
      <alignment horizontal="center" vertical="center"/>
      <protection hidden="1"/>
    </xf>
    <xf numFmtId="0" fontId="3" fillId="21" borderId="16" xfId="0" applyFont="1" applyFill="1" applyBorder="1" applyAlignment="1" applyProtection="1">
      <alignment horizontal="center" vertical="center"/>
      <protection hidden="1"/>
    </xf>
    <xf numFmtId="0" fontId="4" fillId="21" borderId="17" xfId="0" applyFont="1" applyFill="1" applyBorder="1" applyAlignment="1" applyProtection="1">
      <alignment horizontal="center" vertical="center" wrapText="1"/>
      <protection hidden="1"/>
    </xf>
    <xf numFmtId="0" fontId="4" fillId="21" borderId="18" xfId="0" applyFont="1" applyFill="1" applyBorder="1" applyAlignment="1" applyProtection="1">
      <alignment horizontal="center" vertical="center" wrapText="1"/>
      <protection hidden="1"/>
    </xf>
    <xf numFmtId="0" fontId="4" fillId="21" borderId="19" xfId="0" applyFont="1" applyFill="1" applyBorder="1" applyAlignment="1" applyProtection="1">
      <alignment horizontal="center" vertical="center" wrapText="1"/>
      <protection hidden="1"/>
    </xf>
    <xf numFmtId="2" fontId="4" fillId="3" borderId="17" xfId="0" applyNumberFormat="1" applyFont="1" applyFill="1" applyBorder="1" applyAlignment="1" applyProtection="1">
      <alignment horizontal="center" vertical="center"/>
      <protection hidden="1"/>
    </xf>
    <xf numFmtId="2" fontId="4" fillId="13" borderId="18" xfId="0" applyNumberFormat="1" applyFont="1" applyFill="1" applyBorder="1" applyAlignment="1" applyProtection="1">
      <alignment horizontal="center" vertical="center"/>
      <protection hidden="1"/>
    </xf>
    <xf numFmtId="0" fontId="4" fillId="13" borderId="18" xfId="0" applyFont="1" applyFill="1" applyBorder="1" applyAlignment="1" applyProtection="1">
      <alignment horizontal="center" vertical="center"/>
      <protection hidden="1"/>
    </xf>
    <xf numFmtId="1" fontId="4" fillId="13" borderId="18" xfId="0" applyNumberFormat="1" applyFont="1" applyFill="1" applyBorder="1" applyAlignment="1" applyProtection="1">
      <alignment horizontal="center" vertical="center"/>
      <protection hidden="1"/>
    </xf>
    <xf numFmtId="1" fontId="4" fillId="5" borderId="17" xfId="0" applyNumberFormat="1" applyFont="1" applyFill="1" applyBorder="1" applyAlignment="1" applyProtection="1">
      <alignment horizontal="center" vertical="center"/>
      <protection hidden="1"/>
    </xf>
    <xf numFmtId="1" fontId="4" fillId="5" borderId="18" xfId="0" applyNumberFormat="1" applyFont="1" applyFill="1" applyBorder="1" applyAlignment="1" applyProtection="1">
      <alignment horizontal="center" vertical="center"/>
      <protection hidden="1"/>
    </xf>
    <xf numFmtId="1" fontId="4" fillId="11" borderId="18" xfId="0" applyNumberFormat="1" applyFont="1" applyFill="1" applyBorder="1" applyAlignment="1" applyProtection="1">
      <alignment horizontal="center" vertical="center"/>
      <protection hidden="1"/>
    </xf>
    <xf numFmtId="0" fontId="4" fillId="11" borderId="18" xfId="0" applyFont="1" applyFill="1" applyBorder="1" applyAlignment="1" applyProtection="1">
      <alignment horizontal="center" vertical="center"/>
      <protection hidden="1"/>
    </xf>
    <xf numFmtId="0" fontId="4" fillId="5" borderId="18" xfId="0" applyFont="1" applyFill="1" applyBorder="1" applyAlignment="1" applyProtection="1">
      <alignment horizontal="center" vertical="center"/>
      <protection hidden="1"/>
    </xf>
    <xf numFmtId="0" fontId="4" fillId="5" borderId="19" xfId="0" applyFont="1" applyFill="1" applyBorder="1" applyAlignment="1" applyProtection="1">
      <alignment horizontal="center" vertical="center"/>
      <protection hidden="1"/>
    </xf>
    <xf numFmtId="0" fontId="4" fillId="11" borderId="17" xfId="0" applyFont="1" applyFill="1" applyBorder="1" applyAlignment="1" applyProtection="1">
      <alignment horizontal="center" vertical="center"/>
      <protection hidden="1"/>
    </xf>
    <xf numFmtId="0" fontId="4" fillId="11" borderId="19" xfId="0" applyFont="1" applyFill="1" applyBorder="1" applyAlignment="1" applyProtection="1">
      <alignment horizontal="center" vertical="center"/>
      <protection hidden="1"/>
    </xf>
    <xf numFmtId="0" fontId="4" fillId="5" borderId="17" xfId="0" applyFont="1" applyFill="1" applyBorder="1" applyAlignment="1" applyProtection="1">
      <alignment horizontal="center" vertical="center"/>
      <protection hidden="1"/>
    </xf>
    <xf numFmtId="1" fontId="4" fillId="11" borderId="17" xfId="0" applyNumberFormat="1" applyFont="1" applyFill="1" applyBorder="1" applyAlignment="1" applyProtection="1">
      <alignment horizontal="center" vertical="center"/>
      <protection hidden="1"/>
    </xf>
    <xf numFmtId="1" fontId="4" fillId="11" borderId="21" xfId="0" applyNumberFormat="1" applyFont="1" applyFill="1" applyBorder="1" applyAlignment="1" applyProtection="1">
      <alignment horizontal="center" vertical="center"/>
      <protection hidden="1"/>
    </xf>
    <xf numFmtId="1" fontId="4" fillId="5" borderId="47" xfId="0" applyNumberFormat="1" applyFont="1" applyFill="1" applyBorder="1" applyAlignment="1" applyProtection="1">
      <alignment horizontal="center" vertical="center"/>
      <protection hidden="1"/>
    </xf>
    <xf numFmtId="1" fontId="4" fillId="5" borderId="23" xfId="0" applyNumberFormat="1" applyFont="1" applyFill="1" applyBorder="1" applyAlignment="1" applyProtection="1">
      <alignment horizontal="center" vertical="center"/>
      <protection hidden="1"/>
    </xf>
    <xf numFmtId="1" fontId="4" fillId="11" borderId="19" xfId="0" applyNumberFormat="1" applyFont="1" applyFill="1" applyBorder="1" applyAlignment="1" applyProtection="1">
      <alignment horizontal="center" vertical="center"/>
      <protection hidden="1"/>
    </xf>
    <xf numFmtId="0" fontId="4" fillId="6" borderId="50" xfId="0" applyFont="1" applyFill="1" applyBorder="1" applyAlignment="1" applyProtection="1">
      <alignment horizontal="center" vertical="center"/>
      <protection hidden="1"/>
    </xf>
    <xf numFmtId="0" fontId="4" fillId="6" borderId="17" xfId="0" applyFont="1" applyFill="1" applyBorder="1" applyAlignment="1" applyProtection="1">
      <alignment horizontal="center" vertical="center"/>
      <protection hidden="1"/>
    </xf>
    <xf numFmtId="0" fontId="4" fillId="12" borderId="18" xfId="0" applyFont="1" applyFill="1" applyBorder="1" applyAlignment="1" applyProtection="1">
      <alignment horizontal="center" vertical="center"/>
      <protection hidden="1"/>
    </xf>
    <xf numFmtId="0" fontId="4" fillId="6" borderId="19" xfId="0" applyFont="1" applyFill="1" applyBorder="1" applyAlignment="1" applyProtection="1">
      <alignment horizontal="center" vertical="center"/>
      <protection hidden="1"/>
    </xf>
    <xf numFmtId="0" fontId="4" fillId="12" borderId="17" xfId="0" applyFont="1" applyFill="1" applyBorder="1" applyAlignment="1" applyProtection="1">
      <alignment horizontal="center" vertical="center"/>
      <protection hidden="1"/>
    </xf>
    <xf numFmtId="0" fontId="4" fillId="6" borderId="18" xfId="0" applyFont="1" applyFill="1" applyBorder="1" applyAlignment="1" applyProtection="1">
      <alignment horizontal="center" vertical="center"/>
      <protection hidden="1"/>
    </xf>
    <xf numFmtId="0" fontId="4" fillId="12" borderId="19" xfId="0" applyFont="1" applyFill="1" applyBorder="1" applyAlignment="1" applyProtection="1">
      <alignment horizontal="center" vertical="center"/>
      <protection hidden="1"/>
    </xf>
    <xf numFmtId="3" fontId="4" fillId="6" borderId="17" xfId="0" applyNumberFormat="1" applyFont="1" applyFill="1" applyBorder="1" applyAlignment="1" applyProtection="1">
      <alignment horizontal="center" vertical="center"/>
      <protection hidden="1"/>
    </xf>
    <xf numFmtId="3" fontId="4" fillId="12" borderId="18" xfId="0" applyNumberFormat="1" applyFont="1" applyFill="1" applyBorder="1" applyAlignment="1" applyProtection="1">
      <alignment horizontal="center" vertical="center"/>
      <protection hidden="1"/>
    </xf>
    <xf numFmtId="3" fontId="4" fillId="6" borderId="18" xfId="0" applyNumberFormat="1" applyFont="1" applyFill="1" applyBorder="1" applyAlignment="1" applyProtection="1">
      <alignment horizontal="center" vertical="center"/>
      <protection hidden="1"/>
    </xf>
    <xf numFmtId="3" fontId="4" fillId="6" borderId="19" xfId="0" applyNumberFormat="1" applyFont="1" applyFill="1" applyBorder="1" applyAlignment="1" applyProtection="1">
      <alignment horizontal="center" vertical="center"/>
      <protection hidden="1"/>
    </xf>
    <xf numFmtId="3" fontId="4" fillId="12" borderId="17" xfId="0" applyNumberFormat="1" applyFont="1" applyFill="1" applyBorder="1" applyAlignment="1" applyProtection="1">
      <alignment horizontal="center" vertical="center"/>
      <protection hidden="1"/>
    </xf>
    <xf numFmtId="0" fontId="4" fillId="12" borderId="47" xfId="0" applyFont="1" applyFill="1" applyBorder="1" applyAlignment="1" applyProtection="1">
      <alignment horizontal="center" vertical="center"/>
      <protection hidden="1"/>
    </xf>
    <xf numFmtId="0" fontId="4" fillId="12" borderId="23" xfId="0" applyFont="1" applyFill="1" applyBorder="1" applyAlignment="1" applyProtection="1">
      <alignment horizontal="center" vertical="center"/>
      <protection hidden="1"/>
    </xf>
    <xf numFmtId="0" fontId="4" fillId="7" borderId="10" xfId="0" applyFont="1" applyFill="1" applyBorder="1" applyAlignment="1" applyProtection="1">
      <alignment horizontal="center" vertical="center"/>
      <protection hidden="1"/>
    </xf>
    <xf numFmtId="0" fontId="4" fillId="7" borderId="18" xfId="0" applyFont="1" applyFill="1" applyBorder="1" applyAlignment="1" applyProtection="1">
      <alignment horizontal="center" vertical="center"/>
      <protection hidden="1"/>
    </xf>
    <xf numFmtId="0" fontId="4" fillId="16" borderId="18" xfId="0" applyFont="1" applyFill="1" applyBorder="1" applyAlignment="1" applyProtection="1">
      <alignment horizontal="center" vertical="center"/>
      <protection hidden="1"/>
    </xf>
    <xf numFmtId="0" fontId="4" fillId="7" borderId="21" xfId="0" applyFont="1" applyFill="1" applyBorder="1" applyAlignment="1" applyProtection="1">
      <alignment horizontal="center" vertical="center"/>
      <protection hidden="1"/>
    </xf>
    <xf numFmtId="1" fontId="4" fillId="8" borderId="17" xfId="0" applyNumberFormat="1" applyFont="1" applyFill="1" applyBorder="1" applyAlignment="1" applyProtection="1">
      <alignment horizontal="center" vertical="center"/>
      <protection hidden="1"/>
    </xf>
    <xf numFmtId="1" fontId="4" fillId="15" borderId="18" xfId="0" applyNumberFormat="1" applyFont="1" applyFill="1" applyBorder="1" applyAlignment="1" applyProtection="1">
      <alignment horizontal="center" vertical="center"/>
      <protection hidden="1"/>
    </xf>
    <xf numFmtId="1" fontId="4" fillId="8" borderId="18" xfId="0" applyNumberFormat="1" applyFont="1" applyFill="1" applyBorder="1" applyAlignment="1" applyProtection="1">
      <alignment horizontal="center" vertical="center"/>
      <protection hidden="1"/>
    </xf>
    <xf numFmtId="0" fontId="12" fillId="11" borderId="41" xfId="0" applyFont="1" applyFill="1" applyBorder="1" applyAlignment="1" applyProtection="1">
      <alignment horizontal="center" vertical="center" wrapText="1"/>
      <protection hidden="1"/>
    </xf>
    <xf numFmtId="164" fontId="4" fillId="11" borderId="10" xfId="0" applyNumberFormat="1" applyFont="1" applyFill="1" applyBorder="1" applyAlignment="1" applyProtection="1">
      <alignment horizontal="center" vertical="center"/>
      <protection hidden="1"/>
    </xf>
    <xf numFmtId="0" fontId="9" fillId="13" borderId="16" xfId="0" applyFont="1" applyFill="1" applyBorder="1" applyAlignment="1" applyProtection="1">
      <alignment horizontal="center" vertical="center" wrapText="1"/>
      <protection hidden="1"/>
    </xf>
    <xf numFmtId="2" fontId="4" fillId="3" borderId="18" xfId="0" applyNumberFormat="1" applyFont="1" applyFill="1" applyBorder="1" applyAlignment="1" applyProtection="1">
      <alignment horizontal="center" vertical="center"/>
      <protection hidden="1"/>
    </xf>
    <xf numFmtId="0" fontId="4" fillId="13" borderId="19" xfId="0" applyFont="1" applyFill="1" applyBorder="1" applyAlignment="1" applyProtection="1">
      <alignment horizontal="center" vertical="center"/>
      <protection hidden="1"/>
    </xf>
    <xf numFmtId="0" fontId="4" fillId="3" borderId="18" xfId="0" applyFont="1" applyFill="1" applyBorder="1" applyAlignment="1" applyProtection="1">
      <alignment horizontal="center" vertical="center"/>
      <protection hidden="1"/>
    </xf>
    <xf numFmtId="1" fontId="4" fillId="3" borderId="18" xfId="0" applyNumberFormat="1" applyFont="1" applyFill="1" applyBorder="1" applyAlignment="1" applyProtection="1">
      <alignment horizontal="center" vertical="center"/>
      <protection hidden="1"/>
    </xf>
    <xf numFmtId="0" fontId="12" fillId="24" borderId="7" xfId="0" applyFont="1" applyFill="1" applyBorder="1" applyAlignment="1" applyProtection="1">
      <alignment horizontal="center" vertical="center" wrapText="1"/>
      <protection hidden="1"/>
    </xf>
    <xf numFmtId="0" fontId="12" fillId="24" borderId="1" xfId="0" applyFont="1" applyFill="1" applyBorder="1" applyAlignment="1" applyProtection="1">
      <alignment horizontal="center" vertical="center" wrapText="1"/>
      <protection hidden="1"/>
    </xf>
    <xf numFmtId="0" fontId="12" fillId="24" borderId="5" xfId="0" applyFont="1" applyFill="1" applyBorder="1" applyAlignment="1" applyProtection="1">
      <alignment horizontal="center" vertical="center" wrapText="1"/>
      <protection hidden="1"/>
    </xf>
    <xf numFmtId="164" fontId="4" fillId="24" borderId="23" xfId="0" applyNumberFormat="1" applyFont="1" applyFill="1" applyBorder="1" applyAlignment="1" applyProtection="1">
      <alignment horizontal="center" vertical="center"/>
      <protection hidden="1"/>
    </xf>
    <xf numFmtId="164" fontId="4" fillId="24" borderId="18" xfId="0" applyNumberFormat="1" applyFont="1" applyFill="1" applyBorder="1" applyAlignment="1" applyProtection="1">
      <alignment horizontal="center" vertical="center"/>
      <protection hidden="1"/>
    </xf>
    <xf numFmtId="164" fontId="4" fillId="24" borderId="21" xfId="0" applyNumberFormat="1" applyFont="1" applyFill="1" applyBorder="1" applyAlignment="1" applyProtection="1">
      <alignment horizontal="center" vertical="center"/>
      <protection hidden="1"/>
    </xf>
    <xf numFmtId="0" fontId="9" fillId="20" borderId="46" xfId="0" applyFont="1" applyFill="1" applyBorder="1" applyAlignment="1" applyProtection="1">
      <alignment textRotation="90" wrapText="1"/>
      <protection hidden="1"/>
    </xf>
    <xf numFmtId="0" fontId="4" fillId="3" borderId="46" xfId="0" applyFont="1" applyFill="1" applyBorder="1" applyAlignment="1" applyProtection="1">
      <alignment horizontal="center" vertical="center"/>
      <protection hidden="1"/>
    </xf>
    <xf numFmtId="0" fontId="4" fillId="3" borderId="47" xfId="0" applyFont="1" applyFill="1" applyBorder="1" applyAlignment="1" applyProtection="1">
      <alignment horizontal="center" vertical="center"/>
      <protection hidden="1"/>
    </xf>
    <xf numFmtId="0" fontId="12" fillId="5" borderId="15" xfId="0" applyFont="1" applyFill="1" applyBorder="1" applyAlignment="1" applyProtection="1">
      <alignment horizontal="center" vertical="center" wrapText="1"/>
      <protection hidden="1"/>
    </xf>
    <xf numFmtId="164" fontId="4" fillId="5" borderId="17" xfId="0" applyNumberFormat="1" applyFont="1" applyFill="1" applyBorder="1" applyAlignment="1" applyProtection="1">
      <alignment horizontal="center" vertical="center"/>
      <protection hidden="1"/>
    </xf>
    <xf numFmtId="164" fontId="4" fillId="5" borderId="18" xfId="0" applyNumberFormat="1" applyFont="1" applyFill="1" applyBorder="1" applyAlignment="1" applyProtection="1">
      <alignment horizontal="center" vertical="center"/>
      <protection hidden="1"/>
    </xf>
    <xf numFmtId="0" fontId="9" fillId="11" borderId="9" xfId="0" applyFont="1" applyFill="1" applyBorder="1" applyAlignment="1" applyProtection="1">
      <alignment vertical="center"/>
      <protection hidden="1"/>
    </xf>
    <xf numFmtId="0" fontId="9" fillId="11" borderId="0" xfId="0" applyFont="1" applyFill="1" applyBorder="1" applyAlignment="1" applyProtection="1">
      <alignment horizontal="center" vertical="center"/>
      <protection hidden="1"/>
    </xf>
    <xf numFmtId="0" fontId="9" fillId="11" borderId="50" xfId="0" applyFont="1" applyFill="1" applyBorder="1" applyAlignment="1" applyProtection="1">
      <alignment horizontal="center" vertical="center"/>
      <protection hidden="1"/>
    </xf>
    <xf numFmtId="0" fontId="4" fillId="5" borderId="15" xfId="0" applyFont="1" applyFill="1" applyBorder="1" applyAlignment="1" applyProtection="1">
      <alignment horizontal="center" vertical="center"/>
      <protection hidden="1"/>
    </xf>
    <xf numFmtId="0" fontId="4" fillId="5" borderId="1" xfId="0" applyFont="1" applyFill="1" applyBorder="1" applyAlignment="1" applyProtection="1">
      <alignment horizontal="center" vertical="center"/>
      <protection hidden="1"/>
    </xf>
    <xf numFmtId="0" fontId="4" fillId="5" borderId="16" xfId="0" applyFont="1" applyFill="1" applyBorder="1" applyAlignment="1" applyProtection="1">
      <alignment horizontal="center" vertical="center"/>
      <protection hidden="1"/>
    </xf>
    <xf numFmtId="0" fontId="4" fillId="11" borderId="0" xfId="0" applyFont="1" applyFill="1" applyBorder="1" applyAlignment="1" applyProtection="1">
      <alignment textRotation="90" wrapText="1"/>
      <protection hidden="1"/>
    </xf>
    <xf numFmtId="0" fontId="4" fillId="0" borderId="0" xfId="0" applyFont="1" applyAlignment="1" applyProtection="1">
      <alignment vertical="top" wrapText="1"/>
      <protection hidden="1"/>
    </xf>
    <xf numFmtId="0" fontId="12" fillId="11" borderId="1" xfId="0" applyFont="1" applyFill="1" applyBorder="1" applyAlignment="1" applyProtection="1">
      <alignment vertical="center"/>
      <protection hidden="1"/>
    </xf>
    <xf numFmtId="0" fontId="12" fillId="5" borderId="1" xfId="0" applyFont="1" applyFill="1" applyBorder="1" applyAlignment="1" applyProtection="1">
      <alignment vertical="center"/>
      <protection hidden="1"/>
    </xf>
    <xf numFmtId="0" fontId="4" fillId="12" borderId="28" xfId="0" applyFont="1" applyFill="1" applyBorder="1" applyAlignment="1" applyProtection="1">
      <alignment textRotation="90" wrapText="1"/>
      <protection hidden="1"/>
    </xf>
    <xf numFmtId="0" fontId="4" fillId="12" borderId="11" xfId="0" applyFont="1" applyFill="1" applyBorder="1" applyAlignment="1" applyProtection="1">
      <alignment textRotation="90" wrapText="1"/>
      <protection hidden="1"/>
    </xf>
    <xf numFmtId="0" fontId="4" fillId="12" borderId="11" xfId="0" applyFont="1" applyFill="1" applyBorder="1" applyAlignment="1" applyProtection="1">
      <alignment textRotation="90"/>
      <protection hidden="1"/>
    </xf>
    <xf numFmtId="0" fontId="12" fillId="11" borderId="1" xfId="0" applyFont="1" applyFill="1" applyBorder="1" applyAlignment="1" applyProtection="1">
      <alignment textRotation="90" wrapText="1"/>
      <protection hidden="1"/>
    </xf>
    <xf numFmtId="0" fontId="12" fillId="11" borderId="16" xfId="0" applyFont="1" applyFill="1" applyBorder="1" applyAlignment="1" applyProtection="1">
      <alignment textRotation="90" wrapText="1"/>
      <protection hidden="1"/>
    </xf>
    <xf numFmtId="0" fontId="12" fillId="5" borderId="15" xfId="0" applyFont="1" applyFill="1" applyBorder="1" applyAlignment="1" applyProtection="1">
      <alignment textRotation="90" wrapText="1"/>
      <protection hidden="1"/>
    </xf>
    <xf numFmtId="0" fontId="12" fillId="5" borderId="1" xfId="0" applyFont="1" applyFill="1" applyBorder="1" applyAlignment="1" applyProtection="1">
      <alignment textRotation="90" wrapText="1"/>
      <protection hidden="1"/>
    </xf>
    <xf numFmtId="0" fontId="12" fillId="5" borderId="16" xfId="0" applyFont="1" applyFill="1" applyBorder="1" applyAlignment="1" applyProtection="1">
      <alignment textRotation="90" wrapText="1"/>
      <protection hidden="1"/>
    </xf>
    <xf numFmtId="0" fontId="9" fillId="11" borderId="41" xfId="0" applyFont="1" applyFill="1" applyBorder="1" applyAlignment="1" applyProtection="1">
      <alignment textRotation="90"/>
      <protection hidden="1"/>
    </xf>
    <xf numFmtId="0" fontId="14" fillId="3" borderId="46" xfId="0" applyFont="1" applyFill="1" applyBorder="1" applyAlignment="1" applyProtection="1">
      <alignment textRotation="90" wrapText="1"/>
      <protection hidden="1"/>
    </xf>
    <xf numFmtId="0" fontId="13" fillId="11" borderId="7" xfId="0" applyFont="1" applyFill="1" applyBorder="1" applyAlignment="1" applyProtection="1">
      <alignment horizontal="center" vertical="center" wrapText="1"/>
      <protection hidden="1"/>
    </xf>
    <xf numFmtId="1" fontId="4" fillId="11" borderId="23" xfId="0" applyNumberFormat="1" applyFont="1" applyFill="1" applyBorder="1" applyAlignment="1" applyProtection="1">
      <alignment horizontal="center" vertical="center"/>
      <protection hidden="1"/>
    </xf>
    <xf numFmtId="1" fontId="4" fillId="5" borderId="19" xfId="0" applyNumberFormat="1" applyFont="1" applyFill="1" applyBorder="1" applyAlignment="1" applyProtection="1">
      <alignment horizontal="center" vertical="center"/>
      <protection hidden="1"/>
    </xf>
    <xf numFmtId="0" fontId="13" fillId="5" borderId="15" xfId="0" applyFont="1" applyFill="1" applyBorder="1" applyAlignment="1" applyProtection="1">
      <alignment horizontal="center" vertical="center" wrapText="1"/>
      <protection hidden="1"/>
    </xf>
    <xf numFmtId="0" fontId="13" fillId="5" borderId="5" xfId="0" applyFont="1" applyFill="1" applyBorder="1" applyAlignment="1" applyProtection="1">
      <alignment horizontal="center" vertical="center" wrapText="1"/>
      <protection hidden="1"/>
    </xf>
    <xf numFmtId="1" fontId="4" fillId="5" borderId="21" xfId="0" applyNumberFormat="1" applyFont="1" applyFill="1" applyBorder="1" applyAlignment="1" applyProtection="1">
      <alignment horizontal="center" vertical="center"/>
      <protection hidden="1"/>
    </xf>
    <xf numFmtId="0" fontId="13" fillId="5" borderId="16" xfId="0" applyFont="1" applyFill="1" applyBorder="1" applyAlignment="1" applyProtection="1">
      <alignment horizontal="center" vertical="center" wrapText="1"/>
      <protection hidden="1"/>
    </xf>
    <xf numFmtId="1" fontId="4" fillId="25" borderId="17" xfId="0" applyNumberFormat="1" applyFont="1" applyFill="1" applyBorder="1" applyAlignment="1" applyProtection="1">
      <alignment horizontal="center" vertical="center"/>
      <protection hidden="1"/>
    </xf>
    <xf numFmtId="1" fontId="4" fillId="25" borderId="18" xfId="0" applyNumberFormat="1" applyFont="1" applyFill="1" applyBorder="1" applyAlignment="1" applyProtection="1">
      <alignment horizontal="center" vertical="center"/>
      <protection hidden="1"/>
    </xf>
    <xf numFmtId="1" fontId="4" fillId="25" borderId="19" xfId="0" applyNumberFormat="1" applyFont="1" applyFill="1" applyBorder="1" applyAlignment="1" applyProtection="1">
      <alignment horizontal="center" vertical="center"/>
      <protection hidden="1"/>
    </xf>
    <xf numFmtId="0" fontId="3" fillId="5" borderId="49" xfId="0" applyFont="1" applyFill="1" applyBorder="1" applyAlignment="1" applyProtection="1">
      <alignment horizontal="center" vertical="center"/>
      <protection hidden="1"/>
    </xf>
    <xf numFmtId="3" fontId="4" fillId="12" borderId="21" xfId="0" applyNumberFormat="1" applyFont="1" applyFill="1" applyBorder="1" applyAlignment="1" applyProtection="1">
      <alignment horizontal="center" vertical="center"/>
      <protection hidden="1"/>
    </xf>
    <xf numFmtId="0" fontId="4" fillId="6" borderId="46" xfId="0" applyFont="1" applyFill="1" applyBorder="1" applyAlignment="1" applyProtection="1">
      <alignment horizontal="center" vertical="center"/>
      <protection hidden="1"/>
    </xf>
    <xf numFmtId="0" fontId="4" fillId="6" borderId="47" xfId="0" applyFont="1" applyFill="1" applyBorder="1" applyAlignment="1" applyProtection="1">
      <alignment horizontal="center" vertical="center"/>
      <protection hidden="1"/>
    </xf>
    <xf numFmtId="0" fontId="4" fillId="25" borderId="1" xfId="0" applyFont="1" applyFill="1" applyBorder="1" applyAlignment="1" applyProtection="1">
      <alignment horizontal="center" vertical="center"/>
      <protection hidden="1"/>
    </xf>
    <xf numFmtId="0" fontId="4" fillId="6" borderId="21" xfId="0" applyFont="1" applyFill="1" applyBorder="1" applyAlignment="1" applyProtection="1">
      <alignment horizontal="center" vertical="center"/>
      <protection hidden="1"/>
    </xf>
    <xf numFmtId="0" fontId="4" fillId="7" borderId="11" xfId="0" applyFont="1" applyFill="1" applyBorder="1" applyAlignment="1" applyProtection="1">
      <alignment horizontal="center" vertical="center"/>
      <protection hidden="1"/>
    </xf>
    <xf numFmtId="0" fontId="4" fillId="16" borderId="11" xfId="0" applyFont="1" applyFill="1" applyBorder="1" applyAlignment="1" applyProtection="1">
      <alignment horizontal="center" vertical="center"/>
      <protection hidden="1"/>
    </xf>
    <xf numFmtId="0" fontId="4" fillId="7" borderId="27" xfId="0" applyFont="1" applyFill="1" applyBorder="1" applyAlignment="1" applyProtection="1">
      <alignment horizontal="center" vertical="center"/>
      <protection hidden="1"/>
    </xf>
    <xf numFmtId="0" fontId="3" fillId="7" borderId="41" xfId="0" applyFont="1" applyFill="1" applyBorder="1" applyAlignment="1" applyProtection="1">
      <alignment textRotation="90" wrapText="1"/>
      <protection hidden="1"/>
    </xf>
    <xf numFmtId="0" fontId="4" fillId="15" borderId="11" xfId="0" applyFont="1" applyFill="1" applyBorder="1" applyAlignment="1" applyProtection="1">
      <alignment horizontal="center" vertical="center"/>
      <protection hidden="1"/>
    </xf>
    <xf numFmtId="0" fontId="4" fillId="8" borderId="11" xfId="0" applyFont="1" applyFill="1" applyBorder="1" applyAlignment="1" applyProtection="1">
      <alignment horizontal="center" vertical="center"/>
      <protection hidden="1"/>
    </xf>
    <xf numFmtId="0" fontId="4" fillId="8" borderId="24" xfId="0" applyFont="1" applyFill="1" applyBorder="1" applyAlignment="1" applyProtection="1">
      <alignment horizontal="center" vertical="center"/>
      <protection hidden="1"/>
    </xf>
    <xf numFmtId="0" fontId="12" fillId="5" borderId="20" xfId="0" applyFont="1" applyFill="1" applyBorder="1" applyAlignment="1" applyProtection="1">
      <alignment vertical="center" wrapText="1"/>
      <protection hidden="1"/>
    </xf>
    <xf numFmtId="0" fontId="12" fillId="5" borderId="6" xfId="0" applyFont="1" applyFill="1" applyBorder="1" applyAlignment="1" applyProtection="1">
      <alignment vertical="center" wrapText="1"/>
      <protection hidden="1"/>
    </xf>
    <xf numFmtId="0" fontId="12" fillId="11" borderId="15" xfId="0" applyFont="1" applyFill="1" applyBorder="1" applyAlignment="1" applyProtection="1">
      <alignment vertical="center"/>
      <protection hidden="1"/>
    </xf>
    <xf numFmtId="0" fontId="12" fillId="11" borderId="16" xfId="0" applyFont="1" applyFill="1" applyBorder="1" applyAlignment="1" applyProtection="1">
      <alignment vertical="center"/>
      <protection hidden="1"/>
    </xf>
    <xf numFmtId="0" fontId="12" fillId="5" borderId="7" xfId="0" applyFont="1" applyFill="1" applyBorder="1" applyAlignment="1" applyProtection="1">
      <alignment vertical="center"/>
      <protection hidden="1"/>
    </xf>
    <xf numFmtId="0" fontId="12" fillId="5" borderId="5" xfId="0" applyFont="1" applyFill="1" applyBorder="1" applyAlignment="1" applyProtection="1">
      <alignment vertical="center"/>
      <protection hidden="1"/>
    </xf>
    <xf numFmtId="0" fontId="12" fillId="11" borderId="5" xfId="0" applyFont="1" applyFill="1" applyBorder="1" applyAlignment="1" applyProtection="1">
      <alignment vertical="center"/>
      <protection hidden="1"/>
    </xf>
    <xf numFmtId="0" fontId="12" fillId="5" borderId="15" xfId="0" applyFont="1" applyFill="1" applyBorder="1" applyAlignment="1" applyProtection="1">
      <alignment vertical="center"/>
      <protection hidden="1"/>
    </xf>
    <xf numFmtId="0" fontId="12" fillId="5" borderId="16" xfId="0" applyFont="1" applyFill="1" applyBorder="1" applyAlignment="1" applyProtection="1">
      <alignment vertical="center"/>
      <protection hidden="1"/>
    </xf>
    <xf numFmtId="0" fontId="12" fillId="11" borderId="7" xfId="0" applyFont="1" applyFill="1" applyBorder="1" applyAlignment="1" applyProtection="1">
      <alignment vertical="center"/>
      <protection hidden="1"/>
    </xf>
    <xf numFmtId="0" fontId="47" fillId="21" borderId="15" xfId="0" applyFont="1" applyFill="1" applyBorder="1" applyAlignment="1" applyProtection="1">
      <alignment textRotation="90"/>
      <protection hidden="1"/>
    </xf>
    <xf numFmtId="0" fontId="47" fillId="21" borderId="1" xfId="0" applyFont="1" applyFill="1" applyBorder="1" applyAlignment="1" applyProtection="1">
      <alignment textRotation="90"/>
      <protection hidden="1"/>
    </xf>
    <xf numFmtId="0" fontId="47" fillId="21" borderId="39" xfId="0" applyFont="1" applyFill="1" applyBorder="1" applyAlignment="1" applyProtection="1">
      <alignment textRotation="90"/>
      <protection hidden="1"/>
    </xf>
    <xf numFmtId="0" fontId="48" fillId="20" borderId="38" xfId="0" applyFont="1" applyFill="1" applyBorder="1" applyAlignment="1" applyProtection="1">
      <alignment textRotation="90" wrapText="1"/>
      <protection hidden="1"/>
    </xf>
    <xf numFmtId="0" fontId="48" fillId="20" borderId="39" xfId="0" applyFont="1" applyFill="1" applyBorder="1" applyAlignment="1" applyProtection="1">
      <alignment textRotation="90" wrapText="1"/>
      <protection hidden="1"/>
    </xf>
    <xf numFmtId="0" fontId="12" fillId="24" borderId="7" xfId="0" applyFont="1" applyFill="1" applyBorder="1" applyAlignment="1" applyProtection="1">
      <alignment textRotation="90"/>
      <protection hidden="1"/>
    </xf>
    <xf numFmtId="0" fontId="12" fillId="24" borderId="1" xfId="0" applyFont="1" applyFill="1" applyBorder="1" applyAlignment="1" applyProtection="1">
      <alignment textRotation="90"/>
      <protection hidden="1"/>
    </xf>
    <xf numFmtId="0" fontId="48" fillId="24" borderId="2" xfId="0" applyFont="1" applyFill="1" applyBorder="1" applyAlignment="1" applyProtection="1">
      <alignment textRotation="90"/>
      <protection hidden="1"/>
    </xf>
    <xf numFmtId="0" fontId="12" fillId="24" borderId="5" xfId="0" applyFont="1" applyFill="1" applyBorder="1" applyAlignment="1" applyProtection="1">
      <alignment textRotation="90"/>
      <protection hidden="1"/>
    </xf>
    <xf numFmtId="0" fontId="4" fillId="11" borderId="15" xfId="0" applyFont="1" applyFill="1" applyBorder="1" applyAlignment="1" applyProtection="1">
      <alignment textRotation="90" wrapText="1"/>
      <protection hidden="1"/>
    </xf>
    <xf numFmtId="0" fontId="4" fillId="11" borderId="1" xfId="0" applyFont="1" applyFill="1" applyBorder="1" applyAlignment="1" applyProtection="1">
      <alignment textRotation="90" wrapText="1"/>
      <protection hidden="1"/>
    </xf>
    <xf numFmtId="0" fontId="6" fillId="5" borderId="15" xfId="0" applyFont="1" applyFill="1" applyBorder="1" applyAlignment="1" applyProtection="1">
      <alignment textRotation="90" wrapText="1"/>
      <protection hidden="1"/>
    </xf>
    <xf numFmtId="0" fontId="6" fillId="5" borderId="1" xfId="0" applyFont="1" applyFill="1" applyBorder="1" applyAlignment="1" applyProtection="1">
      <alignment textRotation="90" wrapText="1"/>
      <protection hidden="1"/>
    </xf>
    <xf numFmtId="0" fontId="6" fillId="5" borderId="16" xfId="0" applyFont="1" applyFill="1" applyBorder="1" applyAlignment="1" applyProtection="1">
      <alignment textRotation="90" wrapText="1"/>
      <protection hidden="1"/>
    </xf>
    <xf numFmtId="0" fontId="12" fillId="11" borderId="15" xfId="0" applyFont="1" applyFill="1" applyBorder="1" applyAlignment="1" applyProtection="1">
      <alignment textRotation="90"/>
      <protection hidden="1"/>
    </xf>
    <xf numFmtId="0" fontId="12" fillId="11" borderId="1" xfId="0" applyFont="1" applyFill="1" applyBorder="1" applyAlignment="1" applyProtection="1">
      <alignment textRotation="90"/>
      <protection hidden="1"/>
    </xf>
    <xf numFmtId="0" fontId="12" fillId="11" borderId="16" xfId="0" applyFont="1" applyFill="1" applyBorder="1" applyAlignment="1" applyProtection="1">
      <alignment textRotation="90"/>
      <protection hidden="1"/>
    </xf>
    <xf numFmtId="0" fontId="12" fillId="5" borderId="5" xfId="0" applyFont="1" applyFill="1" applyBorder="1" applyAlignment="1" applyProtection="1">
      <alignment textRotation="90" wrapText="1"/>
      <protection hidden="1"/>
    </xf>
    <xf numFmtId="0" fontId="12" fillId="11" borderId="5" xfId="0" applyFont="1" applyFill="1" applyBorder="1" applyAlignment="1" applyProtection="1">
      <alignment textRotation="90" wrapText="1"/>
      <protection hidden="1"/>
    </xf>
    <xf numFmtId="0" fontId="4" fillId="6" borderId="15" xfId="0" applyFont="1" applyFill="1" applyBorder="1" applyAlignment="1" applyProtection="1">
      <alignment textRotation="90" wrapText="1"/>
      <protection hidden="1"/>
    </xf>
    <xf numFmtId="0" fontId="4" fillId="6" borderId="1" xfId="0" applyFont="1" applyFill="1" applyBorder="1" applyAlignment="1" applyProtection="1">
      <alignment textRotation="90" wrapText="1"/>
      <protection hidden="1"/>
    </xf>
    <xf numFmtId="0" fontId="4" fillId="6" borderId="16" xfId="0" applyFont="1" applyFill="1" applyBorder="1" applyAlignment="1" applyProtection="1">
      <alignment textRotation="90" wrapText="1"/>
      <protection hidden="1"/>
    </xf>
    <xf numFmtId="0" fontId="4" fillId="12" borderId="15" xfId="0" applyFont="1" applyFill="1" applyBorder="1" applyAlignment="1" applyProtection="1">
      <alignment textRotation="90" wrapText="1"/>
      <protection hidden="1"/>
    </xf>
    <xf numFmtId="0" fontId="4" fillId="12" borderId="1" xfId="0" applyFont="1" applyFill="1" applyBorder="1" applyAlignment="1" applyProtection="1">
      <alignment textRotation="90" wrapText="1"/>
      <protection hidden="1"/>
    </xf>
    <xf numFmtId="0" fontId="4" fillId="12" borderId="16" xfId="0" applyFont="1" applyFill="1" applyBorder="1" applyAlignment="1" applyProtection="1">
      <alignment textRotation="90" wrapText="1"/>
      <protection hidden="1"/>
    </xf>
    <xf numFmtId="0" fontId="4" fillId="6" borderId="12" xfId="0" applyFont="1" applyFill="1" applyBorder="1" applyAlignment="1" applyProtection="1">
      <alignment textRotation="90" wrapText="1"/>
      <protection hidden="1"/>
    </xf>
    <xf numFmtId="0" fontId="4" fillId="6" borderId="13" xfId="0" applyFont="1" applyFill="1" applyBorder="1" applyAlignment="1" applyProtection="1">
      <alignment textRotation="90" wrapText="1"/>
      <protection hidden="1"/>
    </xf>
    <xf numFmtId="0" fontId="4" fillId="6" borderId="14" xfId="0" applyFont="1" applyFill="1" applyBorder="1" applyAlignment="1" applyProtection="1">
      <alignment textRotation="90" wrapText="1"/>
      <protection hidden="1"/>
    </xf>
    <xf numFmtId="0" fontId="4" fillId="12" borderId="12" xfId="0" applyFont="1" applyFill="1" applyBorder="1" applyAlignment="1" applyProtection="1">
      <alignment textRotation="90" wrapText="1"/>
      <protection hidden="1"/>
    </xf>
    <xf numFmtId="0" fontId="4" fillId="12" borderId="13" xfId="0" applyFont="1" applyFill="1" applyBorder="1" applyAlignment="1" applyProtection="1">
      <alignment textRotation="90" wrapText="1"/>
      <protection hidden="1"/>
    </xf>
    <xf numFmtId="0" fontId="4" fillId="12" borderId="14" xfId="0" applyFont="1" applyFill="1" applyBorder="1" applyAlignment="1" applyProtection="1">
      <alignment textRotation="90" wrapText="1"/>
      <protection hidden="1"/>
    </xf>
    <xf numFmtId="0" fontId="4" fillId="12" borderId="24" xfId="0" applyFont="1" applyFill="1" applyBorder="1" applyAlignment="1" applyProtection="1">
      <alignment textRotation="90" wrapText="1"/>
      <protection hidden="1"/>
    </xf>
    <xf numFmtId="0" fontId="4" fillId="12" borderId="27" xfId="0" applyFont="1" applyFill="1" applyBorder="1" applyAlignment="1" applyProtection="1">
      <alignment textRotation="90" wrapText="1"/>
      <protection hidden="1"/>
    </xf>
    <xf numFmtId="0" fontId="4" fillId="7" borderId="27" xfId="0" applyFont="1" applyFill="1" applyBorder="1" applyAlignment="1" applyProtection="1">
      <alignment textRotation="90" wrapText="1"/>
      <protection hidden="1"/>
    </xf>
    <xf numFmtId="0" fontId="4" fillId="16" borderId="27" xfId="0" applyFont="1" applyFill="1" applyBorder="1" applyAlignment="1" applyProtection="1">
      <alignment textRotation="90" wrapText="1"/>
      <protection hidden="1"/>
    </xf>
    <xf numFmtId="0" fontId="4" fillId="8" borderId="43" xfId="0" applyFont="1" applyFill="1" applyBorder="1" applyAlignment="1" applyProtection="1">
      <alignment textRotation="90" wrapText="1"/>
      <protection hidden="1"/>
    </xf>
    <xf numFmtId="0" fontId="4" fillId="8" borderId="27" xfId="0" applyFont="1" applyFill="1" applyBorder="1" applyAlignment="1" applyProtection="1">
      <alignment textRotation="90" wrapText="1"/>
      <protection hidden="1"/>
    </xf>
    <xf numFmtId="0" fontId="4" fillId="15" borderId="27" xfId="0" applyFont="1" applyFill="1" applyBorder="1" applyAlignment="1" applyProtection="1">
      <alignment textRotation="90" wrapText="1"/>
      <protection hidden="1"/>
    </xf>
    <xf numFmtId="0" fontId="4" fillId="5" borderId="15" xfId="0" applyFont="1" applyFill="1" applyBorder="1" applyAlignment="1" applyProtection="1">
      <alignment vertical="center"/>
      <protection hidden="1"/>
    </xf>
    <xf numFmtId="0" fontId="4" fillId="5" borderId="1" xfId="0" applyFont="1" applyFill="1" applyBorder="1" applyAlignment="1" applyProtection="1">
      <alignment vertical="center"/>
      <protection hidden="1"/>
    </xf>
    <xf numFmtId="0" fontId="4" fillId="5" borderId="16" xfId="0" applyFont="1" applyFill="1" applyBorder="1" applyAlignment="1" applyProtection="1">
      <alignment vertical="center"/>
      <protection hidden="1"/>
    </xf>
    <xf numFmtId="0" fontId="12" fillId="3" borderId="24" xfId="0" applyFont="1" applyFill="1" applyBorder="1" applyAlignment="1" applyProtection="1">
      <alignment textRotation="90" wrapText="1"/>
      <protection hidden="1"/>
    </xf>
    <xf numFmtId="0" fontId="12" fillId="3" borderId="11" xfId="0" applyFont="1" applyFill="1" applyBorder="1" applyAlignment="1" applyProtection="1">
      <alignment textRotation="90" wrapText="1"/>
      <protection hidden="1"/>
    </xf>
    <xf numFmtId="0" fontId="12" fillId="13" borderId="11" xfId="0" applyFont="1" applyFill="1" applyBorder="1" applyAlignment="1" applyProtection="1">
      <alignment textRotation="90" wrapText="1"/>
      <protection hidden="1"/>
    </xf>
    <xf numFmtId="0" fontId="48" fillId="3" borderId="11" xfId="0" applyFont="1" applyFill="1" applyBorder="1" applyAlignment="1" applyProtection="1">
      <alignment textRotation="90" wrapText="1"/>
      <protection hidden="1"/>
    </xf>
    <xf numFmtId="0" fontId="12" fillId="13" borderId="25" xfId="0" applyFont="1" applyFill="1" applyBorder="1" applyAlignment="1" applyProtection="1">
      <alignment textRotation="90" wrapText="1"/>
      <protection hidden="1"/>
    </xf>
    <xf numFmtId="0" fontId="4" fillId="11" borderId="46" xfId="0" applyFont="1" applyFill="1" applyBorder="1" applyAlignment="1" applyProtection="1">
      <alignment horizontal="center" vertical="center"/>
      <protection hidden="1"/>
    </xf>
    <xf numFmtId="0" fontId="4" fillId="11" borderId="47" xfId="0" applyFont="1" applyFill="1" applyBorder="1" applyAlignment="1" applyProtection="1">
      <alignment horizontal="center" vertical="center"/>
      <protection hidden="1"/>
    </xf>
    <xf numFmtId="0" fontId="4" fillId="25" borderId="45" xfId="0" applyFont="1" applyFill="1" applyBorder="1" applyAlignment="1" applyProtection="1">
      <alignment horizontal="center"/>
      <protection hidden="1"/>
    </xf>
    <xf numFmtId="0" fontId="4" fillId="25" borderId="46" xfId="0" applyFont="1" applyFill="1" applyBorder="1" applyAlignment="1" applyProtection="1">
      <alignment horizontal="center" vertical="center"/>
      <protection hidden="1"/>
    </xf>
    <xf numFmtId="0" fontId="4" fillId="25" borderId="24" xfId="0" applyFont="1" applyFill="1" applyBorder="1" applyAlignment="1" applyProtection="1">
      <alignment horizontal="center" vertical="center"/>
      <protection hidden="1"/>
    </xf>
    <xf numFmtId="0" fontId="4" fillId="25" borderId="11" xfId="0" applyFont="1" applyFill="1" applyBorder="1" applyAlignment="1" applyProtection="1">
      <alignment horizontal="center" vertical="center"/>
      <protection hidden="1"/>
    </xf>
    <xf numFmtId="0" fontId="4" fillId="25" borderId="25" xfId="0" applyFont="1" applyFill="1" applyBorder="1" applyAlignment="1" applyProtection="1">
      <alignment horizontal="center" vertical="center"/>
      <protection hidden="1"/>
    </xf>
    <xf numFmtId="0" fontId="4" fillId="25" borderId="15" xfId="0" applyFont="1" applyFill="1" applyBorder="1" applyAlignment="1" applyProtection="1">
      <alignment horizontal="center" vertical="center"/>
      <protection hidden="1"/>
    </xf>
    <xf numFmtId="0" fontId="4" fillId="25" borderId="16" xfId="0" applyFont="1" applyFill="1" applyBorder="1" applyAlignment="1" applyProtection="1">
      <alignment horizontal="center" vertical="center"/>
      <protection hidden="1"/>
    </xf>
    <xf numFmtId="0" fontId="4" fillId="25" borderId="47" xfId="0" applyFont="1" applyFill="1" applyBorder="1" applyAlignment="1" applyProtection="1">
      <alignment horizontal="center" vertical="center"/>
      <protection hidden="1"/>
    </xf>
    <xf numFmtId="0" fontId="12" fillId="25" borderId="25" xfId="0" applyFont="1" applyFill="1" applyBorder="1" applyAlignment="1" applyProtection="1">
      <alignment horizontal="left" textRotation="90" wrapText="1"/>
      <protection hidden="1"/>
    </xf>
    <xf numFmtId="0" fontId="12" fillId="25" borderId="24" xfId="0" applyFont="1" applyFill="1" applyBorder="1" applyAlignment="1" applyProtection="1">
      <alignment horizontal="left" textRotation="90" wrapText="1"/>
      <protection hidden="1"/>
    </xf>
    <xf numFmtId="0" fontId="12" fillId="25" borderId="11" xfId="0" applyFont="1" applyFill="1" applyBorder="1" applyAlignment="1" applyProtection="1">
      <alignment horizontal="left" textRotation="90" wrapText="1"/>
      <protection hidden="1"/>
    </xf>
    <xf numFmtId="0" fontId="4" fillId="25" borderId="27" xfId="0" applyFont="1" applyFill="1" applyBorder="1" applyAlignment="1" applyProtection="1">
      <alignment vertical="top" textRotation="90" wrapText="1"/>
      <protection hidden="1"/>
    </xf>
    <xf numFmtId="0" fontId="4" fillId="25" borderId="28" xfId="0" applyFont="1" applyFill="1" applyBorder="1" applyAlignment="1" applyProtection="1">
      <alignment vertical="top" textRotation="90" wrapText="1"/>
      <protection hidden="1"/>
    </xf>
    <xf numFmtId="0" fontId="4" fillId="25" borderId="3" xfId="0" applyFont="1" applyFill="1" applyBorder="1" applyAlignment="1" applyProtection="1">
      <alignment vertical="top" textRotation="90" wrapText="1"/>
      <protection hidden="1"/>
    </xf>
    <xf numFmtId="0" fontId="4" fillId="25" borderId="43" xfId="0" applyFont="1" applyFill="1" applyBorder="1" applyAlignment="1" applyProtection="1">
      <alignment vertical="top" textRotation="90" wrapText="1"/>
      <protection hidden="1"/>
    </xf>
    <xf numFmtId="0" fontId="4" fillId="25" borderId="44" xfId="0" applyFont="1" applyFill="1" applyBorder="1" applyAlignment="1" applyProtection="1">
      <alignment vertical="top" textRotation="90" wrapText="1"/>
      <protection hidden="1"/>
    </xf>
    <xf numFmtId="0" fontId="9" fillId="20" borderId="2" xfId="0" applyFont="1" applyFill="1" applyBorder="1" applyAlignment="1" applyProtection="1">
      <alignment horizontal="center" vertical="top"/>
      <protection hidden="1"/>
    </xf>
    <xf numFmtId="0" fontId="9" fillId="20" borderId="7" xfId="0" applyFont="1" applyFill="1" applyBorder="1" applyAlignment="1" applyProtection="1">
      <alignment horizontal="center" vertical="top"/>
      <protection hidden="1"/>
    </xf>
    <xf numFmtId="0" fontId="9" fillId="20" borderId="11" xfId="0" applyFont="1" applyFill="1" applyBorder="1" applyAlignment="1" applyProtection="1">
      <alignment horizontal="center" vertical="top"/>
      <protection hidden="1"/>
    </xf>
    <xf numFmtId="0" fontId="12" fillId="20" borderId="11" xfId="0" applyFont="1" applyFill="1" applyBorder="1" applyAlignment="1" applyProtection="1">
      <alignment vertical="top"/>
      <protection hidden="1"/>
    </xf>
    <xf numFmtId="2" fontId="12" fillId="20" borderId="1" xfId="0" applyNumberFormat="1" applyFont="1" applyFill="1" applyBorder="1" applyAlignment="1" applyProtection="1">
      <alignment horizontal="center" vertical="center"/>
      <protection hidden="1"/>
    </xf>
    <xf numFmtId="0" fontId="12" fillId="20" borderId="1" xfId="0" applyFont="1" applyFill="1" applyBorder="1" applyAlignment="1" applyProtection="1">
      <alignment vertical="top"/>
      <protection hidden="1"/>
    </xf>
    <xf numFmtId="0" fontId="9" fillId="20" borderId="2" xfId="0" applyFont="1" applyFill="1" applyBorder="1" applyAlignment="1" applyProtection="1">
      <alignment horizontal="center" vertical="top" wrapText="1"/>
      <protection hidden="1"/>
    </xf>
    <xf numFmtId="1" fontId="12" fillId="20" borderId="1" xfId="0" applyNumberFormat="1" applyFont="1" applyFill="1" applyBorder="1" applyAlignment="1" applyProtection="1">
      <alignment horizontal="center" vertical="center"/>
      <protection hidden="1"/>
    </xf>
    <xf numFmtId="0" fontId="9" fillId="19" borderId="5" xfId="0" applyFont="1" applyFill="1" applyBorder="1" applyAlignment="1" applyProtection="1">
      <alignment vertical="center" wrapText="1"/>
      <protection hidden="1"/>
    </xf>
    <xf numFmtId="0" fontId="4" fillId="12" borderId="45" xfId="0" applyFont="1" applyFill="1" applyBorder="1" applyProtection="1">
      <protection hidden="1"/>
    </xf>
    <xf numFmtId="0" fontId="12" fillId="5" borderId="46" xfId="0" applyFont="1" applyFill="1" applyBorder="1" applyAlignment="1" applyProtection="1">
      <alignment horizontal="center" vertical="center" wrapText="1"/>
      <protection hidden="1"/>
    </xf>
    <xf numFmtId="0" fontId="3" fillId="11" borderId="45" xfId="0" applyFont="1" applyFill="1" applyBorder="1" applyAlignment="1" applyProtection="1">
      <alignment vertical="top"/>
      <protection hidden="1"/>
    </xf>
    <xf numFmtId="0" fontId="4" fillId="11" borderId="46" xfId="0" applyFont="1" applyFill="1" applyBorder="1" applyAlignment="1" applyProtection="1">
      <alignment textRotation="90" wrapText="1"/>
      <protection hidden="1"/>
    </xf>
    <xf numFmtId="0" fontId="4" fillId="5" borderId="45" xfId="0" applyFont="1" applyFill="1" applyBorder="1" applyProtection="1">
      <protection hidden="1"/>
    </xf>
    <xf numFmtId="0" fontId="4" fillId="5" borderId="46" xfId="0" applyFont="1" applyFill="1" applyBorder="1" applyAlignment="1" applyProtection="1">
      <alignment textRotation="90" wrapText="1"/>
      <protection hidden="1"/>
    </xf>
    <xf numFmtId="0" fontId="4" fillId="5" borderId="46" xfId="0" applyFont="1" applyFill="1" applyBorder="1" applyAlignment="1" applyProtection="1">
      <alignment horizontal="center" vertical="center"/>
      <protection hidden="1"/>
    </xf>
    <xf numFmtId="0" fontId="4" fillId="5" borderId="47" xfId="0" applyFont="1" applyFill="1" applyBorder="1" applyAlignment="1" applyProtection="1">
      <alignment horizontal="center" vertical="center"/>
      <protection hidden="1"/>
    </xf>
    <xf numFmtId="0" fontId="3" fillId="5" borderId="45" xfId="0" applyFont="1" applyFill="1" applyBorder="1" applyAlignment="1" applyProtection="1">
      <alignment horizontal="center" vertical="top" wrapText="1"/>
      <protection hidden="1"/>
    </xf>
    <xf numFmtId="164" fontId="4" fillId="5" borderId="47" xfId="0" applyNumberFormat="1" applyFont="1" applyFill="1" applyBorder="1" applyAlignment="1" applyProtection="1">
      <alignment horizontal="center" vertical="center"/>
      <protection hidden="1"/>
    </xf>
    <xf numFmtId="0" fontId="9" fillId="20" borderId="45" xfId="0" applyFont="1" applyFill="1" applyBorder="1" applyAlignment="1" applyProtection="1">
      <alignment horizontal="center" vertical="center"/>
      <protection hidden="1"/>
    </xf>
    <xf numFmtId="0" fontId="12" fillId="20" borderId="46" xfId="0" applyFont="1" applyFill="1" applyBorder="1" applyAlignment="1" applyProtection="1">
      <alignment horizontal="center" vertical="center" textRotation="90" wrapText="1"/>
      <protection hidden="1"/>
    </xf>
    <xf numFmtId="0" fontId="4" fillId="20" borderId="47" xfId="0" applyFont="1" applyFill="1" applyBorder="1" applyAlignment="1" applyProtection="1">
      <alignment horizontal="center" vertical="center"/>
      <protection hidden="1"/>
    </xf>
    <xf numFmtId="0" fontId="4" fillId="3" borderId="45" xfId="0" applyFont="1" applyFill="1" applyBorder="1" applyAlignment="1" applyProtection="1">
      <alignment horizontal="center"/>
      <protection hidden="1"/>
    </xf>
    <xf numFmtId="0" fontId="3" fillId="21" borderId="9" xfId="0" applyFont="1" applyFill="1" applyBorder="1" applyAlignment="1" applyProtection="1">
      <alignment horizontal="center" vertical="top"/>
      <protection hidden="1"/>
    </xf>
    <xf numFmtId="0" fontId="3" fillId="21" borderId="0" xfId="0" applyFont="1" applyFill="1" applyBorder="1" applyAlignment="1" applyProtection="1">
      <alignment horizontal="center" vertical="top"/>
      <protection hidden="1"/>
    </xf>
    <xf numFmtId="0" fontId="3" fillId="21" borderId="0" xfId="0" applyFont="1" applyFill="1" applyBorder="1" applyAlignment="1" applyProtection="1">
      <alignment horizontal="center" textRotation="90" wrapText="1"/>
      <protection hidden="1"/>
    </xf>
    <xf numFmtId="0" fontId="3" fillId="21" borderId="0" xfId="0" applyFont="1" applyFill="1" applyBorder="1" applyAlignment="1" applyProtection="1">
      <alignment horizontal="center" vertical="center"/>
      <protection hidden="1"/>
    </xf>
    <xf numFmtId="0" fontId="4" fillId="21" borderId="50" xfId="0" applyFont="1" applyFill="1" applyBorder="1" applyAlignment="1" applyProtection="1">
      <alignment horizontal="center" vertical="center" wrapText="1"/>
      <protection hidden="1"/>
    </xf>
    <xf numFmtId="0" fontId="3" fillId="0" borderId="46" xfId="0" applyFont="1" applyBorder="1" applyAlignment="1" applyProtection="1">
      <alignment horizontal="center" vertical="center"/>
      <protection hidden="1"/>
    </xf>
    <xf numFmtId="0" fontId="3" fillId="0" borderId="52" xfId="0" applyFont="1" applyBorder="1" applyAlignment="1" applyProtection="1">
      <alignment horizontal="center" vertical="center"/>
      <protection hidden="1"/>
    </xf>
    <xf numFmtId="0" fontId="4" fillId="0" borderId="47" xfId="0" applyFont="1" applyBorder="1" applyAlignment="1" applyProtection="1">
      <alignment horizontal="center" vertical="center" wrapText="1"/>
      <protection hidden="1"/>
    </xf>
    <xf numFmtId="0" fontId="9" fillId="3" borderId="43" xfId="0" applyFont="1" applyFill="1" applyBorder="1" applyAlignment="1" applyProtection="1">
      <protection hidden="1"/>
    </xf>
    <xf numFmtId="0" fontId="9" fillId="3" borderId="3" xfId="0" applyFont="1" applyFill="1" applyBorder="1" applyAlignment="1" applyProtection="1">
      <protection hidden="1"/>
    </xf>
    <xf numFmtId="0" fontId="9" fillId="3" borderId="44" xfId="0" applyFont="1" applyFill="1" applyBorder="1" applyAlignment="1" applyProtection="1">
      <protection hidden="1"/>
    </xf>
    <xf numFmtId="0" fontId="9" fillId="20" borderId="43" xfId="0" applyFont="1" applyFill="1" applyBorder="1" applyAlignment="1" applyProtection="1">
      <protection hidden="1"/>
    </xf>
    <xf numFmtId="0" fontId="9" fillId="20" borderId="44" xfId="0" applyFont="1" applyFill="1" applyBorder="1" applyAlignment="1" applyProtection="1">
      <protection hidden="1"/>
    </xf>
    <xf numFmtId="0" fontId="3" fillId="24" borderId="3" xfId="0" applyFont="1" applyFill="1" applyBorder="1" applyAlignment="1" applyProtection="1">
      <alignment wrapText="1"/>
      <protection hidden="1"/>
    </xf>
    <xf numFmtId="0" fontId="3" fillId="24" borderId="44" xfId="0" applyFont="1" applyFill="1" applyBorder="1" applyAlignment="1" applyProtection="1">
      <alignment wrapText="1"/>
      <protection hidden="1"/>
    </xf>
    <xf numFmtId="0" fontId="4" fillId="5" borderId="46" xfId="0" applyFont="1" applyFill="1" applyBorder="1" applyAlignment="1" applyProtection="1">
      <protection hidden="1"/>
    </xf>
    <xf numFmtId="0" fontId="4" fillId="11" borderId="46" xfId="0" applyFont="1" applyFill="1" applyBorder="1" applyAlignment="1" applyProtection="1">
      <protection hidden="1"/>
    </xf>
    <xf numFmtId="0" fontId="3" fillId="11" borderId="41" xfId="0" applyFont="1" applyFill="1" applyBorder="1" applyAlignment="1" applyProtection="1">
      <alignment wrapText="1"/>
      <protection hidden="1"/>
    </xf>
    <xf numFmtId="0" fontId="3" fillId="11" borderId="0" xfId="0" applyFont="1" applyFill="1" applyBorder="1" applyAlignment="1" applyProtection="1">
      <alignment wrapText="1"/>
      <protection hidden="1"/>
    </xf>
    <xf numFmtId="0" fontId="3" fillId="11" borderId="42" xfId="0" applyFont="1" applyFill="1" applyBorder="1" applyAlignment="1" applyProtection="1">
      <alignment wrapText="1"/>
      <protection hidden="1"/>
    </xf>
    <xf numFmtId="0" fontId="4" fillId="6" borderId="46" xfId="0" applyFont="1" applyFill="1" applyBorder="1" applyAlignment="1" applyProtection="1">
      <protection hidden="1"/>
    </xf>
    <xf numFmtId="0" fontId="4" fillId="6" borderId="0" xfId="0" applyFont="1" applyFill="1" applyBorder="1" applyAlignment="1" applyProtection="1">
      <protection hidden="1"/>
    </xf>
    <xf numFmtId="0" fontId="4" fillId="12" borderId="46" xfId="0" applyFont="1" applyFill="1" applyBorder="1" applyAlignment="1" applyProtection="1">
      <protection hidden="1"/>
    </xf>
    <xf numFmtId="0" fontId="4" fillId="12" borderId="48" xfId="0" applyFont="1" applyFill="1" applyBorder="1" applyAlignment="1" applyProtection="1">
      <alignment textRotation="90" wrapText="1"/>
      <protection hidden="1"/>
    </xf>
    <xf numFmtId="0" fontId="4" fillId="12" borderId="4" xfId="0" applyFont="1" applyFill="1" applyBorder="1" applyAlignment="1" applyProtection="1">
      <alignment textRotation="90" wrapText="1"/>
      <protection hidden="1"/>
    </xf>
    <xf numFmtId="0" fontId="4" fillId="12" borderId="36" xfId="0" applyFont="1" applyFill="1" applyBorder="1" applyAlignment="1" applyProtection="1">
      <alignment textRotation="90" wrapText="1"/>
      <protection hidden="1"/>
    </xf>
    <xf numFmtId="0" fontId="4" fillId="7" borderId="41" xfId="0" applyFont="1" applyFill="1" applyBorder="1" applyAlignment="1" applyProtection="1">
      <protection hidden="1"/>
    </xf>
    <xf numFmtId="0" fontId="4" fillId="7" borderId="33" xfId="0" applyFont="1" applyFill="1" applyBorder="1" applyAlignment="1" applyProtection="1">
      <alignment textRotation="90" wrapText="1"/>
      <protection hidden="1"/>
    </xf>
    <xf numFmtId="0" fontId="4" fillId="16" borderId="33" xfId="0" applyFont="1" applyFill="1" applyBorder="1" applyAlignment="1" applyProtection="1">
      <alignment textRotation="90" wrapText="1"/>
      <protection hidden="1"/>
    </xf>
    <xf numFmtId="0" fontId="4" fillId="8" borderId="55" xfId="0" applyFont="1" applyFill="1" applyBorder="1" applyAlignment="1" applyProtection="1">
      <alignment textRotation="90" wrapText="1"/>
      <protection hidden="1"/>
    </xf>
    <xf numFmtId="0" fontId="4" fillId="8" borderId="33" xfId="0" applyFont="1" applyFill="1" applyBorder="1" applyAlignment="1" applyProtection="1">
      <alignment textRotation="90" wrapText="1"/>
      <protection hidden="1"/>
    </xf>
    <xf numFmtId="0" fontId="4" fillId="15" borderId="33" xfId="0" applyFont="1" applyFill="1" applyBorder="1" applyAlignment="1" applyProtection="1">
      <alignment textRotation="90" wrapText="1"/>
      <protection hidden="1"/>
    </xf>
    <xf numFmtId="0" fontId="12" fillId="5" borderId="46" xfId="0" applyFont="1" applyFill="1" applyBorder="1" applyAlignment="1" applyProtection="1">
      <alignment textRotation="90"/>
      <protection hidden="1"/>
    </xf>
    <xf numFmtId="0" fontId="9" fillId="11" borderId="0" xfId="0" applyFont="1" applyFill="1" applyBorder="1" applyAlignment="1" applyProtection="1">
      <protection hidden="1"/>
    </xf>
    <xf numFmtId="0" fontId="9" fillId="5" borderId="46" xfId="0" applyFont="1" applyFill="1" applyBorder="1" applyAlignment="1" applyProtection="1">
      <protection hidden="1"/>
    </xf>
    <xf numFmtId="0" fontId="9" fillId="5" borderId="24" xfId="0" applyFont="1" applyFill="1" applyBorder="1" applyAlignment="1" applyProtection="1">
      <protection hidden="1"/>
    </xf>
    <xf numFmtId="0" fontId="12" fillId="11" borderId="15" xfId="0" applyFont="1" applyFill="1" applyBorder="1" applyAlignment="1" applyProtection="1">
      <alignment textRotation="90" wrapText="1"/>
      <protection hidden="1"/>
    </xf>
    <xf numFmtId="0" fontId="12" fillId="5" borderId="7" xfId="0" applyFont="1" applyFill="1" applyBorder="1" applyAlignment="1" applyProtection="1">
      <alignment textRotation="90" wrapText="1"/>
      <protection hidden="1"/>
    </xf>
    <xf numFmtId="0" fontId="12" fillId="11" borderId="7" xfId="0" applyFont="1" applyFill="1" applyBorder="1" applyAlignment="1" applyProtection="1">
      <alignment textRotation="90" wrapText="1"/>
      <protection hidden="1"/>
    </xf>
    <xf numFmtId="0" fontId="12" fillId="5" borderId="24" xfId="0" applyFont="1" applyFill="1" applyBorder="1" applyAlignment="1" applyProtection="1">
      <alignment textRotation="90" wrapText="1"/>
      <protection hidden="1"/>
    </xf>
    <xf numFmtId="0" fontId="3" fillId="6" borderId="46" xfId="0" applyFont="1" applyFill="1" applyBorder="1" applyAlignment="1" applyProtection="1">
      <alignment textRotation="90" wrapText="1"/>
      <protection hidden="1"/>
    </xf>
    <xf numFmtId="0" fontId="4" fillId="6" borderId="46" xfId="0" applyFont="1" applyFill="1" applyBorder="1" applyAlignment="1" applyProtection="1">
      <alignment textRotation="90"/>
      <protection hidden="1"/>
    </xf>
    <xf numFmtId="0" fontId="4" fillId="12" borderId="46" xfId="0" applyFont="1" applyFill="1" applyBorder="1" applyAlignment="1" applyProtection="1">
      <alignment textRotation="90"/>
      <protection hidden="1"/>
    </xf>
    <xf numFmtId="0" fontId="4" fillId="7" borderId="43" xfId="0" applyFont="1" applyFill="1" applyBorder="1" applyAlignment="1" applyProtection="1">
      <alignment textRotation="90" wrapText="1"/>
      <protection hidden="1"/>
    </xf>
    <xf numFmtId="0" fontId="8" fillId="0" borderId="0" xfId="1" applyAlignment="1">
      <alignment vertical="top" wrapText="1"/>
    </xf>
    <xf numFmtId="0" fontId="50" fillId="0" borderId="0" xfId="1" applyFont="1" applyAlignment="1">
      <alignment vertical="top" wrapText="1"/>
    </xf>
    <xf numFmtId="0" fontId="20" fillId="23" borderId="0" xfId="0" applyFont="1" applyFill="1"/>
    <xf numFmtId="0" fontId="3" fillId="19" borderId="56" xfId="0" applyFont="1" applyFill="1" applyBorder="1" applyAlignment="1" applyProtection="1">
      <alignment horizontal="center" vertical="center" wrapText="1"/>
      <protection hidden="1"/>
    </xf>
    <xf numFmtId="0" fontId="7" fillId="19" borderId="1" xfId="0" applyFont="1" applyFill="1" applyBorder="1" applyAlignment="1" applyProtection="1">
      <alignment horizontal="center" vertical="top" wrapText="1"/>
      <protection hidden="1"/>
    </xf>
    <xf numFmtId="0" fontId="9" fillId="19" borderId="1" xfId="0" applyFont="1" applyFill="1" applyBorder="1" applyAlignment="1" applyProtection="1">
      <alignment horizontal="center" vertical="center" wrapText="1"/>
      <protection hidden="1"/>
    </xf>
    <xf numFmtId="0" fontId="3" fillId="19" borderId="1" xfId="0" applyFont="1" applyFill="1" applyBorder="1" applyAlignment="1" applyProtection="1">
      <alignment horizontal="center" vertical="top" wrapText="1"/>
      <protection hidden="1"/>
    </xf>
    <xf numFmtId="0" fontId="7" fillId="0" borderId="0" xfId="0" applyFont="1" applyFill="1" applyBorder="1" applyAlignment="1" applyProtection="1">
      <alignment horizontal="center" vertical="top" wrapText="1"/>
      <protection hidden="1"/>
    </xf>
    <xf numFmtId="0" fontId="3" fillId="19" borderId="29" xfId="0" applyFont="1" applyFill="1" applyBorder="1" applyAlignment="1" applyProtection="1">
      <alignment horizontal="center" vertical="center" wrapText="1"/>
      <protection hidden="1"/>
    </xf>
    <xf numFmtId="0" fontId="9" fillId="19" borderId="36" xfId="0" applyFont="1" applyFill="1" applyBorder="1" applyAlignment="1" applyProtection="1">
      <alignment horizontal="center" vertical="top"/>
      <protection hidden="1"/>
    </xf>
    <xf numFmtId="0" fontId="9" fillId="19" borderId="0" xfId="0" applyFont="1" applyFill="1" applyBorder="1" applyAlignment="1" applyProtection="1">
      <alignment horizontal="center" vertical="top"/>
      <protection hidden="1"/>
    </xf>
    <xf numFmtId="0" fontId="9" fillId="19" borderId="37" xfId="0" applyFont="1" applyFill="1" applyBorder="1" applyAlignment="1" applyProtection="1">
      <alignment horizontal="center" vertical="top"/>
      <protection hidden="1"/>
    </xf>
    <xf numFmtId="0" fontId="3" fillId="19" borderId="27" xfId="0" applyFont="1" applyFill="1" applyBorder="1" applyAlignment="1" applyProtection="1">
      <alignment horizontal="center" vertical="top"/>
      <protection hidden="1"/>
    </xf>
    <xf numFmtId="0" fontId="3" fillId="19" borderId="3" xfId="0" applyFont="1" applyFill="1" applyBorder="1" applyAlignment="1" applyProtection="1">
      <alignment horizontal="center" vertical="top"/>
      <protection hidden="1"/>
    </xf>
    <xf numFmtId="0" fontId="3" fillId="19" borderId="28" xfId="0" applyFont="1" applyFill="1" applyBorder="1" applyAlignment="1" applyProtection="1">
      <alignment horizontal="center" vertical="top"/>
      <protection hidden="1"/>
    </xf>
    <xf numFmtId="0" fontId="7" fillId="19" borderId="7" xfId="0" applyFont="1" applyFill="1" applyBorder="1" applyAlignment="1" applyProtection="1">
      <alignment horizontal="center" vertical="center" wrapText="1"/>
      <protection hidden="1"/>
    </xf>
    <xf numFmtId="1" fontId="12" fillId="19" borderId="56" xfId="0" applyNumberFormat="1" applyFont="1" applyFill="1" applyBorder="1" applyAlignment="1" applyProtection="1">
      <alignment horizontal="center" vertical="center" wrapText="1"/>
      <protection hidden="1"/>
    </xf>
    <xf numFmtId="1" fontId="12" fillId="19" borderId="17" xfId="0" applyNumberFormat="1" applyFont="1" applyFill="1" applyBorder="1" applyAlignment="1" applyProtection="1">
      <alignment horizontal="center" vertical="center" wrapText="1"/>
      <protection hidden="1"/>
    </xf>
    <xf numFmtId="1" fontId="12" fillId="19" borderId="18" xfId="0" applyNumberFormat="1" applyFont="1" applyFill="1" applyBorder="1" applyAlignment="1" applyProtection="1">
      <alignment horizontal="center" vertical="center" wrapText="1"/>
      <protection hidden="1"/>
    </xf>
    <xf numFmtId="1" fontId="12" fillId="19" borderId="19" xfId="0" applyNumberFormat="1" applyFont="1" applyFill="1" applyBorder="1" applyAlignment="1" applyProtection="1">
      <alignment horizontal="center" vertical="center" wrapText="1"/>
      <protection hidden="1"/>
    </xf>
    <xf numFmtId="1" fontId="12" fillId="19" borderId="57" xfId="0" applyNumberFormat="1" applyFont="1" applyFill="1" applyBorder="1" applyAlignment="1" applyProtection="1">
      <alignment horizontal="center" vertical="center" wrapText="1"/>
      <protection hidden="1"/>
    </xf>
    <xf numFmtId="0" fontId="12" fillId="0" borderId="0" xfId="0" applyFont="1" applyFill="1" applyAlignment="1" applyProtection="1">
      <alignment horizontal="left" vertical="top"/>
      <protection hidden="1"/>
    </xf>
    <xf numFmtId="0" fontId="12" fillId="0" borderId="0" xfId="0" applyFont="1" applyFill="1" applyProtection="1">
      <protection hidden="1"/>
    </xf>
    <xf numFmtId="0" fontId="40" fillId="0" borderId="0" xfId="0" applyFont="1" applyFill="1" applyAlignment="1" applyProtection="1">
      <alignment horizontal="left"/>
      <protection hidden="1"/>
    </xf>
    <xf numFmtId="0" fontId="22" fillId="0" borderId="0" xfId="0" applyFont="1" applyFill="1" applyBorder="1" applyAlignment="1" applyProtection="1">
      <alignment vertical="center"/>
      <protection hidden="1"/>
    </xf>
    <xf numFmtId="0" fontId="14" fillId="0" borderId="0" xfId="0" applyFont="1" applyFill="1" applyAlignment="1" applyProtection="1">
      <alignment vertical="top"/>
      <protection hidden="1"/>
    </xf>
    <xf numFmtId="0" fontId="3" fillId="0" borderId="0" xfId="0" applyFont="1" applyFill="1" applyAlignment="1" applyProtection="1">
      <alignment vertical="top"/>
      <protection hidden="1"/>
    </xf>
    <xf numFmtId="0" fontId="9" fillId="19" borderId="2" xfId="0" applyFont="1" applyFill="1" applyBorder="1" applyAlignment="1" applyProtection="1">
      <alignment horizontal="center" vertical="top" wrapText="1"/>
      <protection hidden="1"/>
    </xf>
    <xf numFmtId="0" fontId="9" fillId="19" borderId="4" xfId="0" applyFont="1" applyFill="1" applyBorder="1" applyAlignment="1" applyProtection="1">
      <alignment horizontal="center" vertical="top" wrapText="1"/>
      <protection hidden="1"/>
    </xf>
    <xf numFmtId="2" fontId="4" fillId="0" borderId="1" xfId="0" applyNumberFormat="1" applyFont="1" applyFill="1" applyBorder="1" applyAlignment="1" applyProtection="1">
      <alignment horizontal="center" vertical="center"/>
      <protection hidden="1"/>
    </xf>
    <xf numFmtId="1" fontId="4" fillId="0" borderId="1" xfId="0" applyNumberFormat="1" applyFont="1" applyFill="1" applyBorder="1" applyAlignment="1" applyProtection="1">
      <alignment horizontal="center" vertical="center"/>
      <protection hidden="1"/>
    </xf>
    <xf numFmtId="164" fontId="4" fillId="0" borderId="1" xfId="0" applyNumberFormat="1" applyFont="1" applyFill="1" applyBorder="1" applyAlignment="1" applyProtection="1">
      <alignment horizontal="center" vertical="center"/>
      <protection hidden="1"/>
    </xf>
    <xf numFmtId="0" fontId="15" fillId="0" borderId="0" xfId="0"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0" fontId="35" fillId="10" borderId="0" xfId="1" applyFont="1" applyFill="1" applyAlignment="1" applyProtection="1">
      <alignment horizontal="center" vertical="center"/>
      <protection hidden="1"/>
    </xf>
    <xf numFmtId="0" fontId="22" fillId="0" borderId="0" xfId="0" applyFont="1" applyFill="1" applyAlignment="1" applyProtection="1">
      <alignment horizontal="left" vertical="top"/>
      <protection hidden="1"/>
    </xf>
    <xf numFmtId="0" fontId="37" fillId="19" borderId="1" xfId="0" applyFont="1" applyFill="1" applyBorder="1" applyAlignment="1" applyProtection="1">
      <alignment horizontal="center" vertical="top" wrapText="1"/>
      <protection hidden="1"/>
    </xf>
    <xf numFmtId="49" fontId="25" fillId="19" borderId="1" xfId="0" applyNumberFormat="1" applyFont="1" applyFill="1" applyBorder="1" applyAlignment="1" applyProtection="1">
      <alignment horizontal="left" vertical="top" wrapText="1"/>
      <protection hidden="1"/>
    </xf>
    <xf numFmtId="0" fontId="25" fillId="19" borderId="1" xfId="0" applyFont="1" applyFill="1" applyBorder="1" applyAlignment="1" applyProtection="1">
      <alignment horizontal="left" vertical="top" wrapText="1"/>
      <protection hidden="1"/>
    </xf>
    <xf numFmtId="0" fontId="25" fillId="19" borderId="1" xfId="0" applyFont="1" applyFill="1" applyBorder="1" applyAlignment="1" applyProtection="1">
      <alignment horizontal="center" vertical="top" wrapText="1"/>
      <protection hidden="1"/>
    </xf>
    <xf numFmtId="0" fontId="37" fillId="19" borderId="1" xfId="0" applyFont="1" applyFill="1" applyBorder="1" applyAlignment="1" applyProtection="1">
      <alignment horizontal="center" vertical="top"/>
      <protection hidden="1"/>
    </xf>
    <xf numFmtId="0" fontId="4" fillId="0" borderId="0" xfId="0" applyFont="1" applyFill="1" applyAlignment="1" applyProtection="1">
      <alignment horizontal="center"/>
      <protection hidden="1"/>
    </xf>
    <xf numFmtId="0" fontId="14" fillId="0" borderId="0" xfId="0" applyFont="1" applyFill="1" applyProtection="1">
      <protection hidden="1"/>
    </xf>
    <xf numFmtId="0" fontId="18" fillId="19" borderId="1" xfId="0" applyFont="1" applyFill="1" applyBorder="1" applyAlignment="1" applyProtection="1">
      <alignment horizontal="center" textRotation="90"/>
      <protection hidden="1"/>
    </xf>
    <xf numFmtId="0" fontId="18" fillId="19" borderId="1" xfId="0" applyFont="1" applyFill="1" applyBorder="1" applyAlignment="1" applyProtection="1">
      <alignment horizontal="center" textRotation="90" wrapText="1"/>
      <protection hidden="1"/>
    </xf>
    <xf numFmtId="0" fontId="31" fillId="19" borderId="1" xfId="0" applyFont="1" applyFill="1" applyBorder="1" applyAlignment="1" applyProtection="1">
      <alignment horizontal="center" vertical="top" wrapText="1"/>
      <protection hidden="1"/>
    </xf>
    <xf numFmtId="0" fontId="32" fillId="19" borderId="1" xfId="0" applyFont="1" applyFill="1" applyBorder="1" applyAlignment="1" applyProtection="1">
      <alignment horizontal="left" vertical="top" wrapText="1"/>
      <protection hidden="1"/>
    </xf>
    <xf numFmtId="0" fontId="32" fillId="19" borderId="1" xfId="0" applyFont="1" applyFill="1" applyBorder="1" applyAlignment="1" applyProtection="1">
      <alignment horizontal="center" vertical="top" wrapText="1"/>
      <protection hidden="1"/>
    </xf>
    <xf numFmtId="165" fontId="32" fillId="19" borderId="1" xfId="0" applyNumberFormat="1" applyFont="1" applyFill="1" applyBorder="1" applyAlignment="1" applyProtection="1">
      <alignment horizontal="left" vertical="top" wrapText="1"/>
      <protection hidden="1"/>
    </xf>
    <xf numFmtId="0" fontId="33" fillId="19" borderId="1" xfId="1" applyFont="1" applyFill="1" applyBorder="1" applyAlignment="1" applyProtection="1">
      <alignment horizontal="left" vertical="top" wrapText="1"/>
      <protection hidden="1"/>
    </xf>
    <xf numFmtId="0" fontId="10" fillId="0" borderId="0" xfId="0" applyFont="1" applyFill="1" applyBorder="1" applyAlignment="1" applyProtection="1">
      <alignment horizontal="left" vertical="top" wrapText="1"/>
      <protection hidden="1"/>
    </xf>
    <xf numFmtId="0" fontId="14" fillId="0" borderId="0" xfId="0" applyFont="1" applyFill="1" applyAlignment="1" applyProtection="1">
      <alignment horizontal="left" vertical="center"/>
      <protection hidden="1"/>
    </xf>
    <xf numFmtId="0" fontId="7" fillId="19" borderId="2" xfId="0" applyFont="1" applyFill="1" applyBorder="1" applyAlignment="1" applyProtection="1">
      <alignment horizontal="center" vertical="top" wrapText="1"/>
      <protection hidden="1"/>
    </xf>
    <xf numFmtId="0" fontId="7" fillId="19" borderId="1" xfId="0" applyFont="1" applyFill="1" applyBorder="1" applyAlignment="1" applyProtection="1">
      <alignment horizontal="center" vertical="top" textRotation="90" wrapText="1"/>
      <protection hidden="1"/>
    </xf>
    <xf numFmtId="0" fontId="30" fillId="19" borderId="1" xfId="0" applyFont="1" applyFill="1" applyBorder="1" applyAlignment="1" applyProtection="1">
      <alignment horizontal="center" vertical="top" wrapText="1"/>
      <protection hidden="1"/>
    </xf>
    <xf numFmtId="0" fontId="25" fillId="19" borderId="1" xfId="0" applyFont="1" applyFill="1" applyBorder="1" applyAlignment="1" applyProtection="1">
      <alignment vertical="top" wrapText="1"/>
      <protection hidden="1"/>
    </xf>
    <xf numFmtId="0" fontId="17" fillId="0" borderId="0" xfId="0" applyFont="1" applyFill="1" applyProtection="1">
      <protection hidden="1"/>
    </xf>
    <xf numFmtId="0" fontId="25" fillId="0" borderId="0" xfId="0" applyFont="1" applyFill="1" applyProtection="1">
      <protection hidden="1"/>
    </xf>
    <xf numFmtId="0" fontId="22" fillId="0" borderId="0" xfId="0" applyFont="1" applyFill="1" applyAlignment="1" applyProtection="1">
      <alignment vertical="center"/>
      <protection hidden="1"/>
    </xf>
    <xf numFmtId="0" fontId="25" fillId="0" borderId="0" xfId="0" applyFont="1" applyFill="1" applyAlignment="1" applyProtection="1">
      <alignment horizontal="left" vertical="center"/>
      <protection hidden="1"/>
    </xf>
    <xf numFmtId="0" fontId="22" fillId="0" borderId="0" xfId="0" applyFont="1" applyFill="1" applyAlignment="1" applyProtection="1">
      <alignment horizontal="left" vertical="center"/>
      <protection hidden="1"/>
    </xf>
    <xf numFmtId="0" fontId="16" fillId="0" borderId="0" xfId="0" applyFont="1" applyFill="1" applyBorder="1" applyAlignment="1" applyProtection="1">
      <alignment vertical="center"/>
      <protection hidden="1"/>
    </xf>
    <xf numFmtId="0" fontId="15" fillId="0" borderId="0" xfId="0" applyFont="1" applyFill="1" applyAlignment="1" applyProtection="1">
      <alignment vertical="center"/>
      <protection hidden="1"/>
    </xf>
    <xf numFmtId="0" fontId="7" fillId="0" borderId="0" xfId="0" applyFont="1" applyFill="1" applyAlignment="1" applyProtection="1">
      <alignment horizontal="right" vertical="center"/>
      <protection hidden="1"/>
    </xf>
    <xf numFmtId="0" fontId="2" fillId="19" borderId="2" xfId="0" applyFont="1" applyFill="1" applyBorder="1" applyAlignment="1" applyProtection="1">
      <alignment horizontal="center" vertical="top" wrapText="1"/>
      <protection hidden="1"/>
    </xf>
    <xf numFmtId="0" fontId="32" fillId="19" borderId="2" xfId="0" applyFont="1" applyFill="1" applyBorder="1" applyAlignment="1" applyProtection="1">
      <alignment horizontal="left" vertical="top" wrapText="1"/>
      <protection hidden="1"/>
    </xf>
    <xf numFmtId="164" fontId="32" fillId="19" borderId="2" xfId="0" applyNumberFormat="1" applyFont="1" applyFill="1" applyBorder="1" applyAlignment="1" applyProtection="1">
      <alignment horizontal="center" vertical="top" wrapText="1"/>
      <protection hidden="1"/>
    </xf>
    <xf numFmtId="0" fontId="15" fillId="0" borderId="0" xfId="0" applyFont="1" applyFill="1" applyBorder="1" applyAlignment="1" applyProtection="1">
      <alignment vertical="center"/>
      <protection hidden="1"/>
    </xf>
    <xf numFmtId="0" fontId="7" fillId="0" borderId="3" xfId="0" applyFont="1" applyFill="1" applyBorder="1" applyAlignment="1" applyProtection="1">
      <alignment horizontal="left" vertical="center"/>
      <protection hidden="1"/>
    </xf>
    <xf numFmtId="0" fontId="21" fillId="0" borderId="0" xfId="0" applyFont="1" applyFill="1" applyAlignment="1" applyProtection="1">
      <alignment horizontal="left" vertical="center"/>
      <protection hidden="1"/>
    </xf>
    <xf numFmtId="0" fontId="7" fillId="0" borderId="0" xfId="0" applyFont="1" applyFill="1" applyBorder="1" applyAlignment="1" applyProtection="1">
      <alignment horizontal="center" vertical="top" textRotation="90" wrapText="1"/>
      <protection hidden="1"/>
    </xf>
    <xf numFmtId="0" fontId="9" fillId="0" borderId="0" xfId="0" applyFont="1" applyFill="1" applyBorder="1" applyAlignment="1" applyProtection="1">
      <alignment horizontal="center" vertical="top" textRotation="90" wrapText="1"/>
      <protection hidden="1"/>
    </xf>
    <xf numFmtId="0" fontId="14" fillId="0" borderId="0" xfId="0" applyFont="1" applyFill="1" applyAlignment="1" applyProtection="1">
      <alignment vertical="top" wrapText="1"/>
      <protection hidden="1"/>
    </xf>
    <xf numFmtId="0" fontId="5" fillId="0" borderId="0" xfId="0" applyFont="1" applyFill="1" applyBorder="1" applyAlignment="1" applyProtection="1">
      <alignment horizontal="center" vertical="center" wrapText="1"/>
      <protection hidden="1"/>
    </xf>
    <xf numFmtId="0" fontId="7" fillId="19" borderId="37" xfId="0" applyFont="1" applyFill="1" applyBorder="1" applyAlignment="1" applyProtection="1">
      <alignment horizontal="center" vertical="top" wrapText="1"/>
      <protection hidden="1"/>
    </xf>
    <xf numFmtId="0" fontId="2" fillId="0" borderId="0" xfId="0" applyFont="1" applyFill="1" applyBorder="1" applyAlignment="1" applyProtection="1">
      <alignment horizontal="center" vertical="center" wrapText="1"/>
      <protection hidden="1"/>
    </xf>
    <xf numFmtId="0" fontId="2" fillId="19" borderId="7" xfId="0" applyFont="1" applyFill="1" applyBorder="1" applyAlignment="1" applyProtection="1">
      <alignment horizontal="center" vertical="center" wrapText="1"/>
      <protection hidden="1"/>
    </xf>
    <xf numFmtId="0" fontId="12" fillId="19" borderId="15" xfId="0" applyFont="1" applyFill="1" applyBorder="1" applyAlignment="1" applyProtection="1">
      <alignment vertical="center" textRotation="90" wrapText="1"/>
      <protection hidden="1"/>
    </xf>
    <xf numFmtId="0" fontId="12" fillId="19" borderId="1" xfId="0" applyFont="1" applyFill="1" applyBorder="1" applyAlignment="1" applyProtection="1">
      <alignment vertical="center" textRotation="90" wrapText="1"/>
      <protection hidden="1"/>
    </xf>
    <xf numFmtId="0" fontId="12" fillId="19" borderId="16" xfId="0" applyFont="1" applyFill="1" applyBorder="1" applyAlignment="1" applyProtection="1">
      <alignment vertical="center" textRotation="90" wrapText="1"/>
      <protection hidden="1"/>
    </xf>
    <xf numFmtId="1" fontId="12" fillId="23" borderId="29" xfId="0" applyNumberFormat="1" applyFont="1" applyFill="1" applyBorder="1" applyAlignment="1" applyProtection="1">
      <alignment horizontal="center" vertical="center"/>
      <protection hidden="1"/>
    </xf>
    <xf numFmtId="1" fontId="12" fillId="23" borderId="60" xfId="0" applyNumberFormat="1" applyFont="1" applyFill="1" applyBorder="1" applyAlignment="1" applyProtection="1">
      <alignment horizontal="center" vertical="center"/>
      <protection hidden="1"/>
    </xf>
    <xf numFmtId="0" fontId="12" fillId="19" borderId="7" xfId="0" applyFont="1" applyFill="1" applyBorder="1" applyAlignment="1" applyProtection="1">
      <alignment horizontal="center" vertical="center" textRotation="90" wrapText="1"/>
      <protection hidden="1"/>
    </xf>
    <xf numFmtId="0" fontId="12" fillId="19" borderId="7" xfId="0" applyFont="1" applyFill="1" applyBorder="1" applyAlignment="1" applyProtection="1">
      <alignment vertical="center" textRotation="90" wrapText="1"/>
      <protection hidden="1"/>
    </xf>
    <xf numFmtId="0" fontId="12" fillId="19" borderId="5" xfId="0" applyFont="1" applyFill="1" applyBorder="1" applyAlignment="1" applyProtection="1">
      <alignment vertical="center" textRotation="90" wrapText="1"/>
      <protection hidden="1"/>
    </xf>
    <xf numFmtId="1" fontId="12" fillId="23" borderId="56" xfId="0" applyNumberFormat="1" applyFont="1" applyFill="1" applyBorder="1" applyAlignment="1" applyProtection="1">
      <alignment horizontal="center" vertical="center"/>
      <protection hidden="1"/>
    </xf>
    <xf numFmtId="1" fontId="12" fillId="23" borderId="57" xfId="0" applyNumberFormat="1" applyFont="1" applyFill="1" applyBorder="1" applyAlignment="1" applyProtection="1">
      <alignment horizontal="center" vertical="center"/>
      <protection hidden="1"/>
    </xf>
    <xf numFmtId="0" fontId="14" fillId="0" borderId="0" xfId="0" applyFont="1" applyFill="1" applyAlignment="1" applyProtection="1">
      <protection hidden="1"/>
    </xf>
    <xf numFmtId="0" fontId="3" fillId="19" borderId="56" xfId="0" applyFont="1" applyFill="1" applyBorder="1" applyAlignment="1" applyProtection="1">
      <alignment horizontal="center" vertical="center"/>
      <protection hidden="1"/>
    </xf>
    <xf numFmtId="1" fontId="12" fillId="19" borderId="56" xfId="0" applyNumberFormat="1" applyFont="1" applyFill="1" applyBorder="1" applyAlignment="1" applyProtection="1">
      <alignment horizontal="center" vertical="center"/>
      <protection hidden="1"/>
    </xf>
    <xf numFmtId="1" fontId="12" fillId="19" borderId="57" xfId="0" applyNumberFormat="1" applyFont="1" applyFill="1" applyBorder="1" applyAlignment="1" applyProtection="1">
      <alignment horizontal="center" vertical="center"/>
      <protection hidden="1"/>
    </xf>
    <xf numFmtId="0" fontId="3" fillId="20" borderId="56" xfId="0" applyFont="1" applyFill="1" applyBorder="1" applyAlignment="1" applyProtection="1">
      <alignment horizontal="center" vertical="center"/>
      <protection hidden="1"/>
    </xf>
    <xf numFmtId="0" fontId="7" fillId="19" borderId="1" xfId="0" applyFont="1" applyFill="1" applyBorder="1" applyAlignment="1" applyProtection="1">
      <alignment horizontal="center" vertical="center" textRotation="90" wrapText="1"/>
      <protection hidden="1"/>
    </xf>
    <xf numFmtId="0" fontId="4" fillId="19" borderId="1" xfId="0" applyFont="1" applyFill="1" applyBorder="1" applyProtection="1">
      <protection hidden="1"/>
    </xf>
    <xf numFmtId="0" fontId="40" fillId="18" borderId="0" xfId="1" applyFont="1" applyFill="1" applyAlignment="1" applyProtection="1">
      <alignment horizontal="left" vertical="center"/>
      <protection hidden="1"/>
    </xf>
    <xf numFmtId="0" fontId="12" fillId="0" borderId="0" xfId="0" applyFont="1" applyFill="1" applyAlignment="1" applyProtection="1">
      <alignment vertical="top"/>
      <protection hidden="1"/>
    </xf>
    <xf numFmtId="0" fontId="9" fillId="0" borderId="0" xfId="0" applyFont="1" applyFill="1" applyAlignment="1" applyProtection="1">
      <alignment vertical="top"/>
      <protection hidden="1"/>
    </xf>
    <xf numFmtId="0" fontId="31" fillId="19" borderId="1" xfId="0" applyFont="1" applyFill="1" applyBorder="1" applyAlignment="1" applyProtection="1">
      <alignment horizontal="left" vertical="top" wrapText="1"/>
      <protection hidden="1"/>
    </xf>
    <xf numFmtId="0" fontId="32" fillId="19" borderId="5" xfId="0" applyFont="1" applyFill="1" applyBorder="1" applyAlignment="1" applyProtection="1">
      <alignment horizontal="left" vertical="top" wrapText="1"/>
      <protection hidden="1"/>
    </xf>
    <xf numFmtId="0" fontId="32" fillId="19" borderId="11" xfId="0" applyFont="1" applyFill="1" applyBorder="1" applyAlignment="1" applyProtection="1">
      <alignment horizontal="left" vertical="top" wrapText="1"/>
      <protection hidden="1"/>
    </xf>
    <xf numFmtId="0" fontId="12" fillId="19" borderId="1" xfId="0" applyFont="1" applyFill="1" applyBorder="1" applyAlignment="1" applyProtection="1">
      <alignment horizontal="left" vertical="top" wrapText="1" indent="3"/>
      <protection hidden="1"/>
    </xf>
    <xf numFmtId="0" fontId="10" fillId="19" borderId="11" xfId="0" applyFont="1" applyFill="1" applyBorder="1" applyAlignment="1" applyProtection="1">
      <alignment vertical="top" wrapText="1" readingOrder="1"/>
      <protection hidden="1"/>
    </xf>
    <xf numFmtId="0" fontId="12" fillId="19" borderId="1" xfId="0" applyFont="1" applyFill="1" applyBorder="1" applyAlignment="1" applyProtection="1">
      <alignment vertical="top" wrapText="1"/>
      <protection hidden="1"/>
    </xf>
    <xf numFmtId="0" fontId="32" fillId="19" borderId="1" xfId="0" applyFont="1" applyFill="1" applyBorder="1" applyAlignment="1" applyProtection="1">
      <alignment horizontal="left" vertical="top"/>
      <protection hidden="1"/>
    </xf>
    <xf numFmtId="0" fontId="0" fillId="0" borderId="0" xfId="0" applyFill="1" applyProtection="1">
      <protection hidden="1"/>
    </xf>
    <xf numFmtId="0" fontId="9" fillId="0" borderId="0" xfId="0" applyFont="1" applyFill="1" applyAlignment="1" applyProtection="1">
      <alignment horizontal="left" wrapText="1"/>
      <protection hidden="1"/>
    </xf>
    <xf numFmtId="0" fontId="9" fillId="0" borderId="0" xfId="0" applyFont="1" applyFill="1" applyAlignment="1" applyProtection="1">
      <alignment wrapText="1"/>
      <protection hidden="1"/>
    </xf>
    <xf numFmtId="0" fontId="0" fillId="0" borderId="0" xfId="0" applyFill="1" applyAlignment="1" applyProtection="1">
      <alignment vertical="top"/>
      <protection hidden="1"/>
    </xf>
    <xf numFmtId="0" fontId="25" fillId="19" borderId="1" xfId="0" applyFont="1" applyFill="1" applyBorder="1" applyAlignment="1" applyProtection="1">
      <alignment horizontal="left" vertical="top"/>
      <protection hidden="1"/>
    </xf>
    <xf numFmtId="0" fontId="38" fillId="19" borderId="1" xfId="0" applyFont="1" applyFill="1" applyBorder="1" applyAlignment="1" applyProtection="1">
      <alignment horizontal="left" vertical="top" wrapText="1"/>
      <protection hidden="1"/>
    </xf>
    <xf numFmtId="0" fontId="37" fillId="19" borderId="11" xfId="0" applyFont="1" applyFill="1" applyBorder="1" applyAlignment="1" applyProtection="1">
      <alignment horizontal="center" vertical="top" wrapText="1"/>
      <protection hidden="1"/>
    </xf>
    <xf numFmtId="0" fontId="8" fillId="19" borderId="1" xfId="1" applyFill="1" applyBorder="1" applyAlignment="1" applyProtection="1">
      <alignment horizontal="left" vertical="top" wrapText="1"/>
      <protection hidden="1"/>
    </xf>
    <xf numFmtId="0" fontId="9" fillId="19" borderId="1" xfId="0" applyFont="1" applyFill="1" applyBorder="1" applyAlignment="1" applyProtection="1">
      <alignment horizontal="right" vertical="top" wrapText="1"/>
      <protection hidden="1"/>
    </xf>
    <xf numFmtId="0" fontId="12" fillId="19" borderId="1" xfId="0" applyFont="1" applyFill="1" applyBorder="1" applyAlignment="1" applyProtection="1">
      <alignment horizontal="center" vertical="top" wrapText="1"/>
      <protection hidden="1"/>
    </xf>
    <xf numFmtId="0" fontId="12" fillId="0" borderId="0" xfId="0" applyFont="1" applyFill="1" applyAlignment="1" applyProtection="1">
      <alignment horizontal="left" vertical="center"/>
      <protection hidden="1"/>
    </xf>
    <xf numFmtId="0" fontId="36" fillId="19" borderId="1" xfId="1" applyFont="1" applyFill="1" applyBorder="1" applyAlignment="1" applyProtection="1">
      <alignment horizontal="left" vertical="top" wrapText="1"/>
      <protection hidden="1"/>
    </xf>
    <xf numFmtId="0" fontId="12" fillId="19" borderId="1" xfId="0" applyFont="1" applyFill="1" applyBorder="1" applyAlignment="1" applyProtection="1">
      <alignment horizontal="left"/>
      <protection hidden="1"/>
    </xf>
    <xf numFmtId="0" fontId="9" fillId="19" borderId="1" xfId="0" applyFont="1" applyFill="1" applyBorder="1" applyAlignment="1" applyProtection="1">
      <alignment vertical="top" wrapText="1"/>
      <protection hidden="1"/>
    </xf>
    <xf numFmtId="0" fontId="25" fillId="19" borderId="5" xfId="0" applyFont="1" applyFill="1" applyBorder="1" applyAlignment="1" applyProtection="1">
      <alignment vertical="top" wrapText="1"/>
      <protection hidden="1"/>
    </xf>
    <xf numFmtId="0" fontId="11" fillId="19" borderId="1" xfId="1" applyFont="1" applyFill="1" applyBorder="1" applyAlignment="1" applyProtection="1">
      <alignment horizontal="left" vertical="top" wrapText="1"/>
      <protection hidden="1"/>
    </xf>
    <xf numFmtId="0" fontId="3" fillId="0" borderId="0" xfId="0" applyFont="1" applyFill="1" applyBorder="1" applyAlignment="1" applyProtection="1">
      <alignment vertical="center" wrapText="1"/>
      <protection hidden="1"/>
    </xf>
    <xf numFmtId="0" fontId="41" fillId="19" borderId="1" xfId="0" applyFont="1" applyFill="1" applyBorder="1" applyAlignment="1" applyProtection="1">
      <alignment horizontal="center" vertical="top" wrapText="1"/>
      <protection hidden="1"/>
    </xf>
    <xf numFmtId="0" fontId="9" fillId="0" borderId="0" xfId="0" applyFont="1" applyFill="1" applyBorder="1" applyAlignment="1" applyProtection="1">
      <alignment horizontal="center" vertical="center" wrapText="1"/>
      <protection hidden="1"/>
    </xf>
    <xf numFmtId="0" fontId="42" fillId="19" borderId="1" xfId="0" applyFont="1" applyFill="1" applyBorder="1" applyAlignment="1" applyProtection="1">
      <alignment horizontal="left" vertical="top" wrapText="1"/>
      <protection hidden="1"/>
    </xf>
    <xf numFmtId="0" fontId="42" fillId="19" borderId="1" xfId="0" applyFont="1" applyFill="1" applyBorder="1" applyAlignment="1" applyProtection="1">
      <alignment vertical="top" wrapText="1"/>
      <protection hidden="1"/>
    </xf>
    <xf numFmtId="3" fontId="12" fillId="19" borderId="1" xfId="0" applyNumberFormat="1" applyFont="1" applyFill="1" applyBorder="1" applyAlignment="1" applyProtection="1">
      <alignment horizontal="center" vertical="center" wrapText="1"/>
      <protection hidden="1"/>
    </xf>
    <xf numFmtId="0" fontId="4" fillId="19" borderId="1" xfId="0" applyFont="1" applyFill="1" applyBorder="1" applyAlignment="1" applyProtection="1">
      <alignment horizontal="center"/>
      <protection hidden="1"/>
    </xf>
    <xf numFmtId="0" fontId="52" fillId="19" borderId="1" xfId="0" applyFont="1" applyFill="1" applyBorder="1" applyAlignment="1" applyProtection="1">
      <alignment horizontal="left" vertical="top" wrapText="1"/>
      <protection hidden="1"/>
    </xf>
    <xf numFmtId="0" fontId="51" fillId="19" borderId="1" xfId="0" applyFont="1" applyFill="1" applyBorder="1" applyAlignment="1" applyProtection="1">
      <alignment horizontal="left" vertical="top" wrapText="1"/>
      <protection hidden="1"/>
    </xf>
    <xf numFmtId="0" fontId="12" fillId="0" borderId="2" xfId="0" applyFont="1" applyFill="1" applyBorder="1" applyAlignment="1" applyProtection="1">
      <alignment horizontal="left" vertical="top" wrapText="1"/>
      <protection locked="0"/>
    </xf>
    <xf numFmtId="0" fontId="9" fillId="19" borderId="6" xfId="0" applyFont="1" applyFill="1" applyBorder="1" applyAlignment="1" applyProtection="1">
      <alignment horizontal="center" vertical="center" wrapText="1"/>
      <protection hidden="1"/>
    </xf>
    <xf numFmtId="1" fontId="9" fillId="19" borderId="6" xfId="0" applyNumberFormat="1" applyFont="1" applyFill="1" applyBorder="1" applyAlignment="1" applyProtection="1">
      <alignment horizontal="center" vertical="center" wrapText="1"/>
      <protection hidden="1"/>
    </xf>
    <xf numFmtId="164" fontId="9" fillId="19" borderId="6" xfId="0" applyNumberFormat="1" applyFont="1" applyFill="1" applyBorder="1" applyAlignment="1" applyProtection="1">
      <alignment horizontal="center" vertical="center"/>
      <protection hidden="1"/>
    </xf>
    <xf numFmtId="0" fontId="9" fillId="19" borderId="7" xfId="0" applyFont="1" applyFill="1" applyBorder="1" applyAlignment="1" applyProtection="1">
      <alignment vertical="center" wrapText="1"/>
      <protection hidden="1"/>
    </xf>
    <xf numFmtId="0" fontId="52" fillId="0" borderId="1" xfId="0" applyFont="1" applyFill="1" applyBorder="1" applyAlignment="1" applyProtection="1">
      <alignment horizontal="left" vertical="top" wrapText="1"/>
      <protection locked="0"/>
    </xf>
    <xf numFmtId="165" fontId="25" fillId="19" borderId="1" xfId="0" applyNumberFormat="1" applyFont="1" applyFill="1" applyBorder="1" applyAlignment="1" applyProtection="1">
      <alignment horizontal="left" vertical="top" wrapText="1"/>
      <protection hidden="1"/>
    </xf>
    <xf numFmtId="0" fontId="4" fillId="0" borderId="0" xfId="0" applyFont="1" applyFill="1" applyAlignment="1" applyProtection="1">
      <alignment horizontal="center" vertical="top"/>
      <protection hidden="1"/>
    </xf>
    <xf numFmtId="0" fontId="3" fillId="0" borderId="0" xfId="0" applyFont="1" applyFill="1" applyProtection="1">
      <protection hidden="1"/>
    </xf>
    <xf numFmtId="0" fontId="43" fillId="19" borderId="1" xfId="1" applyFont="1" applyFill="1" applyBorder="1" applyAlignment="1" applyProtection="1">
      <alignment horizontal="left" vertical="top" wrapText="1"/>
      <protection hidden="1"/>
    </xf>
    <xf numFmtId="0" fontId="2" fillId="26" borderId="1" xfId="0" applyFont="1" applyFill="1" applyBorder="1" applyAlignment="1" applyProtection="1">
      <alignment horizontal="center" vertical="top" wrapText="1"/>
      <protection locked="0"/>
    </xf>
    <xf numFmtId="0" fontId="9" fillId="26" borderId="1" xfId="0" applyFont="1" applyFill="1" applyBorder="1" applyAlignment="1" applyProtection="1">
      <alignment horizontal="center" vertical="top"/>
      <protection locked="0"/>
    </xf>
    <xf numFmtId="0" fontId="7" fillId="26" borderId="1" xfId="0" applyFont="1" applyFill="1" applyBorder="1" applyAlignment="1">
      <alignment horizontal="center" vertical="top" wrapText="1"/>
    </xf>
    <xf numFmtId="0" fontId="7" fillId="26" borderId="1" xfId="0" applyFont="1" applyFill="1" applyBorder="1" applyAlignment="1" applyProtection="1">
      <alignment horizontal="center" vertical="top" wrapText="1"/>
      <protection locked="0"/>
    </xf>
    <xf numFmtId="0" fontId="7" fillId="19" borderId="36" xfId="0" applyFont="1" applyFill="1" applyBorder="1" applyAlignment="1" applyProtection="1">
      <alignment horizontal="center" vertical="top" wrapText="1"/>
      <protection hidden="1"/>
    </xf>
    <xf numFmtId="1" fontId="4" fillId="11" borderId="62" xfId="0" applyNumberFormat="1" applyFont="1" applyFill="1" applyBorder="1" applyAlignment="1" applyProtection="1">
      <alignment horizontal="center" vertical="center"/>
      <protection hidden="1"/>
    </xf>
    <xf numFmtId="0" fontId="3" fillId="5" borderId="8" xfId="0" applyFont="1" applyFill="1" applyBorder="1" applyAlignment="1" applyProtection="1">
      <alignment horizontal="center" vertical="center"/>
      <protection hidden="1"/>
    </xf>
    <xf numFmtId="0" fontId="9" fillId="5" borderId="41" xfId="0" applyFont="1" applyFill="1" applyBorder="1" applyAlignment="1" applyProtection="1">
      <protection hidden="1"/>
    </xf>
    <xf numFmtId="0" fontId="12" fillId="5" borderId="41" xfId="0" applyFont="1" applyFill="1" applyBorder="1" applyAlignment="1" applyProtection="1">
      <alignment textRotation="90" wrapText="1"/>
      <protection hidden="1"/>
    </xf>
    <xf numFmtId="0" fontId="12" fillId="5" borderId="41" xfId="0" applyFont="1" applyFill="1" applyBorder="1" applyAlignment="1" applyProtection="1">
      <alignment horizontal="center" vertical="center" wrapText="1"/>
      <protection hidden="1"/>
    </xf>
    <xf numFmtId="0" fontId="13" fillId="5" borderId="41" xfId="0" applyFont="1" applyFill="1" applyBorder="1" applyAlignment="1" applyProtection="1">
      <alignment horizontal="center" vertical="center" wrapText="1"/>
      <protection hidden="1"/>
    </xf>
    <xf numFmtId="1" fontId="4" fillId="5" borderId="10" xfId="0" applyNumberFormat="1" applyFont="1" applyFill="1" applyBorder="1" applyAlignment="1" applyProtection="1">
      <alignment horizontal="center" vertical="center"/>
      <protection hidden="1"/>
    </xf>
    <xf numFmtId="0" fontId="12" fillId="5" borderId="1" xfId="0" applyFont="1" applyFill="1" applyBorder="1" applyAlignment="1" applyProtection="1">
      <alignment vertical="center" wrapText="1"/>
      <protection hidden="1"/>
    </xf>
    <xf numFmtId="0" fontId="12" fillId="5" borderId="15" xfId="0" applyFont="1" applyFill="1" applyBorder="1" applyAlignment="1" applyProtection="1">
      <alignment vertical="center" wrapText="1"/>
      <protection hidden="1"/>
    </xf>
    <xf numFmtId="0" fontId="12" fillId="5" borderId="42" xfId="0" applyFont="1" applyFill="1" applyBorder="1" applyAlignment="1" applyProtection="1">
      <alignment textRotation="90" wrapText="1"/>
      <protection hidden="1"/>
    </xf>
    <xf numFmtId="0" fontId="13" fillId="5" borderId="42" xfId="0" applyFont="1" applyFill="1" applyBorder="1" applyAlignment="1" applyProtection="1">
      <alignment horizontal="center" vertical="center" wrapText="1"/>
      <protection hidden="1"/>
    </xf>
    <xf numFmtId="1" fontId="4" fillId="5" borderId="59" xfId="0" applyNumberFormat="1" applyFont="1" applyFill="1" applyBorder="1" applyAlignment="1" applyProtection="1">
      <alignment horizontal="center" vertical="center"/>
      <protection hidden="1"/>
    </xf>
    <xf numFmtId="0" fontId="9" fillId="5" borderId="42" xfId="0" applyFont="1" applyFill="1" applyBorder="1" applyAlignment="1" applyProtection="1">
      <protection hidden="1"/>
    </xf>
    <xf numFmtId="0" fontId="12" fillId="5" borderId="42" xfId="0" applyFont="1" applyFill="1" applyBorder="1" applyAlignment="1" applyProtection="1">
      <alignment horizontal="center" vertical="center" wrapText="1"/>
      <protection hidden="1"/>
    </xf>
    <xf numFmtId="0" fontId="12" fillId="11" borderId="15" xfId="0" applyFont="1" applyFill="1" applyBorder="1" applyAlignment="1" applyProtection="1">
      <alignment vertical="center" wrapText="1"/>
      <protection hidden="1"/>
    </xf>
    <xf numFmtId="0" fontId="12" fillId="11" borderId="1" xfId="0" applyFont="1" applyFill="1" applyBorder="1" applyAlignment="1" applyProtection="1">
      <alignment vertical="center" wrapText="1"/>
      <protection hidden="1"/>
    </xf>
    <xf numFmtId="0" fontId="12" fillId="5" borderId="15" xfId="0" applyFont="1" applyFill="1" applyBorder="1" applyAlignment="1" applyProtection="1">
      <alignment horizontal="center" textRotation="90" wrapText="1"/>
      <protection hidden="1"/>
    </xf>
    <xf numFmtId="0" fontId="12" fillId="5" borderId="1" xfId="0" applyFont="1" applyFill="1" applyBorder="1" applyAlignment="1" applyProtection="1">
      <alignment horizontal="center" textRotation="90" wrapText="1"/>
      <protection hidden="1"/>
    </xf>
    <xf numFmtId="0" fontId="12" fillId="5" borderId="16" xfId="0" applyFont="1" applyFill="1" applyBorder="1" applyAlignment="1" applyProtection="1">
      <alignment horizontal="center" textRotation="90" wrapText="1"/>
      <protection hidden="1"/>
    </xf>
    <xf numFmtId="0" fontId="9" fillId="5" borderId="42" xfId="0" applyFont="1" applyFill="1" applyBorder="1" applyAlignment="1" applyProtection="1">
      <alignment textRotation="90" wrapText="1"/>
      <protection hidden="1"/>
    </xf>
    <xf numFmtId="0" fontId="4" fillId="5" borderId="46" xfId="0" applyFont="1" applyFill="1" applyBorder="1" applyAlignment="1" applyProtection="1">
      <alignment horizontal="center" vertical="center" textRotation="90" wrapText="1"/>
      <protection hidden="1"/>
    </xf>
    <xf numFmtId="0" fontId="12" fillId="5" borderId="5" xfId="0" applyFont="1" applyFill="1" applyBorder="1" applyAlignment="1" applyProtection="1">
      <alignment horizontal="center" textRotation="90" wrapText="1"/>
      <protection hidden="1"/>
    </xf>
    <xf numFmtId="0" fontId="10" fillId="0" borderId="1" xfId="0" applyFont="1" applyFill="1" applyBorder="1" applyAlignment="1" applyProtection="1">
      <alignment horizontal="left" vertical="top" wrapText="1"/>
      <protection locked="0"/>
    </xf>
    <xf numFmtId="0" fontId="35" fillId="10" borderId="0" xfId="1" applyFont="1" applyFill="1" applyAlignment="1" applyProtection="1">
      <alignment horizontal="left" vertical="center"/>
      <protection hidden="1"/>
    </xf>
    <xf numFmtId="0" fontId="9" fillId="19" borderId="1" xfId="0" applyFont="1" applyFill="1" applyBorder="1" applyAlignment="1" applyProtection="1">
      <alignment horizontal="center" vertical="center"/>
      <protection hidden="1"/>
    </xf>
    <xf numFmtId="0" fontId="3" fillId="19" borderId="1" xfId="0" applyFont="1" applyFill="1" applyBorder="1" applyAlignment="1" applyProtection="1">
      <alignment horizontal="center" vertical="top" wrapText="1"/>
      <protection hidden="1"/>
    </xf>
    <xf numFmtId="0" fontId="14" fillId="0" borderId="0" xfId="0" applyFont="1" applyFill="1" applyAlignment="1" applyProtection="1">
      <alignment horizontal="left" vertical="center"/>
      <protection hidden="1"/>
    </xf>
    <xf numFmtId="0" fontId="9" fillId="19" borderId="5" xfId="0" applyFont="1" applyFill="1" applyBorder="1" applyAlignment="1" applyProtection="1">
      <alignment horizontal="center" vertical="top" wrapText="1"/>
      <protection hidden="1"/>
    </xf>
    <xf numFmtId="0" fontId="9" fillId="19" borderId="7" xfId="0" applyFont="1" applyFill="1" applyBorder="1" applyAlignment="1" applyProtection="1">
      <alignment horizontal="center" vertical="top" wrapText="1"/>
      <protection hidden="1"/>
    </xf>
    <xf numFmtId="0" fontId="7" fillId="0" borderId="0" xfId="0" applyFont="1" applyFill="1" applyBorder="1" applyAlignment="1" applyProtection="1">
      <alignment horizontal="center" vertical="top" wrapText="1"/>
      <protection hidden="1"/>
    </xf>
    <xf numFmtId="0" fontId="7" fillId="19" borderId="27" xfId="0" applyFont="1" applyFill="1" applyBorder="1" applyAlignment="1" applyProtection="1">
      <alignment horizontal="center" vertical="top" wrapText="1"/>
      <protection hidden="1"/>
    </xf>
    <xf numFmtId="0" fontId="7" fillId="19" borderId="28" xfId="0" applyFont="1" applyFill="1" applyBorder="1" applyAlignment="1" applyProtection="1">
      <alignment horizontal="center" vertical="top" wrapText="1"/>
      <protection hidden="1"/>
    </xf>
    <xf numFmtId="0" fontId="9" fillId="19" borderId="33" xfId="0" applyFont="1" applyFill="1" applyBorder="1" applyAlignment="1" applyProtection="1">
      <alignment horizontal="center" vertical="top" wrapText="1"/>
      <protection hidden="1"/>
    </xf>
    <xf numFmtId="0" fontId="9" fillId="19" borderId="1" xfId="0" applyFont="1" applyFill="1" applyBorder="1" applyAlignment="1" applyProtection="1">
      <alignment horizontal="center" vertical="center" wrapText="1"/>
      <protection hidden="1"/>
    </xf>
    <xf numFmtId="0" fontId="12" fillId="19" borderId="1" xfId="0" applyFont="1" applyFill="1" applyBorder="1" applyAlignment="1" applyProtection="1">
      <alignment horizontal="left" vertical="top" wrapText="1"/>
      <protection hidden="1"/>
    </xf>
    <xf numFmtId="0" fontId="7" fillId="19" borderId="1" xfId="0" applyFont="1" applyFill="1" applyBorder="1" applyAlignment="1" applyProtection="1">
      <alignment horizontal="center" vertical="top" wrapText="1"/>
      <protection hidden="1"/>
    </xf>
    <xf numFmtId="0" fontId="12" fillId="19" borderId="1" xfId="0" applyFont="1" applyFill="1" applyBorder="1" applyAlignment="1" applyProtection="1">
      <alignment horizontal="left" vertical="top"/>
      <protection hidden="1"/>
    </xf>
    <xf numFmtId="0" fontId="7" fillId="19" borderId="1" xfId="0" applyFont="1" applyFill="1" applyBorder="1" applyAlignment="1" applyProtection="1">
      <alignment horizontal="center" vertical="center" wrapText="1"/>
      <protection hidden="1"/>
    </xf>
    <xf numFmtId="0" fontId="12" fillId="19" borderId="1" xfId="0" applyFont="1" applyFill="1" applyBorder="1" applyAlignment="1" applyProtection="1">
      <alignment horizontal="center" vertical="center" wrapText="1"/>
      <protection hidden="1"/>
    </xf>
    <xf numFmtId="0" fontId="12" fillId="19" borderId="16" xfId="0" applyFont="1" applyFill="1" applyBorder="1" applyAlignment="1" applyProtection="1">
      <alignment horizontal="center" vertical="center" textRotation="90" wrapText="1"/>
      <protection hidden="1"/>
    </xf>
    <xf numFmtId="0" fontId="12" fillId="19" borderId="15" xfId="0" applyFont="1" applyFill="1" applyBorder="1" applyAlignment="1" applyProtection="1">
      <alignment horizontal="center" vertical="center" textRotation="90" wrapText="1"/>
      <protection hidden="1"/>
    </xf>
    <xf numFmtId="0" fontId="12" fillId="19" borderId="1" xfId="0" applyFont="1" applyFill="1" applyBorder="1" applyAlignment="1" applyProtection="1">
      <alignment horizontal="center" vertical="center" textRotation="90" wrapText="1"/>
      <protection hidden="1"/>
    </xf>
    <xf numFmtId="0" fontId="12" fillId="19" borderId="1" xfId="0" applyFont="1" applyFill="1" applyBorder="1" applyAlignment="1" applyProtection="1">
      <alignment horizontal="center" vertical="center"/>
      <protection hidden="1"/>
    </xf>
    <xf numFmtId="0" fontId="7" fillId="19" borderId="7" xfId="0" applyFont="1" applyFill="1" applyBorder="1" applyAlignment="1" applyProtection="1">
      <alignment horizontal="center" vertical="center" wrapText="1"/>
      <protection hidden="1"/>
    </xf>
    <xf numFmtId="0" fontId="3" fillId="19" borderId="1" xfId="0" applyFont="1" applyFill="1" applyBorder="1" applyAlignment="1" applyProtection="1">
      <alignment horizontal="center" vertical="top"/>
      <protection hidden="1"/>
    </xf>
    <xf numFmtId="0" fontId="3" fillId="19" borderId="15" xfId="0" applyFont="1" applyFill="1" applyBorder="1" applyAlignment="1" applyProtection="1">
      <alignment horizontal="center" vertical="center" wrapText="1"/>
      <protection hidden="1"/>
    </xf>
    <xf numFmtId="0" fontId="3" fillId="19" borderId="16" xfId="0" applyFont="1" applyFill="1" applyBorder="1" applyAlignment="1" applyProtection="1">
      <alignment horizontal="center" vertical="center" wrapText="1"/>
      <protection hidden="1"/>
    </xf>
    <xf numFmtId="0" fontId="9" fillId="19" borderId="1" xfId="0" applyFont="1" applyFill="1" applyBorder="1" applyAlignment="1" applyProtection="1">
      <alignment horizontal="center" vertical="top" wrapText="1"/>
      <protection hidden="1"/>
    </xf>
    <xf numFmtId="0" fontId="9" fillId="19" borderId="2" xfId="0" applyFont="1" applyFill="1" applyBorder="1" applyAlignment="1" applyProtection="1">
      <alignment horizontal="center" vertical="top" wrapText="1"/>
      <protection hidden="1"/>
    </xf>
    <xf numFmtId="0" fontId="9" fillId="19" borderId="11" xfId="0" applyFont="1" applyFill="1" applyBorder="1" applyAlignment="1" applyProtection="1">
      <alignment horizontal="center" vertical="top" wrapText="1"/>
      <protection hidden="1"/>
    </xf>
    <xf numFmtId="0" fontId="22" fillId="0" borderId="0" xfId="0" applyFont="1" applyFill="1" applyAlignment="1" applyProtection="1">
      <alignment horizontal="left" vertical="center"/>
      <protection hidden="1"/>
    </xf>
    <xf numFmtId="0" fontId="3" fillId="19" borderId="1" xfId="0" applyFont="1" applyFill="1" applyBorder="1" applyAlignment="1" applyProtection="1">
      <alignment horizontal="center" vertical="center" wrapText="1"/>
      <protection hidden="1"/>
    </xf>
    <xf numFmtId="0" fontId="9" fillId="19" borderId="2" xfId="0" applyFont="1" applyFill="1" applyBorder="1" applyAlignment="1" applyProtection="1">
      <alignment horizontal="center" vertical="top"/>
      <protection hidden="1"/>
    </xf>
    <xf numFmtId="0" fontId="9" fillId="19" borderId="11" xfId="0" applyFont="1" applyFill="1" applyBorder="1" applyAlignment="1" applyProtection="1">
      <alignment horizontal="center" vertical="top"/>
      <protection hidden="1"/>
    </xf>
    <xf numFmtId="0" fontId="9" fillId="19" borderId="1" xfId="0" applyFont="1" applyFill="1" applyBorder="1" applyAlignment="1" applyProtection="1">
      <alignment horizontal="left" vertical="top" wrapText="1"/>
      <protection hidden="1"/>
    </xf>
    <xf numFmtId="0" fontId="9" fillId="19" borderId="27" xfId="0" applyFont="1" applyFill="1" applyBorder="1" applyAlignment="1" applyProtection="1">
      <alignment horizontal="center" vertical="top" wrapText="1"/>
      <protection hidden="1"/>
    </xf>
    <xf numFmtId="0" fontId="14" fillId="0" borderId="0" xfId="0" applyFont="1" applyFill="1" applyBorder="1" applyAlignment="1" applyProtection="1">
      <alignment horizontal="left" vertical="top" wrapText="1"/>
      <protection hidden="1"/>
    </xf>
    <xf numFmtId="0" fontId="9" fillId="19" borderId="1" xfId="0" applyFont="1" applyFill="1" applyBorder="1" applyAlignment="1" applyProtection="1">
      <alignment horizontal="right" vertical="center" wrapText="1"/>
      <protection hidden="1"/>
    </xf>
    <xf numFmtId="0" fontId="3" fillId="19" borderId="2" xfId="0" applyFont="1" applyFill="1" applyBorder="1" applyAlignment="1" applyProtection="1">
      <alignment horizontal="center" vertical="top" wrapText="1"/>
      <protection hidden="1"/>
    </xf>
    <xf numFmtId="0" fontId="3" fillId="19" borderId="11" xfId="0" applyFont="1" applyFill="1" applyBorder="1" applyAlignment="1" applyProtection="1">
      <alignment horizontal="center" vertical="top" wrapText="1"/>
      <protection hidden="1"/>
    </xf>
    <xf numFmtId="0" fontId="53" fillId="19" borderId="1" xfId="0" applyFont="1" applyFill="1" applyBorder="1" applyAlignment="1" applyProtection="1">
      <alignment horizontal="center" vertical="top" wrapText="1"/>
      <protection hidden="1"/>
    </xf>
    <xf numFmtId="0" fontId="4" fillId="0" borderId="39" xfId="0" applyFont="1" applyFill="1" applyBorder="1" applyAlignment="1" applyProtection="1">
      <alignment textRotation="90" wrapText="1"/>
      <protection hidden="1"/>
    </xf>
    <xf numFmtId="0" fontId="4" fillId="0" borderId="25" xfId="0" applyFont="1" applyFill="1" applyBorder="1" applyAlignment="1" applyProtection="1">
      <alignment textRotation="90" wrapText="1"/>
      <protection hidden="1"/>
    </xf>
    <xf numFmtId="0" fontId="4" fillId="0" borderId="11" xfId="0" applyFont="1" applyFill="1" applyBorder="1" applyAlignment="1" applyProtection="1">
      <alignment horizontal="center" vertical="center"/>
      <protection hidden="1"/>
    </xf>
    <xf numFmtId="0" fontId="4" fillId="0" borderId="25" xfId="0" applyFont="1" applyFill="1" applyBorder="1" applyAlignment="1" applyProtection="1">
      <alignment horizontal="center" vertical="center"/>
      <protection hidden="1"/>
    </xf>
    <xf numFmtId="0" fontId="4" fillId="0" borderId="1" xfId="0" applyFont="1" applyFill="1" applyBorder="1" applyAlignment="1" applyProtection="1">
      <alignment horizontal="center" vertical="center"/>
      <protection hidden="1"/>
    </xf>
    <xf numFmtId="0" fontId="4" fillId="0" borderId="16" xfId="0" applyFont="1" applyFill="1" applyBorder="1" applyAlignment="1" applyProtection="1">
      <alignment horizontal="center" vertical="center"/>
      <protection hidden="1"/>
    </xf>
    <xf numFmtId="1" fontId="4" fillId="0" borderId="18" xfId="0" applyNumberFormat="1" applyFont="1" applyFill="1" applyBorder="1" applyAlignment="1" applyProtection="1">
      <alignment horizontal="center" vertical="center"/>
      <protection hidden="1"/>
    </xf>
    <xf numFmtId="1" fontId="4" fillId="0" borderId="19" xfId="0" applyNumberFormat="1" applyFont="1" applyFill="1" applyBorder="1" applyAlignment="1" applyProtection="1">
      <alignment horizontal="center" vertical="center"/>
      <protection hidden="1"/>
    </xf>
    <xf numFmtId="0" fontId="4" fillId="0" borderId="34" xfId="0" applyFont="1" applyFill="1" applyBorder="1" applyAlignment="1" applyProtection="1">
      <alignment textRotation="90" wrapText="1"/>
      <protection hidden="1"/>
    </xf>
    <xf numFmtId="0" fontId="4" fillId="0" borderId="3" xfId="0" applyFont="1" applyFill="1" applyBorder="1" applyAlignment="1" applyProtection="1">
      <alignment textRotation="90" wrapText="1"/>
      <protection hidden="1"/>
    </xf>
    <xf numFmtId="0" fontId="4" fillId="0" borderId="2" xfId="0" applyFont="1" applyFill="1" applyBorder="1" applyAlignment="1" applyProtection="1">
      <alignment textRotation="90" wrapText="1"/>
      <protection hidden="1"/>
    </xf>
    <xf numFmtId="0" fontId="4" fillId="0" borderId="11" xfId="0" applyFont="1" applyFill="1" applyBorder="1" applyAlignment="1" applyProtection="1">
      <alignment textRotation="90" wrapText="1"/>
      <protection hidden="1"/>
    </xf>
    <xf numFmtId="0" fontId="12" fillId="11" borderId="16" xfId="0" applyFont="1" applyFill="1" applyBorder="1" applyAlignment="1" applyProtection="1">
      <alignment horizontal="left" textRotation="90" wrapText="1"/>
      <protection hidden="1"/>
    </xf>
    <xf numFmtId="0" fontId="12" fillId="11" borderId="15" xfId="0" applyFont="1" applyFill="1" applyBorder="1" applyAlignment="1" applyProtection="1">
      <alignment horizontal="left" textRotation="90" wrapText="1"/>
      <protection hidden="1"/>
    </xf>
    <xf numFmtId="0" fontId="12" fillId="11" borderId="1" xfId="0" applyFont="1" applyFill="1" applyBorder="1" applyAlignment="1" applyProtection="1">
      <alignment horizontal="left" textRotation="90" wrapText="1"/>
      <protection hidden="1"/>
    </xf>
    <xf numFmtId="0" fontId="7" fillId="26" borderId="1" xfId="0" applyFont="1" applyFill="1" applyBorder="1" applyAlignment="1" applyProtection="1">
      <alignment horizontal="center" vertical="center" wrapText="1"/>
      <protection locked="0"/>
    </xf>
    <xf numFmtId="0" fontId="3" fillId="26" borderId="1" xfId="0" applyFont="1" applyFill="1" applyBorder="1" applyAlignment="1" applyProtection="1">
      <alignment horizontal="center" vertical="top"/>
      <protection locked="0"/>
    </xf>
    <xf numFmtId="0" fontId="9" fillId="26" borderId="1" xfId="0" applyFont="1" applyFill="1" applyBorder="1" applyAlignment="1" applyProtection="1">
      <alignment horizontal="center" vertical="top" wrapText="1"/>
      <protection locked="0"/>
    </xf>
    <xf numFmtId="0" fontId="9" fillId="26" borderId="1" xfId="0" applyFont="1" applyFill="1" applyBorder="1" applyAlignment="1" applyProtection="1">
      <alignment horizontal="center" vertical="center" wrapText="1"/>
      <protection locked="0"/>
    </xf>
    <xf numFmtId="0" fontId="3" fillId="26" borderId="1" xfId="0" applyFont="1" applyFill="1" applyBorder="1" applyAlignment="1" applyProtection="1">
      <alignment horizontal="center" vertical="center" wrapText="1"/>
      <protection locked="0"/>
    </xf>
    <xf numFmtId="0" fontId="13" fillId="26" borderId="1" xfId="0" applyFont="1" applyFill="1" applyBorder="1" applyAlignment="1" applyProtection="1">
      <alignment horizontal="center" vertical="top" wrapText="1"/>
      <protection locked="0"/>
    </xf>
    <xf numFmtId="0" fontId="3" fillId="26" borderId="2" xfId="0" applyFont="1" applyFill="1" applyBorder="1" applyAlignment="1">
      <alignment horizontal="center" vertical="center" wrapText="1"/>
    </xf>
    <xf numFmtId="0" fontId="4" fillId="26" borderId="1" xfId="0" applyFont="1" applyFill="1" applyBorder="1" applyAlignment="1">
      <alignment horizontal="center" vertical="top"/>
    </xf>
    <xf numFmtId="0" fontId="14" fillId="0" borderId="0" xfId="0" applyFont="1" applyFill="1" applyBorder="1" applyAlignment="1">
      <alignment horizontal="center" vertical="top"/>
    </xf>
    <xf numFmtId="0" fontId="17" fillId="0" borderId="0" xfId="0" applyFont="1" applyFill="1" applyBorder="1" applyAlignment="1" applyProtection="1">
      <alignment horizontal="left" vertical="top" wrapText="1"/>
      <protection locked="0"/>
    </xf>
    <xf numFmtId="0" fontId="22" fillId="0" borderId="0" xfId="0" applyFont="1" applyFill="1" applyAlignment="1" applyProtection="1">
      <alignment vertical="top" wrapText="1"/>
      <protection hidden="1"/>
    </xf>
    <xf numFmtId="0" fontId="35" fillId="0" borderId="0" xfId="1" applyFont="1" applyFill="1" applyAlignment="1" applyProtection="1">
      <alignment horizontal="center" vertical="center"/>
      <protection hidden="1"/>
    </xf>
    <xf numFmtId="1" fontId="12" fillId="0" borderId="0" xfId="0" applyNumberFormat="1" applyFont="1" applyFill="1" applyBorder="1" applyAlignment="1" applyProtection="1">
      <alignment horizontal="center" vertical="center"/>
      <protection hidden="1"/>
    </xf>
    <xf numFmtId="0" fontId="2" fillId="19" borderId="7" xfId="0" applyFont="1" applyFill="1" applyBorder="1" applyAlignment="1" applyProtection="1">
      <alignment horizontal="center" vertical="top" wrapText="1" readingOrder="1"/>
      <protection hidden="1"/>
    </xf>
    <xf numFmtId="0" fontId="2" fillId="19" borderId="1" xfId="0" applyFont="1" applyFill="1" applyBorder="1" applyAlignment="1" applyProtection="1">
      <alignment horizontal="center" vertical="top" wrapText="1" readingOrder="1"/>
      <protection hidden="1"/>
    </xf>
    <xf numFmtId="0" fontId="0" fillId="0" borderId="0" xfId="0" applyFont="1" applyFill="1" applyAlignment="1" applyProtection="1">
      <alignment vertical="top"/>
      <protection hidden="1"/>
    </xf>
    <xf numFmtId="0" fontId="3" fillId="19" borderId="7" xfId="0" applyFont="1" applyFill="1" applyBorder="1" applyAlignment="1" applyProtection="1">
      <alignment horizontal="center" vertical="top" wrapText="1"/>
      <protection hidden="1"/>
    </xf>
    <xf numFmtId="0" fontId="3" fillId="0" borderId="0" xfId="0" applyFont="1" applyFill="1" applyBorder="1" applyAlignment="1" applyProtection="1">
      <alignment vertical="top" wrapText="1"/>
      <protection hidden="1"/>
    </xf>
    <xf numFmtId="0" fontId="3" fillId="0" borderId="1" xfId="0" applyFont="1" applyFill="1" applyBorder="1" applyAlignment="1" applyProtection="1">
      <alignment horizontal="center" vertical="top" wrapText="1"/>
      <protection locked="0"/>
    </xf>
    <xf numFmtId="0" fontId="3" fillId="0" borderId="0" xfId="0" applyFont="1" applyFill="1" applyAlignment="1" applyProtection="1">
      <alignment horizontal="left" vertical="center"/>
      <protection hidden="1"/>
    </xf>
    <xf numFmtId="0" fontId="14" fillId="0" borderId="0" xfId="0" applyFont="1" applyFill="1" applyAlignment="1" applyProtection="1">
      <alignment vertical="center"/>
      <protection hidden="1"/>
    </xf>
    <xf numFmtId="0" fontId="3" fillId="0" borderId="0" xfId="0" applyFont="1" applyFill="1" applyAlignment="1" applyProtection="1">
      <alignment vertical="center"/>
      <protection hidden="1"/>
    </xf>
    <xf numFmtId="0" fontId="1" fillId="0" borderId="0" xfId="0" applyFont="1" applyFill="1" applyProtection="1">
      <protection hidden="1"/>
    </xf>
    <xf numFmtId="0" fontId="0" fillId="0" borderId="0" xfId="0" applyFill="1" applyBorder="1" applyProtection="1">
      <protection hidden="1"/>
    </xf>
    <xf numFmtId="0" fontId="3" fillId="0" borderId="1" xfId="0" applyFont="1" applyFill="1" applyBorder="1" applyAlignment="1">
      <alignment horizontal="center" vertical="top" wrapText="1"/>
    </xf>
    <xf numFmtId="0" fontId="3" fillId="0" borderId="1" xfId="0" applyFont="1" applyFill="1" applyBorder="1" applyAlignment="1" applyProtection="1">
      <alignment horizontal="center" vertical="top" wrapText="1"/>
      <protection hidden="1"/>
    </xf>
    <xf numFmtId="0" fontId="13" fillId="0" borderId="0" xfId="0" applyFont="1" applyFill="1" applyBorder="1" applyAlignment="1" applyProtection="1">
      <alignment horizontal="center" vertical="top" wrapText="1"/>
      <protection hidden="1"/>
    </xf>
    <xf numFmtId="0" fontId="9" fillId="0" borderId="1" xfId="0" applyFont="1" applyFill="1" applyBorder="1" applyAlignment="1" applyProtection="1">
      <alignment horizontal="center" vertical="center" wrapText="1"/>
      <protection hidden="1"/>
    </xf>
    <xf numFmtId="0" fontId="2" fillId="0" borderId="0" xfId="0" applyFont="1" applyFill="1" applyAlignment="1" applyProtection="1">
      <alignment vertical="center"/>
      <protection hidden="1"/>
    </xf>
    <xf numFmtId="0" fontId="25" fillId="19" borderId="2" xfId="0" applyFont="1" applyFill="1" applyBorder="1" applyAlignment="1" applyProtection="1">
      <alignment horizontal="left" vertical="top" wrapText="1"/>
      <protection hidden="1"/>
    </xf>
    <xf numFmtId="164" fontId="25" fillId="19" borderId="1" xfId="0" applyNumberFormat="1" applyFont="1" applyFill="1" applyBorder="1" applyAlignment="1" applyProtection="1">
      <alignment horizontal="center" vertical="top" wrapText="1"/>
      <protection hidden="1"/>
    </xf>
    <xf numFmtId="0" fontId="4" fillId="19" borderId="7" xfId="0" applyFont="1" applyFill="1" applyBorder="1" applyProtection="1">
      <protection hidden="1"/>
    </xf>
    <xf numFmtId="0" fontId="2" fillId="0" borderId="1"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left" vertical="center"/>
      <protection hidden="1"/>
    </xf>
    <xf numFmtId="0" fontId="4" fillId="16" borderId="27" xfId="0" applyFont="1" applyFill="1" applyBorder="1" applyAlignment="1" applyProtection="1">
      <alignment horizontal="center" vertical="center"/>
      <protection hidden="1"/>
    </xf>
    <xf numFmtId="0" fontId="4" fillId="16" borderId="5" xfId="0" applyFont="1" applyFill="1" applyBorder="1" applyAlignment="1" applyProtection="1">
      <alignment horizontal="center" vertical="center"/>
      <protection hidden="1"/>
    </xf>
    <xf numFmtId="0" fontId="4" fillId="16" borderId="21" xfId="0" applyFont="1" applyFill="1" applyBorder="1" applyAlignment="1" applyProtection="1">
      <alignment horizontal="center" vertical="center"/>
      <protection hidden="1"/>
    </xf>
    <xf numFmtId="0" fontId="4" fillId="8" borderId="40" xfId="0" applyFont="1" applyFill="1" applyBorder="1" applyAlignment="1" applyProtection="1">
      <alignment horizontal="center"/>
      <protection hidden="1"/>
    </xf>
    <xf numFmtId="0" fontId="4" fillId="8" borderId="42" xfId="0" applyFont="1" applyFill="1" applyBorder="1" applyAlignment="1" applyProtection="1">
      <alignment horizontal="center" vertical="center"/>
      <protection hidden="1"/>
    </xf>
    <xf numFmtId="0" fontId="4" fillId="8" borderId="59" xfId="0" applyFont="1" applyFill="1" applyBorder="1" applyAlignment="1" applyProtection="1">
      <alignment horizontal="center" vertical="center"/>
      <protection hidden="1"/>
    </xf>
    <xf numFmtId="0" fontId="4" fillId="7" borderId="2" xfId="0" applyFont="1" applyFill="1" applyBorder="1" applyAlignment="1" applyProtection="1">
      <alignment textRotation="90" wrapText="1"/>
      <protection hidden="1"/>
    </xf>
    <xf numFmtId="0" fontId="4" fillId="7" borderId="34" xfId="0" applyFont="1" applyFill="1" applyBorder="1" applyAlignment="1" applyProtection="1">
      <alignment textRotation="90" wrapText="1"/>
      <protection hidden="1"/>
    </xf>
    <xf numFmtId="0" fontId="4" fillId="7" borderId="35" xfId="0" applyFont="1" applyFill="1" applyBorder="1" applyAlignment="1" applyProtection="1">
      <alignment textRotation="90" wrapText="1"/>
      <protection hidden="1"/>
    </xf>
    <xf numFmtId="0" fontId="4" fillId="7" borderId="39" xfId="0" applyFont="1" applyFill="1" applyBorder="1" applyAlignment="1" applyProtection="1">
      <alignment textRotation="90" wrapText="1"/>
      <protection hidden="1"/>
    </xf>
    <xf numFmtId="0" fontId="4" fillId="7" borderId="25" xfId="0" applyFont="1" applyFill="1" applyBorder="1" applyAlignment="1" applyProtection="1">
      <alignment textRotation="90" wrapText="1"/>
      <protection hidden="1"/>
    </xf>
    <xf numFmtId="0" fontId="4" fillId="7" borderId="43" xfId="0" applyFont="1" applyFill="1" applyBorder="1" applyAlignment="1" applyProtection="1">
      <alignment horizontal="center" vertical="center"/>
      <protection hidden="1"/>
    </xf>
    <xf numFmtId="0" fontId="4" fillId="7" borderId="25" xfId="0" applyFont="1" applyFill="1" applyBorder="1" applyAlignment="1" applyProtection="1">
      <alignment horizontal="center" vertical="center"/>
      <protection hidden="1"/>
    </xf>
    <xf numFmtId="0" fontId="4" fillId="7" borderId="20" xfId="0" applyFont="1" applyFill="1" applyBorder="1" applyAlignment="1" applyProtection="1">
      <alignment horizontal="center" vertical="center"/>
      <protection hidden="1"/>
    </xf>
    <xf numFmtId="0" fontId="4" fillId="7" borderId="16" xfId="0" applyFont="1" applyFill="1" applyBorder="1" applyAlignment="1" applyProtection="1">
      <alignment horizontal="center" vertical="center"/>
      <protection hidden="1"/>
    </xf>
    <xf numFmtId="0" fontId="4" fillId="7" borderId="19" xfId="0" applyFont="1" applyFill="1" applyBorder="1" applyAlignment="1" applyProtection="1">
      <alignment horizontal="center" vertical="center"/>
      <protection hidden="1"/>
    </xf>
    <xf numFmtId="0" fontId="4" fillId="7" borderId="3" xfId="0" applyFont="1" applyFill="1" applyBorder="1" applyAlignment="1" applyProtection="1">
      <alignment textRotation="90" wrapText="1"/>
      <protection hidden="1"/>
    </xf>
    <xf numFmtId="0" fontId="4" fillId="7" borderId="28" xfId="0" applyFont="1" applyFill="1" applyBorder="1" applyAlignment="1" applyProtection="1">
      <alignment horizontal="center" vertical="center"/>
      <protection hidden="1"/>
    </xf>
    <xf numFmtId="0" fontId="4" fillId="7" borderId="7" xfId="0" applyFont="1" applyFill="1" applyBorder="1" applyAlignment="1" applyProtection="1">
      <alignment horizontal="center" vertical="center"/>
      <protection hidden="1"/>
    </xf>
    <xf numFmtId="1" fontId="4" fillId="7" borderId="64" xfId="0" applyNumberFormat="1" applyFont="1" applyFill="1" applyBorder="1" applyAlignment="1" applyProtection="1">
      <alignment horizontal="center" vertical="center"/>
      <protection hidden="1"/>
    </xf>
    <xf numFmtId="0" fontId="4" fillId="7" borderId="23" xfId="0" applyFont="1" applyFill="1" applyBorder="1" applyAlignment="1" applyProtection="1">
      <alignment horizontal="center" vertical="center"/>
      <protection hidden="1"/>
    </xf>
    <xf numFmtId="0" fontId="4" fillId="7" borderId="3" xfId="0" applyFont="1" applyFill="1" applyBorder="1" applyAlignment="1" applyProtection="1">
      <alignment horizontal="center" vertical="center"/>
      <protection hidden="1"/>
    </xf>
    <xf numFmtId="0" fontId="4" fillId="7" borderId="6" xfId="0" applyFont="1" applyFill="1" applyBorder="1" applyAlignment="1" applyProtection="1">
      <alignment horizontal="center" vertical="center"/>
      <protection hidden="1"/>
    </xf>
    <xf numFmtId="0" fontId="4" fillId="7" borderId="62" xfId="0" applyFont="1" applyFill="1" applyBorder="1" applyAlignment="1" applyProtection="1">
      <alignment horizontal="center" vertical="center"/>
      <protection hidden="1"/>
    </xf>
    <xf numFmtId="0" fontId="4" fillId="7" borderId="4" xfId="0" applyFont="1" applyFill="1" applyBorder="1" applyAlignment="1" applyProtection="1">
      <alignment horizontal="center" vertical="center"/>
      <protection hidden="1"/>
    </xf>
    <xf numFmtId="0" fontId="4" fillId="7" borderId="4" xfId="0" applyFont="1" applyFill="1" applyBorder="1" applyAlignment="1" applyProtection="1">
      <alignment textRotation="90" wrapText="1"/>
      <protection hidden="1"/>
    </xf>
    <xf numFmtId="0" fontId="4" fillId="7" borderId="4" xfId="0" applyFont="1" applyFill="1" applyBorder="1" applyAlignment="1" applyProtection="1">
      <protection hidden="1"/>
    </xf>
    <xf numFmtId="0" fontId="4" fillId="7" borderId="53" xfId="0" applyFont="1" applyFill="1" applyBorder="1" applyProtection="1">
      <protection hidden="1"/>
    </xf>
    <xf numFmtId="1" fontId="4" fillId="7" borderId="65" xfId="0" applyNumberFormat="1" applyFont="1" applyFill="1" applyBorder="1" applyAlignment="1" applyProtection="1">
      <alignment horizontal="center" vertical="center"/>
      <protection hidden="1"/>
    </xf>
    <xf numFmtId="0" fontId="7" fillId="0" borderId="0" xfId="0" applyFont="1" applyFill="1" applyBorder="1" applyAlignment="1" applyProtection="1">
      <alignment vertical="center" wrapText="1"/>
      <protection hidden="1"/>
    </xf>
    <xf numFmtId="0" fontId="12" fillId="0" borderId="0" xfId="0" applyFont="1" applyFill="1" applyBorder="1" applyAlignment="1" applyProtection="1">
      <alignment horizontal="center" vertical="center"/>
      <protection hidden="1"/>
    </xf>
    <xf numFmtId="0" fontId="4" fillId="11" borderId="1" xfId="0" applyFont="1" applyFill="1" applyBorder="1" applyAlignment="1" applyProtection="1">
      <alignment vertical="center" wrapText="1"/>
      <protection hidden="1"/>
    </xf>
    <xf numFmtId="0" fontId="4" fillId="11" borderId="16" xfId="0" applyFont="1" applyFill="1" applyBorder="1" applyAlignment="1" applyProtection="1">
      <alignment textRotation="90" wrapText="1"/>
      <protection hidden="1"/>
    </xf>
    <xf numFmtId="0" fontId="4" fillId="11" borderId="15" xfId="0" applyFont="1" applyFill="1" applyBorder="1" applyAlignment="1" applyProtection="1">
      <alignment vertical="center" wrapText="1"/>
      <protection hidden="1"/>
    </xf>
    <xf numFmtId="0" fontId="4" fillId="11" borderId="16" xfId="0" applyFont="1" applyFill="1" applyBorder="1" applyAlignment="1" applyProtection="1">
      <alignment vertical="center" wrapText="1"/>
      <protection hidden="1"/>
    </xf>
    <xf numFmtId="0" fontId="4" fillId="5" borderId="1" xfId="0" applyFont="1" applyFill="1" applyBorder="1" applyAlignment="1" applyProtection="1">
      <alignment textRotation="90" wrapText="1"/>
      <protection hidden="1"/>
    </xf>
    <xf numFmtId="0" fontId="4" fillId="5" borderId="1" xfId="0" applyFont="1" applyFill="1" applyBorder="1" applyAlignment="1" applyProtection="1">
      <alignment vertical="center" wrapText="1"/>
      <protection hidden="1"/>
    </xf>
    <xf numFmtId="0" fontId="4" fillId="11" borderId="1" xfId="0" applyFont="1" applyFill="1" applyBorder="1" applyAlignment="1" applyProtection="1">
      <alignment wrapText="1"/>
      <protection hidden="1"/>
    </xf>
    <xf numFmtId="0" fontId="3" fillId="11" borderId="1" xfId="0" applyFont="1" applyFill="1" applyBorder="1" applyProtection="1">
      <protection hidden="1"/>
    </xf>
    <xf numFmtId="1" fontId="4" fillId="11" borderId="1" xfId="0" applyNumberFormat="1" applyFont="1" applyFill="1" applyBorder="1" applyProtection="1">
      <protection hidden="1"/>
    </xf>
    <xf numFmtId="0" fontId="3" fillId="3" borderId="1" xfId="0" applyFont="1" applyFill="1" applyBorder="1" applyProtection="1">
      <protection hidden="1"/>
    </xf>
    <xf numFmtId="0" fontId="4" fillId="3" borderId="1" xfId="0" applyFont="1" applyFill="1" applyBorder="1" applyAlignment="1" applyProtection="1">
      <alignment wrapText="1"/>
      <protection hidden="1"/>
    </xf>
    <xf numFmtId="2" fontId="4" fillId="3" borderId="1" xfId="0" applyNumberFormat="1" applyFont="1" applyFill="1" applyBorder="1" applyProtection="1">
      <protection hidden="1"/>
    </xf>
    <xf numFmtId="1" fontId="4" fillId="3" borderId="1" xfId="0" applyNumberFormat="1" applyFont="1" applyFill="1" applyBorder="1" applyProtection="1">
      <protection hidden="1"/>
    </xf>
    <xf numFmtId="0" fontId="4" fillId="11" borderId="1" xfId="0" applyFont="1" applyFill="1" applyBorder="1" applyProtection="1">
      <protection hidden="1"/>
    </xf>
    <xf numFmtId="1" fontId="12" fillId="11" borderId="1" xfId="0" applyNumberFormat="1" applyFont="1" applyFill="1" applyBorder="1" applyAlignment="1" applyProtection="1">
      <alignment vertical="center" wrapText="1"/>
      <protection hidden="1"/>
    </xf>
    <xf numFmtId="0" fontId="9" fillId="19" borderId="36" xfId="0" applyFont="1" applyFill="1" applyBorder="1" applyAlignment="1" applyProtection="1">
      <alignment vertical="center" wrapText="1"/>
      <protection hidden="1"/>
    </xf>
    <xf numFmtId="0" fontId="9" fillId="19" borderId="37" xfId="0" applyFont="1" applyFill="1" applyBorder="1" applyAlignment="1" applyProtection="1">
      <alignment vertical="center" wrapText="1"/>
      <protection hidden="1"/>
    </xf>
    <xf numFmtId="0" fontId="9" fillId="19" borderId="27" xfId="0" applyFont="1" applyFill="1" applyBorder="1" applyAlignment="1" applyProtection="1">
      <alignment vertical="center" wrapText="1"/>
      <protection hidden="1"/>
    </xf>
    <xf numFmtId="0" fontId="9" fillId="19" borderId="28" xfId="0" applyFont="1" applyFill="1" applyBorder="1" applyAlignment="1" applyProtection="1">
      <alignment vertical="center" wrapText="1"/>
      <protection hidden="1"/>
    </xf>
    <xf numFmtId="0" fontId="9" fillId="19" borderId="7" xfId="0" applyFont="1" applyFill="1" applyBorder="1" applyAlignment="1" applyProtection="1">
      <alignment horizontal="center" vertical="top" wrapText="1"/>
      <protection hidden="1"/>
    </xf>
    <xf numFmtId="0" fontId="9" fillId="19" borderId="7" xfId="0" applyFont="1" applyFill="1" applyBorder="1" applyAlignment="1" applyProtection="1">
      <alignment horizontal="center" vertical="center" wrapText="1"/>
      <protection hidden="1"/>
    </xf>
    <xf numFmtId="0" fontId="3" fillId="11" borderId="8" xfId="0" applyFont="1" applyFill="1" applyBorder="1" applyAlignment="1" applyProtection="1">
      <alignment horizontal="center" vertical="top" wrapText="1"/>
      <protection hidden="1"/>
    </xf>
    <xf numFmtId="0" fontId="3" fillId="7" borderId="58" xfId="0" applyFont="1" applyFill="1" applyBorder="1" applyAlignment="1" applyProtection="1">
      <alignment horizontal="center" vertical="top" wrapText="1"/>
      <protection hidden="1"/>
    </xf>
    <xf numFmtId="0" fontId="22" fillId="0" borderId="0" xfId="0" applyFont="1" applyFill="1" applyAlignment="1">
      <alignment horizontal="left" vertical="center"/>
    </xf>
    <xf numFmtId="0" fontId="4" fillId="25" borderId="1" xfId="0" applyFont="1" applyFill="1" applyBorder="1" applyProtection="1">
      <protection hidden="1"/>
    </xf>
    <xf numFmtId="0" fontId="4" fillId="6" borderId="1" xfId="0" applyFont="1" applyFill="1" applyBorder="1" applyProtection="1">
      <protection hidden="1"/>
    </xf>
    <xf numFmtId="0" fontId="3" fillId="0" borderId="0" xfId="0" applyFont="1" applyProtection="1">
      <protection hidden="1"/>
    </xf>
    <xf numFmtId="0" fontId="3" fillId="6" borderId="1" xfId="0" applyFont="1" applyFill="1" applyBorder="1" applyProtection="1">
      <protection hidden="1"/>
    </xf>
    <xf numFmtId="0" fontId="3" fillId="6" borderId="1" xfId="0" applyFont="1" applyFill="1" applyBorder="1" applyAlignment="1" applyProtection="1">
      <alignment vertical="top" wrapText="1"/>
      <protection hidden="1"/>
    </xf>
    <xf numFmtId="0" fontId="9" fillId="6" borderId="1" xfId="0" applyFont="1" applyFill="1" applyBorder="1" applyAlignment="1" applyProtection="1">
      <alignment horizontal="center" vertical="top" wrapText="1"/>
      <protection hidden="1"/>
    </xf>
    <xf numFmtId="0" fontId="12" fillId="6" borderId="1" xfId="0" applyFont="1" applyFill="1" applyBorder="1" applyAlignment="1" applyProtection="1">
      <alignment vertical="top" wrapText="1"/>
      <protection hidden="1"/>
    </xf>
    <xf numFmtId="0" fontId="3" fillId="0" borderId="1" xfId="0" applyFont="1" applyFill="1" applyBorder="1" applyProtection="1">
      <protection hidden="1"/>
    </xf>
    <xf numFmtId="0" fontId="4" fillId="6" borderId="0" xfId="0" applyFont="1" applyFill="1" applyProtection="1">
      <protection hidden="1"/>
    </xf>
    <xf numFmtId="0" fontId="9" fillId="19" borderId="27" xfId="0" applyFont="1" applyFill="1" applyBorder="1" applyAlignment="1" applyProtection="1">
      <alignment vertical="top" wrapText="1"/>
      <protection hidden="1"/>
    </xf>
    <xf numFmtId="0" fontId="9" fillId="19" borderId="28" xfId="0" applyFont="1" applyFill="1" applyBorder="1" applyAlignment="1" applyProtection="1">
      <alignment vertical="top" wrapText="1"/>
      <protection hidden="1"/>
    </xf>
    <xf numFmtId="0" fontId="4" fillId="7" borderId="1" xfId="0" applyFont="1" applyFill="1" applyBorder="1" applyProtection="1">
      <protection hidden="1"/>
    </xf>
    <xf numFmtId="1" fontId="12" fillId="0" borderId="0" xfId="0" applyNumberFormat="1" applyFont="1" applyFill="1" applyBorder="1" applyAlignment="1" applyProtection="1">
      <alignment horizontal="center" vertical="center" wrapText="1"/>
      <protection hidden="1"/>
    </xf>
    <xf numFmtId="1" fontId="9" fillId="0" borderId="0" xfId="0" applyNumberFormat="1" applyFont="1" applyFill="1" applyBorder="1" applyAlignment="1" applyProtection="1">
      <alignment horizontal="center" vertical="center" wrapText="1"/>
      <protection hidden="1"/>
    </xf>
    <xf numFmtId="1" fontId="4" fillId="25" borderId="1" xfId="0" applyNumberFormat="1" applyFont="1" applyFill="1" applyBorder="1" applyProtection="1">
      <protection hidden="1"/>
    </xf>
    <xf numFmtId="0" fontId="9" fillId="7" borderId="1" xfId="0" applyFont="1" applyFill="1" applyBorder="1" applyAlignment="1" applyProtection="1">
      <alignment vertical="top" wrapText="1"/>
      <protection hidden="1"/>
    </xf>
    <xf numFmtId="0" fontId="9" fillId="7" borderId="1" xfId="0" applyFont="1" applyFill="1" applyBorder="1" applyAlignment="1" applyProtection="1">
      <alignment horizontal="center" vertical="center" wrapText="1"/>
      <protection hidden="1"/>
    </xf>
    <xf numFmtId="0" fontId="12" fillId="7" borderId="1" xfId="0" applyFont="1" applyFill="1" applyBorder="1" applyAlignment="1" applyProtection="1">
      <alignment vertical="top" wrapText="1"/>
      <protection hidden="1"/>
    </xf>
    <xf numFmtId="0" fontId="9" fillId="27" borderId="1" xfId="0" applyFont="1" applyFill="1" applyBorder="1" applyAlignment="1" applyProtection="1">
      <alignment vertical="center" wrapText="1"/>
      <protection hidden="1"/>
    </xf>
    <xf numFmtId="0" fontId="9" fillId="27" borderId="33" xfId="0" applyFont="1" applyFill="1" applyBorder="1" applyAlignment="1" applyProtection="1">
      <alignment horizontal="center" vertical="top" wrapText="1"/>
      <protection hidden="1"/>
    </xf>
    <xf numFmtId="0" fontId="9" fillId="27" borderId="2" xfId="0" applyFont="1" applyFill="1" applyBorder="1" applyAlignment="1" applyProtection="1">
      <alignment horizontal="center" vertical="top" wrapText="1"/>
      <protection hidden="1"/>
    </xf>
    <xf numFmtId="0" fontId="9" fillId="27" borderId="6" xfId="0" applyFont="1" applyFill="1" applyBorder="1" applyAlignment="1" applyProtection="1">
      <alignment horizontal="center" vertical="top" wrapText="1"/>
      <protection hidden="1"/>
    </xf>
    <xf numFmtId="0" fontId="12" fillId="27" borderId="1" xfId="0" applyFont="1" applyFill="1" applyBorder="1" applyAlignment="1" applyProtection="1">
      <alignment vertical="top" wrapText="1"/>
      <protection hidden="1"/>
    </xf>
    <xf numFmtId="1" fontId="9" fillId="27" borderId="1" xfId="0" applyNumberFormat="1" applyFont="1" applyFill="1" applyBorder="1" applyAlignment="1" applyProtection="1">
      <alignment horizontal="center" vertical="center" wrapText="1"/>
      <protection hidden="1"/>
    </xf>
    <xf numFmtId="0" fontId="0" fillId="0" borderId="0" xfId="0" applyProtection="1">
      <protection hidden="1"/>
    </xf>
    <xf numFmtId="0" fontId="0" fillId="0" borderId="0" xfId="0" applyAlignment="1" applyProtection="1">
      <protection hidden="1"/>
    </xf>
    <xf numFmtId="0" fontId="12" fillId="6" borderId="38" xfId="0" applyFont="1" applyFill="1" applyBorder="1" applyAlignment="1" applyProtection="1">
      <alignment textRotation="90" wrapText="1"/>
      <protection hidden="1"/>
    </xf>
    <xf numFmtId="0" fontId="12" fillId="6" borderId="2" xfId="0" applyFont="1" applyFill="1" applyBorder="1" applyAlignment="1" applyProtection="1">
      <alignment textRotation="90" wrapText="1"/>
      <protection hidden="1"/>
    </xf>
    <xf numFmtId="0" fontId="12" fillId="6" borderId="33" xfId="0" applyFont="1" applyFill="1" applyBorder="1" applyAlignment="1" applyProtection="1">
      <alignment textRotation="90" wrapText="1"/>
      <protection hidden="1"/>
    </xf>
    <xf numFmtId="0" fontId="9" fillId="12" borderId="46" xfId="0" applyFont="1" applyFill="1" applyBorder="1" applyAlignment="1" applyProtection="1">
      <alignment textRotation="90" wrapText="1"/>
      <protection hidden="1"/>
    </xf>
    <xf numFmtId="0" fontId="12" fillId="5" borderId="1" xfId="0" applyFont="1" applyFill="1" applyBorder="1" applyAlignment="1" applyProtection="1">
      <alignment textRotation="90"/>
      <protection hidden="1"/>
    </xf>
    <xf numFmtId="0" fontId="1" fillId="11" borderId="1" xfId="0" applyFont="1" applyFill="1" applyBorder="1" applyAlignment="1" applyProtection="1">
      <alignment textRotation="90"/>
      <protection hidden="1"/>
    </xf>
    <xf numFmtId="0" fontId="1" fillId="11" borderId="16" xfId="0" applyFont="1" applyFill="1" applyBorder="1" applyAlignment="1" applyProtection="1">
      <alignment textRotation="90"/>
      <protection hidden="1"/>
    </xf>
    <xf numFmtId="0" fontId="12" fillId="6" borderId="24" xfId="0" applyFont="1" applyFill="1" applyBorder="1" applyAlignment="1" applyProtection="1">
      <alignment textRotation="90" wrapText="1"/>
      <protection hidden="1"/>
    </xf>
    <xf numFmtId="0" fontId="12" fillId="6" borderId="11" xfId="0" applyFont="1" applyFill="1" applyBorder="1" applyAlignment="1" applyProtection="1">
      <alignment textRotation="90" wrapText="1"/>
      <protection hidden="1"/>
    </xf>
    <xf numFmtId="0" fontId="12" fillId="6" borderId="27" xfId="0" applyFont="1" applyFill="1" applyBorder="1" applyAlignment="1" applyProtection="1">
      <alignment textRotation="90" wrapText="1"/>
      <protection hidden="1"/>
    </xf>
    <xf numFmtId="0" fontId="12" fillId="12" borderId="46" xfId="0" applyFont="1" applyFill="1" applyBorder="1" applyAlignment="1" applyProtection="1">
      <alignment textRotation="90" wrapText="1"/>
      <protection hidden="1"/>
    </xf>
    <xf numFmtId="0" fontId="12" fillId="7" borderId="28" xfId="0" applyFont="1" applyFill="1" applyBorder="1" applyAlignment="1" applyProtection="1">
      <alignment textRotation="90"/>
      <protection hidden="1"/>
    </xf>
    <xf numFmtId="0" fontId="12" fillId="7" borderId="11" xfId="0" applyFont="1" applyFill="1" applyBorder="1" applyAlignment="1" applyProtection="1">
      <alignment textRotation="90"/>
      <protection hidden="1"/>
    </xf>
    <xf numFmtId="0" fontId="12" fillId="16" borderId="27" xfId="0" applyFont="1" applyFill="1" applyBorder="1" applyAlignment="1" applyProtection="1">
      <alignment textRotation="90" wrapText="1"/>
      <protection hidden="1"/>
    </xf>
    <xf numFmtId="0" fontId="12" fillId="16" borderId="27" xfId="0" applyFont="1" applyFill="1" applyBorder="1" applyAlignment="1" applyProtection="1">
      <alignment textRotation="90"/>
      <protection hidden="1"/>
    </xf>
    <xf numFmtId="0" fontId="12" fillId="7" borderId="27" xfId="0" applyFont="1" applyFill="1" applyBorder="1" applyAlignment="1" applyProtection="1">
      <alignment textRotation="90" wrapText="1"/>
      <protection hidden="1"/>
    </xf>
    <xf numFmtId="0" fontId="12" fillId="25" borderId="11" xfId="0" applyFont="1" applyFill="1" applyBorder="1" applyAlignment="1" applyProtection="1">
      <alignment horizontal="center" textRotation="90"/>
      <protection hidden="1"/>
    </xf>
    <xf numFmtId="0" fontId="12" fillId="25" borderId="1" xfId="0" applyFont="1" applyFill="1" applyBorder="1" applyAlignment="1" applyProtection="1">
      <alignment horizontal="center" textRotation="90"/>
      <protection hidden="1"/>
    </xf>
    <xf numFmtId="0" fontId="12" fillId="25" borderId="11" xfId="0" applyFont="1" applyFill="1" applyBorder="1" applyAlignment="1" applyProtection="1">
      <alignment horizontal="left" textRotation="90"/>
      <protection hidden="1"/>
    </xf>
    <xf numFmtId="0" fontId="19" fillId="0" borderId="0" xfId="0" applyFont="1" applyProtection="1">
      <protection hidden="1"/>
    </xf>
    <xf numFmtId="0" fontId="49" fillId="0" borderId="0" xfId="0" applyFont="1" applyAlignment="1" applyProtection="1">
      <alignment vertical="center"/>
      <protection hidden="1"/>
    </xf>
    <xf numFmtId="3" fontId="12" fillId="6" borderId="1" xfId="0" applyNumberFormat="1" applyFont="1" applyFill="1" applyBorder="1" applyAlignment="1" applyProtection="1">
      <alignment horizontal="center" vertical="center" wrapText="1"/>
      <protection hidden="1"/>
    </xf>
    <xf numFmtId="3" fontId="12" fillId="7" borderId="1" xfId="0" applyNumberFormat="1" applyFont="1" applyFill="1" applyBorder="1" applyAlignment="1" applyProtection="1">
      <alignment horizontal="center" vertical="center" wrapText="1"/>
      <protection hidden="1"/>
    </xf>
    <xf numFmtId="0" fontId="12" fillId="7" borderId="1" xfId="0" applyFont="1" applyFill="1" applyBorder="1" applyAlignment="1" applyProtection="1">
      <protection hidden="1"/>
    </xf>
    <xf numFmtId="0" fontId="12" fillId="0" borderId="0" xfId="0" applyFont="1" applyFill="1" applyBorder="1" applyAlignment="1" applyProtection="1">
      <protection hidden="1"/>
    </xf>
    <xf numFmtId="0" fontId="19" fillId="0" borderId="0" xfId="0" applyFont="1" applyFill="1" applyProtection="1">
      <protection hidden="1"/>
    </xf>
    <xf numFmtId="0" fontId="0" fillId="0" borderId="0" xfId="0" applyFill="1" applyAlignment="1" applyProtection="1">
      <protection hidden="1"/>
    </xf>
    <xf numFmtId="0" fontId="49" fillId="0" borderId="0" xfId="0" applyFont="1" applyFill="1" applyAlignment="1" applyProtection="1">
      <alignment vertical="center"/>
      <protection hidden="1"/>
    </xf>
    <xf numFmtId="0" fontId="12" fillId="7" borderId="1" xfId="0" applyFont="1" applyFill="1" applyBorder="1" applyAlignment="1" applyProtection="1">
      <alignment wrapText="1"/>
      <protection hidden="1"/>
    </xf>
    <xf numFmtId="3" fontId="12" fillId="27" borderId="1" xfId="0" applyNumberFormat="1" applyFont="1" applyFill="1" applyBorder="1" applyAlignment="1" applyProtection="1">
      <alignment horizontal="center" vertical="center" wrapText="1"/>
      <protection hidden="1"/>
    </xf>
    <xf numFmtId="0" fontId="12" fillId="25" borderId="1" xfId="0" applyFont="1" applyFill="1" applyBorder="1" applyAlignment="1" applyProtection="1">
      <alignment horizontal="left"/>
      <protection hidden="1"/>
    </xf>
    <xf numFmtId="0" fontId="12" fillId="25" borderId="1" xfId="0" applyFont="1" applyFill="1" applyBorder="1" applyAlignment="1" applyProtection="1">
      <protection hidden="1"/>
    </xf>
    <xf numFmtId="0" fontId="35" fillId="10" borderId="0" xfId="1" applyFont="1" applyFill="1" applyAlignment="1" applyProtection="1">
      <alignment horizontal="left" vertical="center"/>
      <protection hidden="1"/>
    </xf>
    <xf numFmtId="0" fontId="40" fillId="5" borderId="0" xfId="1" applyFont="1" applyFill="1" applyAlignment="1" applyProtection="1">
      <alignment horizontal="left" vertical="center"/>
      <protection hidden="1"/>
    </xf>
    <xf numFmtId="0" fontId="22" fillId="0" borderId="0" xfId="0" applyFont="1"/>
    <xf numFmtId="0" fontId="35" fillId="0" borderId="0" xfId="1" applyFont="1" applyFill="1" applyAlignment="1" applyProtection="1">
      <alignment vertical="center"/>
      <protection hidden="1"/>
    </xf>
    <xf numFmtId="0" fontId="17" fillId="0" borderId="0" xfId="0" applyFont="1" applyFill="1" applyAlignment="1" applyProtection="1">
      <protection hidden="1"/>
    </xf>
    <xf numFmtId="0" fontId="4" fillId="0" borderId="0" xfId="0" applyFont="1" applyFill="1" applyAlignment="1" applyProtection="1">
      <alignment horizontal="center" vertical="center"/>
      <protection hidden="1"/>
    </xf>
    <xf numFmtId="0" fontId="54" fillId="19" borderId="1" xfId="1" applyFont="1" applyFill="1" applyBorder="1" applyAlignment="1" applyProtection="1">
      <alignment horizontal="left" vertical="top" wrapText="1"/>
      <protection hidden="1"/>
    </xf>
    <xf numFmtId="0" fontId="14" fillId="0" borderId="0" xfId="0" applyFont="1" applyFill="1" applyAlignment="1" applyProtection="1">
      <alignment horizontal="left" vertical="center"/>
      <protection hidden="1"/>
    </xf>
    <xf numFmtId="0" fontId="7" fillId="19" borderId="1" xfId="0" applyFont="1" applyFill="1" applyBorder="1" applyAlignment="1" applyProtection="1">
      <alignment horizontal="center" vertical="top" wrapText="1"/>
      <protection hidden="1"/>
    </xf>
    <xf numFmtId="0" fontId="2" fillId="19" borderId="11" xfId="0" applyFont="1" applyFill="1" applyBorder="1" applyAlignment="1" applyProtection="1">
      <alignment horizontal="center" vertical="top" wrapText="1"/>
      <protection hidden="1"/>
    </xf>
    <xf numFmtId="0" fontId="3" fillId="19" borderId="1" xfId="0" applyFont="1" applyFill="1" applyBorder="1" applyAlignment="1" applyProtection="1">
      <alignment horizontal="center" vertical="top" wrapText="1"/>
      <protection hidden="1"/>
    </xf>
    <xf numFmtId="0" fontId="9" fillId="19" borderId="7" xfId="0" applyFont="1" applyFill="1" applyBorder="1" applyAlignment="1" applyProtection="1">
      <alignment horizontal="center" vertical="top" wrapText="1"/>
      <protection hidden="1"/>
    </xf>
    <xf numFmtId="0" fontId="9" fillId="19" borderId="1" xfId="0" applyFont="1" applyFill="1" applyBorder="1" applyAlignment="1" applyProtection="1">
      <alignment horizontal="center" vertical="top" wrapText="1"/>
      <protection hidden="1"/>
    </xf>
    <xf numFmtId="0" fontId="4" fillId="6" borderId="42" xfId="0" applyFont="1" applyFill="1" applyBorder="1" applyAlignment="1" applyProtection="1">
      <protection hidden="1"/>
    </xf>
    <xf numFmtId="0" fontId="4" fillId="6" borderId="42" xfId="0" applyFont="1" applyFill="1" applyBorder="1" applyAlignment="1" applyProtection="1">
      <alignment textRotation="90" wrapText="1"/>
      <protection hidden="1"/>
    </xf>
    <xf numFmtId="0" fontId="4" fillId="6" borderId="42" xfId="0" applyFont="1" applyFill="1" applyBorder="1" applyAlignment="1" applyProtection="1">
      <alignment horizontal="center" vertical="center"/>
      <protection hidden="1"/>
    </xf>
    <xf numFmtId="0" fontId="4" fillId="6" borderId="59" xfId="0" applyFont="1" applyFill="1" applyBorder="1" applyAlignment="1" applyProtection="1">
      <alignment horizontal="center" vertical="center"/>
      <protection hidden="1"/>
    </xf>
    <xf numFmtId="0" fontId="3" fillId="12" borderId="40" xfId="0" applyFont="1" applyFill="1" applyBorder="1" applyAlignment="1" applyProtection="1">
      <alignment horizontal="center" vertical="top" wrapText="1"/>
      <protection hidden="1"/>
    </xf>
    <xf numFmtId="0" fontId="4" fillId="12" borderId="39" xfId="0" applyFont="1" applyFill="1" applyBorder="1" applyAlignment="1" applyProtection="1">
      <alignment textRotation="90" wrapText="1"/>
      <protection hidden="1"/>
    </xf>
    <xf numFmtId="0" fontId="4" fillId="12" borderId="25" xfId="0" applyFont="1" applyFill="1" applyBorder="1" applyAlignment="1" applyProtection="1">
      <alignment textRotation="90" wrapText="1"/>
      <protection hidden="1"/>
    </xf>
    <xf numFmtId="0" fontId="4" fillId="12" borderId="19" xfId="0" applyNumberFormat="1" applyFont="1" applyFill="1" applyBorder="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top" wrapText="1"/>
      <protection hidden="1"/>
    </xf>
    <xf numFmtId="0" fontId="12" fillId="0" borderId="66" xfId="0" applyFont="1" applyFill="1" applyBorder="1" applyAlignment="1" applyProtection="1">
      <alignment horizontal="left" vertical="top" wrapText="1"/>
      <protection hidden="1"/>
    </xf>
    <xf numFmtId="0" fontId="14" fillId="0" borderId="0" xfId="0" applyFont="1" applyFill="1" applyAlignment="1" applyProtection="1">
      <alignment horizontal="left" vertical="center"/>
      <protection hidden="1"/>
    </xf>
    <xf numFmtId="0" fontId="3" fillId="6" borderId="40" xfId="0" applyFont="1" applyFill="1" applyBorder="1" applyAlignment="1" applyProtection="1">
      <alignment horizontal="center" vertical="top" wrapText="1"/>
      <protection hidden="1"/>
    </xf>
    <xf numFmtId="0" fontId="3" fillId="12" borderId="42" xfId="0" applyFont="1" applyFill="1" applyBorder="1" applyAlignment="1" applyProtection="1">
      <alignment horizontal="center" vertical="top" wrapText="1"/>
      <protection hidden="1"/>
    </xf>
    <xf numFmtId="0" fontId="4" fillId="12" borderId="42" xfId="0" applyFont="1" applyFill="1" applyBorder="1" applyAlignment="1" applyProtection="1">
      <alignment textRotation="90" wrapText="1"/>
      <protection hidden="1"/>
    </xf>
    <xf numFmtId="0" fontId="12" fillId="12" borderId="42" xfId="0" applyFont="1" applyFill="1" applyBorder="1" applyAlignment="1" applyProtection="1">
      <alignment horizontal="center" vertical="center"/>
      <protection hidden="1"/>
    </xf>
    <xf numFmtId="0" fontId="4" fillId="12" borderId="42" xfId="0" applyFont="1" applyFill="1" applyBorder="1" applyAlignment="1" applyProtection="1">
      <alignment horizontal="center" vertical="center"/>
      <protection hidden="1"/>
    </xf>
    <xf numFmtId="0" fontId="4" fillId="12" borderId="59" xfId="0" applyFont="1" applyFill="1" applyBorder="1" applyAlignment="1" applyProtection="1">
      <alignment horizontal="center" vertical="center"/>
      <protection hidden="1"/>
    </xf>
    <xf numFmtId="0" fontId="35" fillId="0" borderId="0" xfId="1" applyFont="1" applyFill="1" applyAlignment="1">
      <alignment horizontal="center" vertical="center"/>
    </xf>
    <xf numFmtId="3" fontId="4" fillId="12" borderId="19" xfId="0" applyNumberFormat="1" applyFont="1" applyFill="1" applyBorder="1" applyAlignment="1" applyProtection="1">
      <alignment horizontal="center" vertical="center"/>
      <protection hidden="1"/>
    </xf>
    <xf numFmtId="0" fontId="17" fillId="0" borderId="0" xfId="0" applyFont="1" applyFill="1" applyAlignment="1" applyProtection="1">
      <alignment vertical="center"/>
      <protection hidden="1"/>
    </xf>
    <xf numFmtId="0" fontId="55" fillId="0" borderId="0" xfId="1" applyFont="1" applyFill="1" applyAlignment="1" applyProtection="1">
      <alignment vertical="center"/>
      <protection hidden="1"/>
    </xf>
    <xf numFmtId="164" fontId="4" fillId="20" borderId="19" xfId="0" applyNumberFormat="1" applyFont="1" applyFill="1" applyBorder="1" applyAlignment="1" applyProtection="1">
      <alignment horizontal="center" vertical="center"/>
      <protection hidden="1"/>
    </xf>
    <xf numFmtId="0" fontId="14" fillId="0" borderId="0" xfId="0" applyFont="1" applyFill="1" applyAlignment="1" applyProtection="1">
      <alignment horizontal="left"/>
      <protection hidden="1"/>
    </xf>
    <xf numFmtId="0" fontId="12" fillId="19" borderId="1" xfId="0" applyFont="1" applyFill="1" applyBorder="1" applyAlignment="1" applyProtection="1">
      <alignment horizontal="center" vertical="center"/>
      <protection hidden="1"/>
    </xf>
    <xf numFmtId="0" fontId="9" fillId="19" borderId="1" xfId="0" applyFont="1" applyFill="1" applyBorder="1" applyAlignment="1" applyProtection="1">
      <alignment horizontal="left" vertical="top" wrapText="1"/>
      <protection hidden="1"/>
    </xf>
    <xf numFmtId="0" fontId="12" fillId="22" borderId="1" xfId="0" applyFont="1" applyFill="1" applyBorder="1" applyAlignment="1" applyProtection="1">
      <alignment horizontal="center" vertical="top" wrapText="1"/>
      <protection hidden="1"/>
    </xf>
    <xf numFmtId="0" fontId="4" fillId="22" borderId="1" xfId="0" applyFont="1" applyFill="1" applyBorder="1" applyAlignment="1">
      <alignment horizontal="center" vertical="top" wrapText="1"/>
    </xf>
    <xf numFmtId="0" fontId="3" fillId="22" borderId="1" xfId="0" applyFont="1" applyFill="1" applyBorder="1" applyAlignment="1" applyProtection="1">
      <alignment horizontal="center" vertical="top" wrapText="1"/>
      <protection hidden="1"/>
    </xf>
    <xf numFmtId="0" fontId="12" fillId="22" borderId="1" xfId="0" applyFont="1" applyFill="1" applyBorder="1" applyAlignment="1" applyProtection="1">
      <alignment horizontal="center" vertical="center"/>
      <protection hidden="1"/>
    </xf>
    <xf numFmtId="0" fontId="12" fillId="22" borderId="1" xfId="0" applyFont="1" applyFill="1" applyBorder="1" applyAlignment="1" applyProtection="1">
      <alignment horizontal="center" vertical="center" wrapText="1"/>
      <protection hidden="1"/>
    </xf>
    <xf numFmtId="0" fontId="7" fillId="22" borderId="36" xfId="0" applyFont="1" applyFill="1" applyBorder="1" applyAlignment="1" applyProtection="1">
      <alignment vertical="top" wrapText="1"/>
      <protection hidden="1"/>
    </xf>
    <xf numFmtId="0" fontId="7" fillId="22" borderId="37" xfId="0" applyFont="1" applyFill="1" applyBorder="1" applyAlignment="1" applyProtection="1">
      <alignment vertical="top" wrapText="1"/>
      <protection hidden="1"/>
    </xf>
    <xf numFmtId="0" fontId="7" fillId="22" borderId="7" xfId="0" applyFont="1" applyFill="1" applyBorder="1" applyAlignment="1" applyProtection="1">
      <alignment horizontal="center" vertical="center" wrapText="1"/>
      <protection hidden="1"/>
    </xf>
    <xf numFmtId="0" fontId="7" fillId="22" borderId="1" xfId="0" applyFont="1" applyFill="1" applyBorder="1" applyAlignment="1" applyProtection="1">
      <alignment horizontal="center" vertical="center" wrapText="1"/>
      <protection hidden="1"/>
    </xf>
    <xf numFmtId="0" fontId="7" fillId="22" borderId="27" xfId="0" applyFont="1" applyFill="1" applyBorder="1" applyAlignment="1" applyProtection="1">
      <alignment vertical="top" wrapText="1"/>
      <protection hidden="1"/>
    </xf>
    <xf numFmtId="0" fontId="7" fillId="22" borderId="28" xfId="0" applyFont="1" applyFill="1" applyBorder="1" applyAlignment="1" applyProtection="1">
      <alignment vertical="top" wrapText="1"/>
      <protection hidden="1"/>
    </xf>
    <xf numFmtId="0" fontId="2" fillId="22" borderId="7" xfId="0" applyFont="1" applyFill="1" applyBorder="1" applyAlignment="1" applyProtection="1">
      <alignment horizontal="center" vertical="center" wrapText="1"/>
      <protection hidden="1"/>
    </xf>
    <xf numFmtId="0" fontId="2" fillId="22" borderId="1" xfId="0" applyFont="1" applyFill="1" applyBorder="1" applyAlignment="1" applyProtection="1">
      <alignment horizontal="center" vertical="center" wrapText="1"/>
      <protection hidden="1"/>
    </xf>
    <xf numFmtId="0" fontId="12" fillId="0" borderId="0" xfId="0" applyFont="1" applyFill="1" applyBorder="1" applyAlignment="1" applyProtection="1">
      <alignment vertical="top" textRotation="90" wrapText="1"/>
      <protection hidden="1"/>
    </xf>
    <xf numFmtId="0" fontId="12" fillId="0" borderId="0" xfId="0" applyFont="1" applyFill="1" applyBorder="1" applyAlignment="1" applyProtection="1">
      <alignment vertical="top" wrapText="1"/>
      <protection hidden="1"/>
    </xf>
    <xf numFmtId="0" fontId="12" fillId="5" borderId="15" xfId="0" applyFont="1" applyFill="1" applyBorder="1" applyAlignment="1" applyProtection="1">
      <alignment textRotation="90"/>
      <protection hidden="1"/>
    </xf>
    <xf numFmtId="0" fontId="12" fillId="5" borderId="16" xfId="0" applyFont="1" applyFill="1" applyBorder="1" applyAlignment="1" applyProtection="1">
      <alignment textRotation="90"/>
      <protection hidden="1"/>
    </xf>
    <xf numFmtId="0" fontId="4" fillId="0" borderId="33" xfId="0" applyFont="1" applyFill="1" applyBorder="1" applyAlignment="1" applyProtection="1">
      <alignment textRotation="90" wrapText="1"/>
      <protection hidden="1"/>
    </xf>
    <xf numFmtId="0" fontId="4" fillId="0" borderId="27" xfId="0" applyFont="1" applyFill="1" applyBorder="1" applyAlignment="1" applyProtection="1">
      <alignment textRotation="90" wrapText="1"/>
      <protection hidden="1"/>
    </xf>
    <xf numFmtId="0" fontId="4" fillId="0" borderId="27" xfId="0" applyFont="1" applyFill="1" applyBorder="1" applyAlignment="1" applyProtection="1">
      <alignment horizontal="center" vertical="center"/>
      <protection hidden="1"/>
    </xf>
    <xf numFmtId="0" fontId="4" fillId="0" borderId="5" xfId="0" applyFont="1" applyFill="1" applyBorder="1" applyAlignment="1" applyProtection="1">
      <alignment horizontal="center" vertical="center"/>
      <protection hidden="1"/>
    </xf>
    <xf numFmtId="1" fontId="4" fillId="0" borderId="21" xfId="0" applyNumberFormat="1" applyFont="1" applyFill="1" applyBorder="1" applyAlignment="1" applyProtection="1">
      <alignment horizontal="center" vertical="center"/>
      <protection hidden="1"/>
    </xf>
    <xf numFmtId="0" fontId="4" fillId="15" borderId="63" xfId="0" applyFont="1" applyFill="1" applyBorder="1" applyAlignment="1" applyProtection="1">
      <alignment textRotation="90" wrapText="1"/>
      <protection hidden="1"/>
    </xf>
    <xf numFmtId="0" fontId="4" fillId="15" borderId="44" xfId="0" applyFont="1" applyFill="1" applyBorder="1" applyAlignment="1" applyProtection="1">
      <alignment horizontal="left" textRotation="90" wrapText="1"/>
      <protection hidden="1"/>
    </xf>
    <xf numFmtId="0" fontId="4" fillId="15" borderId="44" xfId="0" applyFont="1" applyFill="1" applyBorder="1" applyAlignment="1" applyProtection="1">
      <alignment horizontal="center" vertical="center"/>
      <protection hidden="1"/>
    </xf>
    <xf numFmtId="0" fontId="4" fillId="15" borderId="29" xfId="0" applyFont="1" applyFill="1" applyBorder="1" applyAlignment="1" applyProtection="1">
      <alignment horizontal="center" vertical="center"/>
      <protection hidden="1"/>
    </xf>
    <xf numFmtId="1" fontId="4" fillId="15" borderId="60" xfId="0" applyNumberFormat="1" applyFont="1" applyFill="1" applyBorder="1" applyAlignment="1" applyProtection="1">
      <alignment horizontal="center" vertical="center"/>
      <protection hidden="1"/>
    </xf>
    <xf numFmtId="0" fontId="3" fillId="8" borderId="40" xfId="0" applyFont="1" applyFill="1" applyBorder="1" applyAlignment="1" applyProtection="1">
      <alignment wrapText="1"/>
      <protection hidden="1"/>
    </xf>
    <xf numFmtId="0" fontId="4" fillId="7" borderId="41" xfId="0" applyFont="1" applyFill="1" applyBorder="1" applyAlignment="1" applyProtection="1">
      <alignment textRotation="90" wrapText="1"/>
      <protection hidden="1"/>
    </xf>
    <xf numFmtId="1" fontId="4" fillId="7" borderId="10" xfId="0" applyNumberFormat="1" applyFont="1" applyFill="1" applyBorder="1" applyAlignment="1" applyProtection="1">
      <alignment horizontal="center" vertical="center"/>
      <protection hidden="1"/>
    </xf>
    <xf numFmtId="0" fontId="4" fillId="7" borderId="42" xfId="0" applyFont="1" applyFill="1" applyBorder="1" applyAlignment="1" applyProtection="1">
      <alignment textRotation="90" wrapText="1"/>
      <protection hidden="1"/>
    </xf>
    <xf numFmtId="0" fontId="4" fillId="7" borderId="42" xfId="0" applyFont="1" applyFill="1" applyBorder="1" applyAlignment="1" applyProtection="1">
      <alignment horizontal="center" vertical="center"/>
      <protection hidden="1"/>
    </xf>
    <xf numFmtId="0" fontId="4" fillId="7" borderId="59" xfId="0" applyFont="1" applyFill="1" applyBorder="1" applyAlignment="1" applyProtection="1">
      <alignment horizontal="center" vertical="center"/>
      <protection hidden="1"/>
    </xf>
    <xf numFmtId="0" fontId="4" fillId="16" borderId="2" xfId="0" applyFont="1" applyFill="1" applyBorder="1" applyAlignment="1" applyProtection="1">
      <alignment textRotation="90" wrapText="1"/>
      <protection hidden="1"/>
    </xf>
    <xf numFmtId="0" fontId="4" fillId="16" borderId="11" xfId="0" applyFont="1" applyFill="1" applyBorder="1" applyAlignment="1" applyProtection="1">
      <alignment textRotation="90" wrapText="1"/>
      <protection hidden="1"/>
    </xf>
    <xf numFmtId="0" fontId="3" fillId="7" borderId="40" xfId="0" applyFont="1" applyFill="1" applyBorder="1" applyAlignment="1" applyProtection="1">
      <alignment vertical="top" wrapText="1"/>
      <protection hidden="1"/>
    </xf>
    <xf numFmtId="0" fontId="4" fillId="16" borderId="55" xfId="0" applyFont="1" applyFill="1" applyBorder="1" applyAlignment="1" applyProtection="1">
      <alignment textRotation="90" wrapText="1"/>
      <protection hidden="1"/>
    </xf>
    <xf numFmtId="0" fontId="4" fillId="16" borderId="39" xfId="0" applyFont="1" applyFill="1" applyBorder="1" applyAlignment="1" applyProtection="1">
      <alignment textRotation="90" wrapText="1"/>
      <protection hidden="1"/>
    </xf>
    <xf numFmtId="0" fontId="4" fillId="16" borderId="43" xfId="0" applyFont="1" applyFill="1" applyBorder="1" applyAlignment="1" applyProtection="1">
      <alignment textRotation="90" wrapText="1"/>
      <protection hidden="1"/>
    </xf>
    <xf numFmtId="0" fontId="4" fillId="16" borderId="25" xfId="0" applyFont="1" applyFill="1" applyBorder="1" applyAlignment="1" applyProtection="1">
      <alignment textRotation="90" wrapText="1"/>
      <protection hidden="1"/>
    </xf>
    <xf numFmtId="0" fontId="4" fillId="16" borderId="24" xfId="0" applyFont="1" applyFill="1" applyBorder="1" applyAlignment="1" applyProtection="1">
      <alignment horizontal="center" vertical="center"/>
      <protection hidden="1"/>
    </xf>
    <xf numFmtId="0" fontId="4" fillId="16" borderId="15" xfId="0" applyFont="1" applyFill="1" applyBorder="1" applyAlignment="1" applyProtection="1">
      <alignment horizontal="center" vertical="center"/>
      <protection hidden="1"/>
    </xf>
    <xf numFmtId="0" fontId="4" fillId="16" borderId="16" xfId="0" applyFont="1" applyFill="1" applyBorder="1" applyAlignment="1" applyProtection="1">
      <alignment horizontal="center" vertical="center"/>
      <protection hidden="1"/>
    </xf>
    <xf numFmtId="0" fontId="4" fillId="16" borderId="17" xfId="0" applyFont="1" applyFill="1" applyBorder="1" applyAlignment="1" applyProtection="1">
      <alignment horizontal="center" vertical="center"/>
      <protection hidden="1"/>
    </xf>
    <xf numFmtId="0" fontId="4" fillId="16" borderId="19" xfId="0" applyFont="1" applyFill="1" applyBorder="1" applyAlignment="1" applyProtection="1">
      <alignment horizontal="center" vertical="center"/>
      <protection hidden="1"/>
    </xf>
    <xf numFmtId="0" fontId="9" fillId="19" borderId="11" xfId="0" applyFont="1" applyFill="1" applyBorder="1" applyAlignment="1" applyProtection="1">
      <alignment horizontal="left" vertical="top" wrapText="1"/>
      <protection hidden="1"/>
    </xf>
    <xf numFmtId="0" fontId="12" fillId="28" borderId="0" xfId="0" applyFont="1" applyFill="1" applyBorder="1" applyAlignment="1" applyProtection="1">
      <alignment horizontal="center" vertical="center"/>
      <protection hidden="1"/>
    </xf>
    <xf numFmtId="0" fontId="9" fillId="22" borderId="1" xfId="0" applyFont="1" applyFill="1" applyBorder="1" applyAlignment="1" applyProtection="1">
      <alignment horizontal="center" vertical="center"/>
      <protection hidden="1"/>
    </xf>
    <xf numFmtId="0" fontId="4" fillId="11" borderId="5" xfId="0" applyFont="1" applyFill="1" applyBorder="1" applyProtection="1">
      <protection hidden="1"/>
    </xf>
    <xf numFmtId="0" fontId="12" fillId="11" borderId="5" xfId="0" applyFont="1" applyFill="1" applyBorder="1" applyAlignment="1" applyProtection="1">
      <alignment vertical="center" wrapText="1"/>
      <protection hidden="1"/>
    </xf>
    <xf numFmtId="1" fontId="12" fillId="11" borderId="7" xfId="0" applyNumberFormat="1" applyFont="1" applyFill="1" applyBorder="1" applyAlignment="1" applyProtection="1">
      <alignment vertical="center" wrapText="1"/>
      <protection hidden="1"/>
    </xf>
    <xf numFmtId="0" fontId="12" fillId="11" borderId="12" xfId="0" applyFont="1" applyFill="1" applyBorder="1" applyAlignment="1" applyProtection="1">
      <alignment textRotation="90" wrapText="1"/>
      <protection hidden="1"/>
    </xf>
    <xf numFmtId="0" fontId="12" fillId="11" borderId="13" xfId="0" applyFont="1" applyFill="1" applyBorder="1" applyAlignment="1" applyProtection="1">
      <alignment textRotation="90" wrapText="1"/>
      <protection hidden="1"/>
    </xf>
    <xf numFmtId="0" fontId="12" fillId="11" borderId="14" xfId="0" applyFont="1" applyFill="1" applyBorder="1" applyAlignment="1" applyProtection="1">
      <alignment textRotation="90" wrapText="1"/>
      <protection hidden="1"/>
    </xf>
    <xf numFmtId="1" fontId="12" fillId="11" borderId="15" xfId="0" applyNumberFormat="1" applyFont="1" applyFill="1" applyBorder="1" applyAlignment="1" applyProtection="1">
      <alignment vertical="center" wrapText="1"/>
      <protection hidden="1"/>
    </xf>
    <xf numFmtId="1" fontId="12" fillId="11" borderId="16" xfId="0" applyNumberFormat="1" applyFont="1" applyFill="1" applyBorder="1" applyAlignment="1" applyProtection="1">
      <alignment vertical="center" wrapText="1"/>
      <protection hidden="1"/>
    </xf>
    <xf numFmtId="1" fontId="12" fillId="11" borderId="17" xfId="0" applyNumberFormat="1" applyFont="1" applyFill="1" applyBorder="1" applyAlignment="1" applyProtection="1">
      <alignment vertical="center" wrapText="1"/>
      <protection hidden="1"/>
    </xf>
    <xf numFmtId="1" fontId="12" fillId="11" borderId="18" xfId="0" applyNumberFormat="1" applyFont="1" applyFill="1" applyBorder="1" applyAlignment="1" applyProtection="1">
      <alignment vertical="center" wrapText="1"/>
      <protection hidden="1"/>
    </xf>
    <xf numFmtId="1" fontId="12" fillId="11" borderId="19" xfId="0" applyNumberFormat="1" applyFont="1" applyFill="1" applyBorder="1" applyAlignment="1" applyProtection="1">
      <alignment vertical="center" wrapText="1"/>
      <protection hidden="1"/>
    </xf>
    <xf numFmtId="0" fontId="10" fillId="0" borderId="1" xfId="0" applyFont="1" applyFill="1" applyBorder="1" applyAlignment="1" applyProtection="1">
      <alignment horizontal="left" vertical="top" wrapText="1"/>
      <protection locked="0"/>
    </xf>
    <xf numFmtId="0" fontId="12" fillId="13" borderId="42" xfId="0" applyFont="1" applyFill="1" applyBorder="1" applyAlignment="1" applyProtection="1">
      <alignment textRotation="90" wrapText="1"/>
      <protection hidden="1"/>
    </xf>
    <xf numFmtId="0" fontId="9" fillId="13" borderId="42" xfId="0" applyFont="1" applyFill="1" applyBorder="1" applyAlignment="1" applyProtection="1">
      <alignment horizontal="center" vertical="center" wrapText="1"/>
      <protection hidden="1"/>
    </xf>
    <xf numFmtId="0" fontId="4" fillId="13" borderId="59" xfId="0" applyFont="1" applyFill="1" applyBorder="1" applyAlignment="1" applyProtection="1">
      <alignment horizontal="center" vertical="center"/>
      <protection hidden="1"/>
    </xf>
    <xf numFmtId="0" fontId="25" fillId="19" borderId="1" xfId="0" applyFont="1" applyFill="1" applyBorder="1" applyAlignment="1">
      <alignment horizontal="center" vertical="top" wrapText="1"/>
    </xf>
    <xf numFmtId="0" fontId="9" fillId="0" borderId="0" xfId="0" applyFont="1" applyFill="1" applyBorder="1" applyAlignment="1" applyProtection="1">
      <protection hidden="1"/>
    </xf>
    <xf numFmtId="0" fontId="12" fillId="0" borderId="2" xfId="0" applyFont="1" applyFill="1" applyBorder="1" applyAlignment="1" applyProtection="1">
      <alignment horizontal="center" vertical="center"/>
      <protection locked="0"/>
    </xf>
    <xf numFmtId="0" fontId="12" fillId="0" borderId="11" xfId="0" applyFont="1" applyFill="1" applyBorder="1" applyAlignment="1" applyProtection="1">
      <alignment horizontal="center" vertical="center"/>
      <protection locked="0"/>
    </xf>
    <xf numFmtId="0" fontId="12" fillId="0" borderId="28" xfId="0" applyFont="1" applyFill="1" applyBorder="1" applyAlignment="1" applyProtection="1">
      <alignment horizontal="center" vertical="center"/>
      <protection locked="0"/>
    </xf>
    <xf numFmtId="0" fontId="0" fillId="0" borderId="1" xfId="0" applyFill="1" applyBorder="1" applyProtection="1">
      <protection locked="0"/>
    </xf>
    <xf numFmtId="0" fontId="0" fillId="0" borderId="1" xfId="0" applyFill="1" applyBorder="1" applyAlignment="1" applyProtection="1">
      <alignment horizontal="center"/>
      <protection locked="0"/>
    </xf>
    <xf numFmtId="164" fontId="12" fillId="0" borderId="1" xfId="0" applyNumberFormat="1" applyFont="1" applyFill="1" applyBorder="1" applyAlignment="1" applyProtection="1">
      <alignment horizontal="center" vertical="top" wrapText="1"/>
      <protection locked="0"/>
    </xf>
    <xf numFmtId="3" fontId="12" fillId="0" borderId="2" xfId="0" applyNumberFormat="1" applyFont="1" applyFill="1" applyBorder="1" applyAlignment="1" applyProtection="1">
      <alignment horizontal="center" vertical="top" wrapText="1"/>
      <protection locked="0"/>
    </xf>
    <xf numFmtId="164" fontId="12" fillId="0" borderId="2" xfId="0" applyNumberFormat="1" applyFont="1" applyFill="1" applyBorder="1" applyAlignment="1" applyProtection="1">
      <alignment horizontal="center" vertical="top" wrapText="1"/>
      <protection locked="0"/>
    </xf>
    <xf numFmtId="0" fontId="12" fillId="0" borderId="2" xfId="0" applyFont="1" applyFill="1" applyBorder="1" applyAlignment="1" applyProtection="1">
      <alignment horizontal="left" vertical="top"/>
      <protection locked="0"/>
    </xf>
    <xf numFmtId="0" fontId="52" fillId="0" borderId="1" xfId="0" applyFont="1" applyFill="1" applyBorder="1" applyAlignment="1" applyProtection="1">
      <alignment vertical="top" wrapText="1"/>
      <protection locked="0"/>
    </xf>
    <xf numFmtId="0" fontId="56" fillId="19" borderId="1" xfId="0" applyFont="1" applyFill="1" applyBorder="1" applyAlignment="1" applyProtection="1">
      <alignment horizontal="center" vertical="center" wrapText="1"/>
      <protection hidden="1"/>
    </xf>
    <xf numFmtId="0" fontId="56" fillId="19" borderId="1" xfId="0" applyFont="1" applyFill="1" applyBorder="1" applyAlignment="1">
      <alignment horizontal="center" vertical="center" wrapText="1"/>
    </xf>
    <xf numFmtId="0" fontId="17" fillId="0" borderId="1" xfId="0" applyFont="1" applyFill="1" applyBorder="1" applyAlignment="1" applyProtection="1">
      <alignment horizontal="center" vertical="center" wrapText="1"/>
      <protection locked="0"/>
    </xf>
    <xf numFmtId="0" fontId="36" fillId="0" borderId="0" xfId="1" applyFont="1" applyFill="1" applyProtection="1">
      <protection hidden="1"/>
    </xf>
    <xf numFmtId="0" fontId="36" fillId="0" borderId="0" xfId="1" applyFont="1" applyFill="1" applyAlignment="1" applyProtection="1">
      <alignment vertical="center"/>
      <protection hidden="1"/>
    </xf>
    <xf numFmtId="0" fontId="19" fillId="0" borderId="0" xfId="0" applyFont="1" applyAlignment="1">
      <alignment textRotation="90" wrapText="1"/>
    </xf>
    <xf numFmtId="0" fontId="10" fillId="0" borderId="1" xfId="0" applyFont="1" applyFill="1" applyBorder="1" applyAlignment="1" applyProtection="1">
      <alignment horizontal="left" vertical="top" wrapText="1"/>
      <protection locked="0"/>
    </xf>
    <xf numFmtId="0" fontId="8" fillId="0" borderId="1" xfId="1" applyFill="1" applyBorder="1" applyAlignment="1" applyProtection="1">
      <alignment horizontal="left" vertical="top" wrapText="1"/>
      <protection locked="0"/>
    </xf>
    <xf numFmtId="0" fontId="12" fillId="20" borderId="1" xfId="0" applyFont="1" applyFill="1" applyBorder="1" applyAlignment="1" applyProtection="1">
      <alignment horizontal="center" vertical="center"/>
      <protection hidden="1"/>
    </xf>
    <xf numFmtId="0" fontId="10" fillId="0" borderId="1" xfId="0" applyFont="1" applyFill="1" applyBorder="1" applyAlignment="1" applyProtection="1">
      <alignment horizontal="left" vertical="top" wrapText="1"/>
      <protection locked="0"/>
    </xf>
    <xf numFmtId="1" fontId="57" fillId="0" borderId="1" xfId="0" applyNumberFormat="1" applyFont="1" applyFill="1" applyBorder="1" applyAlignment="1" applyProtection="1">
      <alignment horizontal="center" vertical="center" wrapText="1"/>
      <protection locked="0"/>
    </xf>
    <xf numFmtId="0" fontId="57" fillId="0" borderId="1" xfId="0" applyFont="1" applyFill="1" applyBorder="1" applyAlignment="1" applyProtection="1">
      <alignment horizontal="left" vertical="top" wrapText="1"/>
      <protection locked="0"/>
    </xf>
    <xf numFmtId="0" fontId="53" fillId="0" borderId="1" xfId="0" applyFont="1" applyFill="1" applyBorder="1" applyAlignment="1" applyProtection="1">
      <alignment horizontal="center" vertical="top" wrapText="1"/>
      <protection locked="0"/>
    </xf>
    <xf numFmtId="0" fontId="10" fillId="0" borderId="1" xfId="0" applyFont="1" applyFill="1" applyBorder="1" applyAlignment="1" applyProtection="1">
      <alignment horizontal="left" vertical="top" wrapText="1"/>
      <protection locked="0"/>
    </xf>
    <xf numFmtId="0" fontId="10" fillId="0" borderId="1" xfId="0" applyFont="1" applyFill="1" applyBorder="1" applyAlignment="1" applyProtection="1">
      <alignment horizontal="left" vertical="top" wrapText="1"/>
      <protection locked="0"/>
    </xf>
    <xf numFmtId="0" fontId="8" fillId="0" borderId="1" xfId="1" applyFill="1" applyBorder="1" applyAlignment="1" applyProtection="1">
      <alignment horizontal="left" vertical="top" wrapText="1"/>
      <protection locked="0"/>
    </xf>
    <xf numFmtId="0" fontId="12" fillId="0" borderId="0" xfId="0" applyFont="1" applyAlignment="1">
      <alignment vertical="top" wrapText="1"/>
    </xf>
    <xf numFmtId="0" fontId="10" fillId="0" borderId="1" xfId="0" applyFont="1" applyFill="1" applyBorder="1" applyAlignment="1" applyProtection="1">
      <alignment horizontal="left" vertical="top" wrapText="1"/>
      <protection locked="0"/>
    </xf>
    <xf numFmtId="0" fontId="12" fillId="0" borderId="0" xfId="0" applyFont="1" applyAlignment="1">
      <alignment vertical="top"/>
    </xf>
    <xf numFmtId="0" fontId="47" fillId="0" borderId="1" xfId="0" applyFont="1" applyFill="1" applyBorder="1" applyAlignment="1" applyProtection="1">
      <alignment vertical="top" wrapText="1"/>
      <protection locked="0"/>
    </xf>
    <xf numFmtId="0" fontId="10" fillId="0" borderId="1" xfId="0" applyFont="1" applyBorder="1" applyAlignment="1" applyProtection="1">
      <alignment vertical="top" wrapText="1"/>
      <protection locked="0"/>
    </xf>
    <xf numFmtId="0" fontId="10" fillId="0" borderId="11" xfId="0" applyFont="1" applyBorder="1" applyAlignment="1" applyProtection="1">
      <alignment vertical="top" wrapText="1"/>
      <protection locked="0"/>
    </xf>
    <xf numFmtId="0" fontId="10" fillId="0" borderId="0" xfId="0" applyFont="1" applyBorder="1" applyAlignment="1" applyProtection="1">
      <alignment vertical="top" wrapText="1"/>
      <protection locked="0"/>
    </xf>
    <xf numFmtId="0" fontId="10" fillId="0" borderId="1" xfId="0" applyFont="1" applyBorder="1" applyAlignment="1">
      <alignment vertical="top" wrapText="1"/>
    </xf>
    <xf numFmtId="0" fontId="10" fillId="0" borderId="0" xfId="0" applyFont="1" applyAlignment="1">
      <alignment vertical="top" wrapText="1"/>
    </xf>
    <xf numFmtId="0" fontId="12" fillId="0" borderId="1" xfId="0" applyFont="1" applyBorder="1" applyAlignment="1" applyProtection="1">
      <alignment horizontal="left" vertical="top" wrapText="1"/>
      <protection locked="0"/>
    </xf>
    <xf numFmtId="0" fontId="10" fillId="0" borderId="1" xfId="0" applyFont="1" applyBorder="1" applyAlignment="1" applyProtection="1">
      <alignment horizontal="left" vertical="top" wrapText="1"/>
      <protection locked="0"/>
    </xf>
    <xf numFmtId="0" fontId="12" fillId="0" borderId="0" xfId="0" applyFont="1" applyAlignment="1" applyProtection="1">
      <alignment wrapText="1"/>
      <protection locked="0"/>
    </xf>
    <xf numFmtId="165" fontId="12" fillId="0" borderId="1" xfId="0" applyNumberFormat="1"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0" xfId="0" applyFont="1" applyFill="1" applyProtection="1">
      <protection locked="0"/>
    </xf>
    <xf numFmtId="0" fontId="12" fillId="0" borderId="0" xfId="0" applyFont="1" applyBorder="1" applyAlignment="1" applyProtection="1">
      <alignment horizontal="left" vertical="top" wrapText="1"/>
      <protection locked="0"/>
    </xf>
    <xf numFmtId="165" fontId="12" fillId="0" borderId="0" xfId="0" applyNumberFormat="1" applyFont="1" applyBorder="1" applyAlignment="1" applyProtection="1">
      <alignment horizontal="left" vertical="top" wrapText="1"/>
      <protection locked="0"/>
    </xf>
    <xf numFmtId="0" fontId="12" fillId="0" borderId="1" xfId="0" applyFont="1" applyBorder="1" applyAlignment="1">
      <alignment wrapText="1"/>
    </xf>
    <xf numFmtId="0" fontId="12" fillId="0" borderId="1" xfId="0" applyFont="1" applyBorder="1" applyAlignment="1">
      <alignment vertical="top" wrapText="1"/>
    </xf>
    <xf numFmtId="0" fontId="12" fillId="0" borderId="1" xfId="0" applyFont="1" applyBorder="1" applyAlignment="1">
      <alignment vertical="center" wrapText="1"/>
    </xf>
    <xf numFmtId="0" fontId="12" fillId="0" borderId="0" xfId="0" applyFont="1"/>
    <xf numFmtId="0" fontId="57" fillId="0" borderId="1" xfId="0" applyFont="1" applyBorder="1" applyAlignment="1" applyProtection="1">
      <alignment horizontal="left" vertical="top" wrapText="1"/>
      <protection locked="0"/>
    </xf>
    <xf numFmtId="0" fontId="12" fillId="0" borderId="5" xfId="0" applyFont="1" applyBorder="1" applyAlignment="1" applyProtection="1">
      <alignment horizontal="left" vertical="top" wrapText="1"/>
      <protection locked="0"/>
    </xf>
    <xf numFmtId="1" fontId="12" fillId="0" borderId="1" xfId="0" applyNumberFormat="1" applyFont="1" applyBorder="1" applyAlignment="1" applyProtection="1">
      <alignment horizontal="center" vertical="top" wrapText="1"/>
      <protection locked="0"/>
    </xf>
    <xf numFmtId="0" fontId="12" fillId="0" borderId="67" xfId="0" applyFont="1" applyBorder="1" applyAlignment="1" applyProtection="1">
      <alignment vertical="center" wrapText="1"/>
      <protection locked="0"/>
    </xf>
    <xf numFmtId="0" fontId="12" fillId="0" borderId="67" xfId="0" applyFont="1" applyBorder="1" applyAlignment="1" applyProtection="1">
      <alignment vertical="top" wrapText="1"/>
      <protection locked="0"/>
    </xf>
    <xf numFmtId="0" fontId="12" fillId="0" borderId="7" xfId="0" applyFont="1" applyBorder="1" applyAlignment="1" applyProtection="1">
      <alignment horizontal="left" vertical="top" wrapText="1"/>
      <protection locked="0"/>
    </xf>
    <xf numFmtId="1" fontId="12" fillId="0" borderId="5" xfId="0" applyNumberFormat="1" applyFont="1" applyBorder="1" applyAlignment="1" applyProtection="1">
      <alignment horizontal="center" vertical="top" wrapText="1"/>
      <protection locked="0"/>
    </xf>
    <xf numFmtId="0" fontId="12" fillId="0" borderId="11" xfId="0" applyFont="1" applyBorder="1" applyAlignment="1" applyProtection="1">
      <alignment horizontal="left" vertical="top" wrapText="1"/>
      <protection locked="0"/>
    </xf>
    <xf numFmtId="0" fontId="12" fillId="0" borderId="0" xfId="0" applyFont="1" applyAlignment="1" applyProtection="1">
      <alignment vertical="top" wrapText="1"/>
      <protection locked="0"/>
    </xf>
    <xf numFmtId="0" fontId="10" fillId="0" borderId="0" xfId="0" applyFont="1" applyAlignment="1" applyProtection="1">
      <alignment vertical="top" wrapText="1"/>
      <protection locked="0"/>
    </xf>
    <xf numFmtId="0" fontId="12" fillId="0" borderId="2" xfId="0" applyFont="1" applyBorder="1" applyAlignment="1" applyProtection="1">
      <alignment horizontal="left" vertical="top" wrapText="1"/>
      <protection locked="0"/>
    </xf>
    <xf numFmtId="0" fontId="12" fillId="0" borderId="33" xfId="0" applyFont="1" applyBorder="1" applyAlignment="1" applyProtection="1">
      <alignment horizontal="left" vertical="top" wrapText="1"/>
      <protection locked="0"/>
    </xf>
    <xf numFmtId="1" fontId="12" fillId="0" borderId="2" xfId="0" applyNumberFormat="1" applyFont="1" applyBorder="1" applyAlignment="1" applyProtection="1">
      <alignment horizontal="center" vertical="top" wrapText="1"/>
      <protection locked="0"/>
    </xf>
    <xf numFmtId="0" fontId="12" fillId="0" borderId="32" xfId="0" applyFont="1" applyBorder="1" applyAlignment="1" applyProtection="1">
      <alignment vertical="top" wrapText="1"/>
      <protection locked="0"/>
    </xf>
    <xf numFmtId="0" fontId="10" fillId="0" borderId="0" xfId="0" applyFont="1" applyAlignment="1" applyProtection="1">
      <alignment wrapText="1"/>
      <protection locked="0"/>
    </xf>
    <xf numFmtId="0" fontId="10" fillId="0" borderId="32" xfId="0" applyFont="1" applyBorder="1" applyAlignment="1">
      <alignment vertical="top" wrapText="1"/>
    </xf>
    <xf numFmtId="0" fontId="12" fillId="0" borderId="1" xfId="0" applyFont="1" applyBorder="1" applyAlignment="1" applyProtection="1">
      <alignment horizontal="left" vertical="top"/>
      <protection locked="0"/>
    </xf>
    <xf numFmtId="0" fontId="10" fillId="0" borderId="47" xfId="0" applyFont="1" applyBorder="1" applyAlignment="1" applyProtection="1">
      <alignment vertical="top" wrapText="1"/>
      <protection locked="0"/>
    </xf>
    <xf numFmtId="3" fontId="12" fillId="0" borderId="1" xfId="0" applyNumberFormat="1" applyFont="1" applyBorder="1" applyAlignment="1" applyProtection="1">
      <alignment horizontal="center" vertical="top" wrapText="1"/>
      <protection locked="0"/>
    </xf>
    <xf numFmtId="0" fontId="10" fillId="0" borderId="1" xfId="0" applyFont="1" applyFill="1" applyBorder="1" applyAlignment="1" applyProtection="1">
      <alignment horizontal="left" vertical="top" wrapText="1"/>
      <protection locked="0"/>
    </xf>
    <xf numFmtId="0" fontId="8" fillId="0" borderId="1" xfId="1" applyFill="1" applyBorder="1" applyAlignment="1" applyProtection="1">
      <alignment horizontal="left" vertical="top" wrapText="1"/>
      <protection locked="0"/>
    </xf>
    <xf numFmtId="0" fontId="12" fillId="0" borderId="0" xfId="0" applyFont="1" applyAlignment="1">
      <alignment horizontal="justify" vertical="top"/>
    </xf>
    <xf numFmtId="0" fontId="7" fillId="22" borderId="1" xfId="0" applyFont="1" applyFill="1" applyBorder="1" applyAlignment="1" applyProtection="1">
      <alignment horizontal="center" vertical="center" wrapText="1"/>
      <protection locked="0" hidden="1"/>
    </xf>
    <xf numFmtId="0" fontId="9" fillId="19" borderId="1" xfId="0" applyFont="1" applyFill="1" applyBorder="1" applyAlignment="1" applyProtection="1">
      <alignment horizontal="center" vertical="center"/>
      <protection locked="0" hidden="1"/>
    </xf>
    <xf numFmtId="1" fontId="12" fillId="19" borderId="1" xfId="0" applyNumberFormat="1" applyFont="1" applyFill="1" applyBorder="1" applyAlignment="1" applyProtection="1">
      <alignment horizontal="center" vertical="center"/>
      <protection locked="0" hidden="1"/>
    </xf>
    <xf numFmtId="0" fontId="12" fillId="19" borderId="1" xfId="0" applyFont="1" applyFill="1" applyBorder="1" applyAlignment="1" applyProtection="1">
      <alignment horizontal="center" vertical="center"/>
      <protection locked="0" hidden="1"/>
    </xf>
    <xf numFmtId="0" fontId="9" fillId="0" borderId="1" xfId="0" applyFont="1" applyFill="1" applyBorder="1" applyAlignment="1" applyProtection="1">
      <alignment horizontal="center" vertical="top" wrapText="1"/>
      <protection locked="0"/>
    </xf>
    <xf numFmtId="0" fontId="57" fillId="0" borderId="1" xfId="0" applyFont="1" applyFill="1" applyBorder="1" applyAlignment="1" applyProtection="1">
      <alignment vertical="top" wrapText="1"/>
      <protection locked="0"/>
    </xf>
    <xf numFmtId="0" fontId="57" fillId="0" borderId="1" xfId="0" applyFont="1" applyBorder="1" applyAlignment="1" applyProtection="1">
      <alignment vertical="top" wrapText="1"/>
      <protection locked="0"/>
    </xf>
    <xf numFmtId="1" fontId="57" fillId="0" borderId="1" xfId="0" applyNumberFormat="1" applyFont="1" applyBorder="1" applyAlignment="1" applyProtection="1">
      <alignment horizontal="center" vertical="top" wrapText="1"/>
      <protection locked="0"/>
    </xf>
    <xf numFmtId="0" fontId="60" fillId="0" borderId="1" xfId="1" applyFont="1" applyFill="1" applyBorder="1" applyAlignment="1" applyProtection="1">
      <alignment horizontal="left" vertical="top" wrapText="1"/>
      <protection locked="0"/>
    </xf>
    <xf numFmtId="0" fontId="6" fillId="0" borderId="1" xfId="0" applyFont="1" applyBorder="1" applyAlignment="1">
      <alignment horizontal="center" vertical="top"/>
    </xf>
    <xf numFmtId="0" fontId="10" fillId="0" borderId="1" xfId="0" applyFont="1" applyBorder="1" applyAlignment="1">
      <alignment wrapText="1"/>
    </xf>
    <xf numFmtId="0" fontId="26" fillId="14" borderId="0" xfId="0" applyFont="1" applyFill="1" applyAlignment="1">
      <alignment horizontal="center" wrapText="1"/>
    </xf>
    <xf numFmtId="0" fontId="40" fillId="0" borderId="0" xfId="1" applyFont="1" applyAlignment="1">
      <alignment horizontal="left" vertical="top" wrapText="1"/>
    </xf>
    <xf numFmtId="0" fontId="12" fillId="19" borderId="5" xfId="0" applyFont="1" applyFill="1" applyBorder="1" applyAlignment="1" applyProtection="1">
      <alignment horizontal="left" vertical="top" wrapText="1"/>
      <protection hidden="1"/>
    </xf>
    <xf numFmtId="0" fontId="12" fillId="19" borderId="7" xfId="0" applyFont="1" applyFill="1" applyBorder="1" applyAlignment="1" applyProtection="1">
      <alignment horizontal="left" vertical="top" wrapText="1"/>
      <protection hidden="1"/>
    </xf>
    <xf numFmtId="0" fontId="7" fillId="19" borderId="5" xfId="0" applyFont="1" applyFill="1" applyBorder="1" applyAlignment="1" applyProtection="1">
      <alignment horizontal="center" vertical="top" wrapText="1"/>
      <protection hidden="1"/>
    </xf>
    <xf numFmtId="0" fontId="7" fillId="19" borderId="7" xfId="0" applyFont="1" applyFill="1" applyBorder="1" applyAlignment="1" applyProtection="1">
      <alignment horizontal="center" vertical="top" wrapText="1"/>
      <protection hidden="1"/>
    </xf>
    <xf numFmtId="0" fontId="10" fillId="19" borderId="5" xfId="0" applyFont="1" applyFill="1" applyBorder="1" applyAlignment="1">
      <alignment horizontal="left" vertical="top" wrapText="1"/>
    </xf>
    <xf numFmtId="0" fontId="10" fillId="19" borderId="7" xfId="0" applyFont="1" applyFill="1" applyBorder="1" applyAlignment="1">
      <alignment horizontal="left" vertical="top" wrapText="1"/>
    </xf>
    <xf numFmtId="0" fontId="10" fillId="0" borderId="1" xfId="0" applyFont="1" applyFill="1" applyBorder="1" applyAlignment="1" applyProtection="1">
      <alignment horizontal="left" vertical="top" wrapText="1"/>
      <protection locked="0"/>
    </xf>
    <xf numFmtId="0" fontId="8" fillId="0" borderId="1" xfId="1" applyFill="1" applyBorder="1" applyAlignment="1" applyProtection="1">
      <alignment horizontal="left" vertical="top" wrapText="1"/>
      <protection locked="0"/>
    </xf>
    <xf numFmtId="0" fontId="35" fillId="10" borderId="0" xfId="1" applyFont="1" applyFill="1" applyAlignment="1" applyProtection="1">
      <alignment horizontal="left" vertical="center"/>
      <protection hidden="1"/>
    </xf>
    <xf numFmtId="0" fontId="9" fillId="0" borderId="0" xfId="0" applyFont="1" applyFill="1" applyAlignment="1" applyProtection="1">
      <alignment horizontal="left" vertical="top" wrapText="1"/>
      <protection hidden="1"/>
    </xf>
    <xf numFmtId="0" fontId="22" fillId="0" borderId="0" xfId="0" applyFont="1" applyFill="1" applyAlignment="1" applyProtection="1">
      <alignment horizontal="left" vertical="top" wrapText="1"/>
      <protection hidden="1"/>
    </xf>
    <xf numFmtId="0" fontId="40" fillId="4" borderId="0" xfId="1" applyFont="1" applyFill="1" applyAlignment="1" applyProtection="1">
      <alignment horizontal="left"/>
      <protection hidden="1"/>
    </xf>
    <xf numFmtId="0" fontId="3" fillId="19" borderId="1" xfId="0" applyFont="1" applyFill="1" applyBorder="1" applyAlignment="1" applyProtection="1">
      <alignment horizontal="center" vertical="top" wrapText="1"/>
      <protection hidden="1"/>
    </xf>
    <xf numFmtId="0" fontId="3" fillId="19" borderId="2" xfId="0" applyFont="1" applyFill="1" applyBorder="1" applyAlignment="1">
      <alignment horizontal="center" vertical="top" wrapText="1"/>
    </xf>
    <xf numFmtId="0" fontId="3" fillId="19" borderId="11" xfId="0" applyFont="1" applyFill="1" applyBorder="1" applyAlignment="1">
      <alignment horizontal="center" vertical="top" wrapText="1"/>
    </xf>
    <xf numFmtId="0" fontId="22" fillId="0" borderId="0" xfId="0" applyFont="1" applyFill="1" applyAlignment="1" applyProtection="1">
      <alignment horizontal="center" vertical="top" wrapText="1"/>
      <protection hidden="1"/>
    </xf>
    <xf numFmtId="0" fontId="9" fillId="0" borderId="34" xfId="0" applyFont="1" applyFill="1" applyBorder="1" applyAlignment="1" applyProtection="1">
      <alignment horizontal="left" vertical="center"/>
      <protection hidden="1"/>
    </xf>
    <xf numFmtId="0" fontId="14" fillId="0" borderId="0" xfId="0" applyFont="1" applyFill="1" applyAlignment="1" applyProtection="1">
      <alignment horizontal="left" vertical="center"/>
      <protection hidden="1"/>
    </xf>
    <xf numFmtId="49" fontId="10" fillId="0" borderId="0" xfId="0" applyNumberFormat="1" applyFont="1" applyFill="1" applyBorder="1" applyAlignment="1" applyProtection="1">
      <alignment horizontal="left" vertical="center" wrapText="1"/>
      <protection hidden="1"/>
    </xf>
    <xf numFmtId="49" fontId="10" fillId="0" borderId="0" xfId="0" applyNumberFormat="1" applyFont="1" applyFill="1" applyBorder="1" applyAlignment="1" applyProtection="1">
      <alignment vertical="center" wrapText="1"/>
      <protection hidden="1"/>
    </xf>
    <xf numFmtId="0" fontId="14" fillId="0" borderId="0" xfId="0" applyFont="1" applyFill="1" applyAlignment="1" applyProtection="1">
      <alignment horizontal="left"/>
      <protection hidden="1"/>
    </xf>
    <xf numFmtId="0" fontId="9" fillId="19" borderId="1" xfId="0" applyFont="1" applyFill="1" applyBorder="1" applyAlignment="1" applyProtection="1">
      <alignment horizontal="center" vertical="center"/>
      <protection hidden="1"/>
    </xf>
    <xf numFmtId="0" fontId="21" fillId="0" borderId="0" xfId="0" applyFont="1" applyFill="1" applyAlignment="1">
      <alignment horizontal="center" vertical="center"/>
    </xf>
    <xf numFmtId="0" fontId="22" fillId="0" borderId="0" xfId="0" applyFont="1" applyFill="1" applyAlignment="1">
      <alignment horizontal="left" vertical="top" wrapText="1"/>
    </xf>
    <xf numFmtId="0" fontId="35" fillId="10" borderId="0" xfId="1" applyFont="1" applyFill="1" applyAlignment="1">
      <alignment horizontal="left" vertical="center"/>
    </xf>
    <xf numFmtId="0" fontId="9" fillId="19" borderId="5" xfId="0" applyFont="1" applyFill="1" applyBorder="1" applyAlignment="1" applyProtection="1">
      <alignment horizontal="center" vertical="top" wrapText="1"/>
      <protection hidden="1"/>
    </xf>
    <xf numFmtId="0" fontId="9" fillId="19" borderId="6" xfId="0" applyFont="1" applyFill="1" applyBorder="1" applyAlignment="1" applyProtection="1">
      <alignment horizontal="center" vertical="top" wrapText="1"/>
      <protection hidden="1"/>
    </xf>
    <xf numFmtId="0" fontId="9" fillId="19" borderId="7" xfId="0" applyFont="1" applyFill="1" applyBorder="1" applyAlignment="1" applyProtection="1">
      <alignment horizontal="center" vertical="top" wrapText="1"/>
      <protection hidden="1"/>
    </xf>
    <xf numFmtId="0" fontId="7" fillId="19" borderId="2" xfId="0" applyFont="1" applyFill="1" applyBorder="1" applyAlignment="1" applyProtection="1">
      <alignment horizontal="center" vertical="top" textRotation="90" wrapText="1"/>
      <protection hidden="1"/>
    </xf>
    <xf numFmtId="0" fontId="7" fillId="19" borderId="11" xfId="0" applyFont="1" applyFill="1" applyBorder="1" applyAlignment="1" applyProtection="1">
      <alignment horizontal="center" vertical="top" textRotation="90" wrapText="1"/>
      <protection hidden="1"/>
    </xf>
    <xf numFmtId="0" fontId="4" fillId="0" borderId="0" xfId="0" applyFont="1" applyFill="1" applyAlignment="1" applyProtection="1">
      <protection hidden="1"/>
    </xf>
    <xf numFmtId="0" fontId="7" fillId="19" borderId="2" xfId="0" applyFont="1" applyFill="1" applyBorder="1" applyAlignment="1" applyProtection="1">
      <alignment horizontal="center" vertical="top" wrapText="1"/>
      <protection hidden="1"/>
    </xf>
    <xf numFmtId="0" fontId="7" fillId="19" borderId="11" xfId="0" applyFont="1" applyFill="1" applyBorder="1" applyAlignment="1" applyProtection="1">
      <alignment horizontal="center" vertical="top" wrapText="1"/>
      <protection hidden="1"/>
    </xf>
    <xf numFmtId="0" fontId="9" fillId="19" borderId="1" xfId="0" applyFont="1" applyFill="1" applyBorder="1" applyAlignment="1">
      <alignment horizontal="center" vertical="top"/>
    </xf>
    <xf numFmtId="0" fontId="9" fillId="19" borderId="5" xfId="0" applyFont="1" applyFill="1" applyBorder="1" applyAlignment="1">
      <alignment horizontal="center" vertical="top" wrapText="1"/>
    </xf>
    <xf numFmtId="0" fontId="9" fillId="19" borderId="6" xfId="0" applyFont="1" applyFill="1" applyBorder="1" applyAlignment="1">
      <alignment horizontal="center" vertical="top" wrapText="1"/>
    </xf>
    <xf numFmtId="0" fontId="9" fillId="19" borderId="7" xfId="0" applyFont="1" applyFill="1" applyBorder="1" applyAlignment="1">
      <alignment horizontal="center" vertical="top" wrapText="1"/>
    </xf>
    <xf numFmtId="0" fontId="4" fillId="0" borderId="0" xfId="0" applyFont="1" applyFill="1" applyAlignment="1" applyProtection="1">
      <alignment wrapText="1"/>
      <protection hidden="1"/>
    </xf>
    <xf numFmtId="0" fontId="7" fillId="19" borderId="1" xfId="0" applyFont="1" applyFill="1" applyBorder="1" applyAlignment="1" applyProtection="1">
      <alignment horizontal="center" vertical="top" wrapText="1"/>
      <protection hidden="1"/>
    </xf>
    <xf numFmtId="0" fontId="7" fillId="19" borderId="6" xfId="0" applyFont="1" applyFill="1" applyBorder="1" applyAlignment="1" applyProtection="1">
      <alignment horizontal="right" vertical="center" wrapText="1"/>
      <protection hidden="1"/>
    </xf>
    <xf numFmtId="0" fontId="25" fillId="0" borderId="0" xfId="0" applyFont="1" applyFill="1" applyAlignment="1" applyProtection="1">
      <alignment horizontal="right" vertical="center"/>
      <protection hidden="1"/>
    </xf>
    <xf numFmtId="0" fontId="7" fillId="0" borderId="5" xfId="0" applyFont="1" applyFill="1" applyBorder="1" applyAlignment="1" applyProtection="1">
      <alignment horizontal="center" vertical="top" wrapText="1"/>
      <protection hidden="1"/>
    </xf>
    <xf numFmtId="0" fontId="7" fillId="0" borderId="6" xfId="0" applyFont="1" applyFill="1" applyBorder="1" applyAlignment="1" applyProtection="1">
      <alignment horizontal="center" vertical="top" wrapText="1"/>
      <protection hidden="1"/>
    </xf>
    <xf numFmtId="0" fontId="7" fillId="0" borderId="7" xfId="0" applyFont="1" applyFill="1" applyBorder="1" applyAlignment="1" applyProtection="1">
      <alignment horizontal="center" vertical="top" wrapText="1"/>
      <protection hidden="1"/>
    </xf>
    <xf numFmtId="0" fontId="40" fillId="19" borderId="0" xfId="1" applyFont="1" applyFill="1" applyAlignment="1" applyProtection="1">
      <alignment horizontal="left" vertical="center"/>
      <protection hidden="1"/>
    </xf>
    <xf numFmtId="0" fontId="2" fillId="0" borderId="0" xfId="0" applyFont="1" applyFill="1" applyBorder="1" applyAlignment="1">
      <alignment horizontal="center" vertical="center" wrapText="1"/>
    </xf>
    <xf numFmtId="0" fontId="12" fillId="19" borderId="15" xfId="0" applyFont="1" applyFill="1" applyBorder="1" applyAlignment="1" applyProtection="1">
      <alignment horizontal="left" vertical="center" wrapText="1"/>
      <protection hidden="1"/>
    </xf>
    <xf numFmtId="0" fontId="12" fillId="19" borderId="5" xfId="0" applyFont="1" applyFill="1" applyBorder="1" applyAlignment="1" applyProtection="1">
      <alignment horizontal="left" vertical="center" wrapText="1"/>
      <protection hidden="1"/>
    </xf>
    <xf numFmtId="0" fontId="17" fillId="0" borderId="0" xfId="0" applyFont="1" applyFill="1" applyAlignment="1" applyProtection="1">
      <alignment horizontal="left"/>
      <protection hidden="1"/>
    </xf>
    <xf numFmtId="0" fontId="17" fillId="0" borderId="0" xfId="0" applyFont="1" applyFill="1" applyAlignment="1" applyProtection="1">
      <protection hidden="1"/>
    </xf>
    <xf numFmtId="0" fontId="7" fillId="19" borderId="1" xfId="0" applyFont="1" applyFill="1" applyBorder="1" applyAlignment="1" applyProtection="1">
      <alignment horizontal="center" vertical="center" wrapText="1"/>
      <protection hidden="1"/>
    </xf>
    <xf numFmtId="0" fontId="12" fillId="19" borderId="16" xfId="0" applyFont="1" applyFill="1" applyBorder="1" applyAlignment="1" applyProtection="1">
      <alignment horizontal="left" vertical="center" wrapText="1"/>
      <protection hidden="1"/>
    </xf>
    <xf numFmtId="0" fontId="14" fillId="0" borderId="0" xfId="0" applyFont="1" applyFill="1" applyAlignment="1" applyProtection="1">
      <alignment horizontal="left" wrapText="1"/>
      <protection hidden="1"/>
    </xf>
    <xf numFmtId="0" fontId="14" fillId="0" borderId="0" xfId="0" applyFont="1" applyFill="1" applyAlignment="1" applyProtection="1">
      <alignment horizontal="left" vertical="top"/>
      <protection hidden="1"/>
    </xf>
    <xf numFmtId="0" fontId="12" fillId="19" borderId="1" xfId="0" applyFont="1" applyFill="1" applyBorder="1" applyAlignment="1" applyProtection="1">
      <alignment horizontal="left" vertical="top"/>
      <protection hidden="1"/>
    </xf>
    <xf numFmtId="0" fontId="10" fillId="22" borderId="1" xfId="0" applyFont="1" applyFill="1" applyBorder="1" applyAlignment="1" applyProtection="1">
      <alignment horizontal="left" vertical="top" wrapText="1"/>
      <protection hidden="1"/>
    </xf>
    <xf numFmtId="0" fontId="9" fillId="19" borderId="33" xfId="0" applyFont="1" applyFill="1" applyBorder="1" applyAlignment="1" applyProtection="1">
      <alignment horizontal="center" vertical="top"/>
      <protection hidden="1"/>
    </xf>
    <xf numFmtId="0" fontId="9" fillId="19" borderId="34" xfId="0" applyFont="1" applyFill="1" applyBorder="1" applyAlignment="1" applyProtection="1">
      <alignment horizontal="center" vertical="top"/>
      <protection hidden="1"/>
    </xf>
    <xf numFmtId="0" fontId="9" fillId="19" borderId="35" xfId="0" applyFont="1" applyFill="1" applyBorder="1" applyAlignment="1" applyProtection="1">
      <alignment horizontal="center" vertical="top"/>
      <protection hidden="1"/>
    </xf>
    <xf numFmtId="0" fontId="9" fillId="19" borderId="1" xfId="0" applyFont="1" applyFill="1" applyBorder="1" applyAlignment="1" applyProtection="1">
      <alignment horizontal="right" vertical="center"/>
      <protection hidden="1"/>
    </xf>
    <xf numFmtId="0" fontId="14" fillId="0" borderId="0" xfId="0" applyFont="1" applyFill="1" applyAlignment="1" applyProtection="1">
      <alignment horizontal="left" vertical="top" wrapText="1"/>
      <protection hidden="1"/>
    </xf>
    <xf numFmtId="0" fontId="12" fillId="19" borderId="11" xfId="0" applyFont="1" applyFill="1" applyBorder="1" applyAlignment="1" applyProtection="1">
      <alignment horizontal="left" vertical="top"/>
      <protection hidden="1"/>
    </xf>
    <xf numFmtId="0" fontId="7" fillId="19" borderId="33" xfId="0" applyFont="1" applyFill="1" applyBorder="1" applyAlignment="1" applyProtection="1">
      <alignment horizontal="center" vertical="top" wrapText="1"/>
      <protection hidden="1"/>
    </xf>
    <xf numFmtId="0" fontId="7" fillId="19" borderId="35" xfId="0" applyFont="1" applyFill="1" applyBorder="1" applyAlignment="1" applyProtection="1">
      <alignment horizontal="center" vertical="top" wrapText="1"/>
      <protection hidden="1"/>
    </xf>
    <xf numFmtId="0" fontId="7" fillId="19" borderId="7" xfId="0" applyFont="1" applyFill="1" applyBorder="1" applyAlignment="1" applyProtection="1">
      <alignment horizontal="center" vertical="center" wrapText="1"/>
      <protection hidden="1"/>
    </xf>
    <xf numFmtId="0" fontId="10" fillId="22" borderId="11" xfId="0" applyFont="1" applyFill="1" applyBorder="1" applyAlignment="1" applyProtection="1">
      <alignment horizontal="left" vertical="top" wrapText="1"/>
      <protection hidden="1"/>
    </xf>
    <xf numFmtId="0" fontId="12" fillId="19" borderId="1" xfId="0" applyFont="1" applyFill="1" applyBorder="1" applyAlignment="1" applyProtection="1">
      <alignment horizontal="center" vertical="top"/>
      <protection hidden="1"/>
    </xf>
    <xf numFmtId="0" fontId="12" fillId="19" borderId="16" xfId="0" applyFont="1" applyFill="1" applyBorder="1" applyAlignment="1" applyProtection="1">
      <alignment horizontal="center" vertical="top"/>
      <protection hidden="1"/>
    </xf>
    <xf numFmtId="0" fontId="12" fillId="19" borderId="5" xfId="0" applyFont="1" applyFill="1" applyBorder="1" applyAlignment="1" applyProtection="1">
      <alignment horizontal="center" vertical="center" textRotation="90" wrapText="1"/>
      <protection hidden="1"/>
    </xf>
    <xf numFmtId="0" fontId="12" fillId="19" borderId="16" xfId="0" applyFont="1" applyFill="1" applyBorder="1" applyAlignment="1" applyProtection="1">
      <alignment horizontal="center" vertical="center" textRotation="90" wrapText="1"/>
      <protection hidden="1"/>
    </xf>
    <xf numFmtId="0" fontId="9" fillId="19" borderId="12" xfId="0" applyFont="1" applyFill="1" applyBorder="1" applyAlignment="1" applyProtection="1">
      <alignment horizontal="center" vertical="center" textRotation="90" wrapText="1"/>
      <protection hidden="1"/>
    </xf>
    <xf numFmtId="0" fontId="9" fillId="19" borderId="32" xfId="0" applyFont="1" applyFill="1" applyBorder="1" applyAlignment="1" applyProtection="1">
      <alignment horizontal="center" vertical="center" textRotation="90" wrapText="1"/>
      <protection hidden="1"/>
    </xf>
    <xf numFmtId="0" fontId="9" fillId="19" borderId="15" xfId="0" applyFont="1" applyFill="1" applyBorder="1" applyAlignment="1" applyProtection="1">
      <alignment horizontal="center" vertical="center" textRotation="90" wrapText="1"/>
      <protection hidden="1"/>
    </xf>
    <xf numFmtId="0" fontId="9" fillId="19" borderId="5" xfId="0" applyFont="1" applyFill="1" applyBorder="1" applyAlignment="1" applyProtection="1">
      <alignment horizontal="center" vertical="center" textRotation="90" wrapText="1"/>
      <protection hidden="1"/>
    </xf>
    <xf numFmtId="0" fontId="12" fillId="19" borderId="15" xfId="0" applyFont="1" applyFill="1" applyBorder="1" applyAlignment="1" applyProtection="1">
      <alignment horizontal="center" vertical="center" wrapText="1"/>
      <protection hidden="1"/>
    </xf>
    <xf numFmtId="0" fontId="12" fillId="19" borderId="1" xfId="0" applyFont="1" applyFill="1" applyBorder="1" applyAlignment="1" applyProtection="1">
      <alignment horizontal="center" vertical="center" wrapText="1"/>
      <protection hidden="1"/>
    </xf>
    <xf numFmtId="0" fontId="12" fillId="19" borderId="15" xfId="0" applyFont="1" applyFill="1" applyBorder="1" applyAlignment="1" applyProtection="1">
      <alignment horizontal="center" vertical="center" textRotation="90" wrapText="1"/>
      <protection hidden="1"/>
    </xf>
    <xf numFmtId="0" fontId="12" fillId="19" borderId="1" xfId="0" applyFont="1" applyFill="1" applyBorder="1" applyAlignment="1" applyProtection="1">
      <alignment horizontal="center" vertical="center" textRotation="90" wrapText="1"/>
      <protection hidden="1"/>
    </xf>
    <xf numFmtId="0" fontId="9" fillId="19" borderId="12" xfId="0" applyFont="1" applyFill="1" applyBorder="1" applyAlignment="1" applyProtection="1">
      <alignment horizontal="center" vertical="top"/>
      <protection hidden="1"/>
    </xf>
    <xf numFmtId="0" fontId="9" fillId="19" borderId="13" xfId="0" applyFont="1" applyFill="1" applyBorder="1" applyAlignment="1" applyProtection="1">
      <alignment horizontal="center" vertical="top"/>
      <protection hidden="1"/>
    </xf>
    <xf numFmtId="0" fontId="9" fillId="19" borderId="14" xfId="0" applyFont="1" applyFill="1" applyBorder="1" applyAlignment="1" applyProtection="1">
      <alignment horizontal="center" vertical="top"/>
      <protection hidden="1"/>
    </xf>
    <xf numFmtId="0" fontId="9" fillId="19" borderId="14" xfId="0" applyFont="1" applyFill="1" applyBorder="1" applyAlignment="1" applyProtection="1">
      <alignment horizontal="center" vertical="center" textRotation="90" wrapText="1"/>
      <protection hidden="1"/>
    </xf>
    <xf numFmtId="0" fontId="9" fillId="19" borderId="16" xfId="0" applyFont="1" applyFill="1" applyBorder="1" applyAlignment="1" applyProtection="1">
      <alignment horizontal="center" vertical="center" textRotation="90" wrapText="1"/>
      <protection hidden="1"/>
    </xf>
    <xf numFmtId="0" fontId="9" fillId="19" borderId="12" xfId="0" applyFont="1" applyFill="1" applyBorder="1" applyAlignment="1" applyProtection="1">
      <alignment horizontal="center" vertical="center" wrapText="1"/>
      <protection hidden="1"/>
    </xf>
    <xf numFmtId="0" fontId="9" fillId="19" borderId="13" xfId="0" applyFont="1" applyFill="1" applyBorder="1" applyAlignment="1" applyProtection="1">
      <alignment horizontal="center" vertical="center" wrapText="1"/>
      <protection hidden="1"/>
    </xf>
    <xf numFmtId="0" fontId="9" fillId="19" borderId="14" xfId="0" applyFont="1" applyFill="1" applyBorder="1" applyAlignment="1" applyProtection="1">
      <alignment horizontal="center" vertical="center" wrapText="1"/>
      <protection hidden="1"/>
    </xf>
    <xf numFmtId="0" fontId="9" fillId="19" borderId="17" xfId="0" applyFont="1" applyFill="1" applyBorder="1" applyAlignment="1" applyProtection="1">
      <alignment horizontal="right" vertical="center" wrapText="1"/>
      <protection hidden="1"/>
    </xf>
    <xf numFmtId="0" fontId="9" fillId="19" borderId="19" xfId="0" applyFont="1" applyFill="1" applyBorder="1" applyAlignment="1" applyProtection="1">
      <alignment horizontal="right" vertical="center" wrapText="1"/>
      <protection hidden="1"/>
    </xf>
    <xf numFmtId="0" fontId="3" fillId="19" borderId="61" xfId="0" applyFont="1" applyFill="1" applyBorder="1" applyAlignment="1" applyProtection="1">
      <alignment horizontal="center" vertical="center" textRotation="90"/>
      <protection hidden="1"/>
    </xf>
    <xf numFmtId="0" fontId="3" fillId="19" borderId="56" xfId="0" applyFont="1" applyFill="1" applyBorder="1" applyAlignment="1" applyProtection="1">
      <alignment horizontal="center" vertical="center" textRotation="90"/>
      <protection hidden="1"/>
    </xf>
    <xf numFmtId="0" fontId="9" fillId="19" borderId="15" xfId="0" applyFont="1" applyFill="1" applyBorder="1" applyAlignment="1" applyProtection="1">
      <alignment horizontal="center" vertical="top"/>
      <protection hidden="1"/>
    </xf>
    <xf numFmtId="0" fontId="9" fillId="19" borderId="1" xfId="0" applyFont="1" applyFill="1" applyBorder="1" applyAlignment="1" applyProtection="1">
      <alignment horizontal="center" vertical="top"/>
      <protection hidden="1"/>
    </xf>
    <xf numFmtId="0" fontId="9" fillId="19" borderId="16" xfId="0" applyFont="1" applyFill="1" applyBorder="1" applyAlignment="1" applyProtection="1">
      <alignment horizontal="center" vertical="top"/>
      <protection hidden="1"/>
    </xf>
    <xf numFmtId="0" fontId="12" fillId="19" borderId="15" xfId="0" applyFont="1" applyFill="1" applyBorder="1" applyAlignment="1" applyProtection="1">
      <alignment horizontal="center" vertical="center"/>
      <protection hidden="1"/>
    </xf>
    <xf numFmtId="0" fontId="12" fillId="19" borderId="1" xfId="0" applyFont="1" applyFill="1" applyBorder="1" applyAlignment="1" applyProtection="1">
      <alignment horizontal="center" vertical="center"/>
      <protection hidden="1"/>
    </xf>
    <xf numFmtId="0" fontId="12" fillId="19" borderId="16" xfId="0" applyFont="1" applyFill="1" applyBorder="1" applyAlignment="1" applyProtection="1">
      <alignment horizontal="center" vertical="center"/>
      <protection hidden="1"/>
    </xf>
    <xf numFmtId="0" fontId="3" fillId="19" borderId="1" xfId="0" applyFont="1" applyFill="1" applyBorder="1" applyAlignment="1" applyProtection="1">
      <alignment horizontal="center" vertical="top"/>
      <protection hidden="1"/>
    </xf>
    <xf numFmtId="0" fontId="10" fillId="28" borderId="0" xfId="0" applyFont="1" applyFill="1" applyBorder="1" applyAlignment="1" applyProtection="1">
      <alignment horizontal="left" vertical="top" wrapText="1"/>
      <protection hidden="1"/>
    </xf>
    <xf numFmtId="0" fontId="9" fillId="0" borderId="0" xfId="0" applyFont="1" applyFill="1" applyBorder="1" applyAlignment="1">
      <alignment horizontal="center" vertical="center"/>
    </xf>
    <xf numFmtId="0" fontId="7" fillId="0" borderId="0" xfId="0" applyFont="1" applyFill="1" applyBorder="1" applyAlignment="1" applyProtection="1">
      <alignment horizontal="center" vertical="center" wrapText="1"/>
      <protection hidden="1"/>
    </xf>
    <xf numFmtId="0" fontId="7" fillId="22" borderId="7" xfId="0" applyFont="1" applyFill="1" applyBorder="1" applyAlignment="1" applyProtection="1">
      <alignment horizontal="center" vertical="center" wrapText="1"/>
      <protection hidden="1"/>
    </xf>
    <xf numFmtId="0" fontId="7" fillId="22" borderId="1" xfId="0" applyFont="1" applyFill="1" applyBorder="1" applyAlignment="1" applyProtection="1">
      <alignment horizontal="center" vertical="center" wrapText="1"/>
      <protection hidden="1"/>
    </xf>
    <xf numFmtId="0" fontId="12" fillId="19" borderId="11" xfId="0" applyFont="1" applyFill="1" applyBorder="1" applyAlignment="1" applyProtection="1">
      <alignment horizontal="left" vertical="top" wrapText="1"/>
      <protection hidden="1"/>
    </xf>
    <xf numFmtId="0" fontId="12" fillId="19" borderId="1" xfId="0" applyFont="1" applyFill="1" applyBorder="1" applyAlignment="1" applyProtection="1">
      <alignment horizontal="left" vertical="top" wrapText="1"/>
      <protection hidden="1"/>
    </xf>
    <xf numFmtId="0" fontId="7" fillId="22" borderId="1" xfId="0" applyFont="1" applyFill="1" applyBorder="1" applyAlignment="1" applyProtection="1">
      <alignment horizontal="right" vertical="center" wrapText="1"/>
      <protection hidden="1"/>
    </xf>
    <xf numFmtId="0" fontId="9" fillId="19" borderId="22" xfId="0" applyFont="1" applyFill="1" applyBorder="1" applyAlignment="1" applyProtection="1">
      <alignment horizontal="center" vertical="top"/>
      <protection hidden="1"/>
    </xf>
    <xf numFmtId="0" fontId="3" fillId="19" borderId="20" xfId="0" applyFont="1" applyFill="1" applyBorder="1" applyAlignment="1" applyProtection="1">
      <alignment horizontal="center" vertical="center" wrapText="1"/>
      <protection hidden="1"/>
    </xf>
    <xf numFmtId="0" fontId="3" fillId="19" borderId="6" xfId="0" applyFont="1" applyFill="1" applyBorder="1" applyAlignment="1" applyProtection="1">
      <alignment horizontal="center" vertical="center" wrapText="1"/>
      <protection hidden="1"/>
    </xf>
    <xf numFmtId="0" fontId="9" fillId="19" borderId="32" xfId="0" applyFont="1" applyFill="1" applyBorder="1" applyAlignment="1" applyProtection="1">
      <alignment horizontal="center" vertical="top"/>
      <protection hidden="1"/>
    </xf>
    <xf numFmtId="0" fontId="9" fillId="19" borderId="7" xfId="0" applyFont="1" applyFill="1" applyBorder="1" applyAlignment="1" applyProtection="1">
      <alignment horizontal="center" vertical="top"/>
      <protection hidden="1"/>
    </xf>
    <xf numFmtId="0" fontId="9" fillId="19" borderId="5" xfId="0" applyFont="1" applyFill="1" applyBorder="1" applyAlignment="1" applyProtection="1">
      <alignment horizontal="center" vertical="top"/>
      <protection hidden="1"/>
    </xf>
    <xf numFmtId="0" fontId="9" fillId="19" borderId="21" xfId="0" applyFont="1" applyFill="1" applyBorder="1" applyAlignment="1" applyProtection="1">
      <alignment horizontal="right" vertical="center" wrapText="1"/>
      <protection hidden="1"/>
    </xf>
    <xf numFmtId="0" fontId="9" fillId="19" borderId="30" xfId="0" applyFont="1" applyFill="1" applyBorder="1" applyAlignment="1" applyProtection="1">
      <alignment horizontal="center" vertical="center" wrapText="1"/>
      <protection hidden="1"/>
    </xf>
    <xf numFmtId="0" fontId="9" fillId="19" borderId="31" xfId="0" applyFont="1" applyFill="1" applyBorder="1" applyAlignment="1" applyProtection="1">
      <alignment horizontal="center" vertical="center" wrapText="1"/>
      <protection hidden="1"/>
    </xf>
    <xf numFmtId="0" fontId="9" fillId="19" borderId="51" xfId="0" applyFont="1" applyFill="1" applyBorder="1" applyAlignment="1" applyProtection="1">
      <alignment horizontal="center" vertical="center" wrapText="1"/>
      <protection hidden="1"/>
    </xf>
    <xf numFmtId="0" fontId="12" fillId="19" borderId="7" xfId="0" applyFont="1" applyFill="1" applyBorder="1" applyAlignment="1" applyProtection="1">
      <alignment horizontal="center" vertical="top"/>
      <protection hidden="1"/>
    </xf>
    <xf numFmtId="0" fontId="9" fillId="19" borderId="32" xfId="0" applyFont="1" applyFill="1" applyBorder="1" applyAlignment="1" applyProtection="1">
      <alignment horizontal="center" vertical="center" wrapText="1"/>
      <protection hidden="1"/>
    </xf>
    <xf numFmtId="0" fontId="9" fillId="19" borderId="8" xfId="0" applyFont="1" applyFill="1" applyBorder="1" applyAlignment="1" applyProtection="1">
      <alignment horizontal="center" vertical="center" textRotation="90" wrapText="1"/>
      <protection hidden="1"/>
    </xf>
    <xf numFmtId="0" fontId="9" fillId="19" borderId="40" xfId="0" applyFont="1" applyFill="1" applyBorder="1" applyAlignment="1" applyProtection="1">
      <alignment horizontal="center" vertical="center" textRotation="90" wrapText="1"/>
      <protection hidden="1"/>
    </xf>
    <xf numFmtId="0" fontId="9" fillId="19" borderId="41" xfId="0" applyFont="1" applyFill="1" applyBorder="1" applyAlignment="1" applyProtection="1">
      <alignment horizontal="center" vertical="center" textRotation="90" wrapText="1"/>
      <protection hidden="1"/>
    </xf>
    <xf numFmtId="0" fontId="9" fillId="19" borderId="42" xfId="0" applyFont="1" applyFill="1" applyBorder="1" applyAlignment="1" applyProtection="1">
      <alignment horizontal="center" vertical="center" textRotation="90" wrapText="1"/>
      <protection hidden="1"/>
    </xf>
    <xf numFmtId="0" fontId="9" fillId="19" borderId="43" xfId="0" applyFont="1" applyFill="1" applyBorder="1" applyAlignment="1" applyProtection="1">
      <alignment horizontal="center" vertical="center" textRotation="90" wrapText="1"/>
      <protection hidden="1"/>
    </xf>
    <xf numFmtId="0" fontId="9" fillId="19" borderId="44" xfId="0" applyFont="1" applyFill="1" applyBorder="1" applyAlignment="1" applyProtection="1">
      <alignment horizontal="center" vertical="center" textRotation="90" wrapText="1"/>
      <protection hidden="1"/>
    </xf>
    <xf numFmtId="0" fontId="7" fillId="22" borderId="33" xfId="0" applyFont="1" applyFill="1" applyBorder="1" applyAlignment="1" applyProtection="1">
      <alignment horizontal="center" vertical="top" wrapText="1"/>
      <protection hidden="1"/>
    </xf>
    <xf numFmtId="0" fontId="7" fillId="22" borderId="35" xfId="0" applyFont="1" applyFill="1" applyBorder="1" applyAlignment="1" applyProtection="1">
      <alignment horizontal="center" vertical="top" wrapText="1"/>
      <protection hidden="1"/>
    </xf>
    <xf numFmtId="0" fontId="3" fillId="23" borderId="45" xfId="0" applyFont="1" applyFill="1" applyBorder="1" applyAlignment="1" applyProtection="1">
      <alignment horizontal="center" vertical="center" textRotation="90"/>
      <protection hidden="1"/>
    </xf>
    <xf numFmtId="0" fontId="3" fillId="23" borderId="46" xfId="0" applyFont="1" applyFill="1" applyBorder="1" applyAlignment="1" applyProtection="1">
      <alignment horizontal="center" vertical="center" textRotation="90"/>
      <protection hidden="1"/>
    </xf>
    <xf numFmtId="0" fontId="3" fillId="23" borderId="52" xfId="0" applyFont="1" applyFill="1" applyBorder="1" applyAlignment="1" applyProtection="1">
      <alignment horizontal="center" vertical="center" textRotation="90"/>
      <protection hidden="1"/>
    </xf>
    <xf numFmtId="0" fontId="3" fillId="23" borderId="40" xfId="0" applyFont="1" applyFill="1" applyBorder="1" applyAlignment="1" applyProtection="1">
      <alignment horizontal="center" vertical="center" textRotation="90"/>
      <protection hidden="1"/>
    </xf>
    <xf numFmtId="0" fontId="3" fillId="23" borderId="42" xfId="0" applyFont="1" applyFill="1" applyBorder="1" applyAlignment="1" applyProtection="1">
      <alignment horizontal="center" vertical="center" textRotation="90"/>
      <protection hidden="1"/>
    </xf>
    <xf numFmtId="0" fontId="3" fillId="23" borderId="44" xfId="0" applyFont="1" applyFill="1" applyBorder="1" applyAlignment="1" applyProtection="1">
      <alignment horizontal="center" vertical="center" textRotation="90"/>
      <protection hidden="1"/>
    </xf>
    <xf numFmtId="0" fontId="3" fillId="19" borderId="15" xfId="0" applyFont="1" applyFill="1" applyBorder="1" applyAlignment="1" applyProtection="1">
      <alignment horizontal="center" vertical="center" wrapText="1"/>
      <protection hidden="1"/>
    </xf>
    <xf numFmtId="0" fontId="3" fillId="19" borderId="16" xfId="0" applyFont="1" applyFill="1" applyBorder="1" applyAlignment="1" applyProtection="1">
      <alignment horizontal="center" vertical="center" wrapText="1"/>
      <protection hidden="1"/>
    </xf>
    <xf numFmtId="0" fontId="9" fillId="22" borderId="5" xfId="0" applyFont="1" applyFill="1" applyBorder="1" applyAlignment="1">
      <alignment horizontal="right" vertical="center"/>
    </xf>
    <xf numFmtId="0" fontId="9" fillId="22" borderId="6" xfId="0" applyFont="1" applyFill="1" applyBorder="1" applyAlignment="1">
      <alignment horizontal="right" vertical="center"/>
    </xf>
    <xf numFmtId="0" fontId="9" fillId="22" borderId="7" xfId="0" applyFont="1" applyFill="1" applyBorder="1" applyAlignment="1">
      <alignment horizontal="right" vertical="center"/>
    </xf>
    <xf numFmtId="0" fontId="9" fillId="22" borderId="1" xfId="0" applyFont="1" applyFill="1" applyBorder="1" applyAlignment="1">
      <alignment horizontal="center" vertical="top" wrapText="1"/>
    </xf>
    <xf numFmtId="0" fontId="9" fillId="22" borderId="1" xfId="0" applyFont="1" applyFill="1" applyBorder="1" applyAlignment="1" applyProtection="1">
      <alignment horizontal="center" vertical="top" wrapText="1"/>
      <protection hidden="1"/>
    </xf>
    <xf numFmtId="0" fontId="12" fillId="22" borderId="1" xfId="0" applyFont="1" applyFill="1" applyBorder="1" applyAlignment="1" applyProtection="1">
      <alignment horizontal="left" vertical="top" wrapText="1"/>
      <protection hidden="1"/>
    </xf>
    <xf numFmtId="0" fontId="9" fillId="22" borderId="5" xfId="0" applyFont="1" applyFill="1" applyBorder="1" applyAlignment="1" applyProtection="1">
      <alignment horizontal="center" vertical="top" wrapText="1"/>
      <protection hidden="1"/>
    </xf>
    <xf numFmtId="0" fontId="9" fillId="22" borderId="7" xfId="0" applyFont="1" applyFill="1" applyBorder="1" applyAlignment="1" applyProtection="1">
      <alignment horizontal="center" vertical="top" wrapText="1"/>
      <protection hidden="1"/>
    </xf>
    <xf numFmtId="0" fontId="3" fillId="12" borderId="5" xfId="0" applyFont="1" applyFill="1" applyBorder="1" applyAlignment="1" applyProtection="1">
      <alignment horizontal="center" vertical="top" wrapText="1"/>
      <protection hidden="1"/>
    </xf>
    <xf numFmtId="0" fontId="3" fillId="12" borderId="6" xfId="0" applyFont="1" applyFill="1" applyBorder="1" applyAlignment="1" applyProtection="1">
      <alignment horizontal="center" vertical="top" wrapText="1"/>
      <protection hidden="1"/>
    </xf>
    <xf numFmtId="0" fontId="3" fillId="12" borderId="7" xfId="0" applyFont="1" applyFill="1" applyBorder="1" applyAlignment="1" applyProtection="1">
      <alignment horizontal="center" vertical="top" wrapText="1"/>
      <protection hidden="1"/>
    </xf>
    <xf numFmtId="0" fontId="3" fillId="6" borderId="12" xfId="0" applyFont="1" applyFill="1" applyBorder="1" applyAlignment="1" applyProtection="1">
      <alignment horizontal="center" vertical="top" wrapText="1"/>
      <protection hidden="1"/>
    </xf>
    <xf numFmtId="0" fontId="3" fillId="6" borderId="13" xfId="0" applyFont="1" applyFill="1" applyBorder="1" applyAlignment="1" applyProtection="1">
      <alignment horizontal="center" vertical="top" wrapText="1"/>
      <protection hidden="1"/>
    </xf>
    <xf numFmtId="0" fontId="3" fillId="6" borderId="14" xfId="0" applyFont="1" applyFill="1" applyBorder="1" applyAlignment="1" applyProtection="1">
      <alignment horizontal="center" vertical="top" wrapText="1"/>
      <protection hidden="1"/>
    </xf>
    <xf numFmtId="0" fontId="3" fillId="6" borderId="49" xfId="0" applyFont="1" applyFill="1" applyBorder="1" applyAlignment="1" applyProtection="1">
      <alignment horizontal="center" vertical="top" wrapText="1"/>
      <protection hidden="1"/>
    </xf>
    <xf numFmtId="0" fontId="3" fillId="6" borderId="53" xfId="0" applyFont="1" applyFill="1" applyBorder="1" applyAlignment="1" applyProtection="1">
      <alignment horizontal="center" vertical="top" wrapText="1"/>
      <protection hidden="1"/>
    </xf>
    <xf numFmtId="0" fontId="3" fillId="6" borderId="54" xfId="0" applyFont="1" applyFill="1" applyBorder="1" applyAlignment="1" applyProtection="1">
      <alignment horizontal="center" vertical="top" wrapText="1"/>
      <protection hidden="1"/>
    </xf>
    <xf numFmtId="0" fontId="3" fillId="12" borderId="49" xfId="0" applyFont="1" applyFill="1" applyBorder="1" applyAlignment="1" applyProtection="1">
      <alignment horizontal="center" vertical="top" wrapText="1"/>
      <protection hidden="1"/>
    </xf>
    <xf numFmtId="0" fontId="3" fillId="12" borderId="53" xfId="0" applyFont="1" applyFill="1" applyBorder="1" applyAlignment="1" applyProtection="1">
      <alignment horizontal="center" vertical="top" wrapText="1"/>
      <protection hidden="1"/>
    </xf>
    <xf numFmtId="0" fontId="3" fillId="12" borderId="54" xfId="0" applyFont="1" applyFill="1" applyBorder="1" applyAlignment="1" applyProtection="1">
      <alignment horizontal="center" vertical="top" wrapText="1"/>
      <protection hidden="1"/>
    </xf>
    <xf numFmtId="0" fontId="14" fillId="11" borderId="15" xfId="0" applyFont="1" applyFill="1" applyBorder="1" applyAlignment="1" applyProtection="1">
      <alignment horizontal="center" vertical="top"/>
      <protection hidden="1"/>
    </xf>
    <xf numFmtId="0" fontId="14" fillId="11" borderId="1" xfId="0" applyFont="1" applyFill="1" applyBorder="1" applyAlignment="1" applyProtection="1">
      <alignment horizontal="center" vertical="top"/>
      <protection hidden="1"/>
    </xf>
    <xf numFmtId="0" fontId="14" fillId="11" borderId="16" xfId="0" applyFont="1" applyFill="1" applyBorder="1" applyAlignment="1" applyProtection="1">
      <alignment horizontal="center" vertical="top"/>
      <protection hidden="1"/>
    </xf>
    <xf numFmtId="0" fontId="14" fillId="5" borderId="7" xfId="0" applyFont="1" applyFill="1" applyBorder="1" applyAlignment="1" applyProtection="1">
      <alignment horizontal="center" vertical="top"/>
      <protection hidden="1"/>
    </xf>
    <xf numFmtId="0" fontId="14" fillId="5" borderId="1" xfId="0" applyFont="1" applyFill="1" applyBorder="1" applyAlignment="1" applyProtection="1">
      <alignment horizontal="center" vertical="top"/>
      <protection hidden="1"/>
    </xf>
    <xf numFmtId="0" fontId="14" fillId="5" borderId="16" xfId="0" applyFont="1" applyFill="1" applyBorder="1" applyAlignment="1" applyProtection="1">
      <alignment horizontal="center" vertical="top"/>
      <protection hidden="1"/>
    </xf>
    <xf numFmtId="0" fontId="14" fillId="11" borderId="7" xfId="0" applyFont="1" applyFill="1" applyBorder="1" applyAlignment="1" applyProtection="1">
      <alignment horizontal="center" vertical="top"/>
      <protection hidden="1"/>
    </xf>
    <xf numFmtId="0" fontId="14" fillId="5" borderId="20" xfId="0" applyFont="1" applyFill="1" applyBorder="1" applyAlignment="1" applyProtection="1">
      <alignment horizontal="center" vertical="top" wrapText="1"/>
      <protection hidden="1"/>
    </xf>
    <xf numFmtId="0" fontId="14" fillId="5" borderId="6" xfId="0" applyFont="1" applyFill="1" applyBorder="1" applyAlignment="1" applyProtection="1">
      <alignment horizontal="center" vertical="top" wrapText="1"/>
      <protection hidden="1"/>
    </xf>
    <xf numFmtId="0" fontId="14" fillId="5" borderId="29" xfId="0" applyFont="1" applyFill="1" applyBorder="1" applyAlignment="1" applyProtection="1">
      <alignment horizontal="center" vertical="top" wrapText="1"/>
      <protection hidden="1"/>
    </xf>
    <xf numFmtId="0" fontId="3" fillId="8" borderId="42" xfId="0" applyFont="1" applyFill="1" applyBorder="1" applyAlignment="1" applyProtection="1">
      <alignment textRotation="90" wrapText="1"/>
      <protection hidden="1"/>
    </xf>
    <xf numFmtId="0" fontId="3" fillId="25" borderId="58" xfId="0" applyFont="1" applyFill="1" applyBorder="1" applyAlignment="1" applyProtection="1">
      <alignment horizontal="center" vertical="top" wrapText="1"/>
      <protection hidden="1"/>
    </xf>
    <xf numFmtId="0" fontId="3" fillId="25" borderId="9" xfId="0" applyFont="1" applyFill="1" applyBorder="1" applyAlignment="1" applyProtection="1">
      <alignment horizontal="center" vertical="top" wrapText="1"/>
      <protection hidden="1"/>
    </xf>
    <xf numFmtId="0" fontId="3" fillId="25" borderId="40" xfId="0" applyFont="1" applyFill="1" applyBorder="1" applyAlignment="1" applyProtection="1">
      <alignment horizontal="center" vertical="top" wrapText="1"/>
      <protection hidden="1"/>
    </xf>
    <xf numFmtId="0" fontId="3" fillId="25" borderId="8" xfId="0" applyFont="1" applyFill="1" applyBorder="1" applyAlignment="1" applyProtection="1">
      <alignment horizontal="center" vertical="top" wrapText="1"/>
      <protection hidden="1"/>
    </xf>
    <xf numFmtId="0" fontId="3" fillId="25" borderId="26" xfId="0" applyFont="1" applyFill="1" applyBorder="1" applyAlignment="1" applyProtection="1">
      <alignment horizontal="center" vertical="top" wrapText="1"/>
      <protection hidden="1"/>
    </xf>
    <xf numFmtId="0" fontId="9" fillId="5" borderId="32" xfId="0" applyFont="1" applyFill="1" applyBorder="1" applyAlignment="1" applyProtection="1">
      <alignment horizontal="center" vertical="top"/>
      <protection hidden="1"/>
    </xf>
    <xf numFmtId="0" fontId="9" fillId="5" borderId="31" xfId="0" applyFont="1" applyFill="1" applyBorder="1" applyAlignment="1" applyProtection="1">
      <alignment horizontal="center" vertical="top"/>
      <protection hidden="1"/>
    </xf>
    <xf numFmtId="0" fontId="9" fillId="5" borderId="22" xfId="0" applyFont="1" applyFill="1" applyBorder="1" applyAlignment="1" applyProtection="1">
      <alignment horizontal="center" vertical="top"/>
      <protection hidden="1"/>
    </xf>
    <xf numFmtId="0" fontId="9" fillId="11" borderId="32" xfId="0" applyFont="1" applyFill="1" applyBorder="1" applyAlignment="1" applyProtection="1">
      <alignment horizontal="center" vertical="top"/>
      <protection hidden="1"/>
    </xf>
    <xf numFmtId="0" fontId="9" fillId="11" borderId="31" xfId="0" applyFont="1" applyFill="1" applyBorder="1" applyAlignment="1" applyProtection="1">
      <alignment horizontal="center" vertical="top"/>
      <protection hidden="1"/>
    </xf>
    <xf numFmtId="0" fontId="9" fillId="11" borderId="51" xfId="0" applyFont="1" applyFill="1" applyBorder="1" applyAlignment="1" applyProtection="1">
      <alignment horizontal="center" vertical="top"/>
      <protection hidden="1"/>
    </xf>
    <xf numFmtId="0" fontId="3" fillId="5" borderId="22" xfId="0" applyFont="1" applyFill="1" applyBorder="1" applyAlignment="1" applyProtection="1">
      <alignment horizontal="center" vertical="top" wrapText="1"/>
      <protection hidden="1"/>
    </xf>
    <xf numFmtId="0" fontId="3" fillId="5" borderId="13" xfId="0" applyFont="1" applyFill="1" applyBorder="1" applyAlignment="1" applyProtection="1">
      <alignment horizontal="center" vertical="top" wrapText="1"/>
      <protection hidden="1"/>
    </xf>
    <xf numFmtId="0" fontId="3" fillId="5" borderId="14" xfId="0" applyFont="1" applyFill="1" applyBorder="1" applyAlignment="1" applyProtection="1">
      <alignment horizontal="center" vertical="top" wrapText="1"/>
      <protection hidden="1"/>
    </xf>
    <xf numFmtId="0" fontId="3" fillId="11" borderId="22" xfId="0" applyFont="1" applyFill="1" applyBorder="1" applyAlignment="1" applyProtection="1">
      <alignment horizontal="center" vertical="top" wrapText="1"/>
      <protection hidden="1"/>
    </xf>
    <xf numFmtId="0" fontId="3" fillId="11" borderId="13" xfId="0" applyFont="1" applyFill="1" applyBorder="1" applyAlignment="1" applyProtection="1">
      <alignment horizontal="center" vertical="top" wrapText="1"/>
      <protection hidden="1"/>
    </xf>
    <xf numFmtId="0" fontId="3" fillId="11" borderId="14" xfId="0" applyFont="1" applyFill="1" applyBorder="1" applyAlignment="1" applyProtection="1">
      <alignment horizontal="center" vertical="top" wrapText="1"/>
      <protection hidden="1"/>
    </xf>
    <xf numFmtId="0" fontId="3" fillId="6" borderId="26" xfId="0" applyFont="1" applyFill="1" applyBorder="1" applyAlignment="1" applyProtection="1">
      <alignment horizontal="center" vertical="top" wrapText="1"/>
      <protection hidden="1"/>
    </xf>
    <xf numFmtId="0" fontId="3" fillId="7" borderId="26" xfId="0" applyFont="1" applyFill="1" applyBorder="1" applyAlignment="1" applyProtection="1">
      <alignment horizontal="center" vertical="top" wrapText="1"/>
      <protection hidden="1"/>
    </xf>
    <xf numFmtId="0" fontId="3" fillId="7" borderId="53" xfId="0" applyFont="1" applyFill="1" applyBorder="1" applyAlignment="1" applyProtection="1">
      <alignment horizontal="center" vertical="top" wrapText="1"/>
      <protection hidden="1"/>
    </xf>
    <xf numFmtId="0" fontId="3" fillId="7" borderId="58" xfId="0" applyFont="1" applyFill="1" applyBorder="1" applyAlignment="1" applyProtection="1">
      <alignment horizontal="center" vertical="top" wrapText="1"/>
      <protection hidden="1"/>
    </xf>
    <xf numFmtId="0" fontId="3" fillId="5" borderId="12" xfId="0" applyFont="1" applyFill="1" applyBorder="1" applyAlignment="1" applyProtection="1">
      <alignment horizontal="center" vertical="top" wrapText="1"/>
      <protection hidden="1"/>
    </xf>
    <xf numFmtId="0" fontId="3" fillId="8" borderId="30" xfId="0" applyFont="1" applyFill="1" applyBorder="1" applyAlignment="1" applyProtection="1">
      <alignment horizontal="center" vertical="top" wrapText="1"/>
      <protection hidden="1"/>
    </xf>
    <xf numFmtId="0" fontId="3" fillId="8" borderId="31" xfId="0" applyFont="1" applyFill="1" applyBorder="1" applyAlignment="1" applyProtection="1">
      <alignment horizontal="center" vertical="top" wrapText="1"/>
      <protection hidden="1"/>
    </xf>
    <xf numFmtId="0" fontId="3" fillId="8" borderId="51" xfId="0" applyFont="1" applyFill="1" applyBorder="1" applyAlignment="1" applyProtection="1">
      <alignment horizontal="center" vertical="top" wrapText="1"/>
      <protection hidden="1"/>
    </xf>
    <xf numFmtId="0" fontId="3" fillId="7" borderId="31" xfId="0" applyFont="1" applyFill="1" applyBorder="1" applyAlignment="1" applyProtection="1">
      <alignment horizontal="center" vertical="top" wrapText="1"/>
      <protection hidden="1"/>
    </xf>
    <xf numFmtId="0" fontId="3" fillId="7" borderId="51" xfId="0" applyFont="1" applyFill="1" applyBorder="1" applyAlignment="1" applyProtection="1">
      <alignment horizontal="center" vertical="top" wrapText="1"/>
      <protection hidden="1"/>
    </xf>
    <xf numFmtId="0" fontId="3" fillId="11" borderId="32" xfId="0" applyFont="1" applyFill="1" applyBorder="1" applyAlignment="1" applyProtection="1">
      <alignment horizontal="center" vertical="top" wrapText="1"/>
      <protection hidden="1"/>
    </xf>
    <xf numFmtId="0" fontId="3" fillId="12" borderId="31" xfId="0" applyFont="1" applyFill="1" applyBorder="1" applyAlignment="1" applyProtection="1">
      <alignment horizontal="center" vertical="top" wrapText="1"/>
      <protection hidden="1"/>
    </xf>
    <xf numFmtId="0" fontId="3" fillId="12" borderId="22" xfId="0" applyFont="1" applyFill="1" applyBorder="1" applyAlignment="1" applyProtection="1">
      <alignment horizontal="center" vertical="top" wrapText="1"/>
      <protection hidden="1"/>
    </xf>
    <xf numFmtId="0" fontId="3" fillId="25" borderId="46" xfId="0" applyFont="1" applyFill="1" applyBorder="1" applyAlignment="1" applyProtection="1">
      <alignment textRotation="90" wrapText="1"/>
      <protection hidden="1"/>
    </xf>
    <xf numFmtId="0" fontId="3" fillId="0" borderId="45" xfId="0" applyFont="1" applyBorder="1" applyAlignment="1" applyProtection="1">
      <alignment horizontal="center" vertical="top"/>
      <protection hidden="1"/>
    </xf>
    <xf numFmtId="0" fontId="3" fillId="0" borderId="46" xfId="0" applyFont="1" applyBorder="1" applyAlignment="1" applyProtection="1">
      <alignment horizontal="center" vertical="top"/>
      <protection hidden="1"/>
    </xf>
    <xf numFmtId="0" fontId="14" fillId="11" borderId="5" xfId="0" applyFont="1" applyFill="1" applyBorder="1" applyAlignment="1" applyProtection="1">
      <alignment horizontal="center" vertical="top"/>
      <protection hidden="1"/>
    </xf>
    <xf numFmtId="0" fontId="3" fillId="5" borderId="30" xfId="0" applyFont="1" applyFill="1" applyBorder="1" applyAlignment="1" applyProtection="1">
      <alignment horizontal="center" vertical="top" wrapText="1"/>
      <protection hidden="1"/>
    </xf>
    <xf numFmtId="0" fontId="3" fillId="5" borderId="31" xfId="0" applyFont="1" applyFill="1" applyBorder="1" applyAlignment="1" applyProtection="1">
      <alignment horizontal="center" vertical="top" wrapText="1"/>
      <protection hidden="1"/>
    </xf>
    <xf numFmtId="0" fontId="3" fillId="5" borderId="51" xfId="0" applyFont="1" applyFill="1" applyBorder="1" applyAlignment="1" applyProtection="1">
      <alignment horizontal="center" vertical="top" wrapText="1"/>
      <protection hidden="1"/>
    </xf>
    <xf numFmtId="0" fontId="3" fillId="11" borderId="30" xfId="0" applyFont="1" applyFill="1" applyBorder="1" applyAlignment="1" applyProtection="1">
      <alignment horizontal="center" vertical="top" wrapText="1"/>
      <protection hidden="1"/>
    </xf>
    <xf numFmtId="0" fontId="3" fillId="11" borderId="31" xfId="0" applyFont="1" applyFill="1" applyBorder="1" applyAlignment="1" applyProtection="1">
      <alignment horizontal="center" vertical="top" wrapText="1"/>
      <protection hidden="1"/>
    </xf>
    <xf numFmtId="0" fontId="3" fillId="11" borderId="51" xfId="0" applyFont="1" applyFill="1" applyBorder="1" applyAlignment="1" applyProtection="1">
      <alignment horizontal="center" vertical="top" wrapText="1"/>
      <protection hidden="1"/>
    </xf>
    <xf numFmtId="0" fontId="3" fillId="5" borderId="8" xfId="0" applyFont="1" applyFill="1" applyBorder="1" applyAlignment="1" applyProtection="1">
      <alignment horizontal="center" vertical="top" wrapText="1"/>
      <protection hidden="1"/>
    </xf>
    <xf numFmtId="0" fontId="3" fillId="5" borderId="9" xfId="0" applyFont="1" applyFill="1" applyBorder="1" applyAlignment="1" applyProtection="1">
      <alignment horizontal="center" vertical="top" wrapText="1"/>
      <protection hidden="1"/>
    </xf>
    <xf numFmtId="0" fontId="3" fillId="5" borderId="40" xfId="0" applyFont="1" applyFill="1" applyBorder="1" applyAlignment="1" applyProtection="1">
      <alignment horizontal="center" vertical="top" wrapText="1"/>
      <protection hidden="1"/>
    </xf>
    <xf numFmtId="0" fontId="3" fillId="5" borderId="32" xfId="0" applyFont="1" applyFill="1" applyBorder="1" applyAlignment="1" applyProtection="1">
      <alignment horizontal="center" vertical="top" wrapText="1"/>
      <protection hidden="1"/>
    </xf>
    <xf numFmtId="0" fontId="3" fillId="11" borderId="12" xfId="0" applyFont="1" applyFill="1" applyBorder="1" applyAlignment="1" applyProtection="1">
      <alignment horizontal="center" vertical="top" wrapText="1"/>
      <protection hidden="1"/>
    </xf>
    <xf numFmtId="0" fontId="14" fillId="5" borderId="15" xfId="0" applyFont="1" applyFill="1" applyBorder="1" applyAlignment="1" applyProtection="1">
      <alignment horizontal="center" vertical="top"/>
      <protection hidden="1"/>
    </xf>
    <xf numFmtId="0" fontId="14" fillId="5" borderId="5" xfId="0" applyFont="1" applyFill="1" applyBorder="1" applyAlignment="1" applyProtection="1">
      <alignment horizontal="center" vertical="top"/>
      <protection hidden="1"/>
    </xf>
    <xf numFmtId="0" fontId="3" fillId="21" borderId="8" xfId="0" applyFont="1" applyFill="1" applyBorder="1" applyAlignment="1" applyProtection="1">
      <alignment horizontal="center" vertical="top" wrapText="1"/>
      <protection hidden="1"/>
    </xf>
    <xf numFmtId="0" fontId="3" fillId="21" borderId="9" xfId="0" applyFont="1" applyFill="1" applyBorder="1" applyAlignment="1" applyProtection="1">
      <alignment horizontal="center" vertical="top" wrapText="1"/>
      <protection hidden="1"/>
    </xf>
    <xf numFmtId="0" fontId="3" fillId="21" borderId="40" xfId="0" applyFont="1" applyFill="1" applyBorder="1" applyAlignment="1" applyProtection="1">
      <alignment horizontal="center" vertical="top" wrapText="1"/>
      <protection hidden="1"/>
    </xf>
    <xf numFmtId="0" fontId="3" fillId="21" borderId="43" xfId="0" applyFont="1" applyFill="1" applyBorder="1" applyAlignment="1" applyProtection="1">
      <alignment horizontal="center" vertical="top" wrapText="1"/>
      <protection hidden="1"/>
    </xf>
    <xf numFmtId="0" fontId="3" fillId="21" borderId="3" xfId="0" applyFont="1" applyFill="1" applyBorder="1" applyAlignment="1" applyProtection="1">
      <alignment horizontal="center" vertical="top" wrapText="1"/>
      <protection hidden="1"/>
    </xf>
    <xf numFmtId="0" fontId="3" fillId="21" borderId="44" xfId="0" applyFont="1" applyFill="1" applyBorder="1" applyAlignment="1" applyProtection="1">
      <alignment horizontal="center" vertical="top" wrapText="1"/>
      <protection hidden="1"/>
    </xf>
    <xf numFmtId="0" fontId="3" fillId="16" borderId="8" xfId="0" applyFont="1" applyFill="1" applyBorder="1" applyAlignment="1" applyProtection="1">
      <alignment horizontal="center" vertical="top" wrapText="1"/>
      <protection hidden="1"/>
    </xf>
    <xf numFmtId="0" fontId="3" fillId="16" borderId="9" xfId="0" applyFont="1" applyFill="1" applyBorder="1" applyAlignment="1" applyProtection="1">
      <alignment horizontal="center" vertical="top" wrapText="1"/>
      <protection hidden="1"/>
    </xf>
    <xf numFmtId="0" fontId="3" fillId="16" borderId="40" xfId="0" applyFont="1" applyFill="1" applyBorder="1" applyAlignment="1" applyProtection="1">
      <alignment horizontal="center" vertical="top" wrapText="1"/>
      <protection hidden="1"/>
    </xf>
    <xf numFmtId="0" fontId="3" fillId="11" borderId="43" xfId="0" applyFont="1" applyFill="1" applyBorder="1" applyAlignment="1" applyProtection="1">
      <alignment horizontal="center" vertical="top" wrapText="1"/>
      <protection hidden="1"/>
    </xf>
    <xf numFmtId="0" fontId="3" fillId="11" borderId="3" xfId="0" applyFont="1" applyFill="1" applyBorder="1" applyAlignment="1" applyProtection="1">
      <alignment horizontal="center" vertical="top" wrapText="1"/>
      <protection hidden="1"/>
    </xf>
    <xf numFmtId="0" fontId="3" fillId="11" borderId="44" xfId="0" applyFont="1" applyFill="1" applyBorder="1" applyAlignment="1" applyProtection="1">
      <alignment horizontal="center" vertical="top" wrapText="1"/>
      <protection hidden="1"/>
    </xf>
    <xf numFmtId="0" fontId="3" fillId="5" borderId="43" xfId="0" applyFont="1" applyFill="1" applyBorder="1" applyAlignment="1" applyProtection="1">
      <alignment horizontal="center" vertical="top" wrapText="1"/>
      <protection hidden="1"/>
    </xf>
    <xf numFmtId="0" fontId="3" fillId="5" borderId="3" xfId="0" applyFont="1" applyFill="1" applyBorder="1" applyAlignment="1" applyProtection="1">
      <alignment horizontal="center" vertical="top" wrapText="1"/>
      <protection hidden="1"/>
    </xf>
    <xf numFmtId="0" fontId="3" fillId="5" borderId="44" xfId="0" applyFont="1" applyFill="1" applyBorder="1" applyAlignment="1" applyProtection="1">
      <alignment horizontal="center" vertical="top" wrapText="1"/>
      <protection hidden="1"/>
    </xf>
    <xf numFmtId="0" fontId="3" fillId="11" borderId="8" xfId="0" applyFont="1" applyFill="1" applyBorder="1" applyAlignment="1" applyProtection="1">
      <alignment horizontal="center" vertical="top" wrapText="1"/>
      <protection hidden="1"/>
    </xf>
    <xf numFmtId="0" fontId="3" fillId="11" borderId="9" xfId="0" applyFont="1" applyFill="1" applyBorder="1" applyAlignment="1" applyProtection="1">
      <alignment horizontal="center" vertical="top" wrapText="1"/>
      <protection hidden="1"/>
    </xf>
    <xf numFmtId="0" fontId="3" fillId="11" borderId="40" xfId="0" applyFont="1" applyFill="1" applyBorder="1" applyAlignment="1" applyProtection="1">
      <alignment horizontal="center" vertical="top" wrapText="1"/>
      <protection hidden="1"/>
    </xf>
    <xf numFmtId="0" fontId="3" fillId="12" borderId="12" xfId="0" applyFont="1" applyFill="1" applyBorder="1" applyAlignment="1" applyProtection="1">
      <alignment horizontal="center" vertical="top" wrapText="1"/>
      <protection hidden="1"/>
    </xf>
    <xf numFmtId="0" fontId="3" fillId="12" borderId="13" xfId="0" applyFont="1" applyFill="1" applyBorder="1" applyAlignment="1" applyProtection="1">
      <alignment horizontal="center" vertical="top" wrapText="1"/>
      <protection hidden="1"/>
    </xf>
    <xf numFmtId="0" fontId="3" fillId="12" borderId="32" xfId="0" applyFont="1" applyFill="1" applyBorder="1" applyAlignment="1" applyProtection="1">
      <alignment horizontal="center" vertical="top" wrapText="1"/>
      <protection hidden="1"/>
    </xf>
    <xf numFmtId="0" fontId="3" fillId="6" borderId="22" xfId="0" applyFont="1" applyFill="1" applyBorder="1" applyAlignment="1" applyProtection="1">
      <alignment horizontal="center" vertical="top" wrapText="1"/>
      <protection hidden="1"/>
    </xf>
    <xf numFmtId="0" fontId="3" fillId="12" borderId="14" xfId="0" applyFont="1" applyFill="1" applyBorder="1" applyAlignment="1" applyProtection="1">
      <alignment horizontal="center" vertical="top" wrapText="1"/>
      <protection hidden="1"/>
    </xf>
    <xf numFmtId="0" fontId="3" fillId="6" borderId="15" xfId="0" applyFont="1" applyFill="1" applyBorder="1" applyAlignment="1" applyProtection="1">
      <alignment horizontal="center" vertical="top" wrapText="1"/>
      <protection hidden="1"/>
    </xf>
    <xf numFmtId="0" fontId="3" fillId="6" borderId="7" xfId="0" applyFont="1" applyFill="1" applyBorder="1" applyAlignment="1" applyProtection="1">
      <alignment horizontal="center" vertical="top" wrapText="1"/>
      <protection hidden="1"/>
    </xf>
    <xf numFmtId="0" fontId="3" fillId="6" borderId="1" xfId="0" applyFont="1" applyFill="1" applyBorder="1" applyAlignment="1" applyProtection="1">
      <alignment horizontal="center" vertical="top" wrapText="1"/>
      <protection hidden="1"/>
    </xf>
    <xf numFmtId="0" fontId="3" fillId="12" borderId="1" xfId="0" applyFont="1" applyFill="1" applyBorder="1" applyAlignment="1" applyProtection="1">
      <alignment horizontal="center" vertical="top" wrapText="1"/>
      <protection hidden="1"/>
    </xf>
    <xf numFmtId="0" fontId="3" fillId="12" borderId="16" xfId="0" applyFont="1" applyFill="1" applyBorder="1" applyAlignment="1" applyProtection="1">
      <alignment horizontal="center" vertical="top" wrapText="1"/>
      <protection hidden="1"/>
    </xf>
    <xf numFmtId="0" fontId="3" fillId="6" borderId="30" xfId="0" applyFont="1" applyFill="1" applyBorder="1" applyAlignment="1" applyProtection="1">
      <alignment horizontal="center" vertical="top" wrapText="1"/>
      <protection hidden="1"/>
    </xf>
    <xf numFmtId="0" fontId="3" fillId="6" borderId="31" xfId="0" applyFont="1" applyFill="1" applyBorder="1" applyAlignment="1" applyProtection="1">
      <alignment horizontal="center" vertical="top" wrapText="1"/>
      <protection hidden="1"/>
    </xf>
    <xf numFmtId="0" fontId="3" fillId="12" borderId="26" xfId="0" applyFont="1" applyFill="1" applyBorder="1" applyAlignment="1" applyProtection="1">
      <alignment horizontal="center" vertical="top" wrapText="1"/>
      <protection hidden="1"/>
    </xf>
    <xf numFmtId="0" fontId="14" fillId="5" borderId="15" xfId="0" applyFont="1" applyFill="1" applyBorder="1" applyAlignment="1" applyProtection="1">
      <alignment horizontal="center" vertical="top" wrapText="1"/>
      <protection hidden="1"/>
    </xf>
    <xf numFmtId="0" fontId="14" fillId="5" borderId="1" xfId="0" applyFont="1" applyFill="1" applyBorder="1" applyAlignment="1" applyProtection="1">
      <alignment horizontal="center" vertical="top" wrapText="1"/>
      <protection hidden="1"/>
    </xf>
    <xf numFmtId="0" fontId="14" fillId="5" borderId="5" xfId="0" applyFont="1" applyFill="1" applyBorder="1" applyAlignment="1" applyProtection="1">
      <alignment horizontal="center" vertical="top" wrapText="1"/>
      <protection hidden="1"/>
    </xf>
    <xf numFmtId="0" fontId="3" fillId="5" borderId="26" xfId="0" applyFont="1" applyFill="1" applyBorder="1" applyAlignment="1" applyProtection="1">
      <alignment horizontal="center" vertical="top" wrapText="1"/>
      <protection hidden="1"/>
    </xf>
    <xf numFmtId="0" fontId="3" fillId="5" borderId="53" xfId="0" applyFont="1" applyFill="1" applyBorder="1" applyAlignment="1" applyProtection="1">
      <alignment horizontal="center" vertical="top" wrapText="1"/>
      <protection hidden="1"/>
    </xf>
    <xf numFmtId="0" fontId="3" fillId="5" borderId="54" xfId="0" applyFont="1" applyFill="1" applyBorder="1" applyAlignment="1" applyProtection="1">
      <alignment horizontal="center" vertical="top" wrapText="1"/>
      <protection hidden="1"/>
    </xf>
    <xf numFmtId="0" fontId="9" fillId="3" borderId="8" xfId="0" applyFont="1" applyFill="1" applyBorder="1" applyAlignment="1" applyProtection="1">
      <alignment horizontal="center" vertical="top"/>
      <protection hidden="1"/>
    </xf>
    <xf numFmtId="0" fontId="9" fillId="3" borderId="9" xfId="0" applyFont="1" applyFill="1" applyBorder="1" applyAlignment="1" applyProtection="1">
      <alignment horizontal="center" vertical="top"/>
      <protection hidden="1"/>
    </xf>
    <xf numFmtId="0" fontId="9" fillId="3" borderId="40" xfId="0" applyFont="1" applyFill="1" applyBorder="1" applyAlignment="1" applyProtection="1">
      <alignment horizontal="center" vertical="top"/>
      <protection hidden="1"/>
    </xf>
    <xf numFmtId="0" fontId="9" fillId="3" borderId="45" xfId="0" applyFont="1" applyFill="1" applyBorder="1" applyAlignment="1" applyProtection="1">
      <alignment horizontal="center" vertical="top" textRotation="90"/>
      <protection hidden="1"/>
    </xf>
    <xf numFmtId="0" fontId="9" fillId="3" borderId="46" xfId="0" applyFont="1" applyFill="1" applyBorder="1" applyAlignment="1" applyProtection="1">
      <alignment horizontal="center" vertical="top" textRotation="90"/>
      <protection hidden="1"/>
    </xf>
    <xf numFmtId="0" fontId="9" fillId="20" borderId="8" xfId="0" applyFont="1" applyFill="1" applyBorder="1" applyAlignment="1" applyProtection="1">
      <alignment horizontal="center" vertical="top"/>
      <protection hidden="1"/>
    </xf>
    <xf numFmtId="0" fontId="9" fillId="20" borderId="40" xfId="0" applyFont="1" applyFill="1" applyBorder="1" applyAlignment="1" applyProtection="1">
      <alignment horizontal="center" vertical="top"/>
      <protection hidden="1"/>
    </xf>
    <xf numFmtId="0" fontId="3" fillId="24" borderId="9" xfId="0" applyFont="1" applyFill="1" applyBorder="1" applyAlignment="1" applyProtection="1">
      <alignment horizontal="center" vertical="top" wrapText="1"/>
      <protection hidden="1"/>
    </xf>
    <xf numFmtId="0" fontId="3" fillId="24" borderId="40" xfId="0" applyFont="1" applyFill="1" applyBorder="1" applyAlignment="1" applyProtection="1">
      <alignment horizontal="center" vertical="top" wrapText="1"/>
      <protection hidden="1"/>
    </xf>
    <xf numFmtId="0" fontId="9" fillId="5" borderId="15" xfId="0" applyFont="1" applyFill="1" applyBorder="1" applyAlignment="1" applyProtection="1">
      <alignment horizontal="center" vertical="top" wrapText="1"/>
      <protection hidden="1"/>
    </xf>
    <xf numFmtId="0" fontId="9" fillId="5" borderId="1" xfId="0" applyFont="1" applyFill="1" applyBorder="1" applyAlignment="1" applyProtection="1">
      <alignment horizontal="center" vertical="top" wrapText="1"/>
      <protection hidden="1"/>
    </xf>
    <xf numFmtId="0" fontId="3" fillId="5" borderId="49" xfId="0" applyFont="1" applyFill="1" applyBorder="1" applyAlignment="1" applyProtection="1">
      <alignment horizontal="center" vertical="top" wrapText="1"/>
      <protection hidden="1"/>
    </xf>
    <xf numFmtId="0" fontId="3" fillId="11" borderId="1" xfId="0" applyFont="1" applyFill="1" applyBorder="1" applyAlignment="1" applyProtection="1">
      <alignment horizontal="center" vertical="top" wrapText="1"/>
      <protection hidden="1"/>
    </xf>
    <xf numFmtId="0" fontId="3" fillId="5" borderId="1" xfId="0" applyFont="1" applyFill="1" applyBorder="1" applyAlignment="1" applyProtection="1">
      <alignment horizontal="center" vertical="top" wrapText="1"/>
      <protection hidden="1"/>
    </xf>
    <xf numFmtId="0" fontId="3" fillId="11" borderId="1" xfId="0" applyFont="1" applyFill="1" applyBorder="1" applyAlignment="1" applyProtection="1">
      <alignment vertical="top" wrapText="1"/>
      <protection hidden="1"/>
    </xf>
    <xf numFmtId="0" fontId="3" fillId="5" borderId="1" xfId="0" applyFont="1" applyFill="1" applyBorder="1" applyAlignment="1" applyProtection="1">
      <alignment vertical="top" wrapText="1"/>
      <protection hidden="1"/>
    </xf>
    <xf numFmtId="0" fontId="3" fillId="11" borderId="15" xfId="0" applyFont="1" applyFill="1" applyBorder="1" applyAlignment="1" applyProtection="1">
      <alignment vertical="top" wrapText="1"/>
      <protection hidden="1"/>
    </xf>
    <xf numFmtId="0" fontId="3" fillId="11" borderId="12" xfId="0" applyFont="1" applyFill="1" applyBorder="1" applyAlignment="1" applyProtection="1">
      <alignment horizontal="center" vertical="top"/>
      <protection hidden="1"/>
    </xf>
    <xf numFmtId="0" fontId="3" fillId="11" borderId="13" xfId="0" applyFont="1" applyFill="1" applyBorder="1" applyAlignment="1" applyProtection="1">
      <alignment horizontal="center" vertical="top"/>
      <protection hidden="1"/>
    </xf>
    <xf numFmtId="0" fontId="3" fillId="11" borderId="14" xfId="0" applyFont="1" applyFill="1" applyBorder="1" applyAlignment="1" applyProtection="1">
      <alignment horizontal="center" vertical="top"/>
      <protection hidden="1"/>
    </xf>
    <xf numFmtId="0" fontId="14" fillId="11" borderId="15" xfId="0" applyFont="1" applyFill="1" applyBorder="1" applyAlignment="1" applyProtection="1">
      <alignment horizontal="center" wrapText="1"/>
      <protection hidden="1"/>
    </xf>
    <xf numFmtId="0" fontId="14" fillId="11" borderId="1" xfId="0" applyFont="1" applyFill="1" applyBorder="1" applyAlignment="1" applyProtection="1">
      <alignment horizontal="center" wrapText="1"/>
      <protection hidden="1"/>
    </xf>
    <xf numFmtId="0" fontId="14" fillId="11" borderId="16" xfId="0" applyFont="1" applyFill="1" applyBorder="1" applyAlignment="1" applyProtection="1">
      <alignment horizontal="center" wrapText="1"/>
      <protection hidden="1"/>
    </xf>
    <xf numFmtId="0" fontId="14" fillId="5" borderId="15" xfId="0" applyFont="1" applyFill="1" applyBorder="1" applyAlignment="1" applyProtection="1">
      <alignment horizontal="center" wrapText="1"/>
      <protection hidden="1"/>
    </xf>
    <xf numFmtId="0" fontId="14" fillId="5" borderId="1" xfId="0" applyFont="1" applyFill="1" applyBorder="1" applyAlignment="1" applyProtection="1">
      <alignment horizontal="center" wrapText="1"/>
      <protection hidden="1"/>
    </xf>
    <xf numFmtId="0" fontId="14" fillId="5" borderId="16" xfId="0" applyFont="1" applyFill="1" applyBorder="1" applyAlignment="1" applyProtection="1">
      <alignment horizontal="center" wrapText="1"/>
      <protection hidden="1"/>
    </xf>
    <xf numFmtId="0" fontId="3" fillId="11" borderId="16" xfId="0" applyFont="1" applyFill="1" applyBorder="1" applyAlignment="1" applyProtection="1">
      <alignment horizontal="center" vertical="top" wrapText="1"/>
      <protection hidden="1"/>
    </xf>
    <xf numFmtId="0" fontId="2" fillId="5" borderId="12" xfId="0" applyFont="1" applyFill="1" applyBorder="1" applyAlignment="1" applyProtection="1">
      <alignment horizontal="center" vertical="top" wrapText="1"/>
      <protection hidden="1"/>
    </xf>
    <xf numFmtId="0" fontId="2" fillId="5" borderId="13" xfId="0" applyFont="1" applyFill="1" applyBorder="1" applyAlignment="1" applyProtection="1">
      <alignment horizontal="center" vertical="top" wrapText="1"/>
      <protection hidden="1"/>
    </xf>
    <xf numFmtId="0" fontId="2" fillId="5" borderId="14" xfId="0" applyFont="1" applyFill="1" applyBorder="1" applyAlignment="1" applyProtection="1">
      <alignment horizontal="center" vertical="top" wrapText="1"/>
      <protection hidden="1"/>
    </xf>
    <xf numFmtId="0" fontId="9" fillId="19" borderId="1" xfId="0" applyFont="1" applyFill="1" applyBorder="1" applyAlignment="1" applyProtection="1">
      <alignment horizontal="center" vertical="top" wrapText="1"/>
      <protection hidden="1"/>
    </xf>
    <xf numFmtId="0" fontId="9" fillId="19" borderId="2" xfId="0" applyFont="1" applyFill="1" applyBorder="1" applyAlignment="1" applyProtection="1">
      <alignment horizontal="center" vertical="top" wrapText="1"/>
      <protection hidden="1"/>
    </xf>
    <xf numFmtId="0" fontId="9" fillId="19" borderId="11" xfId="0" applyFont="1" applyFill="1" applyBorder="1" applyAlignment="1" applyProtection="1">
      <alignment horizontal="center" vertical="top" wrapText="1"/>
      <protection hidden="1"/>
    </xf>
    <xf numFmtId="0" fontId="40" fillId="5" borderId="0" xfId="1" applyFont="1" applyFill="1" applyAlignment="1" applyProtection="1">
      <alignment horizontal="left" vertical="center"/>
      <protection hidden="1"/>
    </xf>
    <xf numFmtId="0" fontId="10" fillId="0" borderId="0" xfId="0" applyFont="1" applyFill="1" applyAlignment="1" applyProtection="1">
      <alignment horizontal="left" vertical="center" wrapText="1"/>
      <protection hidden="1"/>
    </xf>
    <xf numFmtId="0" fontId="10" fillId="0" borderId="0" xfId="0" applyFont="1" applyFill="1" applyAlignment="1" applyProtection="1">
      <alignment horizontal="left" vertical="center"/>
      <protection hidden="1"/>
    </xf>
    <xf numFmtId="0" fontId="40" fillId="18" borderId="0" xfId="1" applyFont="1" applyFill="1" applyAlignment="1" applyProtection="1">
      <alignment horizontal="left" vertical="center"/>
      <protection hidden="1"/>
    </xf>
    <xf numFmtId="0" fontId="9" fillId="19" borderId="33" xfId="0" applyFont="1" applyFill="1" applyBorder="1" applyAlignment="1" applyProtection="1">
      <alignment horizontal="center" vertical="center" wrapText="1"/>
      <protection hidden="1"/>
    </xf>
    <xf numFmtId="0" fontId="9" fillId="19" borderId="35" xfId="0" applyFont="1" applyFill="1" applyBorder="1" applyAlignment="1" applyProtection="1">
      <alignment horizontal="center" vertical="center" wrapText="1"/>
      <protection hidden="1"/>
    </xf>
    <xf numFmtId="0" fontId="4" fillId="19" borderId="1" xfId="0" applyFont="1" applyFill="1" applyBorder="1" applyAlignment="1" applyProtection="1">
      <alignment horizontal="left" vertical="top" wrapText="1"/>
      <protection hidden="1"/>
    </xf>
    <xf numFmtId="0" fontId="9" fillId="19" borderId="1" xfId="0" applyFont="1" applyFill="1" applyBorder="1" applyAlignment="1" applyProtection="1">
      <alignment horizontal="center" vertical="center" wrapText="1"/>
      <protection hidden="1"/>
    </xf>
    <xf numFmtId="0" fontId="9" fillId="19" borderId="7" xfId="0" applyFont="1" applyFill="1" applyBorder="1" applyAlignment="1" applyProtection="1">
      <alignment horizontal="center" vertical="center" wrapText="1"/>
      <protection hidden="1"/>
    </xf>
    <xf numFmtId="0" fontId="22" fillId="0" borderId="0" xfId="0" applyFont="1" applyFill="1" applyAlignment="1" applyProtection="1">
      <alignment horizontal="left" vertical="center"/>
      <protection hidden="1"/>
    </xf>
    <xf numFmtId="0" fontId="12" fillId="19" borderId="34" xfId="0" applyFont="1" applyFill="1" applyBorder="1" applyAlignment="1" applyProtection="1">
      <alignment horizontal="left" vertical="top" wrapText="1"/>
      <protection hidden="1"/>
    </xf>
    <xf numFmtId="0" fontId="12" fillId="0" borderId="3" xfId="0" applyFont="1" applyFill="1" applyBorder="1" applyAlignment="1" applyProtection="1">
      <alignment horizontal="left" vertical="top" wrapText="1"/>
      <protection locked="0"/>
    </xf>
    <xf numFmtId="0" fontId="4" fillId="0" borderId="0" xfId="0" applyFont="1" applyFill="1" applyAlignment="1" applyProtection="1">
      <alignment horizontal="left"/>
      <protection hidden="1"/>
    </xf>
    <xf numFmtId="0" fontId="7" fillId="19" borderId="5" xfId="0" applyFont="1" applyFill="1" applyBorder="1" applyAlignment="1" applyProtection="1">
      <alignment horizontal="center" vertical="center" wrapText="1"/>
      <protection hidden="1"/>
    </xf>
    <xf numFmtId="0" fontId="7" fillId="19" borderId="6" xfId="0" applyFont="1" applyFill="1" applyBorder="1" applyAlignment="1" applyProtection="1">
      <alignment horizontal="center" vertical="center" wrapText="1"/>
      <protection hidden="1"/>
    </xf>
    <xf numFmtId="0" fontId="10" fillId="19" borderId="1" xfId="0" applyFont="1" applyFill="1" applyBorder="1" applyAlignment="1" applyProtection="1">
      <alignment horizontal="left" vertical="center" wrapText="1"/>
      <protection hidden="1"/>
    </xf>
    <xf numFmtId="0" fontId="3" fillId="19" borderId="33" xfId="0" applyFont="1" applyFill="1" applyBorder="1" applyAlignment="1" applyProtection="1">
      <alignment horizontal="center" vertical="top" wrapText="1"/>
      <protection hidden="1"/>
    </xf>
    <xf numFmtId="0" fontId="3" fillId="19" borderId="35" xfId="0" applyFont="1" applyFill="1" applyBorder="1" applyAlignment="1" applyProtection="1">
      <alignment horizontal="center" vertical="top" wrapText="1"/>
      <protection hidden="1"/>
    </xf>
    <xf numFmtId="0" fontId="3" fillId="19" borderId="27" xfId="0" applyFont="1" applyFill="1" applyBorder="1" applyAlignment="1" applyProtection="1">
      <alignment horizontal="center" vertical="top" wrapText="1"/>
      <protection hidden="1"/>
    </xf>
    <xf numFmtId="0" fontId="3" fillId="19" borderId="28" xfId="0" applyFont="1" applyFill="1" applyBorder="1" applyAlignment="1" applyProtection="1">
      <alignment horizontal="center" vertical="top" wrapText="1"/>
      <protection hidden="1"/>
    </xf>
    <xf numFmtId="0" fontId="9" fillId="19" borderId="2" xfId="0" applyFont="1" applyFill="1" applyBorder="1" applyAlignment="1" applyProtection="1">
      <alignment horizontal="left" vertical="top" wrapText="1"/>
      <protection hidden="1"/>
    </xf>
    <xf numFmtId="0" fontId="9" fillId="19" borderId="27" xfId="0" applyFont="1" applyFill="1" applyBorder="1" applyAlignment="1" applyProtection="1">
      <alignment horizontal="left" vertical="top" wrapText="1"/>
      <protection hidden="1"/>
    </xf>
    <xf numFmtId="0" fontId="9" fillId="19" borderId="1" xfId="0" applyFont="1" applyFill="1" applyBorder="1" applyAlignment="1" applyProtection="1">
      <alignment horizontal="left" vertical="top" wrapText="1"/>
      <protection hidden="1"/>
    </xf>
    <xf numFmtId="0" fontId="9" fillId="19" borderId="2" xfId="0" applyFont="1" applyFill="1" applyBorder="1" applyAlignment="1" applyProtection="1">
      <alignment horizontal="center" vertical="top"/>
      <protection hidden="1"/>
    </xf>
    <xf numFmtId="0" fontId="9" fillId="19" borderId="11" xfId="0" applyFont="1" applyFill="1" applyBorder="1" applyAlignment="1" applyProtection="1">
      <alignment horizontal="center" vertical="top"/>
      <protection hidden="1"/>
    </xf>
    <xf numFmtId="0" fontId="9" fillId="19" borderId="5" xfId="0" applyFont="1" applyFill="1" applyBorder="1" applyAlignment="1" applyProtection="1">
      <alignment horizontal="right" vertical="center" wrapText="1"/>
      <protection hidden="1"/>
    </xf>
    <xf numFmtId="0" fontId="9" fillId="19" borderId="7" xfId="0" applyFont="1" applyFill="1" applyBorder="1" applyAlignment="1" applyProtection="1">
      <alignment horizontal="right" vertical="center" wrapText="1"/>
      <protection hidden="1"/>
    </xf>
    <xf numFmtId="0" fontId="12" fillId="0" borderId="0" xfId="0" applyFont="1" applyFill="1" applyAlignment="1" applyProtection="1">
      <alignment horizontal="left" vertical="top" wrapText="1"/>
      <protection hidden="1"/>
    </xf>
    <xf numFmtId="0" fontId="17" fillId="0" borderId="0" xfId="0" applyFont="1" applyFill="1" applyAlignment="1" applyProtection="1">
      <alignment horizontal="center" vertical="center"/>
      <protection hidden="1"/>
    </xf>
    <xf numFmtId="0" fontId="12" fillId="0" borderId="0" xfId="0" applyFont="1" applyFill="1" applyAlignment="1" applyProtection="1">
      <alignment horizontal="left" vertical="center"/>
      <protection hidden="1"/>
    </xf>
    <xf numFmtId="0" fontId="9" fillId="19" borderId="33" xfId="0" applyFont="1" applyFill="1" applyBorder="1" applyAlignment="1" applyProtection="1">
      <alignment horizontal="center" vertical="top" wrapText="1"/>
      <protection hidden="1"/>
    </xf>
    <xf numFmtId="0" fontId="9" fillId="19" borderId="35" xfId="0" applyFont="1" applyFill="1" applyBorder="1" applyAlignment="1" applyProtection="1">
      <alignment horizontal="center" vertical="top" wrapText="1"/>
      <protection hidden="1"/>
    </xf>
    <xf numFmtId="0" fontId="40" fillId="17" borderId="0" xfId="1" applyFont="1" applyFill="1" applyBorder="1" applyAlignment="1" applyProtection="1">
      <alignment horizontal="left" vertical="center"/>
      <protection hidden="1"/>
    </xf>
    <xf numFmtId="0" fontId="12" fillId="19" borderId="27" xfId="0" applyFont="1" applyFill="1" applyBorder="1" applyAlignment="1" applyProtection="1">
      <alignment horizontal="left" vertical="top" wrapText="1"/>
      <protection hidden="1"/>
    </xf>
    <xf numFmtId="0" fontId="12" fillId="19" borderId="28" xfId="0" applyFont="1" applyFill="1" applyBorder="1" applyAlignment="1" applyProtection="1">
      <alignment horizontal="left" vertical="top" wrapText="1"/>
      <protection hidden="1"/>
    </xf>
    <xf numFmtId="0" fontId="14" fillId="0" borderId="0" xfId="0" applyFont="1" applyFill="1" applyBorder="1" applyAlignment="1" applyProtection="1">
      <alignment horizontal="left" vertical="top" wrapText="1"/>
      <protection hidden="1"/>
    </xf>
    <xf numFmtId="0" fontId="14" fillId="0" borderId="3" xfId="0" applyFont="1" applyFill="1" applyBorder="1" applyAlignment="1" applyProtection="1">
      <alignment horizontal="left" vertical="top" wrapText="1"/>
      <protection hidden="1"/>
    </xf>
    <xf numFmtId="0" fontId="40" fillId="8" borderId="0" xfId="1" applyFont="1" applyFill="1" applyAlignment="1" applyProtection="1">
      <alignment horizontal="left" vertical="center"/>
      <protection hidden="1"/>
    </xf>
    <xf numFmtId="0" fontId="9" fillId="19" borderId="1" xfId="0" applyFont="1" applyFill="1" applyBorder="1" applyAlignment="1" applyProtection="1">
      <alignment horizontal="right" vertical="center" wrapText="1"/>
      <protection hidden="1"/>
    </xf>
    <xf numFmtId="0" fontId="9" fillId="19" borderId="5" xfId="0" applyFont="1" applyFill="1" applyBorder="1" applyAlignment="1" applyProtection="1">
      <alignment horizontal="center" vertical="center" wrapText="1"/>
      <protection hidden="1"/>
    </xf>
    <xf numFmtId="0" fontId="15" fillId="0" borderId="0" xfId="0" applyFont="1" applyFill="1" applyAlignment="1" applyProtection="1">
      <alignment horizontal="left" vertical="center" wrapText="1"/>
      <protection hidden="1"/>
    </xf>
    <xf numFmtId="0" fontId="15" fillId="0" borderId="0" xfId="0" applyFont="1" applyFill="1" applyAlignment="1" applyProtection="1">
      <alignment horizontal="left" vertical="top" wrapText="1"/>
      <protection hidden="1"/>
    </xf>
    <xf numFmtId="0" fontId="9" fillId="19" borderId="5" xfId="0" applyFont="1" applyFill="1" applyBorder="1" applyAlignment="1" applyProtection="1">
      <alignment horizontal="right" vertical="top" wrapText="1"/>
      <protection hidden="1"/>
    </xf>
    <xf numFmtId="0" fontId="9" fillId="19" borderId="6" xfId="0" applyFont="1" applyFill="1" applyBorder="1" applyAlignment="1" applyProtection="1">
      <alignment horizontal="right" vertical="top" wrapText="1"/>
      <protection hidden="1"/>
    </xf>
    <xf numFmtId="0" fontId="9" fillId="19" borderId="6" xfId="0" applyFont="1" applyFill="1" applyBorder="1" applyAlignment="1" applyProtection="1">
      <alignment horizontal="right" vertical="center" wrapText="1"/>
      <protection hidden="1"/>
    </xf>
    <xf numFmtId="0" fontId="3" fillId="19" borderId="2" xfId="0" applyFont="1" applyFill="1" applyBorder="1" applyAlignment="1" applyProtection="1">
      <alignment horizontal="center" vertical="top" wrapText="1"/>
      <protection hidden="1"/>
    </xf>
    <xf numFmtId="0" fontId="3" fillId="19" borderId="11" xfId="0" applyFont="1" applyFill="1" applyBorder="1" applyAlignment="1" applyProtection="1">
      <alignment horizontal="center" vertical="top" wrapText="1"/>
      <protection hidden="1"/>
    </xf>
    <xf numFmtId="0" fontId="40" fillId="9" borderId="0" xfId="1" applyFont="1" applyFill="1" applyAlignment="1" applyProtection="1">
      <alignment horizontal="left" vertical="center"/>
      <protection hidden="1"/>
    </xf>
    <xf numFmtId="0" fontId="15" fillId="0" borderId="0" xfId="0" applyFont="1" applyFill="1" applyAlignment="1" applyProtection="1">
      <alignment horizontal="left" vertical="center"/>
      <protection hidden="1"/>
    </xf>
    <xf numFmtId="0" fontId="2" fillId="19" borderId="2" xfId="0" applyFont="1" applyFill="1" applyBorder="1" applyAlignment="1" applyProtection="1">
      <alignment horizontal="center" vertical="top" wrapText="1"/>
      <protection hidden="1"/>
    </xf>
    <xf numFmtId="0" fontId="2" fillId="19" borderId="11" xfId="0" applyFont="1" applyFill="1" applyBorder="1" applyAlignment="1" applyProtection="1">
      <alignment horizontal="center" vertical="top" wrapText="1"/>
      <protection hidden="1"/>
    </xf>
    <xf numFmtId="0" fontId="15" fillId="0" borderId="0" xfId="0" applyFont="1" applyFill="1" applyBorder="1" applyAlignment="1" applyProtection="1">
      <alignment horizontal="right" vertical="center"/>
      <protection hidden="1"/>
    </xf>
    <xf numFmtId="0" fontId="3" fillId="19" borderId="2" xfId="0" applyFont="1" applyFill="1" applyBorder="1" applyAlignment="1" applyProtection="1">
      <alignment horizontal="center" vertical="top"/>
      <protection hidden="1"/>
    </xf>
    <xf numFmtId="0" fontId="3" fillId="19" borderId="11" xfId="0" applyFont="1" applyFill="1" applyBorder="1" applyAlignment="1" applyProtection="1">
      <alignment horizontal="center" vertical="top"/>
      <protection hidden="1"/>
    </xf>
    <xf numFmtId="0" fontId="14" fillId="0" borderId="0" xfId="0" applyFont="1" applyFill="1" applyAlignment="1" applyProtection="1">
      <alignment horizontal="center"/>
      <protection hidden="1"/>
    </xf>
    <xf numFmtId="0" fontId="22" fillId="0" borderId="0" xfId="0" applyFont="1" applyAlignment="1">
      <alignment horizontal="left"/>
    </xf>
    <xf numFmtId="0" fontId="35" fillId="10" borderId="0" xfId="1" applyFont="1" applyFill="1" applyAlignment="1">
      <alignment horizontal="center" vertical="center"/>
    </xf>
    <xf numFmtId="0" fontId="22" fillId="0" borderId="0" xfId="0" applyFont="1" applyFill="1" applyAlignment="1">
      <alignment horizontal="left" vertical="center"/>
    </xf>
    <xf numFmtId="0" fontId="22" fillId="0" borderId="0" xfId="0" applyFont="1" applyFill="1" applyAlignment="1">
      <alignment horizontal="left" vertical="top"/>
    </xf>
  </cellXfs>
  <cellStyles count="3">
    <cellStyle name="Гиперссылка" xfId="1" builtinId="8"/>
    <cellStyle name="Обычный" xfId="0" builtinId="0"/>
    <cellStyle name="Процентный" xfId="2" builtinId="5"/>
  </cellStyles>
  <dxfs count="2">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CCCCFF"/>
      <color rgb="FFBEB0F2"/>
      <color rgb="FFFF5050"/>
      <color rgb="FFFFFF66"/>
      <color rgb="FFFFCCFF"/>
      <color rgb="FF9D88EC"/>
      <color rgb="FF99FFCC"/>
      <color rgb="FFFF7C80"/>
      <color rgb="FFCCFF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Численность населения в муниципальном образовании (в тыс. чел.)</a:t>
            </a:r>
          </a:p>
        </c:rich>
      </c:tx>
      <c:overlay val="0"/>
      <c:spPr>
        <a:noFill/>
        <a:ln>
          <a:noFill/>
        </a:ln>
        <a:effectLst/>
      </c:spPr>
    </c:title>
    <c:autoTitleDeleted val="0"/>
    <c:plotArea>
      <c:layout/>
      <c:barChart>
        <c:barDir val="col"/>
        <c:grouping val="clustered"/>
        <c:varyColors val="0"/>
        <c:ser>
          <c:idx val="2"/>
          <c:order val="0"/>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вскрывать'!$J$5:$L$5</c:f>
              <c:numCache>
                <c:formatCode>General</c:formatCode>
                <c:ptCount val="3"/>
                <c:pt idx="0">
                  <c:v>2020</c:v>
                </c:pt>
                <c:pt idx="1">
                  <c:v>2021</c:v>
                </c:pt>
                <c:pt idx="2">
                  <c:v>2022</c:v>
                </c:pt>
              </c:numCache>
            </c:numRef>
          </c:cat>
          <c:val>
            <c:numRef>
              <c:f>'РАБОЧАЯ Не вскрывать'!$J$7:$L$7</c:f>
              <c:numCache>
                <c:formatCode>0.00</c:formatCode>
                <c:ptCount val="3"/>
                <c:pt idx="0">
                  <c:v>13.567</c:v>
                </c:pt>
                <c:pt idx="1">
                  <c:v>13.461</c:v>
                </c:pt>
                <c:pt idx="2">
                  <c:v>13.236000000000001</c:v>
                </c:pt>
              </c:numCache>
            </c:numRef>
          </c:val>
          <c:extLst xmlns:c16r2="http://schemas.microsoft.com/office/drawing/2015/06/chart">
            <c:ext xmlns:c16="http://schemas.microsoft.com/office/drawing/2014/chart" uri="{C3380CC4-5D6E-409C-BE32-E72D297353CC}">
              <c16:uniqueId val="{00000000-9A34-420A-B12E-DB22ADB59D0E}"/>
            </c:ext>
          </c:extLst>
        </c:ser>
        <c:dLbls>
          <c:dLblPos val="outEnd"/>
          <c:showLegendKey val="0"/>
          <c:showVal val="1"/>
          <c:showCatName val="0"/>
          <c:showSerName val="0"/>
          <c:showPercent val="0"/>
          <c:showBubbleSize val="0"/>
        </c:dLbls>
        <c:gapWidth val="219"/>
        <c:overlap val="-27"/>
        <c:axId val="111762048"/>
        <c:axId val="115082752"/>
        <c:extLst xmlns:c16r2="http://schemas.microsoft.com/office/drawing/2015/06/chart">
          <c:ext xmlns:c15="http://schemas.microsoft.com/office/drawing/2012/chart" uri="{02D57815-91ED-43cb-92C2-25804820EDAC}">
            <c15:filteredBarSeries>
              <c15: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'РАБОЧАЯ Не вскрывать'!$J$5:$L$5</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вскрывать'!$J$5:$L$5</c15:sqref>
                        </c15:formulaRef>
                      </c:ext>
                    </c:extLst>
                    <c:numCache>
                      <c:formatCode>General</c:formatCode>
                      <c:ptCount val="3"/>
                      <c:pt idx="0">
                        <c:v>2020</c:v>
                      </c:pt>
                      <c:pt idx="1">
                        <c:v>2021</c:v>
                      </c:pt>
                      <c:pt idx="2">
                        <c:v>2022</c:v>
                      </c:pt>
                    </c:numCache>
                  </c:numRef>
                </c:val>
                <c:extLst>
                  <c:ext xmlns:c16="http://schemas.microsoft.com/office/drawing/2014/chart" uri="{C3380CC4-5D6E-409C-BE32-E72D297353CC}">
                    <c16:uniqueId val="{00000001-9A34-420A-B12E-DB22ADB59D0E}"/>
                  </c:ext>
                </c:extLst>
              </c15:ser>
            </c15:filteredBarSeries>
            <c15:filteredBarSeries>
              <c15:ser>
                <c:idx val="1"/>
                <c:order val="1"/>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'РАБОЧАЯ Не вскрывать'!$J$5:$L$5</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вскрывать'!$J$6:$L$6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9A34-420A-B12E-DB22ADB59D0E}"/>
                  </c:ext>
                </c:extLst>
              </c15:ser>
            </c15:filteredBarSeries>
          </c:ext>
        </c:extLst>
      </c:barChart>
      <c:catAx>
        <c:axId val="111762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5082752"/>
        <c:crosses val="autoZero"/>
        <c:auto val="1"/>
        <c:lblAlgn val="ctr"/>
        <c:lblOffset val="100"/>
        <c:noMultiLvlLbl val="0"/>
      </c:catAx>
      <c:valAx>
        <c:axId val="115082752"/>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1117620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Количество участников формирований в КДУ МО </a:t>
            </a:r>
          </a:p>
          <a:p>
            <a:pPr marL="0" marR="0" lvl="0" indent="0" algn="ctr" defTabSz="914400" rtl="0" eaLnBrk="1" fontAlgn="auto" latinLnBrk="0" hangingPunct="1">
              <a:lnSpc>
                <a:spcPct val="100000"/>
              </a:lnSpc>
              <a:spcBef>
                <a:spcPts val="0"/>
              </a:spcBef>
              <a:spcAft>
                <a:spcPts val="0"/>
              </a:spcAft>
              <a:buClrTx/>
              <a:buSzTx/>
              <a:buFontTx/>
              <a:buNone/>
              <a:tabLst/>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по категориям в динамике</a:t>
            </a:r>
            <a:endParaRPr lang="ru-RU" sz="1320">
              <a:effectLst/>
            </a:endParaRPr>
          </a:p>
        </c:rich>
      </c:tx>
      <c:overlay val="0"/>
      <c:spPr>
        <a:noFill/>
        <a:ln>
          <a:noFill/>
        </a:ln>
        <a:effectLst/>
      </c:spPr>
    </c:title>
    <c:autoTitleDeleted val="0"/>
    <c:plotArea>
      <c:layout/>
      <c:barChart>
        <c:barDir val="bar"/>
        <c:grouping val="clustered"/>
        <c:varyColors val="0"/>
        <c:ser>
          <c:idx val="0"/>
          <c:order val="0"/>
          <c:tx>
            <c:strRef>
              <c:f>'РАБОЧАЯ Не вскрывать'!$B$26</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вскрывать'!$A$27:$A$30</c:f>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f>'РАБОЧАЯ Не вскрывать'!$B$27:$B$30</c:f>
              <c:numCache>
                <c:formatCode>0</c:formatCode>
                <c:ptCount val="4"/>
                <c:pt idx="0">
                  <c:v>689</c:v>
                </c:pt>
                <c:pt idx="1">
                  <c:v>0</c:v>
                </c:pt>
                <c:pt idx="2">
                  <c:v>10</c:v>
                </c:pt>
                <c:pt idx="3">
                  <c:v>475</c:v>
                </c:pt>
              </c:numCache>
            </c:numRef>
          </c:val>
          <c:extLst xmlns:c16r2="http://schemas.microsoft.com/office/drawing/2015/06/chart" xmlns:c15="http://schemas.microsoft.com/office/drawing/2012/chart">
            <c:ext xmlns:c16="http://schemas.microsoft.com/office/drawing/2014/chart" uri="{C3380CC4-5D6E-409C-BE32-E72D297353CC}">
              <c16:uniqueId val="{00000004-9584-49BC-8B5F-E01646AF8AC8}"/>
            </c:ext>
          </c:extLst>
        </c:ser>
        <c:ser>
          <c:idx val="1"/>
          <c:order val="1"/>
          <c:tx>
            <c:strRef>
              <c:f>'РАБОЧАЯ Не вскрывать'!$C$26</c:f>
              <c:strCache>
                <c:ptCount val="1"/>
                <c:pt idx="0">
                  <c:v>2021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вскрывать'!$A$27:$A$30</c:f>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f>'РАБОЧАЯ Не вскрывать'!$C$27:$C$30</c:f>
              <c:numCache>
                <c:formatCode>0</c:formatCode>
                <c:ptCount val="4"/>
                <c:pt idx="0">
                  <c:v>640</c:v>
                </c:pt>
                <c:pt idx="1">
                  <c:v>0</c:v>
                </c:pt>
                <c:pt idx="2">
                  <c:v>12</c:v>
                </c:pt>
                <c:pt idx="3">
                  <c:v>528</c:v>
                </c:pt>
              </c:numCache>
            </c:numRef>
          </c:val>
          <c:extLst xmlns:c16r2="http://schemas.microsoft.com/office/drawing/2015/06/chart">
            <c:ext xmlns:c16="http://schemas.microsoft.com/office/drawing/2014/chart" uri="{C3380CC4-5D6E-409C-BE32-E72D297353CC}">
              <c16:uniqueId val="{00000000-9584-49BC-8B5F-E01646AF8AC8}"/>
            </c:ext>
          </c:extLst>
        </c:ser>
        <c:ser>
          <c:idx val="2"/>
          <c:order val="2"/>
          <c:tx>
            <c:strRef>
              <c:f>'РАБОЧАЯ Не вскрывать'!$D$26</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вскрывать'!$A$27:$A$30</c:f>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f>'РАБОЧАЯ Не вскрывать'!$D$27:$D$30</c:f>
              <c:numCache>
                <c:formatCode>0</c:formatCode>
                <c:ptCount val="4"/>
                <c:pt idx="0">
                  <c:v>663</c:v>
                </c:pt>
                <c:pt idx="1">
                  <c:v>15</c:v>
                </c:pt>
                <c:pt idx="2">
                  <c:v>12</c:v>
                </c:pt>
                <c:pt idx="3">
                  <c:v>540</c:v>
                </c:pt>
              </c:numCache>
            </c:numRef>
          </c:val>
          <c:extLst xmlns:c16r2="http://schemas.microsoft.com/office/drawing/2015/06/chart">
            <c:ext xmlns:c16="http://schemas.microsoft.com/office/drawing/2014/chart" uri="{C3380CC4-5D6E-409C-BE32-E72D297353CC}">
              <c16:uniqueId val="{00000001-9584-49BC-8B5F-E01646AF8AC8}"/>
            </c:ext>
          </c:extLst>
        </c:ser>
        <c:dLbls>
          <c:dLblPos val="outEnd"/>
          <c:showLegendKey val="0"/>
          <c:showVal val="1"/>
          <c:showCatName val="0"/>
          <c:showSerName val="0"/>
          <c:showPercent val="0"/>
          <c:showBubbleSize val="0"/>
        </c:dLbls>
        <c:gapWidth val="150"/>
        <c:axId val="116412800"/>
        <c:axId val="116414336"/>
        <c:extLst xmlns:c16r2="http://schemas.microsoft.com/office/drawing/2015/06/chart"/>
      </c:barChart>
      <c:catAx>
        <c:axId val="1164128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6414336"/>
        <c:crosses val="autoZero"/>
        <c:auto val="1"/>
        <c:lblAlgn val="ctr"/>
        <c:lblOffset val="100"/>
        <c:noMultiLvlLbl val="0"/>
      </c:catAx>
      <c:valAx>
        <c:axId val="11641433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crossAx val="1164128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Количество инклюзивных формирований в КДУ МО по категориям за отчетный период</a:t>
            </a:r>
            <a:endParaRPr lang="ru-RU" sz="1320">
              <a:effectLst/>
            </a:endParaRPr>
          </a:p>
        </c:rich>
      </c:tx>
      <c:overlay val="0"/>
      <c:spPr>
        <a:noFill/>
        <a:ln>
          <a:noFill/>
        </a:ln>
        <a:effectLst/>
      </c:spPr>
    </c:title>
    <c:autoTitleDeleted val="0"/>
    <c:plotArea>
      <c:layout/>
      <c:barChart>
        <c:barDir val="bar"/>
        <c:grouping val="clustered"/>
        <c:varyColors val="0"/>
        <c:ser>
          <c:idx val="2"/>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вскрывать'!$CS$4:$CV$4</c:f>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f>'РАБОЧАЯ Не вскрывать'!$CS$7:$CV$7</c:f>
              <c:numCache>
                <c:formatCode>General</c:formatCode>
                <c:ptCount val="4"/>
                <c:pt idx="0">
                  <c:v>6</c:v>
                </c:pt>
                <c:pt idx="1">
                  <c:v>0</c:v>
                </c:pt>
                <c:pt idx="2">
                  <c:v>0</c:v>
                </c:pt>
                <c:pt idx="3">
                  <c:v>7</c:v>
                </c:pt>
              </c:numCache>
            </c:numRef>
          </c:val>
          <c:extLst xmlns:c16r2="http://schemas.microsoft.com/office/drawing/2015/06/chart">
            <c:ext xmlns:c16="http://schemas.microsoft.com/office/drawing/2014/chart" uri="{C3380CC4-5D6E-409C-BE32-E72D297353CC}">
              <c16:uniqueId val="{00000000-7B01-4D9E-9E87-3F2B664CEDBA}"/>
            </c:ext>
          </c:extLst>
        </c:ser>
        <c:dLbls>
          <c:showLegendKey val="0"/>
          <c:showVal val="0"/>
          <c:showCatName val="0"/>
          <c:showSerName val="0"/>
          <c:showPercent val="0"/>
          <c:showBubbleSize val="0"/>
        </c:dLbls>
        <c:gapWidth val="182"/>
        <c:axId val="116456448"/>
        <c:axId val="116462336"/>
        <c:extLst xmlns:c16r2="http://schemas.microsoft.com/office/drawing/2015/06/chart">
          <c:ext xmlns:c15="http://schemas.microsoft.com/office/drawing/2012/chart" uri="{02D57815-91ED-43cb-92C2-25804820EDAC}">
            <c15:filteredBarSeries>
              <c15:ser>
                <c:idx val="0"/>
                <c:order val="0"/>
                <c:spPr>
                  <a:solidFill>
                    <a:schemeClr val="accent2"/>
                  </a:solidFill>
                  <a:ln>
                    <a:noFill/>
                  </a:ln>
                  <a:effectLst/>
                </c:spPr>
                <c:invertIfNegative val="0"/>
                <c:cat>
                  <c:strRef>
                    <c:extLst>
                      <c:ext uri="{02D57815-91ED-43cb-92C2-25804820EDAC}">
                        <c15:formulaRef>
                          <c15:sqref>'РАБОЧАЯ Не вскрывать'!$CS$4:$CV$4</c15:sqref>
                        </c15:formulaRef>
                      </c:ext>
                    </c:extLst>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extLst>
                      <c:ext uri="{02D57815-91ED-43cb-92C2-25804820EDAC}">
                        <c15:formulaRef>
                          <c15:sqref>'РАБОЧАЯ Не вскрывать'!$CS$5:$CV$5</c15:sqref>
                        </c15:formulaRef>
                      </c:ext>
                    </c:extLst>
                    <c:numCache>
                      <c:formatCode>General</c:formatCode>
                      <c:ptCount val="4"/>
                      <c:pt idx="0">
                        <c:v>2022</c:v>
                      </c:pt>
                      <c:pt idx="1">
                        <c:v>2022</c:v>
                      </c:pt>
                      <c:pt idx="2">
                        <c:v>2022</c:v>
                      </c:pt>
                      <c:pt idx="3">
                        <c:v>2022</c:v>
                      </c:pt>
                    </c:numCache>
                  </c:numRef>
                </c:val>
                <c:extLst>
                  <c:ext xmlns:c16="http://schemas.microsoft.com/office/drawing/2014/chart" uri="{C3380CC4-5D6E-409C-BE32-E72D297353CC}">
                    <c16:uniqueId val="{00000001-7B01-4D9E-9E87-3F2B664CEDBA}"/>
                  </c:ext>
                </c:extLst>
              </c15:ser>
            </c15:filteredBarSeries>
            <c15:filteredBarSeries>
              <c15:ser>
                <c:idx val="1"/>
                <c:order val="1"/>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'РАБОЧАЯ Не вскрывать'!$CS$4:$CV$4</c15:sqref>
                        </c15:formulaRef>
                      </c:ext>
                    </c:extLst>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extLst xmlns:c15="http://schemas.microsoft.com/office/drawing/2012/chart">
                      <c:ext xmlns:c15="http://schemas.microsoft.com/office/drawing/2012/chart" uri="{02D57815-91ED-43cb-92C2-25804820EDAC}">
                        <c15:formulaRef>
                          <c15:sqref>'РАБОЧАЯ Не вскрывать'!$CS$6:$CV$6</c15:sqref>
                        </c15:formulaRef>
                      </c:ext>
                    </c:extLst>
                    <c:numCache>
                      <c:formatCode>General</c:formatCode>
                      <c:ptCount val="4"/>
                      <c:pt idx="0">
                        <c:v>79</c:v>
                      </c:pt>
                      <c:pt idx="1">
                        <c:v>79</c:v>
                      </c:pt>
                      <c:pt idx="2">
                        <c:v>79</c:v>
                      </c:pt>
                      <c:pt idx="3">
                        <c:v>79</c:v>
                      </c:pt>
                    </c:numCache>
                  </c:numRef>
                </c:val>
                <c:extLst xmlns:c15="http://schemas.microsoft.com/office/drawing/2012/chart">
                  <c:ext xmlns:c16="http://schemas.microsoft.com/office/drawing/2014/chart" uri="{C3380CC4-5D6E-409C-BE32-E72D297353CC}">
                    <c16:uniqueId val="{00000002-7B01-4D9E-9E87-3F2B664CEDBA}"/>
                  </c:ext>
                </c:extLst>
              </c15:ser>
            </c15:filteredBarSeries>
          </c:ext>
        </c:extLst>
      </c:barChart>
      <c:catAx>
        <c:axId val="1164564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6462336"/>
        <c:crosses val="autoZero"/>
        <c:auto val="1"/>
        <c:lblAlgn val="ctr"/>
        <c:lblOffset val="100"/>
        <c:noMultiLvlLbl val="0"/>
      </c:catAx>
      <c:valAx>
        <c:axId val="116462336"/>
        <c:scaling>
          <c:orientation val="minMax"/>
        </c:scaling>
        <c:delete val="1"/>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16456448"/>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Количество инклюзивных формирований в КДУ МО по категориям в динамике</a:t>
            </a:r>
          </a:p>
        </c:rich>
      </c:tx>
      <c:overlay val="0"/>
      <c:spPr>
        <a:noFill/>
        <a:ln>
          <a:noFill/>
        </a:ln>
        <a:effectLst/>
      </c:spPr>
    </c:title>
    <c:autoTitleDeleted val="0"/>
    <c:plotArea>
      <c:layout/>
      <c:lineChart>
        <c:grouping val="standard"/>
        <c:varyColors val="0"/>
        <c:ser>
          <c:idx val="1"/>
          <c:order val="0"/>
          <c:tx>
            <c:strRef>
              <c:f>'РАБОЧАЯ Не вскрывать'!$A$34</c:f>
              <c:strCache>
                <c:ptCount val="1"/>
                <c:pt idx="0">
                  <c:v>количество инклюзивных формирований</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вскрывать'!$B$33:$D$33</c:f>
              <c:numCache>
                <c:formatCode>General</c:formatCode>
                <c:ptCount val="3"/>
                <c:pt idx="0">
                  <c:v>2020</c:v>
                </c:pt>
                <c:pt idx="1">
                  <c:v>2021</c:v>
                </c:pt>
                <c:pt idx="2">
                  <c:v>2022</c:v>
                </c:pt>
              </c:numCache>
            </c:numRef>
          </c:cat>
          <c:val>
            <c:numRef>
              <c:f>'РАБОЧАЯ Не вскрывать'!$B$34:$D$34</c:f>
              <c:numCache>
                <c:formatCode>0</c:formatCode>
                <c:ptCount val="3"/>
                <c:pt idx="0">
                  <c:v>1</c:v>
                </c:pt>
                <c:pt idx="1">
                  <c:v>15</c:v>
                </c:pt>
                <c:pt idx="2">
                  <c:v>13</c:v>
                </c:pt>
              </c:numCache>
            </c:numRef>
          </c:val>
          <c:smooth val="0"/>
          <c:extLst xmlns:c16r2="http://schemas.microsoft.com/office/drawing/2015/06/chart">
            <c:ext xmlns:c16="http://schemas.microsoft.com/office/drawing/2014/chart" uri="{C3380CC4-5D6E-409C-BE32-E72D297353CC}">
              <c16:uniqueId val="{00000000-3EB3-4BC0-887C-334FF2CB0CA0}"/>
            </c:ext>
          </c:extLst>
        </c:ser>
        <c:dLbls>
          <c:showLegendKey val="0"/>
          <c:showVal val="0"/>
          <c:showCatName val="0"/>
          <c:showSerName val="0"/>
          <c:showPercent val="0"/>
          <c:showBubbleSize val="0"/>
        </c:dLbls>
        <c:marker val="1"/>
        <c:smooth val="0"/>
        <c:axId val="116487680"/>
        <c:axId val="116489216"/>
        <c:extLst xmlns:c16r2="http://schemas.microsoft.com/office/drawing/2015/06/chart">
          <c:ext xmlns:c15="http://schemas.microsoft.com/office/drawing/2012/chart" uri="{02D57815-91ED-43cb-92C2-25804820EDAC}">
            <c15:filteredLineSeries>
              <c15:ser>
                <c:idx val="0"/>
                <c:order val="0"/>
                <c:tx>
                  <c:strRef>
                    <c:extLst>
                      <c:ext uri="{02D57815-91ED-43cb-92C2-25804820EDAC}">
                        <c15:formulaRef>
                          <c15:sqref>'РАБОЧАЯ Не вскрывать'!$A$33</c15:sqref>
                        </c15:formulaRef>
                      </c:ext>
                    </c:extLst>
                    <c:strCache>
                      <c:ptCount val="1"/>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'РАБОЧАЯ Не вскрывать'!$B$33:$D$33</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вскрывать'!$B$33:$D$33</c15:sqref>
                        </c15:formulaRef>
                      </c:ext>
                    </c:extLst>
                    <c:numCache>
                      <c:formatCode>General</c:formatCode>
                      <c:ptCount val="3"/>
                      <c:pt idx="0">
                        <c:v>2020</c:v>
                      </c:pt>
                      <c:pt idx="1">
                        <c:v>2021</c:v>
                      </c:pt>
                      <c:pt idx="2">
                        <c:v>2022</c:v>
                      </c:pt>
                    </c:numCache>
                  </c:numRef>
                </c:val>
                <c:smooth val="0"/>
                <c:extLst>
                  <c:ext xmlns:c16="http://schemas.microsoft.com/office/drawing/2014/chart" uri="{C3380CC4-5D6E-409C-BE32-E72D297353CC}">
                    <c16:uniqueId val="{00000001-3EB3-4BC0-887C-334FF2CB0CA0}"/>
                  </c:ext>
                </c:extLst>
              </c15:ser>
            </c15:filteredLineSeries>
          </c:ext>
        </c:extLst>
      </c:lineChart>
      <c:catAx>
        <c:axId val="116487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6489216"/>
        <c:crosses val="autoZero"/>
        <c:auto val="1"/>
        <c:lblAlgn val="ctr"/>
        <c:lblOffset val="100"/>
        <c:noMultiLvlLbl val="0"/>
      </c:catAx>
      <c:valAx>
        <c:axId val="116489216"/>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16487680"/>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Динамика участия клубных формирований </a:t>
            </a:r>
          </a:p>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в конкурсах различного уровня</a:t>
            </a:r>
            <a:endParaRPr lang="ru-RU" sz="1320">
              <a:effectLst/>
            </a:endParaRPr>
          </a:p>
        </c:rich>
      </c:tx>
      <c:overlay val="0"/>
      <c:spPr>
        <a:noFill/>
        <a:ln>
          <a:noFill/>
        </a:ln>
        <a:effectLst/>
      </c:spPr>
    </c:title>
    <c:autoTitleDeleted val="0"/>
    <c:plotArea>
      <c:layout/>
      <c:barChart>
        <c:barDir val="bar"/>
        <c:grouping val="clustered"/>
        <c:varyColors val="0"/>
        <c:ser>
          <c:idx val="2"/>
          <c:order val="0"/>
          <c:tx>
            <c:strRef>
              <c:f>'3. КЛУБ_ФОРМ'!$E$22</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КЛУБ_ФОРМ'!$A$24:$B$28</c:f>
              <c:strCache>
                <c:ptCount val="5"/>
                <c:pt idx="0">
                  <c:v>муниципальный</c:v>
                </c:pt>
                <c:pt idx="1">
                  <c:v>краевой</c:v>
                </c:pt>
                <c:pt idx="2">
                  <c:v>региональный и межрегиональный</c:v>
                </c:pt>
                <c:pt idx="3">
                  <c:v>всероссийский</c:v>
                </c:pt>
                <c:pt idx="4">
                  <c:v>международный</c:v>
                </c:pt>
              </c:strCache>
              <c:extLst xmlns:c16r2="http://schemas.microsoft.com/office/drawing/2015/06/chart">
                <c:ext xmlns:c15="http://schemas.microsoft.com/office/drawing/2012/chart" uri="{02D57815-91ED-43cb-92C2-25804820EDAC}">
                  <c15:fullRef>
                    <c15:sqref>'3. КЛУБ_ФОРМ'!$A$23:$B$28</c15:sqref>
                  </c15:fullRef>
                </c:ext>
              </c:extLst>
            </c:strRef>
          </c:cat>
          <c:val>
            <c:numRef>
              <c:f>'3. КЛУБ_ФОРМ'!$E$24:$E$28</c:f>
              <c:numCache>
                <c:formatCode>General</c:formatCode>
                <c:ptCount val="5"/>
                <c:pt idx="0">
                  <c:v>415</c:v>
                </c:pt>
                <c:pt idx="1">
                  <c:v>9</c:v>
                </c:pt>
                <c:pt idx="2">
                  <c:v>2</c:v>
                </c:pt>
                <c:pt idx="3">
                  <c:v>14</c:v>
                </c:pt>
                <c:pt idx="4">
                  <c:v>15</c:v>
                </c:pt>
              </c:numCache>
              <c:extLst xmlns:c16r2="http://schemas.microsoft.com/office/drawing/2015/06/chart">
                <c:ext xmlns:c15="http://schemas.microsoft.com/office/drawing/2012/chart" uri="{02D57815-91ED-43cb-92C2-25804820EDAC}">
                  <c15:fullRef>
                    <c15:sqref>'3. КЛУБ_ФОРМ'!$E$23:$E$28</c15:sqref>
                  </c15:fullRef>
                </c:ext>
              </c:extLst>
            </c:numRef>
          </c:val>
          <c:extLst xmlns:c16r2="http://schemas.microsoft.com/office/drawing/2015/06/chart">
            <c:ext xmlns:c16="http://schemas.microsoft.com/office/drawing/2014/chart" uri="{C3380CC4-5D6E-409C-BE32-E72D297353CC}">
              <c16:uniqueId val="{00000002-8A72-4987-881E-8F069C30541E}"/>
            </c:ext>
          </c:extLst>
        </c:ser>
        <c:ser>
          <c:idx val="1"/>
          <c:order val="1"/>
          <c:tx>
            <c:strRef>
              <c:f>'3. КЛУБ_ФОРМ'!$D$22</c:f>
              <c:strCache>
                <c:ptCount val="1"/>
                <c:pt idx="0">
                  <c:v>2021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КЛУБ_ФОРМ'!$A$24:$B$28</c:f>
              <c:strCache>
                <c:ptCount val="5"/>
                <c:pt idx="0">
                  <c:v>муниципальный</c:v>
                </c:pt>
                <c:pt idx="1">
                  <c:v>краевой</c:v>
                </c:pt>
                <c:pt idx="2">
                  <c:v>региональный и межрегиональный</c:v>
                </c:pt>
                <c:pt idx="3">
                  <c:v>всероссийский</c:v>
                </c:pt>
                <c:pt idx="4">
                  <c:v>международный</c:v>
                </c:pt>
              </c:strCache>
              <c:extLst xmlns:c16r2="http://schemas.microsoft.com/office/drawing/2015/06/chart">
                <c:ext xmlns:c15="http://schemas.microsoft.com/office/drawing/2012/chart" uri="{02D57815-91ED-43cb-92C2-25804820EDAC}">
                  <c15:fullRef>
                    <c15:sqref>'3. КЛУБ_ФОРМ'!$A$23:$B$28</c15:sqref>
                  </c15:fullRef>
                </c:ext>
              </c:extLst>
            </c:strRef>
          </c:cat>
          <c:val>
            <c:numRef>
              <c:f>'3. КЛУБ_ФОРМ'!$D$24:$D$28</c:f>
              <c:numCache>
                <c:formatCode>General</c:formatCode>
                <c:ptCount val="5"/>
                <c:pt idx="0">
                  <c:v>247</c:v>
                </c:pt>
                <c:pt idx="1">
                  <c:v>41</c:v>
                </c:pt>
                <c:pt idx="2">
                  <c:v>3</c:v>
                </c:pt>
                <c:pt idx="3">
                  <c:v>12</c:v>
                </c:pt>
                <c:pt idx="4">
                  <c:v>17</c:v>
                </c:pt>
              </c:numCache>
              <c:extLst xmlns:c16r2="http://schemas.microsoft.com/office/drawing/2015/06/chart">
                <c:ext xmlns:c15="http://schemas.microsoft.com/office/drawing/2012/chart" uri="{02D57815-91ED-43cb-92C2-25804820EDAC}">
                  <c15:fullRef>
                    <c15:sqref>'3. КЛУБ_ФОРМ'!$D$23:$D$28</c15:sqref>
                  </c15:fullRef>
                </c:ext>
              </c:extLst>
            </c:numRef>
          </c:val>
          <c:extLst xmlns:c16r2="http://schemas.microsoft.com/office/drawing/2015/06/chart">
            <c:ext xmlns:c16="http://schemas.microsoft.com/office/drawing/2014/chart" uri="{C3380CC4-5D6E-409C-BE32-E72D297353CC}">
              <c16:uniqueId val="{00000001-8A72-4987-881E-8F069C30541E}"/>
            </c:ext>
          </c:extLst>
        </c:ser>
        <c:ser>
          <c:idx val="0"/>
          <c:order val="2"/>
          <c:tx>
            <c:strRef>
              <c:f>'3. КЛУБ_ФОРМ'!$C$22</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КЛУБ_ФОРМ'!$A$24:$B$28</c:f>
              <c:strCache>
                <c:ptCount val="5"/>
                <c:pt idx="0">
                  <c:v>муниципальный</c:v>
                </c:pt>
                <c:pt idx="1">
                  <c:v>краевой</c:v>
                </c:pt>
                <c:pt idx="2">
                  <c:v>региональный и межрегиональный</c:v>
                </c:pt>
                <c:pt idx="3">
                  <c:v>всероссийский</c:v>
                </c:pt>
                <c:pt idx="4">
                  <c:v>международный</c:v>
                </c:pt>
              </c:strCache>
              <c:extLst xmlns:c16r2="http://schemas.microsoft.com/office/drawing/2015/06/chart">
                <c:ext xmlns:c15="http://schemas.microsoft.com/office/drawing/2012/chart" uri="{02D57815-91ED-43cb-92C2-25804820EDAC}">
                  <c15:fullRef>
                    <c15:sqref>'3. КЛУБ_ФОРМ'!$A$23:$B$28</c15:sqref>
                  </c15:fullRef>
                </c:ext>
              </c:extLst>
            </c:strRef>
          </c:cat>
          <c:val>
            <c:numRef>
              <c:f>'3. КЛУБ_ФОРМ'!$C$24:$C$28</c:f>
              <c:numCache>
                <c:formatCode>General</c:formatCode>
                <c:ptCount val="5"/>
                <c:pt idx="0">
                  <c:v>122</c:v>
                </c:pt>
                <c:pt idx="1">
                  <c:v>17</c:v>
                </c:pt>
                <c:pt idx="2">
                  <c:v>0</c:v>
                </c:pt>
                <c:pt idx="3">
                  <c:v>13</c:v>
                </c:pt>
                <c:pt idx="4">
                  <c:v>0</c:v>
                </c:pt>
              </c:numCache>
              <c:extLst xmlns:c16r2="http://schemas.microsoft.com/office/drawing/2015/06/chart">
                <c:ext xmlns:c15="http://schemas.microsoft.com/office/drawing/2012/chart" uri="{02D57815-91ED-43cb-92C2-25804820EDAC}">
                  <c15:fullRef>
                    <c15:sqref>'3. КЛУБ_ФОРМ'!$C$23:$C$28</c15:sqref>
                  </c15:fullRef>
                </c:ext>
              </c:extLst>
            </c:numRef>
          </c:val>
          <c:extLst xmlns:c16r2="http://schemas.microsoft.com/office/drawing/2015/06/chart">
            <c:ext xmlns:c16="http://schemas.microsoft.com/office/drawing/2014/chart" uri="{C3380CC4-5D6E-409C-BE32-E72D297353CC}">
              <c16:uniqueId val="{00000000-8A72-4987-881E-8F069C30541E}"/>
            </c:ext>
          </c:extLst>
        </c:ser>
        <c:dLbls>
          <c:dLblPos val="outEnd"/>
          <c:showLegendKey val="0"/>
          <c:showVal val="1"/>
          <c:showCatName val="0"/>
          <c:showSerName val="0"/>
          <c:showPercent val="0"/>
          <c:showBubbleSize val="0"/>
        </c:dLbls>
        <c:gapWidth val="182"/>
        <c:axId val="117155328"/>
        <c:axId val="117156864"/>
      </c:barChart>
      <c:catAx>
        <c:axId val="1171553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156864"/>
        <c:crosses val="autoZero"/>
        <c:auto val="1"/>
        <c:lblAlgn val="ctr"/>
        <c:lblOffset val="100"/>
        <c:noMultiLvlLbl val="0"/>
      </c:catAx>
      <c:valAx>
        <c:axId val="117156864"/>
        <c:scaling>
          <c:orientation val="minMax"/>
        </c:scaling>
        <c:delete val="1"/>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17155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u="none" strike="noStrike" baseline="0">
                <a:effectLst/>
              </a:rPr>
              <a:t>Динамика участия клубных формирований </a:t>
            </a:r>
          </a:p>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u="none" strike="noStrike" baseline="0">
                <a:effectLst/>
              </a:rPr>
              <a:t>в </a:t>
            </a:r>
            <a:r>
              <a:rPr lang="ru-RU" sz="1320" b="0" i="0" baseline="0">
                <a:effectLst/>
              </a:rPr>
              <a:t>гастролях различного уровня</a:t>
            </a:r>
            <a:endParaRPr lang="ru-RU" sz="1320">
              <a:effectLst/>
            </a:endParaRPr>
          </a:p>
        </c:rich>
      </c:tx>
      <c:overlay val="0"/>
      <c:spPr>
        <a:noFill/>
        <a:ln>
          <a:noFill/>
        </a:ln>
        <a:effectLst/>
      </c:spPr>
    </c:title>
    <c:autoTitleDeleted val="0"/>
    <c:plotArea>
      <c:layout/>
      <c:barChart>
        <c:barDir val="bar"/>
        <c:grouping val="clustered"/>
        <c:varyColors val="0"/>
        <c:ser>
          <c:idx val="6"/>
          <c:order val="0"/>
          <c:tx>
            <c:strRef>
              <c:f>'3. КЛУБ_ФОРМ'!$H$22</c:f>
              <c:strCache>
                <c:ptCount val="1"/>
                <c:pt idx="0">
                  <c:v>2022</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КЛУБ_ФОРМ'!$A$24:$A$28</c:f>
              <c:strCache>
                <c:ptCount val="5"/>
                <c:pt idx="0">
                  <c:v>муниципальный</c:v>
                </c:pt>
                <c:pt idx="1">
                  <c:v>краевой</c:v>
                </c:pt>
                <c:pt idx="2">
                  <c:v>региональный и межрегиональный</c:v>
                </c:pt>
                <c:pt idx="3">
                  <c:v>всероссийский</c:v>
                </c:pt>
                <c:pt idx="4">
                  <c:v>международный</c:v>
                </c:pt>
              </c:strCache>
              <c:extLst xmlns:c16r2="http://schemas.microsoft.com/office/drawing/2015/06/chart">
                <c:ext xmlns:c15="http://schemas.microsoft.com/office/drawing/2012/chart" uri="{02D57815-91ED-43cb-92C2-25804820EDAC}">
                  <c15:fullRef>
                    <c15:sqref>'3. КЛУБ_ФОРМ'!$A$21:$A$29</c15:sqref>
                  </c15:fullRef>
                </c:ext>
              </c:extLst>
            </c:strRef>
          </c:cat>
          <c:val>
            <c:numRef>
              <c:f>'3. КЛУБ_ФОРМ'!$H$24:$H$28</c:f>
              <c:numCache>
                <c:formatCode>General</c:formatCode>
                <c:ptCount val="5"/>
                <c:pt idx="0">
                  <c:v>18</c:v>
                </c:pt>
                <c:pt idx="1">
                  <c:v>0</c:v>
                </c:pt>
                <c:pt idx="2">
                  <c:v>0</c:v>
                </c:pt>
                <c:pt idx="3">
                  <c:v>0</c:v>
                </c:pt>
                <c:pt idx="4">
                  <c:v>0</c:v>
                </c:pt>
              </c:numCache>
              <c:extLst xmlns:c16r2="http://schemas.microsoft.com/office/drawing/2015/06/chart">
                <c:ext xmlns:c15="http://schemas.microsoft.com/office/drawing/2012/chart" uri="{02D57815-91ED-43cb-92C2-25804820EDAC}">
                  <c15:fullRef>
                    <c15:sqref>'3. КЛУБ_ФОРМ'!$H$21:$H$29</c15:sqref>
                  </c15:fullRef>
                </c:ext>
              </c:extLst>
            </c:numRef>
          </c:val>
          <c:extLst xmlns:c16r2="http://schemas.microsoft.com/office/drawing/2015/06/chart">
            <c:ext xmlns:c16="http://schemas.microsoft.com/office/drawing/2014/chart" uri="{C3380CC4-5D6E-409C-BE32-E72D297353CC}">
              <c16:uniqueId val="{00000002-4906-4FDC-9BA3-EF65D59D0D47}"/>
            </c:ext>
          </c:extLst>
        </c:ser>
        <c:ser>
          <c:idx val="5"/>
          <c:order val="1"/>
          <c:tx>
            <c:strRef>
              <c:f>'3. КЛУБ_ФОРМ'!$G$22</c:f>
              <c:strCache>
                <c:ptCount val="1"/>
                <c:pt idx="0">
                  <c:v>2021</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КЛУБ_ФОРМ'!$A$24:$A$28</c:f>
              <c:strCache>
                <c:ptCount val="5"/>
                <c:pt idx="0">
                  <c:v>муниципальный</c:v>
                </c:pt>
                <c:pt idx="1">
                  <c:v>краевой</c:v>
                </c:pt>
                <c:pt idx="2">
                  <c:v>региональный и межрегиональный</c:v>
                </c:pt>
                <c:pt idx="3">
                  <c:v>всероссийский</c:v>
                </c:pt>
                <c:pt idx="4">
                  <c:v>международный</c:v>
                </c:pt>
              </c:strCache>
              <c:extLst xmlns:c16r2="http://schemas.microsoft.com/office/drawing/2015/06/chart">
                <c:ext xmlns:c15="http://schemas.microsoft.com/office/drawing/2012/chart" uri="{02D57815-91ED-43cb-92C2-25804820EDAC}">
                  <c15:fullRef>
                    <c15:sqref>'3. КЛУБ_ФОРМ'!$A$21:$A$29</c15:sqref>
                  </c15:fullRef>
                </c:ext>
              </c:extLst>
            </c:strRef>
          </c:cat>
          <c:val>
            <c:numRef>
              <c:f>'3. КЛУБ_ФОРМ'!$G$24:$G$28</c:f>
              <c:numCache>
                <c:formatCode>General</c:formatCode>
                <c:ptCount val="5"/>
                <c:pt idx="0">
                  <c:v>12</c:v>
                </c:pt>
                <c:pt idx="1">
                  <c:v>0</c:v>
                </c:pt>
                <c:pt idx="2">
                  <c:v>0</c:v>
                </c:pt>
                <c:pt idx="3">
                  <c:v>0</c:v>
                </c:pt>
                <c:pt idx="4">
                  <c:v>0</c:v>
                </c:pt>
              </c:numCache>
              <c:extLst xmlns:c16r2="http://schemas.microsoft.com/office/drawing/2015/06/chart">
                <c:ext xmlns:c15="http://schemas.microsoft.com/office/drawing/2012/chart" uri="{02D57815-91ED-43cb-92C2-25804820EDAC}">
                  <c15:fullRef>
                    <c15:sqref>'3. КЛУБ_ФОРМ'!$G$21:$G$29</c15:sqref>
                  </c15:fullRef>
                </c:ext>
              </c:extLst>
            </c:numRef>
          </c:val>
          <c:extLst xmlns:c16r2="http://schemas.microsoft.com/office/drawing/2015/06/chart">
            <c:ext xmlns:c16="http://schemas.microsoft.com/office/drawing/2014/chart" uri="{C3380CC4-5D6E-409C-BE32-E72D297353CC}">
              <c16:uniqueId val="{00000001-4906-4FDC-9BA3-EF65D59D0D47}"/>
            </c:ext>
          </c:extLst>
        </c:ser>
        <c:ser>
          <c:idx val="4"/>
          <c:order val="2"/>
          <c:tx>
            <c:strRef>
              <c:f>'3. КЛУБ_ФОРМ'!$F$22</c:f>
              <c:strCache>
                <c:ptCount val="1"/>
                <c:pt idx="0">
                  <c:v>2020</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КЛУБ_ФОРМ'!$A$24:$A$28</c:f>
              <c:strCache>
                <c:ptCount val="5"/>
                <c:pt idx="0">
                  <c:v>муниципальный</c:v>
                </c:pt>
                <c:pt idx="1">
                  <c:v>краевой</c:v>
                </c:pt>
                <c:pt idx="2">
                  <c:v>региональный и межрегиональный</c:v>
                </c:pt>
                <c:pt idx="3">
                  <c:v>всероссийский</c:v>
                </c:pt>
                <c:pt idx="4">
                  <c:v>международный</c:v>
                </c:pt>
              </c:strCache>
              <c:extLst xmlns:c16r2="http://schemas.microsoft.com/office/drawing/2015/06/chart">
                <c:ext xmlns:c15="http://schemas.microsoft.com/office/drawing/2012/chart" uri="{02D57815-91ED-43cb-92C2-25804820EDAC}">
                  <c15:fullRef>
                    <c15:sqref>'3. КЛУБ_ФОРМ'!$A$21:$A$29</c15:sqref>
                  </c15:fullRef>
                </c:ext>
              </c:extLst>
            </c:strRef>
          </c:cat>
          <c:val>
            <c:numRef>
              <c:f>'3. КЛУБ_ФОРМ'!$F$24:$F$28</c:f>
              <c:numCache>
                <c:formatCode>General</c:formatCode>
                <c:ptCount val="5"/>
                <c:pt idx="0">
                  <c:v>10</c:v>
                </c:pt>
                <c:pt idx="1">
                  <c:v>3</c:v>
                </c:pt>
                <c:pt idx="2">
                  <c:v>0</c:v>
                </c:pt>
                <c:pt idx="3">
                  <c:v>0</c:v>
                </c:pt>
                <c:pt idx="4">
                  <c:v>0</c:v>
                </c:pt>
              </c:numCache>
              <c:extLst xmlns:c16r2="http://schemas.microsoft.com/office/drawing/2015/06/chart">
                <c:ext xmlns:c15="http://schemas.microsoft.com/office/drawing/2012/chart" uri="{02D57815-91ED-43cb-92C2-25804820EDAC}">
                  <c15:fullRef>
                    <c15:sqref>'3. КЛУБ_ФОРМ'!$F$21:$F$29</c15:sqref>
                  </c15:fullRef>
                </c:ext>
              </c:extLst>
            </c:numRef>
          </c:val>
          <c:extLst xmlns:c16r2="http://schemas.microsoft.com/office/drawing/2015/06/chart">
            <c:ext xmlns:c16="http://schemas.microsoft.com/office/drawing/2014/chart" uri="{C3380CC4-5D6E-409C-BE32-E72D297353CC}">
              <c16:uniqueId val="{00000000-4906-4FDC-9BA3-EF65D59D0D47}"/>
            </c:ext>
          </c:extLst>
        </c:ser>
        <c:dLbls>
          <c:dLblPos val="outEnd"/>
          <c:showLegendKey val="0"/>
          <c:showVal val="1"/>
          <c:showCatName val="0"/>
          <c:showSerName val="0"/>
          <c:showPercent val="0"/>
          <c:showBubbleSize val="0"/>
        </c:dLbls>
        <c:gapWidth val="182"/>
        <c:axId val="117278592"/>
        <c:axId val="117280128"/>
        <c:extLst xmlns:c16r2="http://schemas.microsoft.com/office/drawing/2015/06/chart">
          <c:ext xmlns:c15="http://schemas.microsoft.com/office/drawing/2012/chart" uri="{02D57815-91ED-43cb-92C2-25804820EDAC}">
            <c15:filteredBarSeries>
              <c15:ser>
                <c:idx val="0"/>
                <c:order val="0"/>
                <c:tx>
                  <c:strRef>
                    <c:extLst>
                      <c:ext uri="{02D57815-91ED-43cb-92C2-25804820EDAC}">
                        <c15:formulaRef>
                          <c15:sqref>'3. КЛУБ_ФОРМ'!$A$22:$H$22</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'3. КЛУБ_ФОРМ'!$A$21:$A$29</c15:sqref>
                        </c15:fullRef>
                        <c15:formulaRef>
                          <c15:sqref>'3. КЛУБ_ФОРМ'!$A$24:$A$28</c15:sqref>
                        </c15:formulaRef>
                      </c:ext>
                    </c:extLst>
                    <c:strCache>
                      <c:ptCount val="5"/>
                      <c:pt idx="0">
                        <c:v>муниципальный</c:v>
                      </c:pt>
                      <c:pt idx="1">
                        <c:v>краевой</c:v>
                      </c:pt>
                      <c:pt idx="2">
                        <c:v>региональный и межрегиональный</c:v>
                      </c:pt>
                      <c:pt idx="3">
                        <c:v>всероссийский</c:v>
                      </c:pt>
                      <c:pt idx="4">
                        <c:v>международный</c:v>
                      </c:pt>
                    </c:strCache>
                  </c:strRef>
                </c:cat>
                <c:val>
                  <c:numRef>
                    <c:extLst>
                      <c:ext uri="{02D57815-91ED-43cb-92C2-25804820EDAC}">
                        <c15:fullRef>
                          <c15:sqref>'3. КЛУБ_ФОРМ'!$B$21:$B$29</c15:sqref>
                        </c15:fullRef>
                        <c15:formulaRef>
                          <c15:sqref>'3. КЛУБ_ФОРМ'!$B$24:$B$28</c15:sqref>
                        </c15:formulaRef>
                      </c:ext>
                    </c:extLst>
                    <c:numCache>
                      <c:formatCode>General</c:formatCode>
                      <c:ptCount val="5"/>
                    </c:numCache>
                  </c:numRef>
                </c:val>
                <c:extLst>
                  <c:ext xmlns:c16="http://schemas.microsoft.com/office/drawing/2014/chart" uri="{C3380CC4-5D6E-409C-BE32-E72D297353CC}">
                    <c16:uniqueId val="{00000003-4906-4FDC-9BA3-EF65D59D0D47}"/>
                  </c:ext>
                </c:extLst>
              </c15:ser>
            </c15:filteredBarSeries>
            <c15:filteredBarSeries>
              <c15: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 КЛУБ_ФОРМ'!$A$21:$A$29</c15:sqref>
                        </c15:fullRef>
                        <c15:formulaRef>
                          <c15:sqref>'3. КЛУБ_ФОРМ'!$A$24:$A$28</c15:sqref>
                        </c15:formulaRef>
                      </c:ext>
                    </c:extLst>
                    <c:strCache>
                      <c:ptCount val="5"/>
                      <c:pt idx="0">
                        <c:v>муниципальный</c:v>
                      </c:pt>
                      <c:pt idx="1">
                        <c:v>краевой</c:v>
                      </c:pt>
                      <c:pt idx="2">
                        <c:v>региональный и межрегиональный</c:v>
                      </c:pt>
                      <c:pt idx="3">
                        <c:v>всероссийский</c:v>
                      </c:pt>
                      <c:pt idx="4">
                        <c:v>международный</c:v>
                      </c:pt>
                    </c:strCache>
                  </c:strRef>
                </c:cat>
                <c:val>
                  <c:numRef>
                    <c:extLst>
                      <c:ext xmlns:c15="http://schemas.microsoft.com/office/drawing/2012/chart" uri="{02D57815-91ED-43cb-92C2-25804820EDAC}">
                        <c15:fullRef>
                          <c15:sqref>'3. КЛУБ_ФОРМ'!$C$21:$C$29</c15:sqref>
                        </c15:fullRef>
                        <c15:formulaRef>
                          <c15:sqref>'3. КЛУБ_ФОРМ'!$C$24:$C$28</c15:sqref>
                        </c15:formulaRef>
                      </c:ext>
                    </c:extLst>
                    <c:numCache>
                      <c:formatCode>General</c:formatCode>
                      <c:ptCount val="5"/>
                      <c:pt idx="0">
                        <c:v>122</c:v>
                      </c:pt>
                      <c:pt idx="1">
                        <c:v>17</c:v>
                      </c:pt>
                      <c:pt idx="2">
                        <c:v>0</c:v>
                      </c:pt>
                      <c:pt idx="3">
                        <c:v>13</c:v>
                      </c:pt>
                      <c:pt idx="4">
                        <c:v>0</c:v>
                      </c:pt>
                    </c:numCache>
                  </c:numRef>
                </c:val>
                <c:extLst xmlns:c15="http://schemas.microsoft.com/office/drawing/2012/chart">
                  <c:ext xmlns:c16="http://schemas.microsoft.com/office/drawing/2014/chart" uri="{C3380CC4-5D6E-409C-BE32-E72D297353CC}">
                    <c16:uniqueId val="{00000004-4906-4FDC-9BA3-EF65D59D0D47}"/>
                  </c:ext>
                </c:extLst>
              </c15:ser>
            </c15:filteredBarSeries>
            <c15:filteredBarSeries>
              <c15:ser>
                <c:idx val="2"/>
                <c:order val="2"/>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 КЛУБ_ФОРМ'!$A$21:$A$29</c15:sqref>
                        </c15:fullRef>
                        <c15:formulaRef>
                          <c15:sqref>'3. КЛУБ_ФОРМ'!$A$24:$A$28</c15:sqref>
                        </c15:formulaRef>
                      </c:ext>
                    </c:extLst>
                    <c:strCache>
                      <c:ptCount val="5"/>
                      <c:pt idx="0">
                        <c:v>муниципальный</c:v>
                      </c:pt>
                      <c:pt idx="1">
                        <c:v>краевой</c:v>
                      </c:pt>
                      <c:pt idx="2">
                        <c:v>региональный и межрегиональный</c:v>
                      </c:pt>
                      <c:pt idx="3">
                        <c:v>всероссийский</c:v>
                      </c:pt>
                      <c:pt idx="4">
                        <c:v>международный</c:v>
                      </c:pt>
                    </c:strCache>
                  </c:strRef>
                </c:cat>
                <c:val>
                  <c:numRef>
                    <c:extLst>
                      <c:ext xmlns:c15="http://schemas.microsoft.com/office/drawing/2012/chart" uri="{02D57815-91ED-43cb-92C2-25804820EDAC}">
                        <c15:fullRef>
                          <c15:sqref>'3. КЛУБ_ФОРМ'!$D$21:$D$29</c15:sqref>
                        </c15:fullRef>
                        <c15:formulaRef>
                          <c15:sqref>'3. КЛУБ_ФОРМ'!$D$24:$D$28</c15:sqref>
                        </c15:formulaRef>
                      </c:ext>
                    </c:extLst>
                    <c:numCache>
                      <c:formatCode>General</c:formatCode>
                      <c:ptCount val="5"/>
                      <c:pt idx="0">
                        <c:v>247</c:v>
                      </c:pt>
                      <c:pt idx="1">
                        <c:v>41</c:v>
                      </c:pt>
                      <c:pt idx="2">
                        <c:v>3</c:v>
                      </c:pt>
                      <c:pt idx="3">
                        <c:v>12</c:v>
                      </c:pt>
                      <c:pt idx="4">
                        <c:v>17</c:v>
                      </c:pt>
                    </c:numCache>
                  </c:numRef>
                </c:val>
                <c:extLst xmlns:c15="http://schemas.microsoft.com/office/drawing/2012/chart">
                  <c:ext xmlns:c16="http://schemas.microsoft.com/office/drawing/2014/chart" uri="{C3380CC4-5D6E-409C-BE32-E72D297353CC}">
                    <c16:uniqueId val="{00000005-4906-4FDC-9BA3-EF65D59D0D47}"/>
                  </c:ext>
                </c:extLst>
              </c15:ser>
            </c15:filteredBarSeries>
            <c15:filteredBarSeries>
              <c15:ser>
                <c:idx val="3"/>
                <c:order val="3"/>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 КЛУБ_ФОРМ'!$A$21:$A$29</c15:sqref>
                        </c15:fullRef>
                        <c15:formulaRef>
                          <c15:sqref>'3. КЛУБ_ФОРМ'!$A$24:$A$28</c15:sqref>
                        </c15:formulaRef>
                      </c:ext>
                    </c:extLst>
                    <c:strCache>
                      <c:ptCount val="5"/>
                      <c:pt idx="0">
                        <c:v>муниципальный</c:v>
                      </c:pt>
                      <c:pt idx="1">
                        <c:v>краевой</c:v>
                      </c:pt>
                      <c:pt idx="2">
                        <c:v>региональный и межрегиональный</c:v>
                      </c:pt>
                      <c:pt idx="3">
                        <c:v>всероссийский</c:v>
                      </c:pt>
                      <c:pt idx="4">
                        <c:v>международный</c:v>
                      </c:pt>
                    </c:strCache>
                  </c:strRef>
                </c:cat>
                <c:val>
                  <c:numRef>
                    <c:extLst>
                      <c:ext xmlns:c15="http://schemas.microsoft.com/office/drawing/2012/chart" uri="{02D57815-91ED-43cb-92C2-25804820EDAC}">
                        <c15:fullRef>
                          <c15:sqref>'3. КЛУБ_ФОРМ'!$E$21:$E$29</c15:sqref>
                        </c15:fullRef>
                        <c15:formulaRef>
                          <c15:sqref>'3. КЛУБ_ФОРМ'!$E$24:$E$28</c15:sqref>
                        </c15:formulaRef>
                      </c:ext>
                    </c:extLst>
                    <c:numCache>
                      <c:formatCode>General</c:formatCode>
                      <c:ptCount val="5"/>
                      <c:pt idx="0">
                        <c:v>415</c:v>
                      </c:pt>
                      <c:pt idx="1">
                        <c:v>9</c:v>
                      </c:pt>
                      <c:pt idx="2">
                        <c:v>2</c:v>
                      </c:pt>
                      <c:pt idx="3">
                        <c:v>14</c:v>
                      </c:pt>
                      <c:pt idx="4">
                        <c:v>15</c:v>
                      </c:pt>
                    </c:numCache>
                  </c:numRef>
                </c:val>
                <c:extLst xmlns:c15="http://schemas.microsoft.com/office/drawing/2012/chart">
                  <c:ext xmlns:c16="http://schemas.microsoft.com/office/drawing/2014/chart" uri="{C3380CC4-5D6E-409C-BE32-E72D297353CC}">
                    <c16:uniqueId val="{00000006-4906-4FDC-9BA3-EF65D59D0D47}"/>
                  </c:ext>
                </c:extLst>
              </c15:ser>
            </c15:filteredBarSeries>
          </c:ext>
        </c:extLst>
      </c:barChart>
      <c:catAx>
        <c:axId val="1172785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280128"/>
        <c:crosses val="autoZero"/>
        <c:auto val="1"/>
        <c:lblAlgn val="ctr"/>
        <c:lblOffset val="100"/>
        <c:noMultiLvlLbl val="0"/>
      </c:catAx>
      <c:valAx>
        <c:axId val="1172801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278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Количество грантов, полученных коллективами, по видам грантов, </a:t>
            </a:r>
          </a:p>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в динамике</a:t>
            </a:r>
          </a:p>
        </c:rich>
      </c:tx>
      <c:overlay val="0"/>
      <c:spPr>
        <a:noFill/>
        <a:ln>
          <a:noFill/>
        </a:ln>
        <a:effectLst/>
      </c:spPr>
    </c:title>
    <c:autoTitleDeleted val="0"/>
    <c:plotArea>
      <c:layout/>
      <c:lineChart>
        <c:grouping val="standard"/>
        <c:varyColors val="0"/>
        <c:ser>
          <c:idx val="1"/>
          <c:order val="0"/>
          <c:tx>
            <c:strRef>
              <c:f>'3. КЛУБ_ФОРМ'!$L$24:$M$24</c:f>
              <c:strCache>
                <c:ptCount val="1"/>
                <c:pt idx="0">
                  <c:v>государственный</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 КЛУБ_ФОРМ'!$N$22:$P$22</c:f>
              <c:numCache>
                <c:formatCode>General</c:formatCode>
                <c:ptCount val="3"/>
                <c:pt idx="0">
                  <c:v>2020</c:v>
                </c:pt>
                <c:pt idx="1">
                  <c:v>2021</c:v>
                </c:pt>
                <c:pt idx="2">
                  <c:v>2022</c:v>
                </c:pt>
              </c:numCache>
            </c:numRef>
          </c:cat>
          <c:val>
            <c:numRef>
              <c:f>'3. КЛУБ_ФОРМ'!$N$24:$P$24</c:f>
              <c:numCache>
                <c:formatCode>General</c:formatCode>
                <c:ptCount val="3"/>
                <c:pt idx="0">
                  <c:v>2</c:v>
                </c:pt>
                <c:pt idx="1">
                  <c:v>0</c:v>
                </c:pt>
                <c:pt idx="2">
                  <c:v>0</c:v>
                </c:pt>
              </c:numCache>
            </c:numRef>
          </c:val>
          <c:smooth val="0"/>
          <c:extLst xmlns:c16r2="http://schemas.microsoft.com/office/drawing/2015/06/chart">
            <c:ext xmlns:c16="http://schemas.microsoft.com/office/drawing/2014/chart" uri="{C3380CC4-5D6E-409C-BE32-E72D297353CC}">
              <c16:uniqueId val="{00000001-0912-4BC7-BDCF-0103FA0FA6EA}"/>
            </c:ext>
          </c:extLst>
        </c:ser>
        <c:ser>
          <c:idx val="2"/>
          <c:order val="1"/>
          <c:tx>
            <c:strRef>
              <c:f>'3. КЛУБ_ФОРМ'!$L$25:$M$25</c:f>
              <c:strCache>
                <c:ptCount val="1"/>
                <c:pt idx="0">
                  <c:v>частный</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 КЛУБ_ФОРМ'!$N$22:$P$22</c:f>
              <c:numCache>
                <c:formatCode>General</c:formatCode>
                <c:ptCount val="3"/>
                <c:pt idx="0">
                  <c:v>2020</c:v>
                </c:pt>
                <c:pt idx="1">
                  <c:v>2021</c:v>
                </c:pt>
                <c:pt idx="2">
                  <c:v>2022</c:v>
                </c:pt>
              </c:numCache>
            </c:numRef>
          </c:cat>
          <c:val>
            <c:numRef>
              <c:f>'3. КЛУБ_ФОРМ'!$N$25:$P$25</c:f>
              <c:numCache>
                <c:formatCode>General</c:formatCode>
                <c:ptCount val="3"/>
                <c:pt idx="0">
                  <c:v>0</c:v>
                </c:pt>
                <c:pt idx="1">
                  <c:v>0</c:v>
                </c:pt>
                <c:pt idx="2">
                  <c:v>0</c:v>
                </c:pt>
              </c:numCache>
            </c:numRef>
          </c:val>
          <c:smooth val="0"/>
          <c:extLst xmlns:c16r2="http://schemas.microsoft.com/office/drawing/2015/06/chart">
            <c:ext xmlns:c16="http://schemas.microsoft.com/office/drawing/2014/chart" uri="{C3380CC4-5D6E-409C-BE32-E72D297353CC}">
              <c16:uniqueId val="{00000002-0912-4BC7-BDCF-0103FA0FA6EA}"/>
            </c:ext>
          </c:extLst>
        </c:ser>
        <c:ser>
          <c:idx val="3"/>
          <c:order val="2"/>
          <c:tx>
            <c:strRef>
              <c:f>'3. КЛУБ_ФОРМ'!$L$26:$M$26</c:f>
              <c:strCache>
                <c:ptCount val="1"/>
                <c:pt idx="0">
                  <c:v>корпоративный</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 КЛУБ_ФОРМ'!$N$22:$P$22</c:f>
              <c:numCache>
                <c:formatCode>General</c:formatCode>
                <c:ptCount val="3"/>
                <c:pt idx="0">
                  <c:v>2020</c:v>
                </c:pt>
                <c:pt idx="1">
                  <c:v>2021</c:v>
                </c:pt>
                <c:pt idx="2">
                  <c:v>2022</c:v>
                </c:pt>
              </c:numCache>
            </c:numRef>
          </c:cat>
          <c:val>
            <c:numRef>
              <c:f>'3. КЛУБ_ФОРМ'!$N$26:$P$26</c:f>
              <c:numCache>
                <c:formatCode>General</c:formatCode>
                <c:ptCount val="3"/>
                <c:pt idx="0">
                  <c:v>0</c:v>
                </c:pt>
                <c:pt idx="1">
                  <c:v>0</c:v>
                </c:pt>
                <c:pt idx="2">
                  <c:v>0</c:v>
                </c:pt>
              </c:numCache>
            </c:numRef>
          </c:val>
          <c:smooth val="0"/>
          <c:extLst xmlns:c16r2="http://schemas.microsoft.com/office/drawing/2015/06/chart">
            <c:ext xmlns:c16="http://schemas.microsoft.com/office/drawing/2014/chart" uri="{C3380CC4-5D6E-409C-BE32-E72D297353CC}">
              <c16:uniqueId val="{00000007-0912-4BC7-BDCF-0103FA0FA6EA}"/>
            </c:ext>
          </c:extLst>
        </c:ser>
        <c:ser>
          <c:idx val="4"/>
          <c:order val="3"/>
          <c:tx>
            <c:strRef>
              <c:f>'3. КЛУБ_ФОРМ'!$L$27:$M$27</c:f>
              <c:strCache>
                <c:ptCount val="1"/>
                <c:pt idx="0">
                  <c:v>посреднический</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 КЛУБ_ФОРМ'!$N$22:$P$22</c:f>
              <c:numCache>
                <c:formatCode>General</c:formatCode>
                <c:ptCount val="3"/>
                <c:pt idx="0">
                  <c:v>2020</c:v>
                </c:pt>
                <c:pt idx="1">
                  <c:v>2021</c:v>
                </c:pt>
                <c:pt idx="2">
                  <c:v>2022</c:v>
                </c:pt>
              </c:numCache>
            </c:numRef>
          </c:cat>
          <c:val>
            <c:numRef>
              <c:f>'3. КЛУБ_ФОРМ'!$N$27:$P$27</c:f>
              <c:numCache>
                <c:formatCode>General</c:formatCode>
                <c:ptCount val="3"/>
                <c:pt idx="0">
                  <c:v>0</c:v>
                </c:pt>
                <c:pt idx="1">
                  <c:v>0</c:v>
                </c:pt>
                <c:pt idx="2">
                  <c:v>0</c:v>
                </c:pt>
              </c:numCache>
            </c:numRef>
          </c:val>
          <c:smooth val="0"/>
          <c:extLst xmlns:c16r2="http://schemas.microsoft.com/office/drawing/2015/06/chart">
            <c:ext xmlns:c16="http://schemas.microsoft.com/office/drawing/2014/chart" uri="{C3380CC4-5D6E-409C-BE32-E72D297353CC}">
              <c16:uniqueId val="{00000008-0912-4BC7-BDCF-0103FA0FA6EA}"/>
            </c:ext>
          </c:extLst>
        </c:ser>
        <c:dLbls>
          <c:dLblPos val="t"/>
          <c:showLegendKey val="0"/>
          <c:showVal val="1"/>
          <c:showCatName val="0"/>
          <c:showSerName val="0"/>
          <c:showPercent val="0"/>
          <c:showBubbleSize val="0"/>
        </c:dLbls>
        <c:marker val="1"/>
        <c:smooth val="0"/>
        <c:axId val="117364224"/>
        <c:axId val="117365760"/>
        <c:extLst xmlns:c16r2="http://schemas.microsoft.com/office/drawing/2015/06/chart">
          <c:ext xmlns:c15="http://schemas.microsoft.com/office/drawing/2012/chart" uri="{02D57815-91ED-43cb-92C2-25804820EDAC}">
            <c15:filteredLineSeries>
              <c15:ser>
                <c:idx val="0"/>
                <c:order val="0"/>
                <c:tx>
                  <c:strRef>
                    <c:extLst>
                      <c:ext uri="{02D57815-91ED-43cb-92C2-25804820EDAC}">
                        <c15:formulaRef>
                          <c15:sqref>'3. КЛУБ_ФОРМ'!$L$23:$M$23</c15:sqref>
                        </c15:formulaRef>
                      </c:ext>
                    </c:extLst>
                    <c:strCache>
                      <c:ptCount val="2"/>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'3. КЛУБ_ФОРМ'!$N$22:$P$22</c15:sqref>
                        </c15:formulaRef>
                      </c:ext>
                    </c:extLst>
                    <c:numCache>
                      <c:formatCode>General</c:formatCode>
                      <c:ptCount val="3"/>
                      <c:pt idx="0">
                        <c:v>2020</c:v>
                      </c:pt>
                      <c:pt idx="1">
                        <c:v>2021</c:v>
                      </c:pt>
                      <c:pt idx="2">
                        <c:v>2022</c:v>
                      </c:pt>
                    </c:numCache>
                  </c:numRef>
                </c:cat>
                <c:val>
                  <c:numRef>
                    <c:extLst>
                      <c:ext uri="{02D57815-91ED-43cb-92C2-25804820EDAC}">
                        <c15:formulaRef>
                          <c15:sqref>'3. КЛУБ_ФОРМ'!$N$23:$P$23</c15:sqref>
                        </c15:formulaRef>
                      </c:ext>
                    </c:extLst>
                    <c:numCache>
                      <c:formatCode>General</c:formatCode>
                      <c:ptCount val="3"/>
                      <c:pt idx="0">
                        <c:v>86</c:v>
                      </c:pt>
                      <c:pt idx="1">
                        <c:v>87</c:v>
                      </c:pt>
                      <c:pt idx="2">
                        <c:v>88</c:v>
                      </c:pt>
                    </c:numCache>
                  </c:numRef>
                </c:val>
                <c:smooth val="0"/>
                <c:extLst>
                  <c:ext xmlns:c16="http://schemas.microsoft.com/office/drawing/2014/chart" uri="{C3380CC4-5D6E-409C-BE32-E72D297353CC}">
                    <c16:uniqueId val="{00000000-0912-4BC7-BDCF-0103FA0FA6E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'3. КЛУБ_ФОРМ'!$L$28:$M$28</c15:sqref>
                        </c15:formulaRef>
                      </c:ext>
                    </c:extLst>
                    <c:strCache>
                      <c:ptCount val="2"/>
                      <c:pt idx="0">
                        <c:v>ИТОГО:</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'3. КЛУБ_ФОРМ'!$N$22:$P$22</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'3. КЛУБ_ФОРМ'!$N$28:$P$28</c15:sqref>
                        </c15:formulaRef>
                      </c:ext>
                    </c:extLst>
                    <c:numCache>
                      <c:formatCode>General</c:formatCode>
                      <c:ptCount val="3"/>
                      <c:pt idx="0">
                        <c:v>2</c:v>
                      </c:pt>
                      <c:pt idx="1">
                        <c:v>0</c:v>
                      </c:pt>
                      <c:pt idx="2">
                        <c:v>0</c:v>
                      </c:pt>
                    </c:numCache>
                  </c:numRef>
                </c:val>
                <c:smooth val="0"/>
                <c:extLst xmlns:c15="http://schemas.microsoft.com/office/drawing/2012/chart">
                  <c:ext xmlns:c16="http://schemas.microsoft.com/office/drawing/2014/chart" uri="{C3380CC4-5D6E-409C-BE32-E72D297353CC}">
                    <c16:uniqueId val="{00000009-0912-4BC7-BDCF-0103FA0FA6EA}"/>
                  </c:ext>
                </c:extLst>
              </c15:ser>
            </c15:filteredLineSeries>
          </c:ext>
        </c:extLst>
      </c:lineChart>
      <c:catAx>
        <c:axId val="117364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365760"/>
        <c:crosses val="autoZero"/>
        <c:auto val="1"/>
        <c:lblAlgn val="ctr"/>
        <c:lblOffset val="100"/>
        <c:noMultiLvlLbl val="0"/>
      </c:catAx>
      <c:valAx>
        <c:axId val="117365760"/>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173642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Количество формирований самодеятельного народного творчества по жанрам </a:t>
            </a:r>
          </a:p>
          <a:p>
            <a:pPr>
              <a:defRPr sz="144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в отчетный период</a:t>
            </a:r>
          </a:p>
        </c:rich>
      </c:tx>
      <c:overlay val="0"/>
      <c:spPr>
        <a:noFill/>
        <a:ln>
          <a:noFill/>
        </a:ln>
        <a:effectLst/>
      </c:spPr>
    </c:title>
    <c:autoTitleDeleted val="0"/>
    <c:plotArea>
      <c:layout/>
      <c:barChart>
        <c:barDir val="bar"/>
        <c:grouping val="clustered"/>
        <c:varyColors val="0"/>
        <c:ser>
          <c:idx val="5"/>
          <c:order val="0"/>
          <c:tx>
            <c:strRef>
              <c:f>'РАБОЧАЯ Не вскрывать'!$A$43</c:f>
              <c:strCache>
                <c:ptCount val="1"/>
                <c:pt idx="0">
                  <c:v>Количество коллективов по жанрам</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вскрывать'!$B$37:$AD$37</c:f>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f>'РАБОЧАЯ Не вскрывать'!$B$43:$AD$43</c:f>
              <c:numCache>
                <c:formatCode>0</c:formatCode>
                <c:ptCount val="29"/>
                <c:pt idx="0">
                  <c:v>0</c:v>
                </c:pt>
                <c:pt idx="1">
                  <c:v>1</c:v>
                </c:pt>
                <c:pt idx="2">
                  <c:v>0</c:v>
                </c:pt>
                <c:pt idx="3">
                  <c:v>10</c:v>
                </c:pt>
                <c:pt idx="4">
                  <c:v>2</c:v>
                </c:pt>
                <c:pt idx="5">
                  <c:v>4</c:v>
                </c:pt>
                <c:pt idx="6">
                  <c:v>0</c:v>
                </c:pt>
                <c:pt idx="7">
                  <c:v>3</c:v>
                </c:pt>
                <c:pt idx="8">
                  <c:v>7</c:v>
                </c:pt>
                <c:pt idx="9">
                  <c:v>2</c:v>
                </c:pt>
                <c:pt idx="10">
                  <c:v>0</c:v>
                </c:pt>
                <c:pt idx="11">
                  <c:v>0</c:v>
                </c:pt>
                <c:pt idx="12">
                  <c:v>0</c:v>
                </c:pt>
                <c:pt idx="13">
                  <c:v>0</c:v>
                </c:pt>
                <c:pt idx="14">
                  <c:v>0</c:v>
                </c:pt>
                <c:pt idx="15">
                  <c:v>0</c:v>
                </c:pt>
                <c:pt idx="16">
                  <c:v>0</c:v>
                </c:pt>
                <c:pt idx="17">
                  <c:v>0</c:v>
                </c:pt>
                <c:pt idx="18">
                  <c:v>6</c:v>
                </c:pt>
                <c:pt idx="19">
                  <c:v>0</c:v>
                </c:pt>
                <c:pt idx="20">
                  <c:v>1</c:v>
                </c:pt>
                <c:pt idx="21">
                  <c:v>0</c:v>
                </c:pt>
                <c:pt idx="22">
                  <c:v>1</c:v>
                </c:pt>
                <c:pt idx="23">
                  <c:v>2</c:v>
                </c:pt>
                <c:pt idx="24">
                  <c:v>2</c:v>
                </c:pt>
                <c:pt idx="25">
                  <c:v>7</c:v>
                </c:pt>
                <c:pt idx="26">
                  <c:v>1</c:v>
                </c:pt>
                <c:pt idx="27">
                  <c:v>0</c:v>
                </c:pt>
                <c:pt idx="28">
                  <c:v>8</c:v>
                </c:pt>
              </c:numCache>
            </c:numRef>
          </c:val>
          <c:extLst xmlns:c16r2="http://schemas.microsoft.com/office/drawing/2015/06/chart">
            <c:ext xmlns:c16="http://schemas.microsoft.com/office/drawing/2014/chart" uri="{C3380CC4-5D6E-409C-BE32-E72D297353CC}">
              <c16:uniqueId val="{00000000-A28F-4ED9-9E66-E12CD92FFBE5}"/>
            </c:ext>
          </c:extLst>
        </c:ser>
        <c:dLbls>
          <c:dLblPos val="outEnd"/>
          <c:showLegendKey val="0"/>
          <c:showVal val="1"/>
          <c:showCatName val="0"/>
          <c:showSerName val="0"/>
          <c:showPercent val="0"/>
          <c:showBubbleSize val="0"/>
        </c:dLbls>
        <c:gapWidth val="182"/>
        <c:axId val="117386624"/>
        <c:axId val="117418240"/>
        <c:extLst xmlns:c16r2="http://schemas.microsoft.com/office/drawing/2015/06/chart">
          <c:ext xmlns:c15="http://schemas.microsoft.com/office/drawing/2012/chart" uri="{02D57815-91ED-43cb-92C2-25804820EDAC}">
            <c15:filteredBarSeries>
              <c15:ser>
                <c:idx val="0"/>
                <c:order val="0"/>
                <c:tx>
                  <c:strRef>
                    <c:extLst>
                      <c:ext uri="{02D57815-91ED-43cb-92C2-25804820EDAC}">
                        <c15:formulaRef>
                          <c15:sqref>'РАБОЧАЯ Не вскрывать'!$A$38</c15:sqref>
                        </c15:formulaRef>
                      </c:ext>
                    </c:extLst>
                    <c:strCache>
                      <c:ptCount val="1"/>
                      <c:pt idx="0">
                        <c:v>до 14 лет</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'РАБОЧАЯ Не вскрывать'!$B$37:$AD$37</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c:ext uri="{02D57815-91ED-43cb-92C2-25804820EDAC}">
                        <c15:formulaRef>
                          <c15:sqref>'РАБОЧАЯ Не вскрывать'!$B$38:$AD$38</c15:sqref>
                        </c15:formulaRef>
                      </c:ext>
                    </c:extLst>
                    <c:numCache>
                      <c:formatCode>0</c:formatCode>
                      <c:ptCount val="29"/>
                      <c:pt idx="0">
                        <c:v>0</c:v>
                      </c:pt>
                      <c:pt idx="1">
                        <c:v>0</c:v>
                      </c:pt>
                      <c:pt idx="2">
                        <c:v>0</c:v>
                      </c:pt>
                      <c:pt idx="3">
                        <c:v>1</c:v>
                      </c:pt>
                      <c:pt idx="4">
                        <c:v>1</c:v>
                      </c:pt>
                      <c:pt idx="5">
                        <c:v>1</c:v>
                      </c:pt>
                      <c:pt idx="6">
                        <c:v>0</c:v>
                      </c:pt>
                      <c:pt idx="7">
                        <c:v>2</c:v>
                      </c:pt>
                      <c:pt idx="8">
                        <c:v>7</c:v>
                      </c:pt>
                      <c:pt idx="9">
                        <c:v>1</c:v>
                      </c:pt>
                      <c:pt idx="10">
                        <c:v>0</c:v>
                      </c:pt>
                      <c:pt idx="11">
                        <c:v>0</c:v>
                      </c:pt>
                      <c:pt idx="12">
                        <c:v>0</c:v>
                      </c:pt>
                      <c:pt idx="13">
                        <c:v>0</c:v>
                      </c:pt>
                      <c:pt idx="14">
                        <c:v>0</c:v>
                      </c:pt>
                      <c:pt idx="15">
                        <c:v>0</c:v>
                      </c:pt>
                      <c:pt idx="16">
                        <c:v>0</c:v>
                      </c:pt>
                      <c:pt idx="17">
                        <c:v>0</c:v>
                      </c:pt>
                      <c:pt idx="18">
                        <c:v>3</c:v>
                      </c:pt>
                      <c:pt idx="19">
                        <c:v>0</c:v>
                      </c:pt>
                      <c:pt idx="20">
                        <c:v>0</c:v>
                      </c:pt>
                      <c:pt idx="21">
                        <c:v>0</c:v>
                      </c:pt>
                      <c:pt idx="22">
                        <c:v>0</c:v>
                      </c:pt>
                      <c:pt idx="23">
                        <c:v>0</c:v>
                      </c:pt>
                      <c:pt idx="24">
                        <c:v>2</c:v>
                      </c:pt>
                      <c:pt idx="25">
                        <c:v>7</c:v>
                      </c:pt>
                      <c:pt idx="26">
                        <c:v>0</c:v>
                      </c:pt>
                      <c:pt idx="27">
                        <c:v>0</c:v>
                      </c:pt>
                      <c:pt idx="28">
                        <c:v>5</c:v>
                      </c:pt>
                    </c:numCache>
                  </c:numRef>
                </c:val>
                <c:extLst>
                  <c:ext xmlns:c16="http://schemas.microsoft.com/office/drawing/2014/chart" uri="{C3380CC4-5D6E-409C-BE32-E72D297353CC}">
                    <c16:uniqueId val="{00000000-8B4A-4EF9-B9E0-832374D2EE94}"/>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'РАБОЧАЯ Не вскрывать'!$A$39</c15:sqref>
                        </c15:formulaRef>
                      </c:ext>
                    </c:extLst>
                    <c:strCache>
                      <c:ptCount val="1"/>
                      <c:pt idx="0">
                        <c:v>14-35 лет</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'РАБОЧАЯ Не вскрывать'!$B$37:$AD$37</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xmlns:c15="http://schemas.microsoft.com/office/drawing/2012/chart">
                      <c:ext xmlns:c15="http://schemas.microsoft.com/office/drawing/2012/chart" uri="{02D57815-91ED-43cb-92C2-25804820EDAC}">
                        <c15:formulaRef>
                          <c15:sqref>'РАБОЧАЯ Не вскрывать'!$B$39:$AD$39</c15:sqref>
                        </c15:formulaRef>
                      </c:ext>
                    </c:extLst>
                    <c:numCache>
                      <c:formatCode>0</c:formatCode>
                      <c:ptCount val="29"/>
                      <c:pt idx="0">
                        <c:v>0</c:v>
                      </c:pt>
                      <c:pt idx="1">
                        <c:v>0</c:v>
                      </c:pt>
                      <c:pt idx="2">
                        <c:v>0</c:v>
                      </c:pt>
                      <c:pt idx="3">
                        <c:v>0</c:v>
                      </c:pt>
                      <c:pt idx="4">
                        <c:v>0</c:v>
                      </c:pt>
                      <c:pt idx="5">
                        <c:v>1</c:v>
                      </c:pt>
                      <c:pt idx="6">
                        <c:v>0</c:v>
                      </c:pt>
                      <c:pt idx="7">
                        <c:v>1</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xmlns:c15="http://schemas.microsoft.com/office/drawing/2012/chart">
                  <c:ext xmlns:c16="http://schemas.microsoft.com/office/drawing/2014/chart" uri="{C3380CC4-5D6E-409C-BE32-E72D297353CC}">
                    <c16:uniqueId val="{00000001-8B4A-4EF9-B9E0-832374D2EE9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'РАБОЧАЯ Не вскрывать'!$A$40</c15:sqref>
                        </c15:formulaRef>
                      </c:ext>
                    </c:extLst>
                    <c:strCache>
                      <c:ptCount val="1"/>
                      <c:pt idx="0">
                        <c:v>36-59 лет</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'РАБОЧАЯ Не вскрывать'!$B$37:$AD$37</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xmlns:c15="http://schemas.microsoft.com/office/drawing/2012/chart">
                      <c:ext xmlns:c15="http://schemas.microsoft.com/office/drawing/2012/chart" uri="{02D57815-91ED-43cb-92C2-25804820EDAC}">
                        <c15:formulaRef>
                          <c15:sqref>'РАБОЧАЯ Не вскрывать'!$B$40:$AD$40</c15:sqref>
                        </c15:formulaRef>
                      </c:ext>
                    </c:extLst>
                    <c:numCache>
                      <c:formatCode>0</c:formatCode>
                      <c:ptCount val="29"/>
                      <c:pt idx="0">
                        <c:v>0</c:v>
                      </c:pt>
                      <c:pt idx="1">
                        <c:v>0</c:v>
                      </c:pt>
                      <c:pt idx="2">
                        <c:v>0</c:v>
                      </c:pt>
                      <c:pt idx="3">
                        <c:v>1</c:v>
                      </c:pt>
                      <c:pt idx="4">
                        <c:v>0</c:v>
                      </c:pt>
                      <c:pt idx="5">
                        <c:v>2</c:v>
                      </c:pt>
                      <c:pt idx="6">
                        <c:v>0</c:v>
                      </c:pt>
                      <c:pt idx="7">
                        <c:v>0</c:v>
                      </c:pt>
                      <c:pt idx="8">
                        <c:v>0</c:v>
                      </c:pt>
                      <c:pt idx="9">
                        <c:v>0</c:v>
                      </c:pt>
                      <c:pt idx="10">
                        <c:v>0</c:v>
                      </c:pt>
                      <c:pt idx="11">
                        <c:v>0</c:v>
                      </c:pt>
                      <c:pt idx="12">
                        <c:v>0</c:v>
                      </c:pt>
                      <c:pt idx="13">
                        <c:v>0</c:v>
                      </c:pt>
                      <c:pt idx="14">
                        <c:v>0</c:v>
                      </c:pt>
                      <c:pt idx="15">
                        <c:v>0</c:v>
                      </c:pt>
                      <c:pt idx="16">
                        <c:v>0</c:v>
                      </c:pt>
                      <c:pt idx="17">
                        <c:v>0</c:v>
                      </c:pt>
                      <c:pt idx="18">
                        <c:v>1</c:v>
                      </c:pt>
                      <c:pt idx="19">
                        <c:v>0</c:v>
                      </c:pt>
                      <c:pt idx="20">
                        <c:v>0</c:v>
                      </c:pt>
                      <c:pt idx="21">
                        <c:v>0</c:v>
                      </c:pt>
                      <c:pt idx="22">
                        <c:v>0</c:v>
                      </c:pt>
                      <c:pt idx="23">
                        <c:v>0</c:v>
                      </c:pt>
                      <c:pt idx="24">
                        <c:v>0</c:v>
                      </c:pt>
                      <c:pt idx="25">
                        <c:v>0</c:v>
                      </c:pt>
                      <c:pt idx="26">
                        <c:v>0</c:v>
                      </c:pt>
                      <c:pt idx="27">
                        <c:v>0</c:v>
                      </c:pt>
                      <c:pt idx="28">
                        <c:v>3</c:v>
                      </c:pt>
                    </c:numCache>
                  </c:numRef>
                </c:val>
                <c:extLst xmlns:c15="http://schemas.microsoft.com/office/drawing/2012/chart">
                  <c:ext xmlns:c16="http://schemas.microsoft.com/office/drawing/2014/chart" uri="{C3380CC4-5D6E-409C-BE32-E72D297353CC}">
                    <c16:uniqueId val="{00000002-8B4A-4EF9-B9E0-832374D2EE9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'РАБОЧАЯ Не вскрывать'!$A$41</c15:sqref>
                        </c15:formulaRef>
                      </c:ext>
                    </c:extLst>
                    <c:strCache>
                      <c:ptCount val="1"/>
                      <c:pt idx="0">
                        <c:v>свыше 60 лет</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'РАБОЧАЯ Не вскрывать'!$B$37:$AD$37</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xmlns:c15="http://schemas.microsoft.com/office/drawing/2012/chart">
                      <c:ext xmlns:c15="http://schemas.microsoft.com/office/drawing/2012/chart" uri="{02D57815-91ED-43cb-92C2-25804820EDAC}">
                        <c15:formulaRef>
                          <c15:sqref>'РАБОЧАЯ Не вскрывать'!$B$41:$AD$41</c15:sqref>
                        </c15:formulaRef>
                      </c:ext>
                    </c:extLst>
                    <c:numCache>
                      <c:formatCode>0</c:formatCode>
                      <c:ptCount val="29"/>
                      <c:pt idx="0">
                        <c:v>0</c:v>
                      </c:pt>
                      <c:pt idx="1">
                        <c:v>1</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1</c:v>
                      </c:pt>
                      <c:pt idx="24">
                        <c:v>0</c:v>
                      </c:pt>
                      <c:pt idx="25">
                        <c:v>0</c:v>
                      </c:pt>
                      <c:pt idx="26">
                        <c:v>0</c:v>
                      </c:pt>
                      <c:pt idx="27">
                        <c:v>0</c:v>
                      </c:pt>
                      <c:pt idx="28">
                        <c:v>0</c:v>
                      </c:pt>
                    </c:numCache>
                  </c:numRef>
                </c:val>
                <c:extLst xmlns:c15="http://schemas.microsoft.com/office/drawing/2012/chart">
                  <c:ext xmlns:c16="http://schemas.microsoft.com/office/drawing/2014/chart" uri="{C3380CC4-5D6E-409C-BE32-E72D297353CC}">
                    <c16:uniqueId val="{00000003-8B4A-4EF9-B9E0-832374D2EE9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'РАБОЧАЯ Не вскрывать'!$A$42</c15:sqref>
                        </c15:formulaRef>
                      </c:ext>
                    </c:extLst>
                    <c:strCache>
                      <c:ptCount val="1"/>
                      <c:pt idx="0">
                        <c:v>смешанный </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'РАБОЧАЯ Не вскрывать'!$B$37:$AD$37</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xmlns:c15="http://schemas.microsoft.com/office/drawing/2012/chart">
                      <c:ext xmlns:c15="http://schemas.microsoft.com/office/drawing/2012/chart" uri="{02D57815-91ED-43cb-92C2-25804820EDAC}">
                        <c15:formulaRef>
                          <c15:sqref>'РАБОЧАЯ Не вскрывать'!$B$42:$AD$42</c15:sqref>
                        </c15:formulaRef>
                      </c:ext>
                    </c:extLst>
                    <c:numCache>
                      <c:formatCode>0</c:formatCode>
                      <c:ptCount val="29"/>
                      <c:pt idx="0">
                        <c:v>0</c:v>
                      </c:pt>
                      <c:pt idx="1">
                        <c:v>0</c:v>
                      </c:pt>
                      <c:pt idx="2">
                        <c:v>0</c:v>
                      </c:pt>
                      <c:pt idx="3">
                        <c:v>7</c:v>
                      </c:pt>
                      <c:pt idx="4">
                        <c:v>1</c:v>
                      </c:pt>
                      <c:pt idx="5">
                        <c:v>0</c:v>
                      </c:pt>
                      <c:pt idx="6">
                        <c:v>0</c:v>
                      </c:pt>
                      <c:pt idx="7">
                        <c:v>0</c:v>
                      </c:pt>
                      <c:pt idx="8">
                        <c:v>0</c:v>
                      </c:pt>
                      <c:pt idx="9">
                        <c:v>1</c:v>
                      </c:pt>
                      <c:pt idx="10">
                        <c:v>0</c:v>
                      </c:pt>
                      <c:pt idx="11">
                        <c:v>0</c:v>
                      </c:pt>
                      <c:pt idx="12">
                        <c:v>0</c:v>
                      </c:pt>
                      <c:pt idx="13">
                        <c:v>0</c:v>
                      </c:pt>
                      <c:pt idx="14">
                        <c:v>0</c:v>
                      </c:pt>
                      <c:pt idx="15">
                        <c:v>0</c:v>
                      </c:pt>
                      <c:pt idx="16">
                        <c:v>0</c:v>
                      </c:pt>
                      <c:pt idx="17">
                        <c:v>0</c:v>
                      </c:pt>
                      <c:pt idx="18">
                        <c:v>2</c:v>
                      </c:pt>
                      <c:pt idx="19">
                        <c:v>0</c:v>
                      </c:pt>
                      <c:pt idx="20">
                        <c:v>1</c:v>
                      </c:pt>
                      <c:pt idx="21">
                        <c:v>0</c:v>
                      </c:pt>
                      <c:pt idx="22">
                        <c:v>1</c:v>
                      </c:pt>
                      <c:pt idx="23">
                        <c:v>1</c:v>
                      </c:pt>
                      <c:pt idx="24">
                        <c:v>0</c:v>
                      </c:pt>
                      <c:pt idx="25">
                        <c:v>0</c:v>
                      </c:pt>
                      <c:pt idx="26">
                        <c:v>1</c:v>
                      </c:pt>
                      <c:pt idx="27">
                        <c:v>0</c:v>
                      </c:pt>
                      <c:pt idx="28">
                        <c:v>0</c:v>
                      </c:pt>
                    </c:numCache>
                  </c:numRef>
                </c:val>
                <c:extLst xmlns:c15="http://schemas.microsoft.com/office/drawing/2012/chart">
                  <c:ext xmlns:c16="http://schemas.microsoft.com/office/drawing/2014/chart" uri="{C3380CC4-5D6E-409C-BE32-E72D297353CC}">
                    <c16:uniqueId val="{00000004-8B4A-4EF9-B9E0-832374D2EE94}"/>
                  </c:ext>
                </c:extLst>
              </c15:ser>
            </c15:filteredBarSeries>
          </c:ext>
        </c:extLst>
      </c:barChart>
      <c:catAx>
        <c:axId val="117386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418240"/>
        <c:crosses val="autoZero"/>
        <c:auto val="1"/>
        <c:lblAlgn val="ctr"/>
        <c:lblOffset val="100"/>
        <c:noMultiLvlLbl val="0"/>
      </c:catAx>
      <c:valAx>
        <c:axId val="11741824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386624"/>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2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Количество участников формирований самодеятельного народного творчества по жанрам в отчетный период</a:t>
            </a:r>
            <a:endParaRPr lang="ru-RU" sz="1320">
              <a:effectLst/>
            </a:endParaRPr>
          </a:p>
        </c:rich>
      </c:tx>
      <c:overlay val="0"/>
      <c:spPr>
        <a:noFill/>
        <a:ln>
          <a:noFill/>
        </a:ln>
        <a:effectLst/>
      </c:spPr>
    </c:title>
    <c:autoTitleDeleted val="0"/>
    <c:plotArea>
      <c:layout/>
      <c:barChart>
        <c:barDir val="bar"/>
        <c:grouping val="clustered"/>
        <c:varyColors val="0"/>
        <c:ser>
          <c:idx val="5"/>
          <c:order val="0"/>
          <c:tx>
            <c:strRef>
              <c:f>'РАБОЧАЯ Не вскрывать'!$A$52</c:f>
              <c:strCache>
                <c:ptCount val="1"/>
                <c:pt idx="0">
                  <c:v>Кол-во участников всего</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вскрывать'!$B$46:$AD$46</c:f>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f>'РАБОЧАЯ Не вскрывать'!$B$52:$AD$52</c:f>
              <c:numCache>
                <c:formatCode>0</c:formatCode>
                <c:ptCount val="29"/>
                <c:pt idx="0">
                  <c:v>0</c:v>
                </c:pt>
                <c:pt idx="1">
                  <c:v>18</c:v>
                </c:pt>
                <c:pt idx="2">
                  <c:v>0</c:v>
                </c:pt>
                <c:pt idx="3">
                  <c:v>136</c:v>
                </c:pt>
                <c:pt idx="4">
                  <c:v>19</c:v>
                </c:pt>
                <c:pt idx="5">
                  <c:v>37</c:v>
                </c:pt>
                <c:pt idx="6">
                  <c:v>0</c:v>
                </c:pt>
                <c:pt idx="7">
                  <c:v>69</c:v>
                </c:pt>
                <c:pt idx="8">
                  <c:v>86</c:v>
                </c:pt>
                <c:pt idx="9">
                  <c:v>16</c:v>
                </c:pt>
                <c:pt idx="10">
                  <c:v>0</c:v>
                </c:pt>
                <c:pt idx="11">
                  <c:v>0</c:v>
                </c:pt>
                <c:pt idx="12">
                  <c:v>0</c:v>
                </c:pt>
                <c:pt idx="13">
                  <c:v>0</c:v>
                </c:pt>
                <c:pt idx="14">
                  <c:v>0</c:v>
                </c:pt>
                <c:pt idx="15">
                  <c:v>0</c:v>
                </c:pt>
                <c:pt idx="16">
                  <c:v>0</c:v>
                </c:pt>
                <c:pt idx="17">
                  <c:v>0</c:v>
                </c:pt>
                <c:pt idx="18">
                  <c:v>81</c:v>
                </c:pt>
                <c:pt idx="19">
                  <c:v>0</c:v>
                </c:pt>
                <c:pt idx="20">
                  <c:v>10</c:v>
                </c:pt>
                <c:pt idx="21">
                  <c:v>0</c:v>
                </c:pt>
                <c:pt idx="22">
                  <c:v>10</c:v>
                </c:pt>
                <c:pt idx="23">
                  <c:v>25</c:v>
                </c:pt>
                <c:pt idx="24">
                  <c:v>21</c:v>
                </c:pt>
                <c:pt idx="25">
                  <c:v>75</c:v>
                </c:pt>
                <c:pt idx="26">
                  <c:v>7</c:v>
                </c:pt>
                <c:pt idx="27">
                  <c:v>0</c:v>
                </c:pt>
                <c:pt idx="28">
                  <c:v>53</c:v>
                </c:pt>
              </c:numCache>
            </c:numRef>
          </c:val>
          <c:extLst xmlns:c16r2="http://schemas.microsoft.com/office/drawing/2015/06/chart">
            <c:ext xmlns:c16="http://schemas.microsoft.com/office/drawing/2014/chart" uri="{C3380CC4-5D6E-409C-BE32-E72D297353CC}">
              <c16:uniqueId val="{00000000-EC3A-4358-94BB-36F5EF2560A4}"/>
            </c:ext>
          </c:extLst>
        </c:ser>
        <c:dLbls>
          <c:dLblPos val="outEnd"/>
          <c:showLegendKey val="0"/>
          <c:showVal val="1"/>
          <c:showCatName val="0"/>
          <c:showSerName val="0"/>
          <c:showPercent val="0"/>
          <c:showBubbleSize val="0"/>
        </c:dLbls>
        <c:gapWidth val="182"/>
        <c:axId val="117520256"/>
        <c:axId val="117531392"/>
        <c:extLst xmlns:c16r2="http://schemas.microsoft.com/office/drawing/2015/06/chart">
          <c:ext xmlns:c15="http://schemas.microsoft.com/office/drawing/2012/chart" uri="{02D57815-91ED-43cb-92C2-25804820EDAC}">
            <c15:filteredBarSeries>
              <c15:ser>
                <c:idx val="0"/>
                <c:order val="0"/>
                <c:tx>
                  <c:strRef>
                    <c:extLst>
                      <c:ext uri="{02D57815-91ED-43cb-92C2-25804820EDAC}">
                        <c15:formulaRef>
                          <c15:sqref>'РАБОЧАЯ Не вскрывать'!$A$47</c15:sqref>
                        </c15:formulaRef>
                      </c:ext>
                    </c:extLst>
                    <c:strCache>
                      <c:ptCount val="1"/>
                      <c:pt idx="0">
                        <c:v>до 14 лет</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'РАБОЧАЯ Не вскрывать'!$B$46:$AD$46</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c:ext uri="{02D57815-91ED-43cb-92C2-25804820EDAC}">
                        <c15:formulaRef>
                          <c15:sqref>'РАБОЧАЯ Не вскрывать'!$B$47:$AD$47</c15:sqref>
                        </c15:formulaRef>
                      </c:ext>
                    </c:extLst>
                    <c:numCache>
                      <c:formatCode>0</c:formatCode>
                      <c:ptCount val="29"/>
                      <c:pt idx="0">
                        <c:v>0</c:v>
                      </c:pt>
                      <c:pt idx="1">
                        <c:v>0</c:v>
                      </c:pt>
                      <c:pt idx="2">
                        <c:v>0</c:v>
                      </c:pt>
                      <c:pt idx="3">
                        <c:v>42</c:v>
                      </c:pt>
                      <c:pt idx="4">
                        <c:v>12</c:v>
                      </c:pt>
                      <c:pt idx="5">
                        <c:v>15</c:v>
                      </c:pt>
                      <c:pt idx="6">
                        <c:v>0</c:v>
                      </c:pt>
                      <c:pt idx="7">
                        <c:v>62</c:v>
                      </c:pt>
                      <c:pt idx="8">
                        <c:v>86</c:v>
                      </c:pt>
                      <c:pt idx="9">
                        <c:v>10</c:v>
                      </c:pt>
                      <c:pt idx="10">
                        <c:v>0</c:v>
                      </c:pt>
                      <c:pt idx="11">
                        <c:v>0</c:v>
                      </c:pt>
                      <c:pt idx="12">
                        <c:v>0</c:v>
                      </c:pt>
                      <c:pt idx="13">
                        <c:v>0</c:v>
                      </c:pt>
                      <c:pt idx="14">
                        <c:v>0</c:v>
                      </c:pt>
                      <c:pt idx="15">
                        <c:v>0</c:v>
                      </c:pt>
                      <c:pt idx="16">
                        <c:v>0</c:v>
                      </c:pt>
                      <c:pt idx="17">
                        <c:v>0</c:v>
                      </c:pt>
                      <c:pt idx="18">
                        <c:v>30</c:v>
                      </c:pt>
                      <c:pt idx="19">
                        <c:v>0</c:v>
                      </c:pt>
                      <c:pt idx="20">
                        <c:v>0</c:v>
                      </c:pt>
                      <c:pt idx="21">
                        <c:v>0</c:v>
                      </c:pt>
                      <c:pt idx="22">
                        <c:v>0</c:v>
                      </c:pt>
                      <c:pt idx="23">
                        <c:v>0</c:v>
                      </c:pt>
                      <c:pt idx="24">
                        <c:v>21</c:v>
                      </c:pt>
                      <c:pt idx="25">
                        <c:v>75</c:v>
                      </c:pt>
                      <c:pt idx="26">
                        <c:v>0</c:v>
                      </c:pt>
                      <c:pt idx="27">
                        <c:v>0</c:v>
                      </c:pt>
                      <c:pt idx="28">
                        <c:v>42</c:v>
                      </c:pt>
                    </c:numCache>
                  </c:numRef>
                </c:val>
                <c:extLst>
                  <c:ext xmlns:c16="http://schemas.microsoft.com/office/drawing/2014/chart" uri="{C3380CC4-5D6E-409C-BE32-E72D297353CC}">
                    <c16:uniqueId val="{00000000-93F7-4DD6-BE87-2668E931A26A}"/>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'РАБОЧАЯ Не вскрывать'!$A$48</c15:sqref>
                        </c15:formulaRef>
                      </c:ext>
                    </c:extLst>
                    <c:strCache>
                      <c:ptCount val="1"/>
                      <c:pt idx="0">
                        <c:v>14-35 лет</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'РАБОЧАЯ Не вскрывать'!$B$46:$AD$46</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xmlns:c15="http://schemas.microsoft.com/office/drawing/2012/chart">
                      <c:ext xmlns:c15="http://schemas.microsoft.com/office/drawing/2012/chart" uri="{02D57815-91ED-43cb-92C2-25804820EDAC}">
                        <c15:formulaRef>
                          <c15:sqref>'РАБОЧАЯ Не вскрывать'!$B$48:$AD$48</c15:sqref>
                        </c15:formulaRef>
                      </c:ext>
                    </c:extLst>
                    <c:numCache>
                      <c:formatCode>0</c:formatCode>
                      <c:ptCount val="29"/>
                      <c:pt idx="0">
                        <c:v>0</c:v>
                      </c:pt>
                      <c:pt idx="1">
                        <c:v>0</c:v>
                      </c:pt>
                      <c:pt idx="2">
                        <c:v>0</c:v>
                      </c:pt>
                      <c:pt idx="3">
                        <c:v>0</c:v>
                      </c:pt>
                      <c:pt idx="4">
                        <c:v>0</c:v>
                      </c:pt>
                      <c:pt idx="5">
                        <c:v>6</c:v>
                      </c:pt>
                      <c:pt idx="6">
                        <c:v>0</c:v>
                      </c:pt>
                      <c:pt idx="7">
                        <c:v>7</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xmlns:c15="http://schemas.microsoft.com/office/drawing/2012/chart">
                  <c:ext xmlns:c16="http://schemas.microsoft.com/office/drawing/2014/chart" uri="{C3380CC4-5D6E-409C-BE32-E72D297353CC}">
                    <c16:uniqueId val="{00000001-93F7-4DD6-BE87-2668E931A26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'РАБОЧАЯ Не вскрывать'!$A$49</c15:sqref>
                        </c15:formulaRef>
                      </c:ext>
                    </c:extLst>
                    <c:strCache>
                      <c:ptCount val="1"/>
                      <c:pt idx="0">
                        <c:v>36-59 лет</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'РАБОЧАЯ Не вскрывать'!$B$46:$AD$46</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xmlns:c15="http://schemas.microsoft.com/office/drawing/2012/chart">
                      <c:ext xmlns:c15="http://schemas.microsoft.com/office/drawing/2012/chart" uri="{02D57815-91ED-43cb-92C2-25804820EDAC}">
                        <c15:formulaRef>
                          <c15:sqref>'РАБОЧАЯ Не вскрывать'!$B$49:$AD$49</c15:sqref>
                        </c15:formulaRef>
                      </c:ext>
                    </c:extLst>
                    <c:numCache>
                      <c:formatCode>0</c:formatCode>
                      <c:ptCount val="29"/>
                      <c:pt idx="0">
                        <c:v>0</c:v>
                      </c:pt>
                      <c:pt idx="1">
                        <c:v>0</c:v>
                      </c:pt>
                      <c:pt idx="2">
                        <c:v>0</c:v>
                      </c:pt>
                      <c:pt idx="3">
                        <c:v>10</c:v>
                      </c:pt>
                      <c:pt idx="4">
                        <c:v>0</c:v>
                      </c:pt>
                      <c:pt idx="5">
                        <c:v>16</c:v>
                      </c:pt>
                      <c:pt idx="6">
                        <c:v>0</c:v>
                      </c:pt>
                      <c:pt idx="7">
                        <c:v>0</c:v>
                      </c:pt>
                      <c:pt idx="8">
                        <c:v>0</c:v>
                      </c:pt>
                      <c:pt idx="9">
                        <c:v>0</c:v>
                      </c:pt>
                      <c:pt idx="10">
                        <c:v>0</c:v>
                      </c:pt>
                      <c:pt idx="11">
                        <c:v>0</c:v>
                      </c:pt>
                      <c:pt idx="12">
                        <c:v>0</c:v>
                      </c:pt>
                      <c:pt idx="13">
                        <c:v>0</c:v>
                      </c:pt>
                      <c:pt idx="14">
                        <c:v>0</c:v>
                      </c:pt>
                      <c:pt idx="15">
                        <c:v>0</c:v>
                      </c:pt>
                      <c:pt idx="16">
                        <c:v>0</c:v>
                      </c:pt>
                      <c:pt idx="17">
                        <c:v>0</c:v>
                      </c:pt>
                      <c:pt idx="18">
                        <c:v>9</c:v>
                      </c:pt>
                      <c:pt idx="19">
                        <c:v>0</c:v>
                      </c:pt>
                      <c:pt idx="20">
                        <c:v>0</c:v>
                      </c:pt>
                      <c:pt idx="21">
                        <c:v>0</c:v>
                      </c:pt>
                      <c:pt idx="22">
                        <c:v>0</c:v>
                      </c:pt>
                      <c:pt idx="23">
                        <c:v>0</c:v>
                      </c:pt>
                      <c:pt idx="24">
                        <c:v>0</c:v>
                      </c:pt>
                      <c:pt idx="25">
                        <c:v>0</c:v>
                      </c:pt>
                      <c:pt idx="26">
                        <c:v>0</c:v>
                      </c:pt>
                      <c:pt idx="27">
                        <c:v>0</c:v>
                      </c:pt>
                      <c:pt idx="28">
                        <c:v>11</c:v>
                      </c:pt>
                    </c:numCache>
                  </c:numRef>
                </c:val>
                <c:extLst xmlns:c15="http://schemas.microsoft.com/office/drawing/2012/chart">
                  <c:ext xmlns:c16="http://schemas.microsoft.com/office/drawing/2014/chart" uri="{C3380CC4-5D6E-409C-BE32-E72D297353CC}">
                    <c16:uniqueId val="{00000002-93F7-4DD6-BE87-2668E931A26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'РАБОЧАЯ Не вскрывать'!$A$50</c15:sqref>
                        </c15:formulaRef>
                      </c:ext>
                    </c:extLst>
                    <c:strCache>
                      <c:ptCount val="1"/>
                      <c:pt idx="0">
                        <c:v>свыше 60 лет</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'РАБОЧАЯ Не вскрывать'!$B$46:$AD$46</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xmlns:c15="http://schemas.microsoft.com/office/drawing/2012/chart">
                      <c:ext xmlns:c15="http://schemas.microsoft.com/office/drawing/2012/chart" uri="{02D57815-91ED-43cb-92C2-25804820EDAC}">
                        <c15:formulaRef>
                          <c15:sqref>'РАБОЧАЯ Не вскрывать'!$B$50:$AD$50</c15:sqref>
                        </c15:formulaRef>
                      </c:ext>
                    </c:extLst>
                    <c:numCache>
                      <c:formatCode>0</c:formatCode>
                      <c:ptCount val="29"/>
                      <c:pt idx="0">
                        <c:v>0</c:v>
                      </c:pt>
                      <c:pt idx="1">
                        <c:v>18</c:v>
                      </c:pt>
                      <c:pt idx="2">
                        <c:v>0</c:v>
                      </c:pt>
                      <c:pt idx="3">
                        <c:v>7</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14</c:v>
                      </c:pt>
                      <c:pt idx="24">
                        <c:v>0</c:v>
                      </c:pt>
                      <c:pt idx="25">
                        <c:v>0</c:v>
                      </c:pt>
                      <c:pt idx="26">
                        <c:v>0</c:v>
                      </c:pt>
                      <c:pt idx="27">
                        <c:v>0</c:v>
                      </c:pt>
                      <c:pt idx="28">
                        <c:v>0</c:v>
                      </c:pt>
                    </c:numCache>
                  </c:numRef>
                </c:val>
                <c:extLst xmlns:c15="http://schemas.microsoft.com/office/drawing/2012/chart">
                  <c:ext xmlns:c16="http://schemas.microsoft.com/office/drawing/2014/chart" uri="{C3380CC4-5D6E-409C-BE32-E72D297353CC}">
                    <c16:uniqueId val="{00000003-93F7-4DD6-BE87-2668E931A26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'РАБОЧАЯ Не вскрывать'!$A$51</c15:sqref>
                        </c15:formulaRef>
                      </c:ext>
                    </c:extLst>
                    <c:strCache>
                      <c:ptCount val="1"/>
                      <c:pt idx="0">
                        <c:v>смешанный </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'РАБОЧАЯ Не вскрывать'!$B$46:$AD$46</c15:sqref>
                        </c15:formulaRef>
                      </c:ext>
                    </c:extLst>
                    <c:strCache>
                      <c:ptCount val="29"/>
                      <c:pt idx="0">
                        <c:v>вокал, хор академический</c:v>
                      </c:pt>
                      <c:pt idx="1">
                        <c:v>вокал, хор народный</c:v>
                      </c:pt>
                      <c:pt idx="2">
                        <c:v>вокал, ансамбль академический</c:v>
                      </c:pt>
                      <c:pt idx="3">
                        <c:v>вокал, ансамбль народный</c:v>
                      </c:pt>
                      <c:pt idx="4">
                        <c:v>вокал, студия эстрадного пения</c:v>
                      </c:pt>
                      <c:pt idx="5">
                        <c:v>хореография, народный танец</c:v>
                      </c:pt>
                      <c:pt idx="6">
                        <c:v>хореография, классический танца</c:v>
                      </c:pt>
                      <c:pt idx="7">
                        <c:v>хореография, современный танец</c:v>
                      </c:pt>
                      <c:pt idx="8">
                        <c:v>хореография, бальный и эстрадно-спортивный танец</c:v>
                      </c:pt>
                      <c:pt idx="9">
                        <c:v>хореография, иные</c:v>
                      </c:pt>
                      <c:pt idx="10">
                        <c:v>инструментальный, оркестр народных инструментов</c:v>
                      </c:pt>
                      <c:pt idx="11">
                        <c:v>инструментальный, оркестр духовых инструментов</c:v>
                      </c:pt>
                      <c:pt idx="12">
                        <c:v>инструментальный, оркестры джазовые и эстрадные</c:v>
                      </c:pt>
                      <c:pt idx="13">
                        <c:v>инструментальный, оркестр симфонический</c:v>
                      </c:pt>
                      <c:pt idx="14">
                        <c:v>инструментальный, ансамбль народных инструментов</c:v>
                      </c:pt>
                      <c:pt idx="15">
                        <c:v>инструментальный, ансамбль духовых инструментов</c:v>
                      </c:pt>
                      <c:pt idx="16">
                        <c:v>инструментальный, ансамбли джазовые и эстрадные</c:v>
                      </c:pt>
                      <c:pt idx="17">
                        <c:v>инструментальный, ансамбли камерные</c:v>
                      </c:pt>
                      <c:pt idx="18">
                        <c:v>театр, драматический</c:v>
                      </c:pt>
                      <c:pt idx="19">
                        <c:v>театр, театр кукол</c:v>
                      </c:pt>
                      <c:pt idx="20">
                        <c:v>театр, музыкальный</c:v>
                      </c:pt>
                      <c:pt idx="21">
                        <c:v>театр, театр мод</c:v>
                      </c:pt>
                      <c:pt idx="22">
                        <c:v>театр, театр эстрады</c:v>
                      </c:pt>
                      <c:pt idx="23">
                        <c:v>фольклорные</c:v>
                      </c:pt>
                      <c:pt idx="24">
                        <c:v>изобразительное искусство</c:v>
                      </c:pt>
                      <c:pt idx="25">
                        <c:v>декоративно-прикладное искусство</c:v>
                      </c:pt>
                      <c:pt idx="26">
                        <c:v>кино-фото-видео-любителей</c:v>
                      </c:pt>
                      <c:pt idx="27">
                        <c:v>цирковое искусство</c:v>
                      </c:pt>
                      <c:pt idx="28">
                        <c:v>прочие</c:v>
                      </c:pt>
                    </c:strCache>
                  </c:strRef>
                </c:cat>
                <c:val>
                  <c:numRef>
                    <c:extLst xmlns:c15="http://schemas.microsoft.com/office/drawing/2012/chart">
                      <c:ext xmlns:c15="http://schemas.microsoft.com/office/drawing/2012/chart" uri="{02D57815-91ED-43cb-92C2-25804820EDAC}">
                        <c15:formulaRef>
                          <c15:sqref>'РАБОЧАЯ Не вскрывать'!$B$51:$AD$51</c15:sqref>
                        </c15:formulaRef>
                      </c:ext>
                    </c:extLst>
                    <c:numCache>
                      <c:formatCode>0</c:formatCode>
                      <c:ptCount val="29"/>
                      <c:pt idx="0">
                        <c:v>0</c:v>
                      </c:pt>
                      <c:pt idx="1">
                        <c:v>0</c:v>
                      </c:pt>
                      <c:pt idx="2">
                        <c:v>0</c:v>
                      </c:pt>
                      <c:pt idx="3">
                        <c:v>77</c:v>
                      </c:pt>
                      <c:pt idx="4">
                        <c:v>7</c:v>
                      </c:pt>
                      <c:pt idx="5">
                        <c:v>0</c:v>
                      </c:pt>
                      <c:pt idx="6">
                        <c:v>0</c:v>
                      </c:pt>
                      <c:pt idx="7">
                        <c:v>0</c:v>
                      </c:pt>
                      <c:pt idx="8">
                        <c:v>0</c:v>
                      </c:pt>
                      <c:pt idx="9">
                        <c:v>6</c:v>
                      </c:pt>
                      <c:pt idx="10">
                        <c:v>0</c:v>
                      </c:pt>
                      <c:pt idx="11">
                        <c:v>0</c:v>
                      </c:pt>
                      <c:pt idx="12">
                        <c:v>0</c:v>
                      </c:pt>
                      <c:pt idx="13">
                        <c:v>0</c:v>
                      </c:pt>
                      <c:pt idx="14">
                        <c:v>0</c:v>
                      </c:pt>
                      <c:pt idx="15">
                        <c:v>0</c:v>
                      </c:pt>
                      <c:pt idx="16">
                        <c:v>0</c:v>
                      </c:pt>
                      <c:pt idx="17">
                        <c:v>0</c:v>
                      </c:pt>
                      <c:pt idx="18">
                        <c:v>42</c:v>
                      </c:pt>
                      <c:pt idx="19">
                        <c:v>0</c:v>
                      </c:pt>
                      <c:pt idx="20">
                        <c:v>10</c:v>
                      </c:pt>
                      <c:pt idx="21">
                        <c:v>0</c:v>
                      </c:pt>
                      <c:pt idx="22">
                        <c:v>10</c:v>
                      </c:pt>
                      <c:pt idx="23">
                        <c:v>11</c:v>
                      </c:pt>
                      <c:pt idx="24">
                        <c:v>0</c:v>
                      </c:pt>
                      <c:pt idx="25">
                        <c:v>0</c:v>
                      </c:pt>
                      <c:pt idx="26">
                        <c:v>7</c:v>
                      </c:pt>
                      <c:pt idx="27">
                        <c:v>0</c:v>
                      </c:pt>
                      <c:pt idx="28">
                        <c:v>0</c:v>
                      </c:pt>
                    </c:numCache>
                  </c:numRef>
                </c:val>
                <c:extLst xmlns:c15="http://schemas.microsoft.com/office/drawing/2012/chart">
                  <c:ext xmlns:c16="http://schemas.microsoft.com/office/drawing/2014/chart" uri="{C3380CC4-5D6E-409C-BE32-E72D297353CC}">
                    <c16:uniqueId val="{00000004-93F7-4DD6-BE87-2668E931A26A}"/>
                  </c:ext>
                </c:extLst>
              </c15:ser>
            </c15:filteredBarSeries>
          </c:ext>
        </c:extLst>
      </c:barChart>
      <c:catAx>
        <c:axId val="1175202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531392"/>
        <c:crosses val="autoZero"/>
        <c:auto val="1"/>
        <c:lblAlgn val="ctr"/>
        <c:lblOffset val="100"/>
        <c:noMultiLvlLbl val="0"/>
      </c:catAx>
      <c:valAx>
        <c:axId val="11753139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520256"/>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Количество участников формирований самодеятельного народного творчества по категориям в отчетный период</a:t>
            </a:r>
          </a:p>
        </c:rich>
      </c:tx>
      <c:overlay val="0"/>
      <c:spPr>
        <a:noFill/>
        <a:ln>
          <a:noFill/>
        </a:ln>
        <a:effectLst/>
      </c:spPr>
    </c:title>
    <c:autoTitleDeleted val="0"/>
    <c:plotArea>
      <c:layout/>
      <c:barChart>
        <c:barDir val="bar"/>
        <c:grouping val="clustered"/>
        <c:varyColors val="0"/>
        <c:ser>
          <c:idx val="0"/>
          <c:order val="0"/>
          <c:tx>
            <c:strRef>
              <c:f>'РАБОЧАЯ Не вскрывать'!$GG$4</c:f>
              <c:strCache>
                <c:ptCount val="1"/>
                <c:pt idx="0">
                  <c:v>вокальный</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вскрывать'!$GG$7</c:f>
              <c:numCache>
                <c:formatCode>General</c:formatCode>
                <c:ptCount val="1"/>
                <c:pt idx="0">
                  <c:v>173</c:v>
                </c:pt>
              </c:numCache>
              <c:extLst xmlns:c16r2="http://schemas.microsoft.com/office/drawing/2015/06/chart">
                <c:ext xmlns:c15="http://schemas.microsoft.com/office/drawing/2012/chart" uri="{02D57815-91ED-43cb-92C2-25804820EDAC}">
                  <c15:fullRef>
                    <c15:sqref>'РАБОЧАЯ Не вскрывать'!$GG$5:$GG$7</c15:sqref>
                  </c15:fullRef>
                </c:ext>
              </c:extLst>
            </c:numRef>
          </c:val>
          <c:extLst xmlns:c16r2="http://schemas.microsoft.com/office/drawing/2015/06/chart">
            <c:ext xmlns:c16="http://schemas.microsoft.com/office/drawing/2014/chart" uri="{C3380CC4-5D6E-409C-BE32-E72D297353CC}">
              <c16:uniqueId val="{00000029-B66E-4401-8018-A4E5AE30490C}"/>
            </c:ext>
          </c:extLst>
        </c:ser>
        <c:ser>
          <c:idx val="3"/>
          <c:order val="3"/>
          <c:tx>
            <c:strRef>
              <c:f>'РАБОЧАЯ Не вскрывать'!$GJ$4</c:f>
              <c:strCache>
                <c:ptCount val="1"/>
                <c:pt idx="0">
                  <c:v>театральный</c:v>
                </c:pt>
              </c:strCache>
            </c:strRef>
          </c:tx>
          <c:spPr>
            <a:solidFill>
              <a:schemeClr val="accent4"/>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вскрывать'!$GJ$7</c:f>
              <c:numCache>
                <c:formatCode>General</c:formatCode>
                <c:ptCount val="1"/>
                <c:pt idx="0">
                  <c:v>101</c:v>
                </c:pt>
              </c:numCache>
              <c:extLst xmlns:c16r2="http://schemas.microsoft.com/office/drawing/2015/06/chart">
                <c:ext xmlns:c15="http://schemas.microsoft.com/office/drawing/2012/chart" uri="{02D57815-91ED-43cb-92C2-25804820EDAC}">
                  <c15:fullRef>
                    <c15:sqref>'РАБОЧАЯ Не вскрывать'!$GJ$5:$GJ$7</c15:sqref>
                  </c15:fullRef>
                </c:ext>
              </c:extLst>
            </c:numRef>
          </c:val>
          <c:extLst xmlns:c16r2="http://schemas.microsoft.com/office/drawing/2015/06/chart">
            <c:ext xmlns:c16="http://schemas.microsoft.com/office/drawing/2014/chart" uri="{C3380CC4-5D6E-409C-BE32-E72D297353CC}">
              <c16:uniqueId val="{00000040-B66E-4401-8018-A4E5AE30490C}"/>
            </c:ext>
          </c:extLst>
        </c:ser>
        <c:ser>
          <c:idx val="4"/>
          <c:order val="4"/>
          <c:tx>
            <c:strRef>
              <c:f>'РАБОЧАЯ Не вскрывать'!$GK$4</c:f>
              <c:strCache>
                <c:ptCount val="1"/>
                <c:pt idx="0">
                  <c:v>фольклор</c:v>
                </c:pt>
              </c:strCache>
            </c:strRef>
          </c:tx>
          <c:spPr>
            <a:solidFill>
              <a:schemeClr val="accent5"/>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вскрывать'!$GK$7</c:f>
              <c:numCache>
                <c:formatCode>General</c:formatCode>
                <c:ptCount val="1"/>
                <c:pt idx="0">
                  <c:v>25</c:v>
                </c:pt>
              </c:numCache>
              <c:extLst xmlns:c16r2="http://schemas.microsoft.com/office/drawing/2015/06/chart">
                <c:ext xmlns:c15="http://schemas.microsoft.com/office/drawing/2012/chart" uri="{02D57815-91ED-43cb-92C2-25804820EDAC}">
                  <c15:fullRef>
                    <c15:sqref>'РАБОЧАЯ Не вскрывать'!$GK$5:$GK$7</c15:sqref>
                  </c15:fullRef>
                </c:ext>
              </c:extLst>
            </c:numRef>
          </c:val>
          <c:extLst xmlns:c16r2="http://schemas.microsoft.com/office/drawing/2015/06/chart">
            <c:ext xmlns:c16="http://schemas.microsoft.com/office/drawing/2014/chart" uri="{C3380CC4-5D6E-409C-BE32-E72D297353CC}">
              <c16:uniqueId val="{00000041-B66E-4401-8018-A4E5AE30490C}"/>
            </c:ext>
          </c:extLst>
        </c:ser>
        <c:ser>
          <c:idx val="5"/>
          <c:order val="5"/>
          <c:tx>
            <c:strRef>
              <c:f>'РАБОЧАЯ Не вскрывать'!$GL$4</c:f>
              <c:strCache>
                <c:ptCount val="1"/>
                <c:pt idx="0">
                  <c:v>изобразительное искусство</c:v>
                </c:pt>
              </c:strCache>
            </c:strRef>
          </c:tx>
          <c:spPr>
            <a:solidFill>
              <a:schemeClr val="accent6"/>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вскрывать'!$GL$7</c:f>
              <c:numCache>
                <c:formatCode>General</c:formatCode>
                <c:ptCount val="1"/>
                <c:pt idx="0">
                  <c:v>21</c:v>
                </c:pt>
              </c:numCache>
              <c:extLst xmlns:c16r2="http://schemas.microsoft.com/office/drawing/2015/06/chart">
                <c:ext xmlns:c15="http://schemas.microsoft.com/office/drawing/2012/chart" uri="{02D57815-91ED-43cb-92C2-25804820EDAC}">
                  <c15:fullRef>
                    <c15:sqref>'РАБОЧАЯ Не вскрывать'!$GL$5:$GL$7</c15:sqref>
                  </c15:fullRef>
                </c:ext>
              </c:extLst>
            </c:numRef>
          </c:val>
          <c:extLst xmlns:c16r2="http://schemas.microsoft.com/office/drawing/2015/06/chart">
            <c:ext xmlns:c16="http://schemas.microsoft.com/office/drawing/2014/chart" uri="{C3380CC4-5D6E-409C-BE32-E72D297353CC}">
              <c16:uniqueId val="{00000042-B66E-4401-8018-A4E5AE30490C}"/>
            </c:ext>
          </c:extLst>
        </c:ser>
        <c:ser>
          <c:idx val="6"/>
          <c:order val="6"/>
          <c:tx>
            <c:strRef>
              <c:f>'РАБОЧАЯ Не вскрывать'!$GM$4</c:f>
              <c:strCache>
                <c:ptCount val="1"/>
                <c:pt idx="0">
                  <c:v>декоративно-прикладное искусство</c:v>
                </c:pt>
              </c:strCache>
            </c:strRef>
          </c:tx>
          <c:spPr>
            <a:solidFill>
              <a:schemeClr val="accent1">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вскрывать'!$GM$7</c:f>
              <c:numCache>
                <c:formatCode>General</c:formatCode>
                <c:ptCount val="1"/>
                <c:pt idx="0">
                  <c:v>75</c:v>
                </c:pt>
              </c:numCache>
              <c:extLst xmlns:c16r2="http://schemas.microsoft.com/office/drawing/2015/06/chart">
                <c:ext xmlns:c15="http://schemas.microsoft.com/office/drawing/2012/chart" uri="{02D57815-91ED-43cb-92C2-25804820EDAC}">
                  <c15:fullRef>
                    <c15:sqref>'РАБОЧАЯ Не вскрывать'!$GM$5:$GM$7</c15:sqref>
                  </c15:fullRef>
                </c:ext>
              </c:extLst>
            </c:numRef>
          </c:val>
          <c:extLst xmlns:c16r2="http://schemas.microsoft.com/office/drawing/2015/06/chart">
            <c:ext xmlns:c16="http://schemas.microsoft.com/office/drawing/2014/chart" uri="{C3380CC4-5D6E-409C-BE32-E72D297353CC}">
              <c16:uniqueId val="{00000043-B66E-4401-8018-A4E5AE30490C}"/>
            </c:ext>
          </c:extLst>
        </c:ser>
        <c:ser>
          <c:idx val="7"/>
          <c:order val="7"/>
          <c:tx>
            <c:strRef>
              <c:f>'РАБОЧАЯ Не вскрывать'!$GN$4</c:f>
              <c:strCache>
                <c:ptCount val="1"/>
                <c:pt idx="0">
                  <c:v>кино-фото-видео-любителей</c:v>
                </c:pt>
              </c:strCache>
            </c:strRef>
          </c:tx>
          <c:spPr>
            <a:solidFill>
              <a:schemeClr val="accent2">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вскрывать'!$GN$7</c:f>
              <c:numCache>
                <c:formatCode>General</c:formatCode>
                <c:ptCount val="1"/>
                <c:pt idx="0">
                  <c:v>7</c:v>
                </c:pt>
              </c:numCache>
              <c:extLst xmlns:c16r2="http://schemas.microsoft.com/office/drawing/2015/06/chart">
                <c:ext xmlns:c15="http://schemas.microsoft.com/office/drawing/2012/chart" uri="{02D57815-91ED-43cb-92C2-25804820EDAC}">
                  <c15:fullRef>
                    <c15:sqref>'РАБОЧАЯ Не вскрывать'!$GN$5:$GN$7</c15:sqref>
                  </c15:fullRef>
                </c:ext>
              </c:extLst>
            </c:numRef>
          </c:val>
          <c:extLst xmlns:c16r2="http://schemas.microsoft.com/office/drawing/2015/06/chart">
            <c:ext xmlns:c16="http://schemas.microsoft.com/office/drawing/2014/chart" uri="{C3380CC4-5D6E-409C-BE32-E72D297353CC}">
              <c16:uniqueId val="{00000044-B66E-4401-8018-A4E5AE30490C}"/>
            </c:ext>
          </c:extLst>
        </c:ser>
        <c:ser>
          <c:idx val="8"/>
          <c:order val="8"/>
          <c:tx>
            <c:strRef>
              <c:f>'РАБОЧАЯ Не вскрывать'!$GO$4</c:f>
              <c:strCache>
                <c:ptCount val="1"/>
                <c:pt idx="0">
                  <c:v>цирковое искусство</c:v>
                </c:pt>
              </c:strCache>
            </c:strRef>
          </c:tx>
          <c:spPr>
            <a:solidFill>
              <a:schemeClr val="accent3">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вскрывать'!$GO$7</c:f>
              <c:numCache>
                <c:formatCode>General</c:formatCode>
                <c:ptCount val="1"/>
                <c:pt idx="0">
                  <c:v>0</c:v>
                </c:pt>
              </c:numCache>
              <c:extLst xmlns:c16r2="http://schemas.microsoft.com/office/drawing/2015/06/chart">
                <c:ext xmlns:c15="http://schemas.microsoft.com/office/drawing/2012/chart" uri="{02D57815-91ED-43cb-92C2-25804820EDAC}">
                  <c15:fullRef>
                    <c15:sqref>'РАБОЧАЯ Не вскрывать'!$GO$5:$GO$7</c15:sqref>
                  </c15:fullRef>
                </c:ext>
              </c:extLst>
            </c:numRef>
          </c:val>
          <c:extLst xmlns:c16r2="http://schemas.microsoft.com/office/drawing/2015/06/chart">
            <c:ext xmlns:c16="http://schemas.microsoft.com/office/drawing/2014/chart" uri="{C3380CC4-5D6E-409C-BE32-E72D297353CC}">
              <c16:uniqueId val="{00000045-B66E-4401-8018-A4E5AE30490C}"/>
            </c:ext>
          </c:extLst>
        </c:ser>
        <c:ser>
          <c:idx val="9"/>
          <c:order val="9"/>
          <c:tx>
            <c:strRef>
              <c:f>'РАБОЧАЯ Не вскрывать'!$GP$4</c:f>
              <c:strCache>
                <c:ptCount val="1"/>
                <c:pt idx="0">
                  <c:v>прочие</c:v>
                </c:pt>
              </c:strCache>
            </c:strRef>
          </c:tx>
          <c:spPr>
            <a:solidFill>
              <a:schemeClr val="accent4">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вскрывать'!$GP$7</c:f>
              <c:numCache>
                <c:formatCode>General</c:formatCode>
                <c:ptCount val="1"/>
                <c:pt idx="0">
                  <c:v>53</c:v>
                </c:pt>
              </c:numCache>
              <c:extLst xmlns:c16r2="http://schemas.microsoft.com/office/drawing/2015/06/chart">
                <c:ext xmlns:c15="http://schemas.microsoft.com/office/drawing/2012/chart" uri="{02D57815-91ED-43cb-92C2-25804820EDAC}">
                  <c15:fullRef>
                    <c15:sqref>'РАБОЧАЯ Не вскрывать'!$GP$5:$GP$7</c15:sqref>
                  </c15:fullRef>
                </c:ext>
              </c:extLst>
            </c:numRef>
          </c:val>
          <c:extLst xmlns:c16r2="http://schemas.microsoft.com/office/drawing/2015/06/chart">
            <c:ext xmlns:c16="http://schemas.microsoft.com/office/drawing/2014/chart" uri="{C3380CC4-5D6E-409C-BE32-E72D297353CC}">
              <c16:uniqueId val="{00000046-B66E-4401-8018-A4E5AE30490C}"/>
            </c:ext>
          </c:extLst>
        </c:ser>
        <c:ser>
          <c:idx val="1"/>
          <c:order val="1"/>
          <c:tx>
            <c:strRef>
              <c:f>'РАБОЧАЯ Не вскрывать'!$GH$4</c:f>
              <c:strCache>
                <c:ptCount val="1"/>
                <c:pt idx="0">
                  <c:v>хореографический</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вскрывать'!$GH$7</c:f>
              <c:numCache>
                <c:formatCode>General</c:formatCode>
                <c:ptCount val="1"/>
                <c:pt idx="0">
                  <c:v>208</c:v>
                </c:pt>
              </c:numCache>
              <c:extLst xmlns:c16r2="http://schemas.microsoft.com/office/drawing/2015/06/chart">
                <c:ext xmlns:c15="http://schemas.microsoft.com/office/drawing/2012/chart" uri="{02D57815-91ED-43cb-92C2-25804820EDAC}">
                  <c15:fullRef>
                    <c15:sqref>'РАБОЧАЯ Не вскрывать'!$GH$5:$GH$7</c15:sqref>
                  </c15:fullRef>
                </c:ext>
              </c:extLst>
            </c:numRef>
          </c:val>
          <c:extLst xmlns:c16r2="http://schemas.microsoft.com/office/drawing/2015/06/chart">
            <c:ext xmlns:c16="http://schemas.microsoft.com/office/drawing/2014/chart" uri="{C3380CC4-5D6E-409C-BE32-E72D297353CC}">
              <c16:uniqueId val="{0000003E-B66E-4401-8018-A4E5AE30490C}"/>
            </c:ext>
          </c:extLst>
        </c:ser>
        <c:ser>
          <c:idx val="2"/>
          <c:order val="2"/>
          <c:tx>
            <c:strRef>
              <c:f>'РАБОЧАЯ Не вскрывать'!$GI$4</c:f>
              <c:strCache>
                <c:ptCount val="1"/>
                <c:pt idx="0">
                  <c:v>инструментальный</c:v>
                </c:pt>
              </c:strCache>
            </c:strRef>
          </c:tx>
          <c:spPr>
            <a:solidFill>
              <a:schemeClr val="accent3"/>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вскрывать'!$GI$7</c:f>
              <c:numCache>
                <c:formatCode>General</c:formatCode>
                <c:ptCount val="1"/>
                <c:pt idx="0">
                  <c:v>0</c:v>
                </c:pt>
              </c:numCache>
              <c:extLst xmlns:c16r2="http://schemas.microsoft.com/office/drawing/2015/06/chart">
                <c:ext xmlns:c15="http://schemas.microsoft.com/office/drawing/2012/chart" uri="{02D57815-91ED-43cb-92C2-25804820EDAC}">
                  <c15:fullRef>
                    <c15:sqref>'РАБОЧАЯ Не вскрывать'!$GI$5:$GI$7</c15:sqref>
                  </c15:fullRef>
                </c:ext>
              </c:extLst>
            </c:numRef>
          </c:val>
          <c:extLst xmlns:c16r2="http://schemas.microsoft.com/office/drawing/2015/06/chart">
            <c:ext xmlns:c16="http://schemas.microsoft.com/office/drawing/2014/chart" uri="{C3380CC4-5D6E-409C-BE32-E72D297353CC}">
              <c16:uniqueId val="{00000014-B66E-4401-8018-A4E5AE30490C}"/>
            </c:ext>
          </c:extLst>
        </c:ser>
        <c:dLbls>
          <c:dLblPos val="outEnd"/>
          <c:showLegendKey val="0"/>
          <c:showVal val="1"/>
          <c:showCatName val="0"/>
          <c:showSerName val="0"/>
          <c:showPercent val="0"/>
          <c:showBubbleSize val="0"/>
        </c:dLbls>
        <c:gapWidth val="100"/>
        <c:axId val="117859840"/>
        <c:axId val="117858304"/>
        <c:extLst xmlns:c16r2="http://schemas.microsoft.com/office/drawing/2015/06/chart">
          <c:ext xmlns:c15="http://schemas.microsoft.com/office/drawing/2012/chart" uri="{02D57815-91ED-43cb-92C2-25804820EDAC}">
            <c15:filteredBarSeries>
              <c15:ser>
                <c:idx val="10"/>
                <c:order val="10"/>
                <c:tx>
                  <c:strRef>
                    <c:extLst>
                      <c:ext uri="{02D57815-91ED-43cb-92C2-25804820EDAC}">
                        <c15:formulaRef>
                          <c15:sqref>'РАБОЧАЯ Не вскрывать'!$GQ$4</c15:sqref>
                        </c15:formulaRef>
                      </c:ext>
                    </c:extLst>
                    <c:strCache>
                      <c:ptCount val="1"/>
                      <c:pt idx="0">
                        <c:v>ИТОГО</c:v>
                      </c:pt>
                    </c:strCache>
                  </c:strRef>
                </c:tx>
                <c:spPr>
                  <a:solidFill>
                    <a:schemeClr val="accent5">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'РАБОЧАЯ Не вскрывать'!$GQ$5:$GQ$7</c15:sqref>
                        </c15:fullRef>
                        <c15:formulaRef>
                          <c15:sqref>'РАБОЧАЯ Не вскрывать'!$GQ$7</c15:sqref>
                        </c15:formulaRef>
                      </c:ext>
                    </c:extLst>
                    <c:numCache>
                      <c:formatCode>General</c:formatCode>
                      <c:ptCount val="1"/>
                      <c:pt idx="0">
                        <c:v>663</c:v>
                      </c:pt>
                    </c:numCache>
                  </c:numRef>
                </c:val>
                <c:extLst>
                  <c:ext xmlns:c16="http://schemas.microsoft.com/office/drawing/2014/chart" uri="{C3380CC4-5D6E-409C-BE32-E72D297353CC}">
                    <c16:uniqueId val="{00000036-21DA-4804-BF0B-0212D8F19B0A}"/>
                  </c:ext>
                </c:extLst>
              </c15:ser>
            </c15:filteredBarSeries>
          </c:ext>
        </c:extLst>
      </c:barChart>
      <c:valAx>
        <c:axId val="1178583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859840"/>
        <c:crosses val="autoZero"/>
        <c:crossBetween val="between"/>
      </c:valAx>
      <c:catAx>
        <c:axId val="117859840"/>
        <c:scaling>
          <c:orientation val="minMax"/>
        </c:scaling>
        <c:delete val="1"/>
        <c:axPos val="l"/>
        <c:numFmt formatCode="General" sourceLinked="0"/>
        <c:majorTickMark val="out"/>
        <c:minorTickMark val="none"/>
        <c:tickLblPos val="nextTo"/>
        <c:crossAx val="117858304"/>
        <c:crosses val="autoZero"/>
        <c:auto val="1"/>
        <c:lblAlgn val="ctr"/>
        <c:lblOffset val="100"/>
        <c:noMultiLvlLbl val="0"/>
      </c:catAx>
      <c:spPr>
        <a:noFill/>
        <a:ln>
          <a:noFill/>
        </a:ln>
        <a:effectLst/>
      </c:spPr>
    </c:plotArea>
    <c:legend>
      <c:legendPos val="r"/>
      <c:overlay val="0"/>
      <c:spPr>
        <a:noFill/>
        <a:ln>
          <a:noFill/>
        </a:ln>
        <a:effectLst/>
      </c:spPr>
      <c:txPr>
        <a:bodyPr rot="0" spcFirstLastPara="1" vertOverflow="ellipsis" vert="horz" wrap="square" anchor="ctr" anchorCtr="1"/>
        <a:lstStyle/>
        <a:p>
          <a:pPr rtl="0">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Доли представленности в жанровом разнообразии формирований самодеятельного народного творчества в отчетный период</a:t>
            </a:r>
            <a:endParaRPr lang="ru-RU" sz="1320">
              <a:effectLst/>
            </a:endParaRPr>
          </a:p>
        </c:rich>
      </c:tx>
      <c:overlay val="0"/>
      <c:spPr>
        <a:noFill/>
        <a:ln>
          <a:noFill/>
        </a:ln>
        <a:effectLst/>
      </c:spPr>
    </c:title>
    <c:autoTitleDeleted val="0"/>
    <c:plotArea>
      <c:layout/>
      <c:pieChart>
        <c:varyColors val="1"/>
        <c:ser>
          <c:idx val="2"/>
          <c:order val="0"/>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C499-45C0-A786-9AB85DDE4CE7}"/>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C499-45C0-A786-9AB85DDE4CE7}"/>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C499-45C0-A786-9AB85DDE4CE7}"/>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C499-45C0-A786-9AB85DDE4CE7}"/>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9-C499-45C0-A786-9AB85DDE4CE7}"/>
              </c:ext>
            </c:extLst>
          </c:dPt>
          <c:dPt>
            <c:idx val="5"/>
            <c:bubble3D val="0"/>
            <c:spPr>
              <a:solidFill>
                <a:schemeClr val="accent6"/>
              </a:solidFill>
              <a:ln w="19050">
                <a:solidFill>
                  <a:schemeClr val="lt1"/>
                </a:solidFill>
              </a:ln>
              <a:effectLst/>
            </c:spPr>
            <c:extLst xmlns:c16r2="http://schemas.microsoft.com/office/drawing/2015/06/chart">
              <c:ext xmlns:c16="http://schemas.microsoft.com/office/drawing/2014/chart" uri="{C3380CC4-5D6E-409C-BE32-E72D297353CC}">
                <c16:uniqueId val="{0000000B-C499-45C0-A786-9AB85DDE4CE7}"/>
              </c:ext>
            </c:extLst>
          </c:dPt>
          <c:dPt>
            <c:idx val="6"/>
            <c:bubble3D val="0"/>
            <c:spPr>
              <a:solidFill>
                <a:schemeClr val="accent1">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D-C499-45C0-A786-9AB85DDE4CE7}"/>
              </c:ext>
            </c:extLst>
          </c:dPt>
          <c:dPt>
            <c:idx val="7"/>
            <c:bubble3D val="0"/>
            <c:spPr>
              <a:solidFill>
                <a:schemeClr val="accent2">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F-C499-45C0-A786-9AB85DDE4CE7}"/>
              </c:ext>
            </c:extLst>
          </c:dPt>
          <c:dPt>
            <c:idx val="8"/>
            <c:bubble3D val="0"/>
            <c:spPr>
              <a:solidFill>
                <a:schemeClr val="accent3">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11-C499-45C0-A786-9AB85DDE4CE7}"/>
              </c:ext>
            </c:extLst>
          </c:dPt>
          <c:dPt>
            <c:idx val="9"/>
            <c:bubble3D val="0"/>
            <c:spPr>
              <a:solidFill>
                <a:schemeClr val="accent4">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13-C499-45C0-A786-9AB85DDE4CE7}"/>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bestFit"/>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'РАБОЧАЯ Не вскрывать'!$FV$4:$GE$4</c:f>
              <c:strCache>
                <c:ptCount val="10"/>
                <c:pt idx="0">
                  <c:v>вокальный</c:v>
                </c:pt>
                <c:pt idx="1">
                  <c:v>хореографический</c:v>
                </c:pt>
                <c:pt idx="2">
                  <c:v>инструментальный</c:v>
                </c:pt>
                <c:pt idx="3">
                  <c:v>театральный</c:v>
                </c:pt>
                <c:pt idx="4">
                  <c:v>фольклор</c:v>
                </c:pt>
                <c:pt idx="5">
                  <c:v>изобразительное искусство</c:v>
                </c:pt>
                <c:pt idx="6">
                  <c:v>декоративно-прикладное искусство</c:v>
                </c:pt>
                <c:pt idx="7">
                  <c:v>кино-фото-видео-любителей</c:v>
                </c:pt>
                <c:pt idx="8">
                  <c:v>цирковое искусство</c:v>
                </c:pt>
                <c:pt idx="9">
                  <c:v>прочие</c:v>
                </c:pt>
              </c:strCache>
              <c:extLst xmlns:c16r2="http://schemas.microsoft.com/office/drawing/2015/06/chart">
                <c:ext xmlns:c15="http://schemas.microsoft.com/office/drawing/2012/chart" uri="{02D57815-91ED-43cb-92C2-25804820EDAC}">
                  <c15:fullRef>
                    <c15:sqref>'РАБОЧАЯ Не вскрывать'!$FV$4:$GF$4</c15:sqref>
                  </c15:fullRef>
                </c:ext>
              </c:extLst>
            </c:strRef>
          </c:cat>
          <c:val>
            <c:numRef>
              <c:f>'РАБОЧАЯ Не вскрывать'!$FV$7:$GE$7</c:f>
              <c:numCache>
                <c:formatCode>General</c:formatCode>
                <c:ptCount val="10"/>
                <c:pt idx="0">
                  <c:v>13</c:v>
                </c:pt>
                <c:pt idx="1">
                  <c:v>16</c:v>
                </c:pt>
                <c:pt idx="2">
                  <c:v>0</c:v>
                </c:pt>
                <c:pt idx="3">
                  <c:v>8</c:v>
                </c:pt>
                <c:pt idx="4">
                  <c:v>2</c:v>
                </c:pt>
                <c:pt idx="5">
                  <c:v>2</c:v>
                </c:pt>
                <c:pt idx="6">
                  <c:v>7</c:v>
                </c:pt>
                <c:pt idx="7">
                  <c:v>1</c:v>
                </c:pt>
                <c:pt idx="8">
                  <c:v>0</c:v>
                </c:pt>
                <c:pt idx="9">
                  <c:v>0</c:v>
                </c:pt>
              </c:numCache>
              <c:extLst xmlns:c16r2="http://schemas.microsoft.com/office/drawing/2015/06/chart">
                <c:ext xmlns:c15="http://schemas.microsoft.com/office/drawing/2012/chart" uri="{02D57815-91ED-43cb-92C2-25804820EDAC}">
                  <c15:fullRef>
                    <c15:sqref>'РАБОЧАЯ Не вскрывать'!$FV$7:$GF$7</c15:sqref>
                  </c15:fullRef>
                </c:ext>
              </c:extLst>
            </c:numRef>
          </c:val>
          <c:extLst xmlns:c16r2="http://schemas.microsoft.com/office/drawing/2015/06/chart">
            <c:ext xmlns:c16="http://schemas.microsoft.com/office/drawing/2014/chart" uri="{C3380CC4-5D6E-409C-BE32-E72D297353CC}">
              <c16:uniqueId val="{00000014-C499-45C0-A786-9AB85DDE4CE7}"/>
            </c:ext>
          </c:extLst>
        </c:ser>
        <c:dLbls>
          <c:dLblPos val="outEnd"/>
          <c:showLegendKey val="0"/>
          <c:showVal val="1"/>
          <c:showCatName val="0"/>
          <c:showSerName val="0"/>
          <c:showPercent val="0"/>
          <c:showBubbleSize val="0"/>
          <c:showLeaderLines val="1"/>
        </c:dLbls>
        <c:firstSliceAng val="0"/>
        <c:extLst xmlns:c16r2="http://schemas.microsoft.com/office/drawing/2015/06/chart">
          <c:ext xmlns:c15="http://schemas.microsoft.com/office/drawing/2012/chart" uri="{02D57815-91ED-43cb-92C2-25804820EDAC}">
            <c15:filteredPieSeries>
              <c15: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16-C499-45C0-A786-9AB85DDE4CE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8-C499-45C0-A786-9AB85DDE4CE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A-C499-45C0-A786-9AB85DDE4CE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C-C499-45C0-A786-9AB85DDE4CE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E-C499-45C0-A786-9AB85DDE4CE7}"/>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0-C499-45C0-A786-9AB85DDE4CE7}"/>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2-C499-45C0-A786-9AB85DDE4CE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4-C499-45C0-A786-9AB85DDE4CE7}"/>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6-C499-45C0-A786-9AB85DDE4CE7}"/>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8-C499-45C0-A786-9AB85DDE4CE7}"/>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ullRef>
                          <c15:sqref>'РАБОЧАЯ Не вскрывать'!$FV$4:$GF$4</c15:sqref>
                        </c15:fullRef>
                        <c15:formulaRef>
                          <c15:sqref>'РАБОЧАЯ Не вскрывать'!$FV$4:$GE$4</c15:sqref>
                        </c15:formulaRef>
                      </c:ext>
                    </c:extLst>
                    <c:strCache>
                      <c:ptCount val="10"/>
                      <c:pt idx="0">
                        <c:v>вокальный</c:v>
                      </c:pt>
                      <c:pt idx="1">
                        <c:v>хореографический</c:v>
                      </c:pt>
                      <c:pt idx="2">
                        <c:v>инструментальный</c:v>
                      </c:pt>
                      <c:pt idx="3">
                        <c:v>театральный</c:v>
                      </c:pt>
                      <c:pt idx="4">
                        <c:v>фольклор</c:v>
                      </c:pt>
                      <c:pt idx="5">
                        <c:v>изобразительное искусство</c:v>
                      </c:pt>
                      <c:pt idx="6">
                        <c:v>декоративно-прикладное искусство</c:v>
                      </c:pt>
                      <c:pt idx="7">
                        <c:v>кино-фото-видео-любителей</c:v>
                      </c:pt>
                      <c:pt idx="8">
                        <c:v>цирковое искусство</c:v>
                      </c:pt>
                      <c:pt idx="9">
                        <c:v>прочие</c:v>
                      </c:pt>
                    </c:strCache>
                  </c:strRef>
                </c:cat>
                <c:val>
                  <c:numRef>
                    <c:extLst>
                      <c:ext uri="{02D57815-91ED-43cb-92C2-25804820EDAC}">
                        <c15:fullRef>
                          <c15:sqref>'РАБОЧАЯ Не вскрывать'!$FV$5:$GF$5</c15:sqref>
                        </c15:fullRef>
                        <c15:formulaRef>
                          <c15:sqref>'РАБОЧАЯ Не вскрывать'!$FV$5:$GE$5</c15:sqref>
                        </c15:formulaRef>
                      </c:ext>
                    </c:extLst>
                    <c:numCache>
                      <c:formatCode>General</c:formatCode>
                      <c:ptCount val="10"/>
                      <c:pt idx="0">
                        <c:v>2022</c:v>
                      </c:pt>
                      <c:pt idx="1">
                        <c:v>2022</c:v>
                      </c:pt>
                      <c:pt idx="2">
                        <c:v>2022</c:v>
                      </c:pt>
                      <c:pt idx="3">
                        <c:v>2022</c:v>
                      </c:pt>
                      <c:pt idx="4">
                        <c:v>2022</c:v>
                      </c:pt>
                      <c:pt idx="5">
                        <c:v>2022</c:v>
                      </c:pt>
                      <c:pt idx="6">
                        <c:v>2022</c:v>
                      </c:pt>
                      <c:pt idx="7">
                        <c:v>2022</c:v>
                      </c:pt>
                      <c:pt idx="8">
                        <c:v>2022</c:v>
                      </c:pt>
                      <c:pt idx="9">
                        <c:v>2022</c:v>
                      </c:pt>
                    </c:numCache>
                  </c:numRef>
                </c:val>
                <c:extLst>
                  <c:ext xmlns:c16="http://schemas.microsoft.com/office/drawing/2014/chart" uri="{C3380CC4-5D6E-409C-BE32-E72D297353CC}">
                    <c16:uniqueId val="{00000029-C499-45C0-A786-9AB85DDE4CE7}"/>
                  </c:ext>
                </c:extLst>
              </c15:ser>
            </c15:filteredPieSeries>
            <c15:filteredPieSeries>
              <c15:ser>
                <c:idx val="1"/>
                <c:order val="1"/>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B-C499-45C0-A786-9AB85DDE4CE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D-C499-45C0-A786-9AB85DDE4CE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F-C499-45C0-A786-9AB85DDE4CE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1-C499-45C0-A786-9AB85DDE4CE7}"/>
                    </c:ext>
                  </c:extLst>
                </c:dPt>
                <c:dPt>
                  <c:idx val="4"/>
                  <c:bubble3D val="0"/>
                  <c:spPr>
                    <a:solidFill>
                      <a:schemeClr val="accent5"/>
                    </a:solidFill>
                    <a:ln w="19050">
                      <a:solidFill>
                        <a:schemeClr val="lt1"/>
                      </a:solidFill>
                    </a:ln>
                    <a:effectLst/>
                  </c:spPr>
                  <c:extLst xmlns:c15="http://schemas.microsoft.com/office/drawing/2012/chart">
                    <c:ext xmlns:c16="http://schemas.microsoft.com/office/drawing/2014/chart" uri="{C3380CC4-5D6E-409C-BE32-E72D297353CC}">
                      <c16:uniqueId val="{00000033-C499-45C0-A786-9AB85DDE4CE7}"/>
                    </c:ext>
                  </c:extLst>
                </c:dPt>
                <c:dPt>
                  <c:idx val="5"/>
                  <c:bubble3D val="0"/>
                  <c:spPr>
                    <a:solidFill>
                      <a:schemeClr val="accent6"/>
                    </a:solidFill>
                    <a:ln w="19050">
                      <a:solidFill>
                        <a:schemeClr val="lt1"/>
                      </a:solidFill>
                    </a:ln>
                    <a:effectLst/>
                  </c:spPr>
                  <c:extLst xmlns:c15="http://schemas.microsoft.com/office/drawing/2012/chart">
                    <c:ext xmlns:c16="http://schemas.microsoft.com/office/drawing/2014/chart" uri="{C3380CC4-5D6E-409C-BE32-E72D297353CC}">
                      <c16:uniqueId val="{00000035-C499-45C0-A786-9AB85DDE4CE7}"/>
                    </c:ext>
                  </c:extLst>
                </c:dPt>
                <c:dPt>
                  <c:idx val="6"/>
                  <c:bubble3D val="0"/>
                  <c:spPr>
                    <a:solidFill>
                      <a:schemeClr val="accent1">
                        <a:lumMod val="60000"/>
                      </a:schemeClr>
                    </a:solidFill>
                    <a:ln w="19050">
                      <a:solidFill>
                        <a:schemeClr val="lt1"/>
                      </a:solidFill>
                    </a:ln>
                    <a:effectLst/>
                  </c:spPr>
                  <c:extLst xmlns:c15="http://schemas.microsoft.com/office/drawing/2012/chart">
                    <c:ext xmlns:c16="http://schemas.microsoft.com/office/drawing/2014/chart" uri="{C3380CC4-5D6E-409C-BE32-E72D297353CC}">
                      <c16:uniqueId val="{00000037-C499-45C0-A786-9AB85DDE4CE7}"/>
                    </c:ext>
                  </c:extLst>
                </c:dPt>
                <c:dPt>
                  <c:idx val="7"/>
                  <c:bubble3D val="0"/>
                  <c:spPr>
                    <a:solidFill>
                      <a:schemeClr val="accent2">
                        <a:lumMod val="60000"/>
                      </a:schemeClr>
                    </a:solidFill>
                    <a:ln w="19050">
                      <a:solidFill>
                        <a:schemeClr val="lt1"/>
                      </a:solidFill>
                    </a:ln>
                    <a:effectLst/>
                  </c:spPr>
                  <c:extLst xmlns:c15="http://schemas.microsoft.com/office/drawing/2012/chart">
                    <c:ext xmlns:c16="http://schemas.microsoft.com/office/drawing/2014/chart" uri="{C3380CC4-5D6E-409C-BE32-E72D297353CC}">
                      <c16:uniqueId val="{00000039-C499-45C0-A786-9AB85DDE4CE7}"/>
                    </c:ext>
                  </c:extLst>
                </c:dPt>
                <c:dPt>
                  <c:idx val="8"/>
                  <c:bubble3D val="0"/>
                  <c:spPr>
                    <a:solidFill>
                      <a:schemeClr val="accent3">
                        <a:lumMod val="60000"/>
                      </a:schemeClr>
                    </a:solidFill>
                    <a:ln w="19050">
                      <a:solidFill>
                        <a:schemeClr val="lt1"/>
                      </a:solidFill>
                    </a:ln>
                    <a:effectLst/>
                  </c:spPr>
                  <c:extLst xmlns:c15="http://schemas.microsoft.com/office/drawing/2012/chart">
                    <c:ext xmlns:c16="http://schemas.microsoft.com/office/drawing/2014/chart" uri="{C3380CC4-5D6E-409C-BE32-E72D297353CC}">
                      <c16:uniqueId val="{0000003B-C499-45C0-A786-9AB85DDE4CE7}"/>
                    </c:ext>
                  </c:extLst>
                </c:dPt>
                <c:dPt>
                  <c:idx val="9"/>
                  <c:bubble3D val="0"/>
                  <c:spPr>
                    <a:solidFill>
                      <a:schemeClr val="accent4">
                        <a:lumMod val="60000"/>
                      </a:schemeClr>
                    </a:solidFill>
                    <a:ln w="19050">
                      <a:solidFill>
                        <a:schemeClr val="lt1"/>
                      </a:solidFill>
                    </a:ln>
                    <a:effectLst/>
                  </c:spPr>
                  <c:extLst xmlns:c15="http://schemas.microsoft.com/office/drawing/2012/chart">
                    <c:ext xmlns:c16="http://schemas.microsoft.com/office/drawing/2014/chart" uri="{C3380CC4-5D6E-409C-BE32-E72D297353CC}">
                      <c16:uniqueId val="{0000003D-C499-45C0-A786-9AB85DDE4CE7}"/>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ullRef>
                          <c15:sqref>'РАБОЧАЯ Не вскрывать'!$FV$4:$GF$4</c15:sqref>
                        </c15:fullRef>
                        <c15:formulaRef>
                          <c15:sqref>'РАБОЧАЯ Не вскрывать'!$FV$4:$GE$4</c15:sqref>
                        </c15:formulaRef>
                      </c:ext>
                    </c:extLst>
                    <c:strCache>
                      <c:ptCount val="10"/>
                      <c:pt idx="0">
                        <c:v>вокальный</c:v>
                      </c:pt>
                      <c:pt idx="1">
                        <c:v>хореографический</c:v>
                      </c:pt>
                      <c:pt idx="2">
                        <c:v>инструментальный</c:v>
                      </c:pt>
                      <c:pt idx="3">
                        <c:v>театральный</c:v>
                      </c:pt>
                      <c:pt idx="4">
                        <c:v>фольклор</c:v>
                      </c:pt>
                      <c:pt idx="5">
                        <c:v>изобразительное искусство</c:v>
                      </c:pt>
                      <c:pt idx="6">
                        <c:v>декоративно-прикладное искусство</c:v>
                      </c:pt>
                      <c:pt idx="7">
                        <c:v>кино-фото-видео-любителей</c:v>
                      </c:pt>
                      <c:pt idx="8">
                        <c:v>цирковое искусство</c:v>
                      </c:pt>
                      <c:pt idx="9">
                        <c:v>прочие</c:v>
                      </c:pt>
                    </c:strCache>
                  </c:strRef>
                </c:cat>
                <c:val>
                  <c:numRef>
                    <c:extLst>
                      <c:ext xmlns:c15="http://schemas.microsoft.com/office/drawing/2012/chart" uri="{02D57815-91ED-43cb-92C2-25804820EDAC}">
                        <c15:fullRef>
                          <c15:sqref>'РАБОЧАЯ Не вскрывать'!$FV$6:$GF$6</c15:sqref>
                        </c15:fullRef>
                        <c15:formulaRef>
                          <c15:sqref>'РАБОЧАЯ Не вскрывать'!$FV$6:$GE$6</c15:sqref>
                        </c15:formulaRef>
                      </c:ext>
                    </c:extLst>
                    <c:numCache>
                      <c:formatCode>General</c:formatCode>
                      <c:ptCount val="10"/>
                      <c:pt idx="0">
                        <c:v>91</c:v>
                      </c:pt>
                      <c:pt idx="1">
                        <c:v>91</c:v>
                      </c:pt>
                      <c:pt idx="2">
                        <c:v>91</c:v>
                      </c:pt>
                      <c:pt idx="3">
                        <c:v>91</c:v>
                      </c:pt>
                      <c:pt idx="4">
                        <c:v>91</c:v>
                      </c:pt>
                      <c:pt idx="5">
                        <c:v>91</c:v>
                      </c:pt>
                      <c:pt idx="6">
                        <c:v>91</c:v>
                      </c:pt>
                      <c:pt idx="7">
                        <c:v>91</c:v>
                      </c:pt>
                      <c:pt idx="8">
                        <c:v>91</c:v>
                      </c:pt>
                      <c:pt idx="9">
                        <c:v>91</c:v>
                      </c:pt>
                    </c:numCache>
                  </c:numRef>
                </c:val>
                <c:extLst xmlns:c15="http://schemas.microsoft.com/office/drawing/2012/chart">
                  <c:ext xmlns:c16="http://schemas.microsoft.com/office/drawing/2014/chart" uri="{C3380CC4-5D6E-409C-BE32-E72D297353CC}">
                    <c16:uniqueId val="{0000003E-C499-45C0-A786-9AB85DDE4CE7}"/>
                  </c:ext>
                </c:extLst>
              </c15:ser>
            </c15:filteredPieSeries>
          </c:ext>
        </c:extLst>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75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Общее количество посещений культурно-массовых мероприятий (в тыс.)</a:t>
            </a:r>
          </a:p>
        </c:rich>
      </c:tx>
      <c:overlay val="0"/>
      <c:spPr>
        <a:noFill/>
        <a:ln>
          <a:noFill/>
        </a:ln>
        <a:effectLst/>
      </c:spPr>
    </c:title>
    <c:autoTitleDeleted val="0"/>
    <c:plotArea>
      <c:layout/>
      <c:barChart>
        <c:barDir val="bar"/>
        <c:grouping val="clustered"/>
        <c:varyColors val="0"/>
        <c:ser>
          <c:idx val="2"/>
          <c:order val="0"/>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вскрывать'!$M$5:$O$5</c:f>
              <c:numCache>
                <c:formatCode>General</c:formatCode>
                <c:ptCount val="3"/>
                <c:pt idx="0">
                  <c:v>2020</c:v>
                </c:pt>
                <c:pt idx="1">
                  <c:v>2021</c:v>
                </c:pt>
                <c:pt idx="2">
                  <c:v>2022</c:v>
                </c:pt>
              </c:numCache>
            </c:numRef>
          </c:cat>
          <c:val>
            <c:numRef>
              <c:f>'РАБОЧАЯ Не вскрывать'!$M$7:$O$7</c:f>
              <c:numCache>
                <c:formatCode>0.00</c:formatCode>
                <c:ptCount val="3"/>
                <c:pt idx="0">
                  <c:v>146.108</c:v>
                </c:pt>
                <c:pt idx="1">
                  <c:v>171.822</c:v>
                </c:pt>
                <c:pt idx="2">
                  <c:v>262.363</c:v>
                </c:pt>
              </c:numCache>
            </c:numRef>
          </c:val>
          <c:extLst xmlns:c16r2="http://schemas.microsoft.com/office/drawing/2015/06/chart">
            <c:ext xmlns:c16="http://schemas.microsoft.com/office/drawing/2014/chart" uri="{C3380CC4-5D6E-409C-BE32-E72D297353CC}">
              <c16:uniqueId val="{00000000-E059-48A9-8A1E-670FEC3D5F19}"/>
            </c:ext>
          </c:extLst>
        </c:ser>
        <c:dLbls>
          <c:showLegendKey val="0"/>
          <c:showVal val="0"/>
          <c:showCatName val="0"/>
          <c:showSerName val="0"/>
          <c:showPercent val="0"/>
          <c:showBubbleSize val="0"/>
        </c:dLbls>
        <c:gapWidth val="150"/>
        <c:axId val="115128192"/>
        <c:axId val="115129728"/>
        <c:extLst xmlns:c16r2="http://schemas.microsoft.com/office/drawing/2015/06/chart">
          <c:ext xmlns:c15="http://schemas.microsoft.com/office/drawing/2012/chart" uri="{02D57815-91ED-43cb-92C2-25804820EDAC}">
            <c15:filteredBarSeries>
              <c15:ser>
                <c:idx val="0"/>
                <c:order val="0"/>
                <c:spPr>
                  <a:solidFill>
                    <a:schemeClr val="accent2"/>
                  </a:solidFill>
                  <a:ln>
                    <a:noFill/>
                  </a:ln>
                  <a:effectLst/>
                </c:spPr>
                <c:invertIfNegative val="0"/>
                <c:cat>
                  <c:numRef>
                    <c:extLst>
                      <c:ext uri="{02D57815-91ED-43cb-92C2-25804820EDAC}">
                        <c15:formulaRef>
                          <c15:sqref>'РАБОЧАЯ Не вскрывать'!$M$5:$O$5</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вскрывать'!$M$5:$O$5</c15:sqref>
                        </c15:formulaRef>
                      </c:ext>
                    </c:extLst>
                    <c:numCache>
                      <c:formatCode>General</c:formatCode>
                      <c:ptCount val="3"/>
                      <c:pt idx="0">
                        <c:v>2020</c:v>
                      </c:pt>
                      <c:pt idx="1">
                        <c:v>2021</c:v>
                      </c:pt>
                      <c:pt idx="2">
                        <c:v>2022</c:v>
                      </c:pt>
                    </c:numCache>
                  </c:numRef>
                </c:val>
                <c:extLst>
                  <c:ext xmlns:c16="http://schemas.microsoft.com/office/drawing/2014/chart" uri="{C3380CC4-5D6E-409C-BE32-E72D297353CC}">
                    <c16:uniqueId val="{00000001-E059-48A9-8A1E-670FEC3D5F19}"/>
                  </c:ext>
                </c:extLst>
              </c15:ser>
            </c15:filteredBarSeries>
            <c15:filteredBarSeries>
              <c15:ser>
                <c:idx val="1"/>
                <c:order val="1"/>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'РАБОЧАЯ Не вскрывать'!$M$5:$O$5</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вскрывать'!$M$6:$O$6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E059-48A9-8A1E-670FEC3D5F19}"/>
                  </c:ext>
                </c:extLst>
              </c15:ser>
            </c15:filteredBarSeries>
          </c:ext>
        </c:extLst>
      </c:barChart>
      <c:catAx>
        <c:axId val="115128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5129728"/>
        <c:crosses val="autoZero"/>
        <c:auto val="1"/>
        <c:lblAlgn val="ctr"/>
        <c:lblOffset val="100"/>
        <c:noMultiLvlLbl val="0"/>
      </c:catAx>
      <c:valAx>
        <c:axId val="115129728"/>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1151281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Количество формирований самодеятельного народного творчества для возрастных категорий в отчетный период</a:t>
            </a:r>
            <a:endParaRPr lang="ru-RU" sz="1320">
              <a:effectLst/>
            </a:endParaRPr>
          </a:p>
        </c:rich>
      </c:tx>
      <c:overlay val="0"/>
      <c:spPr>
        <a:noFill/>
        <a:ln>
          <a:noFill/>
        </a:ln>
        <a:effectLst/>
      </c:spPr>
    </c:title>
    <c:autoTitleDeleted val="0"/>
    <c:plotArea>
      <c:layout/>
      <c:pieChart>
        <c:varyColors val="1"/>
        <c:ser>
          <c:idx val="2"/>
          <c:order val="0"/>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912B-40E3-9F3C-408DFF8E8238}"/>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912B-40E3-9F3C-408DFF8E8238}"/>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912B-40E3-9F3C-408DFF8E8238}"/>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912B-40E3-9F3C-408DFF8E8238}"/>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9-912B-40E3-9F3C-408DFF8E8238}"/>
              </c:ext>
            </c:extLst>
          </c:dPt>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bestFit"/>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'РАБОЧАЯ Не вскрывать'!$NK$4:$NO$4</c:f>
              <c:strCache>
                <c:ptCount val="5"/>
                <c:pt idx="0">
                  <c:v>до 14 лет</c:v>
                </c:pt>
                <c:pt idx="1">
                  <c:v>14-35 лет</c:v>
                </c:pt>
                <c:pt idx="2">
                  <c:v>36-59 лет</c:v>
                </c:pt>
                <c:pt idx="3">
                  <c:v>свыше 60 лет</c:v>
                </c:pt>
                <c:pt idx="4">
                  <c:v>смешанный </c:v>
                </c:pt>
              </c:strCache>
              <c:extLst xmlns:c16r2="http://schemas.microsoft.com/office/drawing/2015/06/chart">
                <c:ext xmlns:c15="http://schemas.microsoft.com/office/drawing/2012/chart" uri="{02D57815-91ED-43cb-92C2-25804820EDAC}">
                  <c15:fullRef>
                    <c15:sqref>'РАБОЧАЯ Не вскрывать'!$NK$4:$NP$4</c15:sqref>
                  </c15:fullRef>
                </c:ext>
              </c:extLst>
            </c:strRef>
          </c:cat>
          <c:val>
            <c:numRef>
              <c:f>'РАБОЧАЯ Не вскрывать'!$NK$7:$NO$7</c:f>
              <c:numCache>
                <c:formatCode>0</c:formatCode>
                <c:ptCount val="5"/>
                <c:pt idx="0">
                  <c:v>30</c:v>
                </c:pt>
                <c:pt idx="1">
                  <c:v>2</c:v>
                </c:pt>
                <c:pt idx="2">
                  <c:v>7</c:v>
                </c:pt>
                <c:pt idx="3">
                  <c:v>3</c:v>
                </c:pt>
                <c:pt idx="4">
                  <c:v>15</c:v>
                </c:pt>
              </c:numCache>
              <c:extLst xmlns:c16r2="http://schemas.microsoft.com/office/drawing/2015/06/chart">
                <c:ext xmlns:c15="http://schemas.microsoft.com/office/drawing/2012/chart" uri="{02D57815-91ED-43cb-92C2-25804820EDAC}">
                  <c15:fullRef>
                    <c15:sqref>'РАБОЧАЯ Не вскрывать'!$NK$7:$NP$7</c15:sqref>
                  </c15:fullRef>
                </c:ext>
              </c:extLst>
            </c:numRef>
          </c:val>
          <c:extLst xmlns:c16r2="http://schemas.microsoft.com/office/drawing/2015/06/chart">
            <c:ext xmlns:c16="http://schemas.microsoft.com/office/drawing/2014/chart" uri="{C3380CC4-5D6E-409C-BE32-E72D297353CC}">
              <c16:uniqueId val="{0000000A-912B-40E3-9F3C-408DFF8E8238}"/>
            </c:ext>
          </c:extLst>
        </c:ser>
        <c:dLbls>
          <c:showLegendKey val="0"/>
          <c:showVal val="0"/>
          <c:showCatName val="0"/>
          <c:showSerName val="0"/>
          <c:showPercent val="1"/>
          <c:showBubbleSize val="0"/>
          <c:showLeaderLines val="1"/>
        </c:dLbls>
        <c:firstSliceAng val="0"/>
        <c:extLst xmlns:c16r2="http://schemas.microsoft.com/office/drawing/2015/06/chart">
          <c:ext xmlns:c15="http://schemas.microsoft.com/office/drawing/2012/chart" uri="{02D57815-91ED-43cb-92C2-25804820EDAC}">
            <c15:filteredPieSeries>
              <c15: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C-912B-40E3-9F3C-408DFF8E823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E-912B-40E3-9F3C-408DFF8E823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0-912B-40E3-9F3C-408DFF8E823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2-912B-40E3-9F3C-408DFF8E823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4-912B-40E3-9F3C-408DFF8E8238}"/>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ullRef>
                          <c15:sqref>'РАБОЧАЯ Не вскрывать'!$NK$4:$NP$4</c15:sqref>
                        </c15:fullRef>
                        <c15:formulaRef>
                          <c15:sqref>'РАБОЧАЯ Не вскрывать'!$NK$4:$NO$4</c15:sqref>
                        </c15:formulaRef>
                      </c:ext>
                    </c:extLst>
                    <c:strCache>
                      <c:ptCount val="5"/>
                      <c:pt idx="0">
                        <c:v>до 14 лет</c:v>
                      </c:pt>
                      <c:pt idx="1">
                        <c:v>14-35 лет</c:v>
                      </c:pt>
                      <c:pt idx="2">
                        <c:v>36-59 лет</c:v>
                      </c:pt>
                      <c:pt idx="3">
                        <c:v>свыше 60 лет</c:v>
                      </c:pt>
                      <c:pt idx="4">
                        <c:v>смешанный </c:v>
                      </c:pt>
                    </c:strCache>
                  </c:strRef>
                </c:cat>
                <c:val>
                  <c:numRef>
                    <c:extLst>
                      <c:ext uri="{02D57815-91ED-43cb-92C2-25804820EDAC}">
                        <c15:fullRef>
                          <c15:sqref>'РАБОЧАЯ Не вскрывать'!$NK$5:$NP$5</c15:sqref>
                        </c15:fullRef>
                        <c15:formulaRef>
                          <c15:sqref>'РАБОЧАЯ Не вскрывать'!$NK$5:$NO$5</c15:sqref>
                        </c15:formulaRef>
                      </c:ext>
                    </c:extLst>
                    <c:numCache>
                      <c:formatCode>General</c:formatCode>
                      <c:ptCount val="5"/>
                      <c:pt idx="0">
                        <c:v>2022</c:v>
                      </c:pt>
                      <c:pt idx="1">
                        <c:v>2022</c:v>
                      </c:pt>
                      <c:pt idx="2">
                        <c:v>2022</c:v>
                      </c:pt>
                      <c:pt idx="3">
                        <c:v>2022</c:v>
                      </c:pt>
                      <c:pt idx="4">
                        <c:v>2022</c:v>
                      </c:pt>
                    </c:numCache>
                  </c:numRef>
                </c:val>
                <c:extLst>
                  <c:ext xmlns:c16="http://schemas.microsoft.com/office/drawing/2014/chart" uri="{C3380CC4-5D6E-409C-BE32-E72D297353CC}">
                    <c16:uniqueId val="{00000015-912B-40E3-9F3C-408DFF8E8238}"/>
                  </c:ext>
                </c:extLst>
              </c15:ser>
            </c15:filteredPieSeries>
            <c15:filteredPieSeries>
              <c15:ser>
                <c:idx val="1"/>
                <c:order val="1"/>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7-912B-40E3-9F3C-408DFF8E823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9-912B-40E3-9F3C-408DFF8E823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B-912B-40E3-9F3C-408DFF8E823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D-912B-40E3-9F3C-408DFF8E8238}"/>
                    </c:ext>
                  </c:extLst>
                </c:dPt>
                <c:dPt>
                  <c:idx val="4"/>
                  <c:bubble3D val="0"/>
                  <c:spPr>
                    <a:solidFill>
                      <a:schemeClr val="accent5"/>
                    </a:solidFill>
                    <a:ln w="19050">
                      <a:solidFill>
                        <a:schemeClr val="lt1"/>
                      </a:solidFill>
                    </a:ln>
                    <a:effectLst/>
                  </c:spPr>
                  <c:extLst xmlns:c15="http://schemas.microsoft.com/office/drawing/2012/chart">
                    <c:ext xmlns:c16="http://schemas.microsoft.com/office/drawing/2014/chart" uri="{C3380CC4-5D6E-409C-BE32-E72D297353CC}">
                      <c16:uniqueId val="{0000001F-912B-40E3-9F3C-408DFF8E8238}"/>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ullRef>
                          <c15:sqref>'РАБОЧАЯ Не вскрывать'!$NK$4:$NP$4</c15:sqref>
                        </c15:fullRef>
                        <c15:formulaRef>
                          <c15:sqref>'РАБОЧАЯ Не вскрывать'!$NK$4:$NO$4</c15:sqref>
                        </c15:formulaRef>
                      </c:ext>
                    </c:extLst>
                    <c:strCache>
                      <c:ptCount val="5"/>
                      <c:pt idx="0">
                        <c:v>до 14 лет</c:v>
                      </c:pt>
                      <c:pt idx="1">
                        <c:v>14-35 лет</c:v>
                      </c:pt>
                      <c:pt idx="2">
                        <c:v>36-59 лет</c:v>
                      </c:pt>
                      <c:pt idx="3">
                        <c:v>свыше 60 лет</c:v>
                      </c:pt>
                      <c:pt idx="4">
                        <c:v>смешанный </c:v>
                      </c:pt>
                    </c:strCache>
                  </c:strRef>
                </c:cat>
                <c:val>
                  <c:numRef>
                    <c:extLst>
                      <c:ext xmlns:c15="http://schemas.microsoft.com/office/drawing/2012/chart" uri="{02D57815-91ED-43cb-92C2-25804820EDAC}">
                        <c15:fullRef>
                          <c15:sqref>'РАБОЧАЯ Не вскрывать'!$NK$6:$NP$6</c15:sqref>
                        </c15:fullRef>
                        <c15:formulaRef>
                          <c15:sqref>'РАБОЧАЯ Не вскрывать'!$NK$6:$NO$6</c15:sqref>
                        </c15:formulaRef>
                      </c:ext>
                    </c:extLst>
                    <c:numCache>
                      <c:formatCode>General</c:formatCode>
                      <c:ptCount val="5"/>
                      <c:pt idx="0">
                        <c:v>122</c:v>
                      </c:pt>
                      <c:pt idx="1">
                        <c:v>122</c:v>
                      </c:pt>
                      <c:pt idx="2">
                        <c:v>122</c:v>
                      </c:pt>
                      <c:pt idx="3">
                        <c:v>122</c:v>
                      </c:pt>
                      <c:pt idx="4">
                        <c:v>122</c:v>
                      </c:pt>
                    </c:numCache>
                  </c:numRef>
                </c:val>
                <c:extLst xmlns:c15="http://schemas.microsoft.com/office/drawing/2012/chart">
                  <c:ext xmlns:c16="http://schemas.microsoft.com/office/drawing/2014/chart" uri="{C3380CC4-5D6E-409C-BE32-E72D297353CC}">
                    <c16:uniqueId val="{00000020-912B-40E3-9F3C-408DFF8E8238}"/>
                  </c:ext>
                </c:extLst>
              </c15:ser>
            </c15:filteredPieSeries>
          </c:ext>
        </c:extLst>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Количество участников формирований самодеятельного народного творчества по возрастным категориям в отчетный период</a:t>
            </a:r>
            <a:endParaRPr lang="ru-RU" sz="1320">
              <a:effectLst/>
            </a:endParaRPr>
          </a:p>
        </c:rich>
      </c:tx>
      <c:overlay val="0"/>
      <c:spPr>
        <a:noFill/>
        <a:ln>
          <a:noFill/>
        </a:ln>
        <a:effectLst/>
      </c:spPr>
    </c:title>
    <c:autoTitleDeleted val="0"/>
    <c:plotArea>
      <c:layout/>
      <c:barChart>
        <c:barDir val="bar"/>
        <c:grouping val="clustered"/>
        <c:varyColors val="0"/>
        <c:ser>
          <c:idx val="0"/>
          <c:order val="0"/>
          <c:tx>
            <c:strRef>
              <c:f>'РАБОЧАЯ Не вскрывать'!$UJ$4</c:f>
              <c:strCache>
                <c:ptCount val="1"/>
                <c:pt idx="0">
                  <c:v>до 14 лет</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вскрывать'!$UJ$7</c:f>
              <c:numCache>
                <c:formatCode>0</c:formatCode>
                <c:ptCount val="1"/>
                <c:pt idx="0">
                  <c:v>395</c:v>
                </c:pt>
              </c:numCache>
              <c:extLst xmlns:c16r2="http://schemas.microsoft.com/office/drawing/2015/06/chart">
                <c:ext xmlns:c15="http://schemas.microsoft.com/office/drawing/2012/chart" uri="{02D57815-91ED-43cb-92C2-25804820EDAC}">
                  <c15:fullRef>
                    <c15:sqref>'РАБОЧАЯ Не вскрывать'!$UJ$5:$UJ$7</c15:sqref>
                  </c15:fullRef>
                </c:ext>
              </c:extLst>
            </c:numRef>
          </c:val>
          <c:extLst xmlns:c16r2="http://schemas.microsoft.com/office/drawing/2015/06/chart">
            <c:ext xmlns:c16="http://schemas.microsoft.com/office/drawing/2014/chart" uri="{C3380CC4-5D6E-409C-BE32-E72D297353CC}">
              <c16:uniqueId val="{00000000-7C8B-482F-84C3-D69E5865E8F2}"/>
            </c:ext>
          </c:extLst>
        </c:ser>
        <c:ser>
          <c:idx val="1"/>
          <c:order val="1"/>
          <c:tx>
            <c:strRef>
              <c:f>'РАБОЧАЯ Не вскрывать'!$UK$4</c:f>
              <c:strCache>
                <c:ptCount val="1"/>
                <c:pt idx="0">
                  <c:v>14-35 лет</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вскрывать'!$UK$7</c:f>
              <c:numCache>
                <c:formatCode>0</c:formatCode>
                <c:ptCount val="1"/>
                <c:pt idx="0">
                  <c:v>13</c:v>
                </c:pt>
              </c:numCache>
              <c:extLst xmlns:c16r2="http://schemas.microsoft.com/office/drawing/2015/06/chart">
                <c:ext xmlns:c15="http://schemas.microsoft.com/office/drawing/2012/chart" uri="{02D57815-91ED-43cb-92C2-25804820EDAC}">
                  <c15:fullRef>
                    <c15:sqref>'РАБОЧАЯ Не вскрывать'!$UK$5:$UK$7</c15:sqref>
                  </c15:fullRef>
                </c:ext>
              </c:extLst>
            </c:numRef>
          </c:val>
          <c:extLst xmlns:c16r2="http://schemas.microsoft.com/office/drawing/2015/06/chart">
            <c:ext xmlns:c16="http://schemas.microsoft.com/office/drawing/2014/chart" uri="{C3380CC4-5D6E-409C-BE32-E72D297353CC}">
              <c16:uniqueId val="{00000001-7C8B-482F-84C3-D69E5865E8F2}"/>
            </c:ext>
          </c:extLst>
        </c:ser>
        <c:ser>
          <c:idx val="2"/>
          <c:order val="2"/>
          <c:tx>
            <c:strRef>
              <c:f>'РАБОЧАЯ Не вскрывать'!$UL$4</c:f>
              <c:strCache>
                <c:ptCount val="1"/>
                <c:pt idx="0">
                  <c:v>36-59 лет</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вскрывать'!$UL$7</c:f>
              <c:numCache>
                <c:formatCode>0</c:formatCode>
                <c:ptCount val="1"/>
                <c:pt idx="0">
                  <c:v>46</c:v>
                </c:pt>
              </c:numCache>
              <c:extLst xmlns:c16r2="http://schemas.microsoft.com/office/drawing/2015/06/chart">
                <c:ext xmlns:c15="http://schemas.microsoft.com/office/drawing/2012/chart" uri="{02D57815-91ED-43cb-92C2-25804820EDAC}">
                  <c15:fullRef>
                    <c15:sqref>'РАБОЧАЯ Не вскрывать'!$UL$5:$UL$7</c15:sqref>
                  </c15:fullRef>
                </c:ext>
              </c:extLst>
            </c:numRef>
          </c:val>
          <c:extLst xmlns:c16r2="http://schemas.microsoft.com/office/drawing/2015/06/chart">
            <c:ext xmlns:c16="http://schemas.microsoft.com/office/drawing/2014/chart" uri="{C3380CC4-5D6E-409C-BE32-E72D297353CC}">
              <c16:uniqueId val="{00000002-7C8B-482F-84C3-D69E5865E8F2}"/>
            </c:ext>
          </c:extLst>
        </c:ser>
        <c:ser>
          <c:idx val="3"/>
          <c:order val="3"/>
          <c:tx>
            <c:strRef>
              <c:f>'РАБОЧАЯ Не вскрывать'!$UM$4</c:f>
              <c:strCache>
                <c:ptCount val="1"/>
                <c:pt idx="0">
                  <c:v>свыше 60 лет</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вскрывать'!$UM$7</c:f>
              <c:numCache>
                <c:formatCode>0</c:formatCode>
                <c:ptCount val="1"/>
                <c:pt idx="0">
                  <c:v>39</c:v>
                </c:pt>
              </c:numCache>
              <c:extLst xmlns:c16r2="http://schemas.microsoft.com/office/drawing/2015/06/chart">
                <c:ext xmlns:c15="http://schemas.microsoft.com/office/drawing/2012/chart" uri="{02D57815-91ED-43cb-92C2-25804820EDAC}">
                  <c15:fullRef>
                    <c15:sqref>'РАБОЧАЯ Не вскрывать'!$UM$5:$UM$7</c15:sqref>
                  </c15:fullRef>
                </c:ext>
              </c:extLst>
            </c:numRef>
          </c:val>
          <c:extLst xmlns:c16r2="http://schemas.microsoft.com/office/drawing/2015/06/chart">
            <c:ext xmlns:c16="http://schemas.microsoft.com/office/drawing/2014/chart" uri="{C3380CC4-5D6E-409C-BE32-E72D297353CC}">
              <c16:uniqueId val="{00000003-7C8B-482F-84C3-D69E5865E8F2}"/>
            </c:ext>
          </c:extLst>
        </c:ser>
        <c:ser>
          <c:idx val="4"/>
          <c:order val="4"/>
          <c:tx>
            <c:strRef>
              <c:f>'РАБОЧАЯ Не вскрывать'!$UN$4</c:f>
              <c:strCache>
                <c:ptCount val="1"/>
                <c:pt idx="0">
                  <c:v>смешанный </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вскрывать'!$UN$7</c:f>
              <c:numCache>
                <c:formatCode>0</c:formatCode>
                <c:ptCount val="1"/>
                <c:pt idx="0">
                  <c:v>170</c:v>
                </c:pt>
              </c:numCache>
              <c:extLst xmlns:c16r2="http://schemas.microsoft.com/office/drawing/2015/06/chart">
                <c:ext xmlns:c15="http://schemas.microsoft.com/office/drawing/2012/chart" uri="{02D57815-91ED-43cb-92C2-25804820EDAC}">
                  <c15:fullRef>
                    <c15:sqref>'РАБОЧАЯ Не вскрывать'!$UN$5:$UN$7</c15:sqref>
                  </c15:fullRef>
                </c:ext>
              </c:extLst>
            </c:numRef>
          </c:val>
          <c:extLst xmlns:c16r2="http://schemas.microsoft.com/office/drawing/2015/06/chart">
            <c:ext xmlns:c16="http://schemas.microsoft.com/office/drawing/2014/chart" uri="{C3380CC4-5D6E-409C-BE32-E72D297353CC}">
              <c16:uniqueId val="{00000004-7C8B-482F-84C3-D69E5865E8F2}"/>
            </c:ext>
          </c:extLst>
        </c:ser>
        <c:dLbls>
          <c:dLblPos val="outEnd"/>
          <c:showLegendKey val="0"/>
          <c:showVal val="1"/>
          <c:showCatName val="0"/>
          <c:showSerName val="0"/>
          <c:showPercent val="0"/>
          <c:showBubbleSize val="0"/>
        </c:dLbls>
        <c:gapWidth val="75"/>
        <c:overlap val="40"/>
        <c:axId val="118099328"/>
        <c:axId val="118113408"/>
        <c:extLst xmlns:c16r2="http://schemas.microsoft.com/office/drawing/2015/06/chart"/>
      </c:barChart>
      <c:catAx>
        <c:axId val="118099328"/>
        <c:scaling>
          <c:orientation val="minMax"/>
        </c:scaling>
        <c:delete val="1"/>
        <c:axPos val="l"/>
        <c:numFmt formatCode="General" sourceLinked="1"/>
        <c:majorTickMark val="none"/>
        <c:minorTickMark val="none"/>
        <c:tickLblPos val="nextTo"/>
        <c:crossAx val="118113408"/>
        <c:crosses val="autoZero"/>
        <c:auto val="1"/>
        <c:lblAlgn val="ctr"/>
        <c:lblOffset val="100"/>
        <c:noMultiLvlLbl val="0"/>
      </c:catAx>
      <c:valAx>
        <c:axId val="11811340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80993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Количество участников инклюзивных коллективов по возрастным категориям в отчетный период</a:t>
            </a:r>
          </a:p>
        </c:rich>
      </c:tx>
      <c:overlay val="0"/>
      <c:spPr>
        <a:noFill/>
        <a:ln>
          <a:noFill/>
        </a:ln>
        <a:effectLst/>
      </c:spPr>
    </c:title>
    <c:autoTitleDeleted val="0"/>
    <c:plotArea>
      <c:layout/>
      <c:barChart>
        <c:barDir val="bar"/>
        <c:grouping val="clustered"/>
        <c:varyColors val="0"/>
        <c:ser>
          <c:idx val="2"/>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вскрывать'!$AIR$4:$AIV$4</c:f>
              <c:strCache>
                <c:ptCount val="5"/>
                <c:pt idx="0">
                  <c:v>до 14 лет</c:v>
                </c:pt>
                <c:pt idx="1">
                  <c:v>14-35 лет</c:v>
                </c:pt>
                <c:pt idx="2">
                  <c:v>36-59 лет</c:v>
                </c:pt>
                <c:pt idx="3">
                  <c:v>свыше 60 лет</c:v>
                </c:pt>
                <c:pt idx="4">
                  <c:v>смешанный </c:v>
                </c:pt>
              </c:strCache>
              <c:extLst xmlns:c16r2="http://schemas.microsoft.com/office/drawing/2015/06/chart">
                <c:ext xmlns:c15="http://schemas.microsoft.com/office/drawing/2012/chart" uri="{02D57815-91ED-43cb-92C2-25804820EDAC}">
                  <c15:fullRef>
                    <c15:sqref>'РАБОЧАЯ Не вскрывать'!$AIR$4:$AIW$4</c15:sqref>
                  </c15:fullRef>
                </c:ext>
              </c:extLst>
            </c:strRef>
          </c:cat>
          <c:val>
            <c:numRef>
              <c:f>'РАБОЧАЯ Не вскрывать'!$AIR$7:$AIV$7</c:f>
              <c:numCache>
                <c:formatCode>0</c:formatCode>
                <c:ptCount val="5"/>
                <c:pt idx="0">
                  <c:v>0</c:v>
                </c:pt>
                <c:pt idx="1">
                  <c:v>0</c:v>
                </c:pt>
                <c:pt idx="2">
                  <c:v>0</c:v>
                </c:pt>
                <c:pt idx="3">
                  <c:v>39</c:v>
                </c:pt>
                <c:pt idx="4">
                  <c:v>33</c:v>
                </c:pt>
              </c:numCache>
              <c:extLst xmlns:c16r2="http://schemas.microsoft.com/office/drawing/2015/06/chart">
                <c:ext xmlns:c15="http://schemas.microsoft.com/office/drawing/2012/chart" uri="{02D57815-91ED-43cb-92C2-25804820EDAC}">
                  <c15:fullRef>
                    <c15:sqref>'РАБОЧАЯ Не вскрывать'!$AIR$7:$AIW$7</c15:sqref>
                  </c15:fullRef>
                </c:ext>
              </c:extLst>
            </c:numRef>
          </c:val>
          <c:extLst xmlns:c16r2="http://schemas.microsoft.com/office/drawing/2015/06/chart">
            <c:ext xmlns:c16="http://schemas.microsoft.com/office/drawing/2014/chart" uri="{C3380CC4-5D6E-409C-BE32-E72D297353CC}">
              <c16:uniqueId val="{00000000-CFC0-4DFE-BAFF-BF51C8A5F58A}"/>
            </c:ext>
          </c:extLst>
        </c:ser>
        <c:dLbls>
          <c:showLegendKey val="0"/>
          <c:showVal val="0"/>
          <c:showCatName val="0"/>
          <c:showSerName val="0"/>
          <c:showPercent val="0"/>
          <c:showBubbleSize val="0"/>
        </c:dLbls>
        <c:gapWidth val="182"/>
        <c:axId val="118427008"/>
        <c:axId val="118436992"/>
        <c:extLst xmlns:c16r2="http://schemas.microsoft.com/office/drawing/2015/06/chart">
          <c:ext xmlns:c15="http://schemas.microsoft.com/office/drawing/2012/chart" uri="{02D57815-91ED-43cb-92C2-25804820EDAC}">
            <c15:filteredBarSeries>
              <c15:ser>
                <c:idx val="0"/>
                <c:order val="0"/>
                <c:spPr>
                  <a:solidFill>
                    <a:schemeClr val="accent2"/>
                  </a:solidFill>
                  <a:ln>
                    <a:noFill/>
                  </a:ln>
                  <a:effectLst/>
                </c:spPr>
                <c:invertIfNegative val="0"/>
                <c:cat>
                  <c:strRef>
                    <c:extLst>
                      <c:ext uri="{02D57815-91ED-43cb-92C2-25804820EDAC}">
                        <c15:fullRef>
                          <c15:sqref>'РАБОЧАЯ Не вскрывать'!$AIR$4:$AIW$4</c15:sqref>
                        </c15:fullRef>
                        <c15:formulaRef>
                          <c15:sqref>'РАБОЧАЯ Не вскрывать'!$AIR$4:$AIV$4</c15:sqref>
                        </c15:formulaRef>
                      </c:ext>
                    </c:extLst>
                    <c:strCache>
                      <c:ptCount val="5"/>
                      <c:pt idx="0">
                        <c:v>до 14 лет</c:v>
                      </c:pt>
                      <c:pt idx="1">
                        <c:v>14-35 лет</c:v>
                      </c:pt>
                      <c:pt idx="2">
                        <c:v>36-59 лет</c:v>
                      </c:pt>
                      <c:pt idx="3">
                        <c:v>свыше 60 лет</c:v>
                      </c:pt>
                      <c:pt idx="4">
                        <c:v>смешанный </c:v>
                      </c:pt>
                    </c:strCache>
                  </c:strRef>
                </c:cat>
                <c:val>
                  <c:numRef>
                    <c:extLst>
                      <c:ext uri="{02D57815-91ED-43cb-92C2-25804820EDAC}">
                        <c15:fullRef>
                          <c15:sqref>'РАБОЧАЯ Не вскрывать'!$AIR$5:$AIW$5</c15:sqref>
                        </c15:fullRef>
                        <c15:formulaRef>
                          <c15:sqref>'РАБОЧАЯ Не вскрывать'!$AIR$5:$AIV$5</c15:sqref>
                        </c15:formulaRef>
                      </c:ext>
                    </c:extLst>
                    <c:numCache>
                      <c:formatCode>General</c:formatCode>
                      <c:ptCount val="5"/>
                      <c:pt idx="0">
                        <c:v>2022</c:v>
                      </c:pt>
                      <c:pt idx="1">
                        <c:v>2022</c:v>
                      </c:pt>
                      <c:pt idx="2">
                        <c:v>2022</c:v>
                      </c:pt>
                      <c:pt idx="3">
                        <c:v>2022</c:v>
                      </c:pt>
                      <c:pt idx="4">
                        <c:v>2022</c:v>
                      </c:pt>
                    </c:numCache>
                  </c:numRef>
                </c:val>
                <c:extLst>
                  <c:ext xmlns:c16="http://schemas.microsoft.com/office/drawing/2014/chart" uri="{C3380CC4-5D6E-409C-BE32-E72D297353CC}">
                    <c16:uniqueId val="{00000001-CFC0-4DFE-BAFF-BF51C8A5F58A}"/>
                  </c:ext>
                </c:extLst>
              </c15:ser>
            </c15:filteredBarSeries>
            <c15:filteredBarSeries>
              <c15:ser>
                <c:idx val="1"/>
                <c:order val="1"/>
                <c:spPr>
                  <a:solidFill>
                    <a:schemeClr val="accent4"/>
                  </a:solidFill>
                  <a:ln>
                    <a:noFill/>
                  </a:ln>
                  <a:effectLst/>
                </c:spPr>
                <c:invertIfNegative val="0"/>
                <c:cat>
                  <c:strRef>
                    <c:extLst>
                      <c:ext xmlns:c15="http://schemas.microsoft.com/office/drawing/2012/chart" uri="{02D57815-91ED-43cb-92C2-25804820EDAC}">
                        <c15:fullRef>
                          <c15:sqref>'РАБОЧАЯ Не вскрывать'!$AIR$4:$AIW$4</c15:sqref>
                        </c15:fullRef>
                        <c15:formulaRef>
                          <c15:sqref>'РАБОЧАЯ Не вскрывать'!$AIR$4:$AIV$4</c15:sqref>
                        </c15:formulaRef>
                      </c:ext>
                    </c:extLst>
                    <c:strCache>
                      <c:ptCount val="5"/>
                      <c:pt idx="0">
                        <c:v>до 14 лет</c:v>
                      </c:pt>
                      <c:pt idx="1">
                        <c:v>14-35 лет</c:v>
                      </c:pt>
                      <c:pt idx="2">
                        <c:v>36-59 лет</c:v>
                      </c:pt>
                      <c:pt idx="3">
                        <c:v>свыше 60 лет</c:v>
                      </c:pt>
                      <c:pt idx="4">
                        <c:v>смешанный </c:v>
                      </c:pt>
                    </c:strCache>
                  </c:strRef>
                </c:cat>
                <c:val>
                  <c:numRef>
                    <c:extLst>
                      <c:ext xmlns:c15="http://schemas.microsoft.com/office/drawing/2012/chart" uri="{02D57815-91ED-43cb-92C2-25804820EDAC}">
                        <c15:fullRef>
                          <c15:sqref>'РАБОЧАЯ Не вскрывать'!$AIR$6:$AIW$6</c15:sqref>
                        </c15:fullRef>
                        <c15:formulaRef>
                          <c15:sqref>'РАБОЧАЯ Не вскрывать'!$AIR$6:$AIV$6</c15:sqref>
                        </c15:formulaRef>
                      </c:ext>
                    </c:extLst>
                    <c:numCache>
                      <c:formatCode>General</c:formatCode>
                      <c:ptCount val="5"/>
                      <c:pt idx="0">
                        <c:v>212</c:v>
                      </c:pt>
                      <c:pt idx="1">
                        <c:v>212</c:v>
                      </c:pt>
                      <c:pt idx="2">
                        <c:v>212</c:v>
                      </c:pt>
                      <c:pt idx="3">
                        <c:v>212</c:v>
                      </c:pt>
                      <c:pt idx="4">
                        <c:v>212</c:v>
                      </c:pt>
                    </c:numCache>
                  </c:numRef>
                </c:val>
                <c:extLst xmlns:c15="http://schemas.microsoft.com/office/drawing/2012/chart">
                  <c:ext xmlns:c16="http://schemas.microsoft.com/office/drawing/2014/chart" uri="{C3380CC4-5D6E-409C-BE32-E72D297353CC}">
                    <c16:uniqueId val="{00000002-CFC0-4DFE-BAFF-BF51C8A5F58A}"/>
                  </c:ext>
                </c:extLst>
              </c15:ser>
            </c15:filteredBarSeries>
          </c:ext>
        </c:extLst>
      </c:barChart>
      <c:catAx>
        <c:axId val="1184270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8436992"/>
        <c:crosses val="autoZero"/>
        <c:auto val="1"/>
        <c:lblAlgn val="ctr"/>
        <c:lblOffset val="100"/>
        <c:noMultiLvlLbl val="0"/>
      </c:catAx>
      <c:valAx>
        <c:axId val="11843699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8427008"/>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rgbClr val="002060"/>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Количество инклюзивных формирований в КДУ МО по категориям жанров за отчетный период</a:t>
            </a:r>
            <a:endParaRPr lang="ru-RU" sz="1320">
              <a:effectLst/>
            </a:endParaRPr>
          </a:p>
        </c:rich>
      </c:tx>
      <c:overlay val="0"/>
      <c:spPr>
        <a:noFill/>
        <a:ln>
          <a:noFill/>
        </a:ln>
        <a:effectLst/>
      </c:spPr>
    </c:title>
    <c:autoTitleDeleted val="0"/>
    <c:plotArea>
      <c:layout/>
      <c:barChart>
        <c:barDir val="bar"/>
        <c:grouping val="clustered"/>
        <c:varyColors val="0"/>
        <c:ser>
          <c:idx val="2"/>
          <c:order val="0"/>
          <c:spPr>
            <a:solidFill>
              <a:schemeClr val="accent2">
                <a:tint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вскрывать'!$AIX$4:$AJG$4</c:f>
              <c:strCache>
                <c:ptCount val="10"/>
                <c:pt idx="0">
                  <c:v>вокал</c:v>
                </c:pt>
                <c:pt idx="1">
                  <c:v>хореография</c:v>
                </c:pt>
                <c:pt idx="2">
                  <c:v>инструментальные</c:v>
                </c:pt>
                <c:pt idx="3">
                  <c:v>театральные</c:v>
                </c:pt>
                <c:pt idx="4">
                  <c:v>фольклорные</c:v>
                </c:pt>
                <c:pt idx="5">
                  <c:v>изобразительного искусства</c:v>
                </c:pt>
                <c:pt idx="6">
                  <c:v>декоративно-прикладного искусства</c:v>
                </c:pt>
                <c:pt idx="7">
                  <c:v>кино-фото-видео-любителей</c:v>
                </c:pt>
                <c:pt idx="8">
                  <c:v>циркового искусства</c:v>
                </c:pt>
                <c:pt idx="9">
                  <c:v>прочие</c:v>
                </c:pt>
              </c:strCache>
            </c:strRef>
          </c:cat>
          <c:val>
            <c:numRef>
              <c:f>'РАБОЧАЯ Не вскрывать'!$AIX$7:$AJG$7</c:f>
              <c:numCache>
                <c:formatCode>0</c:formatCode>
                <c:ptCount val="10"/>
                <c:pt idx="0">
                  <c:v>58</c:v>
                </c:pt>
                <c:pt idx="1">
                  <c:v>0</c:v>
                </c:pt>
                <c:pt idx="2">
                  <c:v>0</c:v>
                </c:pt>
                <c:pt idx="3">
                  <c:v>0</c:v>
                </c:pt>
                <c:pt idx="4">
                  <c:v>14</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6FD-42C6-B1B6-47FE0944CD25}"/>
            </c:ext>
          </c:extLst>
        </c:ser>
        <c:dLbls>
          <c:showLegendKey val="0"/>
          <c:showVal val="0"/>
          <c:showCatName val="0"/>
          <c:showSerName val="0"/>
          <c:showPercent val="0"/>
          <c:showBubbleSize val="0"/>
        </c:dLbls>
        <c:gapWidth val="182"/>
        <c:axId val="118454528"/>
        <c:axId val="118472704"/>
        <c:extLst xmlns:c16r2="http://schemas.microsoft.com/office/drawing/2015/06/chart">
          <c:ext xmlns:c15="http://schemas.microsoft.com/office/drawing/2012/chart" uri="{02D57815-91ED-43cb-92C2-25804820EDAC}">
            <c15:filteredBarSeries>
              <c15:ser>
                <c:idx val="0"/>
                <c:order val="0"/>
                <c:spPr>
                  <a:solidFill>
                    <a:schemeClr val="accent2">
                      <a:shade val="65000"/>
                    </a:schemeClr>
                  </a:solidFill>
                  <a:ln>
                    <a:noFill/>
                  </a:ln>
                  <a:effectLst/>
                </c:spPr>
                <c:invertIfNegative val="0"/>
                <c:cat>
                  <c:strRef>
                    <c:extLst>
                      <c:ext uri="{02D57815-91ED-43cb-92C2-25804820EDAC}">
                        <c15:formulaRef>
                          <c15:sqref>'РАБОЧАЯ Не вскрывать'!$AIX$4:$AJG$4</c15:sqref>
                        </c15:formulaRef>
                      </c:ext>
                    </c:extLst>
                    <c:strCache>
                      <c:ptCount val="10"/>
                      <c:pt idx="0">
                        <c:v>вокал</c:v>
                      </c:pt>
                      <c:pt idx="1">
                        <c:v>хореография</c:v>
                      </c:pt>
                      <c:pt idx="2">
                        <c:v>инструментальные</c:v>
                      </c:pt>
                      <c:pt idx="3">
                        <c:v>театральные</c:v>
                      </c:pt>
                      <c:pt idx="4">
                        <c:v>фольклорные</c:v>
                      </c:pt>
                      <c:pt idx="5">
                        <c:v>изобразительного искусства</c:v>
                      </c:pt>
                      <c:pt idx="6">
                        <c:v>декоративно-прикладного искусства</c:v>
                      </c:pt>
                      <c:pt idx="7">
                        <c:v>кино-фото-видео-любителей</c:v>
                      </c:pt>
                      <c:pt idx="8">
                        <c:v>циркового искусства</c:v>
                      </c:pt>
                      <c:pt idx="9">
                        <c:v>прочие</c:v>
                      </c:pt>
                    </c:strCache>
                  </c:strRef>
                </c:cat>
                <c:val>
                  <c:numRef>
                    <c:extLst>
                      <c:ext uri="{02D57815-91ED-43cb-92C2-25804820EDAC}">
                        <c15:formulaRef>
                          <c15:sqref>'РАБОЧАЯ Не вскрывать'!$AIX$5:$AJG$5</c15:sqref>
                        </c15:formulaRef>
                      </c:ext>
                    </c:extLst>
                    <c:numCache>
                      <c:formatCode>General</c:formatCode>
                      <c:ptCount val="10"/>
                      <c:pt idx="0">
                        <c:v>2022</c:v>
                      </c:pt>
                      <c:pt idx="1">
                        <c:v>2022</c:v>
                      </c:pt>
                      <c:pt idx="2">
                        <c:v>2022</c:v>
                      </c:pt>
                      <c:pt idx="3">
                        <c:v>2022</c:v>
                      </c:pt>
                      <c:pt idx="4">
                        <c:v>2022</c:v>
                      </c:pt>
                      <c:pt idx="5">
                        <c:v>2022</c:v>
                      </c:pt>
                      <c:pt idx="6">
                        <c:v>2022</c:v>
                      </c:pt>
                      <c:pt idx="7">
                        <c:v>2022</c:v>
                      </c:pt>
                      <c:pt idx="8">
                        <c:v>2022</c:v>
                      </c:pt>
                      <c:pt idx="9">
                        <c:v>2022</c:v>
                      </c:pt>
                    </c:numCache>
                  </c:numRef>
                </c:val>
                <c:extLst>
                  <c:ext xmlns:c16="http://schemas.microsoft.com/office/drawing/2014/chart" uri="{C3380CC4-5D6E-409C-BE32-E72D297353CC}">
                    <c16:uniqueId val="{00000001-B6FD-42C6-B1B6-47FE0944CD25}"/>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'РАБОЧАЯ Не вскрывать'!$AIX$4:$AJG$4</c15:sqref>
                        </c15:formulaRef>
                      </c:ext>
                    </c:extLst>
                    <c:strCache>
                      <c:ptCount val="10"/>
                      <c:pt idx="0">
                        <c:v>вокал</c:v>
                      </c:pt>
                      <c:pt idx="1">
                        <c:v>хореография</c:v>
                      </c:pt>
                      <c:pt idx="2">
                        <c:v>инструментальные</c:v>
                      </c:pt>
                      <c:pt idx="3">
                        <c:v>театральные</c:v>
                      </c:pt>
                      <c:pt idx="4">
                        <c:v>фольклорные</c:v>
                      </c:pt>
                      <c:pt idx="5">
                        <c:v>изобразительного искусства</c:v>
                      </c:pt>
                      <c:pt idx="6">
                        <c:v>декоративно-прикладного искусства</c:v>
                      </c:pt>
                      <c:pt idx="7">
                        <c:v>кино-фото-видео-любителей</c:v>
                      </c:pt>
                      <c:pt idx="8">
                        <c:v>циркового искусства</c:v>
                      </c:pt>
                      <c:pt idx="9">
                        <c:v>прочие</c:v>
                      </c:pt>
                    </c:strCache>
                  </c:strRef>
                </c:cat>
                <c:val>
                  <c:numRef>
                    <c:extLst xmlns:c15="http://schemas.microsoft.com/office/drawing/2012/chart">
                      <c:ext xmlns:c15="http://schemas.microsoft.com/office/drawing/2012/chart" uri="{02D57815-91ED-43cb-92C2-25804820EDAC}">
                        <c15:formulaRef>
                          <c15:sqref>'РАБОЧАЯ Не вскрывать'!$AIX$6:$AJG$6</c15:sqref>
                        </c15:formulaRef>
                      </c:ext>
                    </c:extLst>
                    <c:numCache>
                      <c:formatCode>General</c:formatCode>
                      <c:ptCount val="10"/>
                      <c:pt idx="4">
                        <c:v>206</c:v>
                      </c:pt>
                      <c:pt idx="5">
                        <c:v>207</c:v>
                      </c:pt>
                      <c:pt idx="6">
                        <c:v>208</c:v>
                      </c:pt>
                      <c:pt idx="7">
                        <c:v>209</c:v>
                      </c:pt>
                      <c:pt idx="8">
                        <c:v>210</c:v>
                      </c:pt>
                      <c:pt idx="9">
                        <c:v>211</c:v>
                      </c:pt>
                    </c:numCache>
                  </c:numRef>
                </c:val>
                <c:extLst xmlns:c15="http://schemas.microsoft.com/office/drawing/2012/chart">
                  <c:ext xmlns:c16="http://schemas.microsoft.com/office/drawing/2014/chart" uri="{C3380CC4-5D6E-409C-BE32-E72D297353CC}">
                    <c16:uniqueId val="{00000002-B6FD-42C6-B1B6-47FE0944CD25}"/>
                  </c:ext>
                </c:extLst>
              </c15:ser>
            </c15:filteredBarSeries>
          </c:ext>
        </c:extLst>
      </c:barChart>
      <c:catAx>
        <c:axId val="1184545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8472704"/>
        <c:crosses val="autoZero"/>
        <c:auto val="1"/>
        <c:lblAlgn val="ctr"/>
        <c:lblOffset val="100"/>
        <c:noMultiLvlLbl val="0"/>
      </c:catAx>
      <c:valAx>
        <c:axId val="11847270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8454528"/>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Сведения о ПОБЕДАХ любительских художественных коллективов в конкурсах различного уровня</a:t>
            </a:r>
          </a:p>
        </c:rich>
      </c:tx>
      <c:overlay val="0"/>
      <c:spPr>
        <a:noFill/>
        <a:ln>
          <a:noFill/>
        </a:ln>
        <a:effectLst/>
      </c:spPr>
    </c:title>
    <c:autoTitleDeleted val="0"/>
    <c:plotArea>
      <c:layout/>
      <c:barChart>
        <c:barDir val="bar"/>
        <c:grouping val="clustered"/>
        <c:varyColors val="0"/>
        <c:ser>
          <c:idx val="2"/>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вскрывать'!$AJJ$4:$AJU$4</c:f>
              <c:strCache>
                <c:ptCount val="12"/>
                <c:pt idx="0">
                  <c:v>вокал</c:v>
                </c:pt>
                <c:pt idx="1">
                  <c:v>хореография</c:v>
                </c:pt>
                <c:pt idx="2">
                  <c:v>музыка</c:v>
                </c:pt>
                <c:pt idx="3">
                  <c:v>театр</c:v>
                </c:pt>
                <c:pt idx="4">
                  <c:v>фольклор</c:v>
                </c:pt>
                <c:pt idx="5">
                  <c:v>ИЗО</c:v>
                </c:pt>
                <c:pt idx="6">
                  <c:v>НХТ и ДПИ</c:v>
                </c:pt>
                <c:pt idx="7">
                  <c:v>кино-фото-видео</c:v>
                </c:pt>
                <c:pt idx="8">
                  <c:v>цирк</c:v>
                </c:pt>
                <c:pt idx="9">
                  <c:v>литература</c:v>
                </c:pt>
                <c:pt idx="10">
                  <c:v>многожанровые</c:v>
                </c:pt>
                <c:pt idx="11">
                  <c:v>другие</c:v>
                </c:pt>
              </c:strCache>
              <c:extLst xmlns:c16r2="http://schemas.microsoft.com/office/drawing/2015/06/chart">
                <c:ext xmlns:c15="http://schemas.microsoft.com/office/drawing/2012/chart" uri="{02D57815-91ED-43cb-92C2-25804820EDAC}">
                  <c15:fullRef>
                    <c15:sqref>'РАБОЧАЯ Не вскрывать'!$AJJ$4:$AJV$4</c15:sqref>
                  </c15:fullRef>
                </c:ext>
              </c:extLst>
            </c:strRef>
          </c:cat>
          <c:val>
            <c:numRef>
              <c:f>'РАБОЧАЯ Не вскрывать'!$AJJ$7:$AJU$7</c:f>
              <c:numCache>
                <c:formatCode>0</c:formatCode>
                <c:ptCount val="12"/>
                <c:pt idx="0">
                  <c:v>10</c:v>
                </c:pt>
                <c:pt idx="1">
                  <c:v>10</c:v>
                </c:pt>
                <c:pt idx="2">
                  <c:v>1</c:v>
                </c:pt>
                <c:pt idx="3">
                  <c:v>1</c:v>
                </c:pt>
                <c:pt idx="4">
                  <c:v>1</c:v>
                </c:pt>
                <c:pt idx="5">
                  <c:v>0</c:v>
                </c:pt>
                <c:pt idx="6">
                  <c:v>0</c:v>
                </c:pt>
                <c:pt idx="7">
                  <c:v>0</c:v>
                </c:pt>
                <c:pt idx="8">
                  <c:v>0</c:v>
                </c:pt>
                <c:pt idx="9">
                  <c:v>0</c:v>
                </c:pt>
                <c:pt idx="10">
                  <c:v>10</c:v>
                </c:pt>
                <c:pt idx="11">
                  <c:v>0</c:v>
                </c:pt>
              </c:numCache>
              <c:extLst xmlns:c16r2="http://schemas.microsoft.com/office/drawing/2015/06/chart">
                <c:ext xmlns:c15="http://schemas.microsoft.com/office/drawing/2012/chart" uri="{02D57815-91ED-43cb-92C2-25804820EDAC}">
                  <c15:fullRef>
                    <c15:sqref>'РАБОЧАЯ Не вскрывать'!$AJJ$7:$AJV$7</c15:sqref>
                  </c15:fullRef>
                </c:ext>
              </c:extLst>
            </c:numRef>
          </c:val>
          <c:extLst xmlns:c16r2="http://schemas.microsoft.com/office/drawing/2015/06/chart">
            <c:ext xmlns:c16="http://schemas.microsoft.com/office/drawing/2014/chart" uri="{C3380CC4-5D6E-409C-BE32-E72D297353CC}">
              <c16:uniqueId val="{00000000-3D4F-42B3-A199-A261B412F5E2}"/>
            </c:ext>
          </c:extLst>
        </c:ser>
        <c:dLbls>
          <c:showLegendKey val="0"/>
          <c:showVal val="0"/>
          <c:showCatName val="0"/>
          <c:showSerName val="0"/>
          <c:showPercent val="0"/>
          <c:showBubbleSize val="0"/>
        </c:dLbls>
        <c:gapWidth val="219"/>
        <c:axId val="118842880"/>
        <c:axId val="118844416"/>
        <c:extLst xmlns:c16r2="http://schemas.microsoft.com/office/drawing/2015/06/chart">
          <c:ext xmlns:c15="http://schemas.microsoft.com/office/drawing/2012/chart" uri="{02D57815-91ED-43cb-92C2-25804820EDAC}">
            <c15:filteredBarSeries>
              <c15:ser>
                <c:idx val="0"/>
                <c:order val="0"/>
                <c:spPr>
                  <a:solidFill>
                    <a:schemeClr val="accent2"/>
                  </a:solidFill>
                  <a:ln>
                    <a:noFill/>
                  </a:ln>
                  <a:effectLst/>
                </c:spPr>
                <c:invertIfNegative val="0"/>
                <c:cat>
                  <c:strRef>
                    <c:extLst>
                      <c:ext uri="{02D57815-91ED-43cb-92C2-25804820EDAC}">
                        <c15:fullRef>
                          <c15:sqref>'РАБОЧАЯ Не вскрывать'!$AJJ$4:$AJV$4</c15:sqref>
                        </c15:fullRef>
                        <c15:formulaRef>
                          <c15:sqref>'РАБОЧАЯ Не вскрывать'!$AJJ$4:$AJU$4</c15:sqref>
                        </c15:formulaRef>
                      </c:ext>
                    </c:extLst>
                    <c:strCache>
                      <c:ptCount val="12"/>
                      <c:pt idx="0">
                        <c:v>вокал</c:v>
                      </c:pt>
                      <c:pt idx="1">
                        <c:v>хореография</c:v>
                      </c:pt>
                      <c:pt idx="2">
                        <c:v>музыка</c:v>
                      </c:pt>
                      <c:pt idx="3">
                        <c:v>театр</c:v>
                      </c:pt>
                      <c:pt idx="4">
                        <c:v>фольклор</c:v>
                      </c:pt>
                      <c:pt idx="5">
                        <c:v>ИЗО</c:v>
                      </c:pt>
                      <c:pt idx="6">
                        <c:v>НХТ и ДПИ</c:v>
                      </c:pt>
                      <c:pt idx="7">
                        <c:v>кино-фото-видео</c:v>
                      </c:pt>
                      <c:pt idx="8">
                        <c:v>цирк</c:v>
                      </c:pt>
                      <c:pt idx="9">
                        <c:v>литература</c:v>
                      </c:pt>
                      <c:pt idx="10">
                        <c:v>многожанровые</c:v>
                      </c:pt>
                      <c:pt idx="11">
                        <c:v>другие</c:v>
                      </c:pt>
                    </c:strCache>
                  </c:strRef>
                </c:cat>
                <c:val>
                  <c:numRef>
                    <c:extLst>
                      <c:ext uri="{02D57815-91ED-43cb-92C2-25804820EDAC}">
                        <c15:fullRef>
                          <c15:sqref>'РАБОЧАЯ Не вскрывать'!$AJJ$5:$AJV$5</c15:sqref>
                        </c15:fullRef>
                        <c15:formulaRef>
                          <c15:sqref>'РАБОЧАЯ Не вскрывать'!$AJJ$5:$AJU$5</c15:sqref>
                        </c15:formulaRef>
                      </c:ext>
                    </c:extLst>
                    <c:numCache>
                      <c:formatCode>General</c:formatCode>
                      <c:ptCount val="12"/>
                      <c:pt idx="0">
                        <c:v>2022</c:v>
                      </c:pt>
                      <c:pt idx="1">
                        <c:v>2022</c:v>
                      </c:pt>
                      <c:pt idx="2">
                        <c:v>2022</c:v>
                      </c:pt>
                      <c:pt idx="3">
                        <c:v>2022</c:v>
                      </c:pt>
                      <c:pt idx="4">
                        <c:v>2022</c:v>
                      </c:pt>
                      <c:pt idx="5">
                        <c:v>2022</c:v>
                      </c:pt>
                      <c:pt idx="6">
                        <c:v>2022</c:v>
                      </c:pt>
                      <c:pt idx="7">
                        <c:v>2022</c:v>
                      </c:pt>
                      <c:pt idx="8">
                        <c:v>2022</c:v>
                      </c:pt>
                      <c:pt idx="9">
                        <c:v>2022</c:v>
                      </c:pt>
                      <c:pt idx="10">
                        <c:v>2022</c:v>
                      </c:pt>
                      <c:pt idx="11">
                        <c:v>2022</c:v>
                      </c:pt>
                    </c:numCache>
                  </c:numRef>
                </c:val>
                <c:extLst>
                  <c:ext xmlns:c16="http://schemas.microsoft.com/office/drawing/2014/chart" uri="{C3380CC4-5D6E-409C-BE32-E72D297353CC}">
                    <c16:uniqueId val="{00000001-3D4F-42B3-A199-A261B412F5E2}"/>
                  </c:ext>
                </c:extLst>
              </c15:ser>
            </c15:filteredBarSeries>
            <c15:filteredBarSeries>
              <c15:ser>
                <c:idx val="1"/>
                <c:order val="1"/>
                <c:spPr>
                  <a:solidFill>
                    <a:schemeClr val="accent4"/>
                  </a:solidFill>
                  <a:ln>
                    <a:noFill/>
                  </a:ln>
                  <a:effectLst/>
                </c:spPr>
                <c:invertIfNegative val="0"/>
                <c:cat>
                  <c:strRef>
                    <c:extLst>
                      <c:ext xmlns:c15="http://schemas.microsoft.com/office/drawing/2012/chart" uri="{02D57815-91ED-43cb-92C2-25804820EDAC}">
                        <c15:fullRef>
                          <c15:sqref>'РАБОЧАЯ Не вскрывать'!$AJJ$4:$AJV$4</c15:sqref>
                        </c15:fullRef>
                        <c15:formulaRef>
                          <c15:sqref>'РАБОЧАЯ Не вскрывать'!$AJJ$4:$AJU$4</c15:sqref>
                        </c15:formulaRef>
                      </c:ext>
                    </c:extLst>
                    <c:strCache>
                      <c:ptCount val="12"/>
                      <c:pt idx="0">
                        <c:v>вокал</c:v>
                      </c:pt>
                      <c:pt idx="1">
                        <c:v>хореография</c:v>
                      </c:pt>
                      <c:pt idx="2">
                        <c:v>музыка</c:v>
                      </c:pt>
                      <c:pt idx="3">
                        <c:v>театр</c:v>
                      </c:pt>
                      <c:pt idx="4">
                        <c:v>фольклор</c:v>
                      </c:pt>
                      <c:pt idx="5">
                        <c:v>ИЗО</c:v>
                      </c:pt>
                      <c:pt idx="6">
                        <c:v>НХТ и ДПИ</c:v>
                      </c:pt>
                      <c:pt idx="7">
                        <c:v>кино-фото-видео</c:v>
                      </c:pt>
                      <c:pt idx="8">
                        <c:v>цирк</c:v>
                      </c:pt>
                      <c:pt idx="9">
                        <c:v>литература</c:v>
                      </c:pt>
                      <c:pt idx="10">
                        <c:v>многожанровые</c:v>
                      </c:pt>
                      <c:pt idx="11">
                        <c:v>другие</c:v>
                      </c:pt>
                    </c:strCache>
                  </c:strRef>
                </c:cat>
                <c:val>
                  <c:numRef>
                    <c:extLst>
                      <c:ext xmlns:c15="http://schemas.microsoft.com/office/drawing/2012/chart" uri="{02D57815-91ED-43cb-92C2-25804820EDAC}">
                        <c15:fullRef>
                          <c15:sqref>'РАБОЧАЯ Не вскрывать'!$AJJ$6:$AJV$6</c15:sqref>
                        </c15:fullRef>
                        <c15:formulaRef>
                          <c15:sqref>'РАБОЧАЯ Не вскрывать'!$AJJ$6:$AJU$6</c15:sqref>
                        </c15:formulaRef>
                      </c:ext>
                    </c:extLst>
                    <c:numCache>
                      <c:formatCode>General</c:formatCode>
                      <c:ptCount val="12"/>
                      <c:pt idx="0">
                        <c:v>216</c:v>
                      </c:pt>
                      <c:pt idx="1">
                        <c:v>216</c:v>
                      </c:pt>
                      <c:pt idx="2">
                        <c:v>216</c:v>
                      </c:pt>
                      <c:pt idx="3">
                        <c:v>216</c:v>
                      </c:pt>
                      <c:pt idx="4">
                        <c:v>216</c:v>
                      </c:pt>
                      <c:pt idx="5">
                        <c:v>216</c:v>
                      </c:pt>
                      <c:pt idx="6">
                        <c:v>216</c:v>
                      </c:pt>
                      <c:pt idx="7">
                        <c:v>216</c:v>
                      </c:pt>
                      <c:pt idx="8">
                        <c:v>216</c:v>
                      </c:pt>
                      <c:pt idx="9">
                        <c:v>216</c:v>
                      </c:pt>
                      <c:pt idx="10">
                        <c:v>216</c:v>
                      </c:pt>
                      <c:pt idx="11">
                        <c:v>216</c:v>
                      </c:pt>
                    </c:numCache>
                  </c:numRef>
                </c:val>
                <c:extLst xmlns:c15="http://schemas.microsoft.com/office/drawing/2012/chart">
                  <c:ext xmlns:c16="http://schemas.microsoft.com/office/drawing/2014/chart" uri="{C3380CC4-5D6E-409C-BE32-E72D297353CC}">
                    <c16:uniqueId val="{00000002-3D4F-42B3-A199-A261B412F5E2}"/>
                  </c:ext>
                </c:extLst>
              </c15:ser>
            </c15:filteredBarSeries>
          </c:ext>
        </c:extLst>
      </c:barChart>
      <c:catAx>
        <c:axId val="1188428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8844416"/>
        <c:crosses val="autoZero"/>
        <c:auto val="1"/>
        <c:lblAlgn val="ctr"/>
        <c:lblOffset val="100"/>
        <c:noMultiLvlLbl val="0"/>
      </c:catAx>
      <c:valAx>
        <c:axId val="11884441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18842880"/>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Динамика количества культурно-массовых мероприятий для различных возрастных категорий </a:t>
            </a:r>
            <a:endParaRPr lang="ru-RU" sz="1320">
              <a:effectLst/>
            </a:endParaRPr>
          </a:p>
        </c:rich>
      </c:tx>
      <c:overlay val="0"/>
      <c:spPr>
        <a:noFill/>
        <a:ln>
          <a:noFill/>
        </a:ln>
        <a:effectLst/>
      </c:spPr>
    </c:title>
    <c:autoTitleDeleted val="0"/>
    <c:plotArea>
      <c:layout/>
      <c:barChart>
        <c:barDir val="col"/>
        <c:grouping val="clustered"/>
        <c:varyColors val="0"/>
        <c:ser>
          <c:idx val="0"/>
          <c:order val="0"/>
          <c:tx>
            <c:strRef>
              <c:f>'РАБОЧАЯ Не вскрывать'!$B$55</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вскрывать'!$A$56:$A$59</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вскрывать'!$B$56:$B$59</c:f>
              <c:numCache>
                <c:formatCode>General</c:formatCode>
                <c:ptCount val="4"/>
                <c:pt idx="0">
                  <c:v>600</c:v>
                </c:pt>
                <c:pt idx="1">
                  <c:v>120</c:v>
                </c:pt>
                <c:pt idx="2">
                  <c:v>100</c:v>
                </c:pt>
                <c:pt idx="3">
                  <c:v>222</c:v>
                </c:pt>
              </c:numCache>
            </c:numRef>
          </c:val>
          <c:extLst xmlns:c16r2="http://schemas.microsoft.com/office/drawing/2015/06/chart">
            <c:ext xmlns:c16="http://schemas.microsoft.com/office/drawing/2014/chart" uri="{C3380CC4-5D6E-409C-BE32-E72D297353CC}">
              <c16:uniqueId val="{00000000-8ABA-4555-8CAA-19E314C91618}"/>
            </c:ext>
          </c:extLst>
        </c:ser>
        <c:ser>
          <c:idx val="1"/>
          <c:order val="1"/>
          <c:tx>
            <c:strRef>
              <c:f>'РАБОЧАЯ Не вскрывать'!$C$55</c:f>
              <c:strCache>
                <c:ptCount val="1"/>
                <c:pt idx="0">
                  <c:v>2021</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вскрывать'!$A$56:$A$59</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вскрывать'!$C$56:$C$59</c:f>
              <c:numCache>
                <c:formatCode>General</c:formatCode>
                <c:ptCount val="4"/>
                <c:pt idx="0">
                  <c:v>1130</c:v>
                </c:pt>
                <c:pt idx="1">
                  <c:v>230</c:v>
                </c:pt>
                <c:pt idx="2">
                  <c:v>164</c:v>
                </c:pt>
                <c:pt idx="3">
                  <c:v>660</c:v>
                </c:pt>
              </c:numCache>
            </c:numRef>
          </c:val>
          <c:extLst xmlns:c16r2="http://schemas.microsoft.com/office/drawing/2015/06/chart">
            <c:ext xmlns:c16="http://schemas.microsoft.com/office/drawing/2014/chart" uri="{C3380CC4-5D6E-409C-BE32-E72D297353CC}">
              <c16:uniqueId val="{00000001-8ABA-4555-8CAA-19E314C91618}"/>
            </c:ext>
          </c:extLst>
        </c:ser>
        <c:ser>
          <c:idx val="2"/>
          <c:order val="2"/>
          <c:tx>
            <c:strRef>
              <c:f>'РАБОЧАЯ Не вскрывать'!$D$55</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вскрывать'!$A$56:$A$59</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вскрывать'!$D$56:$D$59</c:f>
              <c:numCache>
                <c:formatCode>General</c:formatCode>
                <c:ptCount val="4"/>
                <c:pt idx="0">
                  <c:v>1138</c:v>
                </c:pt>
                <c:pt idx="1">
                  <c:v>275</c:v>
                </c:pt>
                <c:pt idx="2">
                  <c:v>200</c:v>
                </c:pt>
                <c:pt idx="3">
                  <c:v>587</c:v>
                </c:pt>
              </c:numCache>
            </c:numRef>
          </c:val>
          <c:extLst xmlns:c16r2="http://schemas.microsoft.com/office/drawing/2015/06/chart">
            <c:ext xmlns:c16="http://schemas.microsoft.com/office/drawing/2014/chart" uri="{C3380CC4-5D6E-409C-BE32-E72D297353CC}">
              <c16:uniqueId val="{00000002-8ABA-4555-8CAA-19E314C91618}"/>
            </c:ext>
          </c:extLst>
        </c:ser>
        <c:dLbls>
          <c:showLegendKey val="0"/>
          <c:showVal val="1"/>
          <c:showCatName val="0"/>
          <c:showSerName val="0"/>
          <c:showPercent val="0"/>
          <c:showBubbleSize val="0"/>
        </c:dLbls>
        <c:gapWidth val="75"/>
        <c:axId val="118959104"/>
        <c:axId val="118964992"/>
      </c:barChart>
      <c:catAx>
        <c:axId val="118959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8964992"/>
        <c:crosses val="autoZero"/>
        <c:auto val="1"/>
        <c:lblAlgn val="ctr"/>
        <c:lblOffset val="100"/>
        <c:noMultiLvlLbl val="0"/>
      </c:catAx>
      <c:valAx>
        <c:axId val="118964992"/>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189591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Динамика количества зрителей на культурно-массовых мероприятий для различных возрастных категорий </a:t>
            </a:r>
            <a:endParaRPr lang="ru-RU" sz="1320">
              <a:effectLst/>
            </a:endParaRPr>
          </a:p>
        </c:rich>
      </c:tx>
      <c:overlay val="0"/>
      <c:spPr>
        <a:noFill/>
        <a:ln>
          <a:noFill/>
        </a:ln>
        <a:effectLst/>
      </c:spPr>
    </c:title>
    <c:autoTitleDeleted val="0"/>
    <c:plotArea>
      <c:layout/>
      <c:barChart>
        <c:barDir val="col"/>
        <c:grouping val="clustered"/>
        <c:varyColors val="0"/>
        <c:ser>
          <c:idx val="0"/>
          <c:order val="0"/>
          <c:tx>
            <c:strRef>
              <c:f>'РАБОЧАЯ Не вскрывать'!$B$62</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вскрывать'!$A$63:$A$66</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вскрывать'!$B$63:$B$66</c:f>
              <c:numCache>
                <c:formatCode>General</c:formatCode>
                <c:ptCount val="4"/>
                <c:pt idx="0">
                  <c:v>17419</c:v>
                </c:pt>
                <c:pt idx="1">
                  <c:v>4230</c:v>
                </c:pt>
                <c:pt idx="2">
                  <c:v>4737</c:v>
                </c:pt>
                <c:pt idx="3">
                  <c:v>11816</c:v>
                </c:pt>
              </c:numCache>
            </c:numRef>
          </c:val>
          <c:extLst xmlns:c16r2="http://schemas.microsoft.com/office/drawing/2015/06/chart">
            <c:ext xmlns:c16="http://schemas.microsoft.com/office/drawing/2014/chart" uri="{C3380CC4-5D6E-409C-BE32-E72D297353CC}">
              <c16:uniqueId val="{00000000-2BBA-4FCD-9A52-0CB224EEAF79}"/>
            </c:ext>
          </c:extLst>
        </c:ser>
        <c:ser>
          <c:idx val="1"/>
          <c:order val="1"/>
          <c:tx>
            <c:strRef>
              <c:f>'РАБОЧАЯ Не вскрывать'!$C$62</c:f>
              <c:strCache>
                <c:ptCount val="1"/>
                <c:pt idx="0">
                  <c:v>2021</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вскрывать'!$A$63:$A$66</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вскрывать'!$C$63:$C$66</c:f>
              <c:numCache>
                <c:formatCode>General</c:formatCode>
                <c:ptCount val="4"/>
                <c:pt idx="0">
                  <c:v>21700</c:v>
                </c:pt>
                <c:pt idx="1">
                  <c:v>6223</c:v>
                </c:pt>
                <c:pt idx="2">
                  <c:v>4116</c:v>
                </c:pt>
                <c:pt idx="3">
                  <c:v>29008</c:v>
                </c:pt>
              </c:numCache>
            </c:numRef>
          </c:val>
          <c:extLst xmlns:c16r2="http://schemas.microsoft.com/office/drawing/2015/06/chart">
            <c:ext xmlns:c16="http://schemas.microsoft.com/office/drawing/2014/chart" uri="{C3380CC4-5D6E-409C-BE32-E72D297353CC}">
              <c16:uniqueId val="{00000001-2BBA-4FCD-9A52-0CB224EEAF79}"/>
            </c:ext>
          </c:extLst>
        </c:ser>
        <c:ser>
          <c:idx val="2"/>
          <c:order val="2"/>
          <c:tx>
            <c:strRef>
              <c:f>'РАБОЧАЯ Не вскрывать'!$D$62</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вскрывать'!$A$63:$A$66</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вскрывать'!$D$63:$D$66</c:f>
              <c:numCache>
                <c:formatCode>General</c:formatCode>
                <c:ptCount val="4"/>
                <c:pt idx="0">
                  <c:v>20547</c:v>
                </c:pt>
                <c:pt idx="1">
                  <c:v>6711</c:v>
                </c:pt>
                <c:pt idx="2">
                  <c:v>12287</c:v>
                </c:pt>
                <c:pt idx="3">
                  <c:v>60252</c:v>
                </c:pt>
              </c:numCache>
            </c:numRef>
          </c:val>
          <c:extLst xmlns:c16r2="http://schemas.microsoft.com/office/drawing/2015/06/chart">
            <c:ext xmlns:c16="http://schemas.microsoft.com/office/drawing/2014/chart" uri="{C3380CC4-5D6E-409C-BE32-E72D297353CC}">
              <c16:uniqueId val="{00000002-2BBA-4FCD-9A52-0CB224EEAF79}"/>
            </c:ext>
          </c:extLst>
        </c:ser>
        <c:dLbls>
          <c:showLegendKey val="0"/>
          <c:showVal val="1"/>
          <c:showCatName val="0"/>
          <c:showSerName val="0"/>
          <c:showPercent val="0"/>
          <c:showBubbleSize val="0"/>
        </c:dLbls>
        <c:gapWidth val="75"/>
        <c:axId val="119026816"/>
        <c:axId val="119028352"/>
      </c:barChart>
      <c:catAx>
        <c:axId val="119026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9028352"/>
        <c:crosses val="autoZero"/>
        <c:auto val="1"/>
        <c:lblAlgn val="ctr"/>
        <c:lblOffset val="100"/>
        <c:noMultiLvlLbl val="0"/>
      </c:catAx>
      <c:valAx>
        <c:axId val="119028352"/>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190268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sz="1320" b="0" i="0" baseline="0">
                <a:effectLst/>
              </a:rPr>
              <a:t>Динамика количества участников культурно-массовых мероприятий для различных возрастных категорий </a:t>
            </a:r>
            <a:endParaRPr lang="ru-RU" sz="1320">
              <a:effectLst/>
            </a:endParaRPr>
          </a:p>
        </c:rich>
      </c:tx>
      <c:overlay val="0"/>
      <c:spPr>
        <a:noFill/>
        <a:ln>
          <a:noFill/>
        </a:ln>
        <a:effectLst/>
      </c:spPr>
    </c:title>
    <c:autoTitleDeleted val="0"/>
    <c:plotArea>
      <c:layout/>
      <c:barChart>
        <c:barDir val="col"/>
        <c:grouping val="clustered"/>
        <c:varyColors val="0"/>
        <c:ser>
          <c:idx val="0"/>
          <c:order val="0"/>
          <c:tx>
            <c:strRef>
              <c:f>'РАБОЧАЯ Не вскрывать'!$B$69</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вскрывать'!$A$70:$A$73</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вскрывать'!$B$70:$B$73</c:f>
              <c:numCache>
                <c:formatCode>General</c:formatCode>
                <c:ptCount val="4"/>
                <c:pt idx="0">
                  <c:v>2235</c:v>
                </c:pt>
                <c:pt idx="1">
                  <c:v>1523</c:v>
                </c:pt>
                <c:pt idx="2">
                  <c:v>2684</c:v>
                </c:pt>
                <c:pt idx="3">
                  <c:v>8824</c:v>
                </c:pt>
              </c:numCache>
            </c:numRef>
          </c:val>
          <c:extLst xmlns:c16r2="http://schemas.microsoft.com/office/drawing/2015/06/chart">
            <c:ext xmlns:c16="http://schemas.microsoft.com/office/drawing/2014/chart" uri="{C3380CC4-5D6E-409C-BE32-E72D297353CC}">
              <c16:uniqueId val="{00000000-0B4D-40FE-931D-98FE53F9DAC1}"/>
            </c:ext>
          </c:extLst>
        </c:ser>
        <c:ser>
          <c:idx val="1"/>
          <c:order val="1"/>
          <c:tx>
            <c:strRef>
              <c:f>'РАБОЧАЯ Не вскрывать'!$C$69</c:f>
              <c:strCache>
                <c:ptCount val="1"/>
                <c:pt idx="0">
                  <c:v>2021</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вскрывать'!$A$70:$A$73</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вскрывать'!$C$70:$C$73</c:f>
              <c:numCache>
                <c:formatCode>General</c:formatCode>
                <c:ptCount val="4"/>
                <c:pt idx="0">
                  <c:v>11296</c:v>
                </c:pt>
                <c:pt idx="1">
                  <c:v>4240</c:v>
                </c:pt>
                <c:pt idx="2">
                  <c:v>2842</c:v>
                </c:pt>
                <c:pt idx="3">
                  <c:v>20933</c:v>
                </c:pt>
              </c:numCache>
            </c:numRef>
          </c:val>
          <c:extLst xmlns:c16r2="http://schemas.microsoft.com/office/drawing/2015/06/chart">
            <c:ext xmlns:c16="http://schemas.microsoft.com/office/drawing/2014/chart" uri="{C3380CC4-5D6E-409C-BE32-E72D297353CC}">
              <c16:uniqueId val="{00000001-0B4D-40FE-931D-98FE53F9DAC1}"/>
            </c:ext>
          </c:extLst>
        </c:ser>
        <c:ser>
          <c:idx val="2"/>
          <c:order val="2"/>
          <c:tx>
            <c:strRef>
              <c:f>'РАБОЧАЯ Не вскрывать'!$D$69</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вскрывать'!$A$70:$A$73</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вскрывать'!$D$70:$D$73</c:f>
              <c:numCache>
                <c:formatCode>General</c:formatCode>
                <c:ptCount val="4"/>
                <c:pt idx="0">
                  <c:v>21705</c:v>
                </c:pt>
                <c:pt idx="1">
                  <c:v>5252</c:v>
                </c:pt>
                <c:pt idx="2">
                  <c:v>5556</c:v>
                </c:pt>
                <c:pt idx="3">
                  <c:v>27579</c:v>
                </c:pt>
              </c:numCache>
            </c:numRef>
          </c:val>
          <c:extLst xmlns:c16r2="http://schemas.microsoft.com/office/drawing/2015/06/chart">
            <c:ext xmlns:c16="http://schemas.microsoft.com/office/drawing/2014/chart" uri="{C3380CC4-5D6E-409C-BE32-E72D297353CC}">
              <c16:uniqueId val="{00000002-0B4D-40FE-931D-98FE53F9DAC1}"/>
            </c:ext>
          </c:extLst>
        </c:ser>
        <c:dLbls>
          <c:showLegendKey val="0"/>
          <c:showVal val="1"/>
          <c:showCatName val="0"/>
          <c:showSerName val="0"/>
          <c:showPercent val="0"/>
          <c:showBubbleSize val="0"/>
        </c:dLbls>
        <c:gapWidth val="75"/>
        <c:axId val="119069312"/>
        <c:axId val="119099776"/>
      </c:barChart>
      <c:catAx>
        <c:axId val="119069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9099776"/>
        <c:crosses val="autoZero"/>
        <c:auto val="1"/>
        <c:lblAlgn val="ctr"/>
        <c:lblOffset val="100"/>
        <c:noMultiLvlLbl val="0"/>
      </c:catAx>
      <c:valAx>
        <c:axId val="119099776"/>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190693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информационно-просветительских мероприятий </a:t>
            </a:r>
            <a:r>
              <a:rPr lang="ru-RU" sz="1400" b="0" i="0" u="none" strike="noStrike" baseline="0">
                <a:effectLst/>
              </a:rPr>
              <a:t>для различных возрастных категорий </a:t>
            </a:r>
            <a:endParaRPr lang="ru-RU"/>
          </a:p>
        </c:rich>
      </c:tx>
      <c:overlay val="0"/>
      <c:spPr>
        <a:noFill/>
        <a:ln>
          <a:noFill/>
        </a:ln>
        <a:effectLst/>
      </c:spPr>
    </c:title>
    <c:autoTitleDeleted val="0"/>
    <c:plotArea>
      <c:layout/>
      <c:barChart>
        <c:barDir val="col"/>
        <c:grouping val="clustered"/>
        <c:varyColors val="0"/>
        <c:ser>
          <c:idx val="0"/>
          <c:order val="0"/>
          <c:tx>
            <c:strRef>
              <c:f>'РАБОЧАЯ Не вскрывать'!$B$76</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вскрывать'!$A$77:$A$80</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вскрывать'!$B$77:$B$80</c:f>
              <c:numCache>
                <c:formatCode>General</c:formatCode>
                <c:ptCount val="4"/>
                <c:pt idx="0">
                  <c:v>570</c:v>
                </c:pt>
                <c:pt idx="1">
                  <c:v>180</c:v>
                </c:pt>
                <c:pt idx="2">
                  <c:v>200</c:v>
                </c:pt>
                <c:pt idx="3">
                  <c:v>318</c:v>
                </c:pt>
              </c:numCache>
            </c:numRef>
          </c:val>
          <c:extLst xmlns:c16r2="http://schemas.microsoft.com/office/drawing/2015/06/chart">
            <c:ext xmlns:c16="http://schemas.microsoft.com/office/drawing/2014/chart" uri="{C3380CC4-5D6E-409C-BE32-E72D297353CC}">
              <c16:uniqueId val="{00000000-2E52-4A8B-AC38-0A361CEEF7E3}"/>
            </c:ext>
          </c:extLst>
        </c:ser>
        <c:ser>
          <c:idx val="1"/>
          <c:order val="1"/>
          <c:tx>
            <c:strRef>
              <c:f>'РАБОЧАЯ Не вскрывать'!$C$76</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вскрывать'!$A$77:$A$80</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вскрывать'!$C$77:$C$80</c:f>
              <c:numCache>
                <c:formatCode>General</c:formatCode>
                <c:ptCount val="4"/>
                <c:pt idx="0">
                  <c:v>657</c:v>
                </c:pt>
                <c:pt idx="1">
                  <c:v>214</c:v>
                </c:pt>
                <c:pt idx="2">
                  <c:v>202</c:v>
                </c:pt>
                <c:pt idx="3">
                  <c:v>400</c:v>
                </c:pt>
              </c:numCache>
            </c:numRef>
          </c:val>
          <c:extLst xmlns:c16r2="http://schemas.microsoft.com/office/drawing/2015/06/chart">
            <c:ext xmlns:c16="http://schemas.microsoft.com/office/drawing/2014/chart" uri="{C3380CC4-5D6E-409C-BE32-E72D297353CC}">
              <c16:uniqueId val="{00000001-2E52-4A8B-AC38-0A361CEEF7E3}"/>
            </c:ext>
          </c:extLst>
        </c:ser>
        <c:ser>
          <c:idx val="2"/>
          <c:order val="2"/>
          <c:tx>
            <c:strRef>
              <c:f>'РАБОЧАЯ Не вскрывать'!$D$76</c:f>
              <c:strCache>
                <c:ptCount val="1"/>
                <c:pt idx="0">
                  <c:v>2022</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вскрывать'!$A$77:$A$80</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вскрывать'!$D$77:$D$80</c:f>
              <c:numCache>
                <c:formatCode>General</c:formatCode>
                <c:ptCount val="4"/>
                <c:pt idx="0">
                  <c:v>603</c:v>
                </c:pt>
                <c:pt idx="1">
                  <c:v>239</c:v>
                </c:pt>
                <c:pt idx="2">
                  <c:v>124</c:v>
                </c:pt>
                <c:pt idx="3">
                  <c:v>391</c:v>
                </c:pt>
              </c:numCache>
            </c:numRef>
          </c:val>
          <c:extLst xmlns:c16r2="http://schemas.microsoft.com/office/drawing/2015/06/chart">
            <c:ext xmlns:c16="http://schemas.microsoft.com/office/drawing/2014/chart" uri="{C3380CC4-5D6E-409C-BE32-E72D297353CC}">
              <c16:uniqueId val="{00000002-2E52-4A8B-AC38-0A361CEEF7E3}"/>
            </c:ext>
          </c:extLst>
        </c:ser>
        <c:dLbls>
          <c:dLblPos val="outEnd"/>
          <c:showLegendKey val="0"/>
          <c:showVal val="1"/>
          <c:showCatName val="0"/>
          <c:showSerName val="0"/>
          <c:showPercent val="0"/>
          <c:showBubbleSize val="0"/>
        </c:dLbls>
        <c:gapWidth val="150"/>
        <c:axId val="118624640"/>
        <c:axId val="118626176"/>
      </c:barChart>
      <c:catAx>
        <c:axId val="118624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8626176"/>
        <c:crosses val="autoZero"/>
        <c:auto val="1"/>
        <c:lblAlgn val="ctr"/>
        <c:lblOffset val="100"/>
        <c:noMultiLvlLbl val="0"/>
      </c:catAx>
      <c:valAx>
        <c:axId val="118626176"/>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86246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количества зрителей информационно-просветительских мероприятий </a:t>
            </a:r>
            <a:r>
              <a:rPr lang="ru-RU" sz="1400" b="0" i="0" u="none" strike="noStrike" baseline="0">
                <a:effectLst/>
              </a:rPr>
              <a:t>для различных возрастных категорий </a:t>
            </a:r>
            <a:endParaRPr lang="ru-RU"/>
          </a:p>
        </c:rich>
      </c:tx>
      <c:overlay val="0"/>
      <c:spPr>
        <a:noFill/>
        <a:ln>
          <a:noFill/>
        </a:ln>
        <a:effectLst/>
      </c:spPr>
    </c:title>
    <c:autoTitleDeleted val="0"/>
    <c:plotArea>
      <c:layout/>
      <c:barChart>
        <c:barDir val="col"/>
        <c:grouping val="clustered"/>
        <c:varyColors val="0"/>
        <c:ser>
          <c:idx val="0"/>
          <c:order val="0"/>
          <c:tx>
            <c:strRef>
              <c:f>'РАБОЧАЯ Не вскрывать'!$B$83</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вскрывать'!$A$84:$A$87</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вскрывать'!$B$84:$B$87</c:f>
              <c:numCache>
                <c:formatCode>General</c:formatCode>
                <c:ptCount val="4"/>
                <c:pt idx="0">
                  <c:v>18198</c:v>
                </c:pt>
                <c:pt idx="1">
                  <c:v>8677</c:v>
                </c:pt>
                <c:pt idx="2">
                  <c:v>8217</c:v>
                </c:pt>
                <c:pt idx="3">
                  <c:v>20075</c:v>
                </c:pt>
              </c:numCache>
            </c:numRef>
          </c:val>
          <c:extLst xmlns:c16r2="http://schemas.microsoft.com/office/drawing/2015/06/chart">
            <c:ext xmlns:c16="http://schemas.microsoft.com/office/drawing/2014/chart" uri="{C3380CC4-5D6E-409C-BE32-E72D297353CC}">
              <c16:uniqueId val="{00000000-A3A6-421F-B2AA-B726A81D6260}"/>
            </c:ext>
          </c:extLst>
        </c:ser>
        <c:ser>
          <c:idx val="1"/>
          <c:order val="1"/>
          <c:tx>
            <c:strRef>
              <c:f>'РАБОЧАЯ Не вскрывать'!$C$83</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вскрывать'!$A$84:$A$87</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вскрывать'!$C$84:$C$87</c:f>
              <c:numCache>
                <c:formatCode>General</c:formatCode>
                <c:ptCount val="4"/>
                <c:pt idx="0">
                  <c:v>13572</c:v>
                </c:pt>
                <c:pt idx="1">
                  <c:v>10933</c:v>
                </c:pt>
                <c:pt idx="2">
                  <c:v>1210</c:v>
                </c:pt>
                <c:pt idx="3">
                  <c:v>18905</c:v>
                </c:pt>
              </c:numCache>
            </c:numRef>
          </c:val>
          <c:extLst xmlns:c16r2="http://schemas.microsoft.com/office/drawing/2015/06/chart">
            <c:ext xmlns:c16="http://schemas.microsoft.com/office/drawing/2014/chart" uri="{C3380CC4-5D6E-409C-BE32-E72D297353CC}">
              <c16:uniqueId val="{00000001-A3A6-421F-B2AA-B726A81D6260}"/>
            </c:ext>
          </c:extLst>
        </c:ser>
        <c:ser>
          <c:idx val="2"/>
          <c:order val="2"/>
          <c:tx>
            <c:strRef>
              <c:f>'РАБОЧАЯ Не вскрывать'!$D$83</c:f>
              <c:strCache>
                <c:ptCount val="1"/>
                <c:pt idx="0">
                  <c:v>2022</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вскрывать'!$A$84:$A$87</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вскрывать'!$D$84:$D$87</c:f>
              <c:numCache>
                <c:formatCode>General</c:formatCode>
                <c:ptCount val="4"/>
                <c:pt idx="0">
                  <c:v>13104</c:v>
                </c:pt>
                <c:pt idx="1">
                  <c:v>5647</c:v>
                </c:pt>
                <c:pt idx="2">
                  <c:v>6932</c:v>
                </c:pt>
                <c:pt idx="3">
                  <c:v>34373</c:v>
                </c:pt>
              </c:numCache>
            </c:numRef>
          </c:val>
          <c:extLst xmlns:c16r2="http://schemas.microsoft.com/office/drawing/2015/06/chart">
            <c:ext xmlns:c16="http://schemas.microsoft.com/office/drawing/2014/chart" uri="{C3380CC4-5D6E-409C-BE32-E72D297353CC}">
              <c16:uniqueId val="{00000002-A3A6-421F-B2AA-B726A81D6260}"/>
            </c:ext>
          </c:extLst>
        </c:ser>
        <c:dLbls>
          <c:dLblPos val="outEnd"/>
          <c:showLegendKey val="0"/>
          <c:showVal val="1"/>
          <c:showCatName val="0"/>
          <c:showSerName val="0"/>
          <c:showPercent val="0"/>
          <c:showBubbleSize val="0"/>
        </c:dLbls>
        <c:gapWidth val="150"/>
        <c:axId val="118675328"/>
        <c:axId val="118676864"/>
      </c:barChart>
      <c:catAx>
        <c:axId val="118675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8676864"/>
        <c:crosses val="autoZero"/>
        <c:auto val="1"/>
        <c:lblAlgn val="ctr"/>
        <c:lblOffset val="100"/>
        <c:noMultiLvlLbl val="0"/>
      </c:catAx>
      <c:valAx>
        <c:axId val="11867686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86753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Общее количество участников клубных формирований (чел.)</a:t>
            </a:r>
          </a:p>
        </c:rich>
      </c:tx>
      <c:overlay val="0"/>
      <c:spPr>
        <a:noFill/>
        <a:ln>
          <a:noFill/>
        </a:ln>
        <a:effectLst/>
      </c:spPr>
    </c:title>
    <c:autoTitleDeleted val="0"/>
    <c:plotArea>
      <c:layout/>
      <c:barChart>
        <c:barDir val="bar"/>
        <c:grouping val="clustered"/>
        <c:varyColors val="0"/>
        <c:ser>
          <c:idx val="2"/>
          <c:order val="0"/>
          <c:spPr>
            <a:solidFill>
              <a:schemeClr val="accent2">
                <a:tint val="65000"/>
              </a:schemeClr>
            </a:solidFill>
            <a:ln>
              <a:solidFill>
                <a:schemeClr val="accent2">
                  <a:tint val="65000"/>
                </a:schemeClr>
              </a:solid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вскрывать'!$P$5:$R$5</c:f>
              <c:numCache>
                <c:formatCode>General</c:formatCode>
                <c:ptCount val="3"/>
                <c:pt idx="0">
                  <c:v>2020</c:v>
                </c:pt>
                <c:pt idx="1">
                  <c:v>2021</c:v>
                </c:pt>
                <c:pt idx="2">
                  <c:v>2022</c:v>
                </c:pt>
              </c:numCache>
            </c:numRef>
          </c:cat>
          <c:val>
            <c:numRef>
              <c:f>'РАБОЧАЯ Не вскрывать'!$P$7:$R$7</c:f>
              <c:numCache>
                <c:formatCode>General</c:formatCode>
                <c:ptCount val="3"/>
                <c:pt idx="0">
                  <c:v>1174</c:v>
                </c:pt>
                <c:pt idx="1">
                  <c:v>1180</c:v>
                </c:pt>
                <c:pt idx="2">
                  <c:v>1230</c:v>
                </c:pt>
              </c:numCache>
            </c:numRef>
          </c:val>
          <c:extLst xmlns:c16r2="http://schemas.microsoft.com/office/drawing/2015/06/chart">
            <c:ext xmlns:c16="http://schemas.microsoft.com/office/drawing/2014/chart" uri="{C3380CC4-5D6E-409C-BE32-E72D297353CC}">
              <c16:uniqueId val="{00000000-4B22-4108-9A5D-26E2EAB9CEBE}"/>
            </c:ext>
          </c:extLst>
        </c:ser>
        <c:dLbls>
          <c:showLegendKey val="0"/>
          <c:showVal val="0"/>
          <c:showCatName val="0"/>
          <c:showSerName val="0"/>
          <c:showPercent val="0"/>
          <c:showBubbleSize val="0"/>
        </c:dLbls>
        <c:gapWidth val="150"/>
        <c:axId val="116543488"/>
        <c:axId val="116545024"/>
        <c:extLst xmlns:c16r2="http://schemas.microsoft.com/office/drawing/2015/06/chart">
          <c:ext xmlns:c15="http://schemas.microsoft.com/office/drawing/2012/chart" uri="{02D57815-91ED-43cb-92C2-25804820EDAC}">
            <c15:filteredBarSeries>
              <c15:ser>
                <c:idx val="0"/>
                <c:order val="0"/>
                <c:spPr>
                  <a:solidFill>
                    <a:schemeClr val="accent2">
                      <a:shade val="65000"/>
                    </a:schemeClr>
                  </a:solidFill>
                  <a:ln>
                    <a:noFill/>
                  </a:ln>
                  <a:effectLst/>
                </c:spPr>
                <c:invertIfNegative val="0"/>
                <c:cat>
                  <c:numRef>
                    <c:extLst>
                      <c:ext uri="{02D57815-91ED-43cb-92C2-25804820EDAC}">
                        <c15:formulaRef>
                          <c15:sqref>'РАБОЧАЯ Не вскрывать'!$P$5:$R$5</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вскрывать'!$P$5:$R$5</c15:sqref>
                        </c15:formulaRef>
                      </c:ext>
                    </c:extLst>
                    <c:numCache>
                      <c:formatCode>General</c:formatCode>
                      <c:ptCount val="3"/>
                      <c:pt idx="0">
                        <c:v>2020</c:v>
                      </c:pt>
                      <c:pt idx="1">
                        <c:v>2021</c:v>
                      </c:pt>
                      <c:pt idx="2">
                        <c:v>2022</c:v>
                      </c:pt>
                    </c:numCache>
                  </c:numRef>
                </c:val>
                <c:extLst>
                  <c:ext xmlns:c16="http://schemas.microsoft.com/office/drawing/2014/chart" uri="{C3380CC4-5D6E-409C-BE32-E72D297353CC}">
                    <c16:uniqueId val="{00000001-4B22-4108-9A5D-26E2EAB9CEBE}"/>
                  </c:ext>
                </c:extLst>
              </c15:ser>
            </c15:filteredBarSeries>
            <c15:filteredBarSeries>
              <c15:ser>
                <c:idx val="1"/>
                <c:order val="1"/>
                <c:spPr>
                  <a:solidFill>
                    <a:schemeClr val="accent2"/>
                  </a:solidFill>
                  <a:ln>
                    <a:solidFill>
                      <a:schemeClr val="accent2"/>
                    </a:solidFill>
                  </a:ln>
                  <a:effectLst/>
                </c:spPr>
                <c:invertIfNegative val="0"/>
                <c:cat>
                  <c:numRef>
                    <c:extLst xmlns:c15="http://schemas.microsoft.com/office/drawing/2012/chart">
                      <c:ext xmlns:c15="http://schemas.microsoft.com/office/drawing/2012/chart" uri="{02D57815-91ED-43cb-92C2-25804820EDAC}">
                        <c15:formulaRef>
                          <c15:sqref>'РАБОЧАЯ Не вскрывать'!$P$5:$R$5</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вскрывать'!$P$6:$R$6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4B22-4108-9A5D-26E2EAB9CEBE}"/>
                  </c:ext>
                </c:extLst>
              </c15:ser>
            </c15:filteredBarSeries>
          </c:ext>
        </c:extLst>
      </c:barChart>
      <c:catAx>
        <c:axId val="116543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6545024"/>
        <c:crosses val="autoZero"/>
        <c:auto val="1"/>
        <c:lblAlgn val="ctr"/>
        <c:lblOffset val="100"/>
        <c:noMultiLvlLbl val="0"/>
      </c:catAx>
      <c:valAx>
        <c:axId val="116545024"/>
        <c:scaling>
          <c:orientation val="minMax"/>
        </c:scaling>
        <c:delete val="1"/>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16543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количества участников</a:t>
            </a:r>
            <a:r>
              <a:rPr lang="ru-RU" baseline="0"/>
              <a:t> </a:t>
            </a:r>
            <a:r>
              <a:rPr lang="ru-RU"/>
              <a:t>информационно-просветительских мероприятий по возрастным категориям</a:t>
            </a:r>
          </a:p>
        </c:rich>
      </c:tx>
      <c:overlay val="0"/>
      <c:spPr>
        <a:noFill/>
        <a:ln>
          <a:noFill/>
        </a:ln>
        <a:effectLst/>
      </c:spPr>
    </c:title>
    <c:autoTitleDeleted val="0"/>
    <c:plotArea>
      <c:layout/>
      <c:barChart>
        <c:barDir val="col"/>
        <c:grouping val="clustered"/>
        <c:varyColors val="0"/>
        <c:ser>
          <c:idx val="0"/>
          <c:order val="0"/>
          <c:tx>
            <c:strRef>
              <c:f>'РАБОЧАЯ Не вскрывать'!$B$90</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вскрывать'!$A$91:$A$94</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вскрывать'!$B$91:$B$94</c:f>
              <c:numCache>
                <c:formatCode>General</c:formatCode>
                <c:ptCount val="4"/>
                <c:pt idx="0">
                  <c:v>7861</c:v>
                </c:pt>
                <c:pt idx="1">
                  <c:v>8115</c:v>
                </c:pt>
                <c:pt idx="2">
                  <c:v>5812</c:v>
                </c:pt>
                <c:pt idx="3">
                  <c:v>15685</c:v>
                </c:pt>
              </c:numCache>
            </c:numRef>
          </c:val>
          <c:extLst xmlns:c16r2="http://schemas.microsoft.com/office/drawing/2015/06/chart">
            <c:ext xmlns:c16="http://schemas.microsoft.com/office/drawing/2014/chart" uri="{C3380CC4-5D6E-409C-BE32-E72D297353CC}">
              <c16:uniqueId val="{00000000-6F81-4157-AA7E-2BBE70C6192C}"/>
            </c:ext>
          </c:extLst>
        </c:ser>
        <c:ser>
          <c:idx val="1"/>
          <c:order val="1"/>
          <c:tx>
            <c:strRef>
              <c:f>'РАБОЧАЯ Не вскрывать'!$C$90</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вскрывать'!$A$91:$A$94</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вскрывать'!$C$91:$C$94</c:f>
              <c:numCache>
                <c:formatCode>General</c:formatCode>
                <c:ptCount val="4"/>
                <c:pt idx="0">
                  <c:v>11589</c:v>
                </c:pt>
                <c:pt idx="1">
                  <c:v>3038</c:v>
                </c:pt>
                <c:pt idx="2">
                  <c:v>3333</c:v>
                </c:pt>
                <c:pt idx="3">
                  <c:v>8884</c:v>
                </c:pt>
              </c:numCache>
            </c:numRef>
          </c:val>
          <c:extLst xmlns:c16r2="http://schemas.microsoft.com/office/drawing/2015/06/chart">
            <c:ext xmlns:c16="http://schemas.microsoft.com/office/drawing/2014/chart" uri="{C3380CC4-5D6E-409C-BE32-E72D297353CC}">
              <c16:uniqueId val="{00000001-6F81-4157-AA7E-2BBE70C6192C}"/>
            </c:ext>
          </c:extLst>
        </c:ser>
        <c:ser>
          <c:idx val="2"/>
          <c:order val="2"/>
          <c:tx>
            <c:strRef>
              <c:f>'РАБОЧАЯ Не вскрывать'!$D$90</c:f>
              <c:strCache>
                <c:ptCount val="1"/>
                <c:pt idx="0">
                  <c:v>2022</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вскрывать'!$A$91:$A$94</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вскрывать'!$D$91:$D$94</c:f>
              <c:numCache>
                <c:formatCode>General</c:formatCode>
                <c:ptCount val="4"/>
                <c:pt idx="0">
                  <c:v>10283</c:v>
                </c:pt>
                <c:pt idx="1">
                  <c:v>5315</c:v>
                </c:pt>
                <c:pt idx="2">
                  <c:v>3868</c:v>
                </c:pt>
                <c:pt idx="3">
                  <c:v>22952</c:v>
                </c:pt>
              </c:numCache>
            </c:numRef>
          </c:val>
          <c:extLst xmlns:c16r2="http://schemas.microsoft.com/office/drawing/2015/06/chart">
            <c:ext xmlns:c16="http://schemas.microsoft.com/office/drawing/2014/chart" uri="{C3380CC4-5D6E-409C-BE32-E72D297353CC}">
              <c16:uniqueId val="{00000002-6F81-4157-AA7E-2BBE70C6192C}"/>
            </c:ext>
          </c:extLst>
        </c:ser>
        <c:dLbls>
          <c:dLblPos val="outEnd"/>
          <c:showLegendKey val="0"/>
          <c:showVal val="1"/>
          <c:showCatName val="0"/>
          <c:showSerName val="0"/>
          <c:showPercent val="0"/>
          <c:showBubbleSize val="0"/>
        </c:dLbls>
        <c:gapWidth val="150"/>
        <c:axId val="118734208"/>
        <c:axId val="118748288"/>
      </c:barChart>
      <c:catAx>
        <c:axId val="118734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8748288"/>
        <c:crosses val="autoZero"/>
        <c:auto val="1"/>
        <c:lblAlgn val="ctr"/>
        <c:lblOffset val="100"/>
        <c:noMultiLvlLbl val="0"/>
      </c:catAx>
      <c:valAx>
        <c:axId val="118748288"/>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873420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baseline="0">
                <a:effectLst/>
              </a:rPr>
              <a:t>Динамика количества выставок </a:t>
            </a:r>
            <a:endParaRPr lang="ru-RU" sz="1320">
              <a:effectLst/>
            </a:endParaRPr>
          </a:p>
        </c:rich>
      </c:tx>
      <c:overlay val="0"/>
      <c:spPr>
        <a:noFill/>
        <a:ln>
          <a:noFill/>
        </a:ln>
        <a:effectLst/>
      </c:spPr>
    </c:title>
    <c:autoTitleDeleted val="0"/>
    <c:plotArea>
      <c:layout/>
      <c:lineChart>
        <c:grouping val="standard"/>
        <c:varyColors val="0"/>
        <c:ser>
          <c:idx val="0"/>
          <c:order val="0"/>
          <c:tx>
            <c:strRef>
              <c:f>'РАБОЧАЯ Не вскрывать'!$A$119</c:f>
              <c:strCache>
                <c:ptCount val="1"/>
                <c:pt idx="0">
                  <c:v>Кол-во выставок</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вскрывать'!$B$118:$D$118</c:f>
              <c:numCache>
                <c:formatCode>General</c:formatCode>
                <c:ptCount val="3"/>
                <c:pt idx="0">
                  <c:v>2020</c:v>
                </c:pt>
                <c:pt idx="1">
                  <c:v>2021</c:v>
                </c:pt>
                <c:pt idx="2">
                  <c:v>2022</c:v>
                </c:pt>
              </c:numCache>
            </c:numRef>
          </c:cat>
          <c:val>
            <c:numRef>
              <c:f>'РАБОЧАЯ Не вскрывать'!$B$119:$D$119</c:f>
              <c:numCache>
                <c:formatCode>#,##0</c:formatCode>
                <c:ptCount val="3"/>
                <c:pt idx="0">
                  <c:v>137</c:v>
                </c:pt>
                <c:pt idx="1">
                  <c:v>291</c:v>
                </c:pt>
                <c:pt idx="2">
                  <c:v>299</c:v>
                </c:pt>
              </c:numCache>
            </c:numRef>
          </c:val>
          <c:smooth val="0"/>
          <c:extLst xmlns:c16r2="http://schemas.microsoft.com/office/drawing/2015/06/chart">
            <c:ext xmlns:c16="http://schemas.microsoft.com/office/drawing/2014/chart" uri="{C3380CC4-5D6E-409C-BE32-E72D297353CC}">
              <c16:uniqueId val="{00000001-CDEB-4DE4-889A-AA7FAAF74AED}"/>
            </c:ext>
          </c:extLst>
        </c:ser>
        <c:dLbls>
          <c:dLblPos val="t"/>
          <c:showLegendKey val="0"/>
          <c:showVal val="1"/>
          <c:showCatName val="0"/>
          <c:showSerName val="0"/>
          <c:showPercent val="0"/>
          <c:showBubbleSize val="0"/>
        </c:dLbls>
        <c:marker val="1"/>
        <c:smooth val="0"/>
        <c:axId val="118780672"/>
        <c:axId val="118783360"/>
        <c:extLst xmlns:c16r2="http://schemas.microsoft.com/office/drawing/2015/06/chart">
          <c:ext xmlns:c15="http://schemas.microsoft.com/office/drawing/2012/chart" uri="{02D57815-91ED-43cb-92C2-25804820EDAC}">
            <c15:filteredLineSeries>
              <c15:ser>
                <c:idx val="1"/>
                <c:order val="1"/>
                <c:tx>
                  <c:strRef>
                    <c:extLst>
                      <c:ext uri="{02D57815-91ED-43cb-92C2-25804820EDAC}">
                        <c15:formulaRef>
                          <c15:sqref>'РАБОЧАЯ Не вскрывать'!$A$120</c15:sqref>
                        </c15:formulaRef>
                      </c:ext>
                    </c:extLst>
                    <c:strCache>
                      <c:ptCount val="1"/>
                      <c:pt idx="0">
                        <c:v>Кол-во посетителей</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'РАБОЧАЯ Не вскрывать'!$B$118:$D$118</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вскрывать'!$B$120:$D$120</c15:sqref>
                        </c15:formulaRef>
                      </c:ext>
                    </c:extLst>
                    <c:numCache>
                      <c:formatCode>#,##0</c:formatCode>
                      <c:ptCount val="3"/>
                      <c:pt idx="0">
                        <c:v>11022</c:v>
                      </c:pt>
                      <c:pt idx="1">
                        <c:v>19502</c:v>
                      </c:pt>
                      <c:pt idx="2">
                        <c:v>61831</c:v>
                      </c:pt>
                    </c:numCache>
                  </c:numRef>
                </c:val>
                <c:smooth val="0"/>
                <c:extLst>
                  <c:ext xmlns:c16="http://schemas.microsoft.com/office/drawing/2014/chart" uri="{C3380CC4-5D6E-409C-BE32-E72D297353CC}">
                    <c16:uniqueId val="{00000002-CDEB-4DE4-889A-AA7FAAF74AED}"/>
                  </c:ext>
                </c:extLst>
              </c15:ser>
            </c15:filteredLineSeries>
          </c:ext>
        </c:extLst>
      </c:lineChart>
      <c:catAx>
        <c:axId val="118780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8783360"/>
        <c:crosses val="autoZero"/>
        <c:auto val="1"/>
        <c:lblAlgn val="ctr"/>
        <c:lblOffset val="100"/>
        <c:noMultiLvlLbl val="0"/>
      </c:catAx>
      <c:valAx>
        <c:axId val="118783360"/>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18780672"/>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baseline="0">
                <a:effectLst/>
              </a:rPr>
              <a:t>Динамика количества посетителей выставок </a:t>
            </a:r>
            <a:endParaRPr lang="ru-RU" sz="1320">
              <a:effectLst/>
            </a:endParaRPr>
          </a:p>
        </c:rich>
      </c:tx>
      <c:overlay val="0"/>
      <c:spPr>
        <a:noFill/>
        <a:ln>
          <a:noFill/>
        </a:ln>
        <a:effectLst/>
      </c:spPr>
    </c:title>
    <c:autoTitleDeleted val="0"/>
    <c:plotArea>
      <c:layout/>
      <c:lineChart>
        <c:grouping val="standard"/>
        <c:varyColors val="0"/>
        <c:ser>
          <c:idx val="1"/>
          <c:order val="0"/>
          <c:tx>
            <c:strRef>
              <c:f>'РАБОЧАЯ Не вскрывать'!$A$120</c:f>
              <c:strCache>
                <c:ptCount val="1"/>
                <c:pt idx="0">
                  <c:v>Кол-во посетителей</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вскрывать'!$B$118:$D$118</c:f>
              <c:numCache>
                <c:formatCode>General</c:formatCode>
                <c:ptCount val="3"/>
                <c:pt idx="0">
                  <c:v>2020</c:v>
                </c:pt>
                <c:pt idx="1">
                  <c:v>2021</c:v>
                </c:pt>
                <c:pt idx="2">
                  <c:v>2022</c:v>
                </c:pt>
              </c:numCache>
            </c:numRef>
          </c:cat>
          <c:val>
            <c:numRef>
              <c:f>'РАБОЧАЯ Не вскрывать'!$B$120:$D$120</c:f>
              <c:numCache>
                <c:formatCode>#,##0</c:formatCode>
                <c:ptCount val="3"/>
                <c:pt idx="0">
                  <c:v>11022</c:v>
                </c:pt>
                <c:pt idx="1">
                  <c:v>19502</c:v>
                </c:pt>
                <c:pt idx="2">
                  <c:v>61831</c:v>
                </c:pt>
              </c:numCache>
            </c:numRef>
          </c:val>
          <c:smooth val="0"/>
          <c:extLst xmlns:c16r2="http://schemas.microsoft.com/office/drawing/2015/06/chart">
            <c:ext xmlns:c16="http://schemas.microsoft.com/office/drawing/2014/chart" uri="{C3380CC4-5D6E-409C-BE32-E72D297353CC}">
              <c16:uniqueId val="{00000002-5323-407E-B66C-B896C827302A}"/>
            </c:ext>
          </c:extLst>
        </c:ser>
        <c:dLbls>
          <c:dLblPos val="t"/>
          <c:showLegendKey val="0"/>
          <c:showVal val="1"/>
          <c:showCatName val="0"/>
          <c:showSerName val="0"/>
          <c:showPercent val="0"/>
          <c:showBubbleSize val="0"/>
        </c:dLbls>
        <c:marker val="1"/>
        <c:smooth val="0"/>
        <c:axId val="118798976"/>
        <c:axId val="118810112"/>
        <c:extLst xmlns:c16r2="http://schemas.microsoft.com/office/drawing/2015/06/chart">
          <c:ext xmlns:c15="http://schemas.microsoft.com/office/drawing/2012/chart" uri="{02D57815-91ED-43cb-92C2-25804820EDAC}">
            <c15:filteredLineSeries>
              <c15:ser>
                <c:idx val="0"/>
                <c:order val="0"/>
                <c:tx>
                  <c:strRef>
                    <c:extLst>
                      <c:ext uri="{02D57815-91ED-43cb-92C2-25804820EDAC}">
                        <c15:formulaRef>
                          <c15:sqref>'РАБОЧАЯ Не вскрывать'!$A$119</c15:sqref>
                        </c15:formulaRef>
                      </c:ext>
                    </c:extLst>
                    <c:strCache>
                      <c:ptCount val="1"/>
                      <c:pt idx="0">
                        <c:v>Кол-во выставок</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'РАБОЧАЯ Не вскрывать'!$B$118:$D$118</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вскрывать'!$B$119:$D$119</c15:sqref>
                        </c15:formulaRef>
                      </c:ext>
                    </c:extLst>
                    <c:numCache>
                      <c:formatCode>#,##0</c:formatCode>
                      <c:ptCount val="3"/>
                      <c:pt idx="0">
                        <c:v>137</c:v>
                      </c:pt>
                      <c:pt idx="1">
                        <c:v>291</c:v>
                      </c:pt>
                      <c:pt idx="2">
                        <c:v>299</c:v>
                      </c:pt>
                    </c:numCache>
                  </c:numRef>
                </c:val>
                <c:smooth val="0"/>
                <c:extLst>
                  <c:ext xmlns:c16="http://schemas.microsoft.com/office/drawing/2014/chart" uri="{C3380CC4-5D6E-409C-BE32-E72D297353CC}">
                    <c16:uniqueId val="{00000001-5323-407E-B66C-B896C827302A}"/>
                  </c:ext>
                </c:extLst>
              </c15:ser>
            </c15:filteredLineSeries>
          </c:ext>
        </c:extLst>
      </c:lineChart>
      <c:catAx>
        <c:axId val="118798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8810112"/>
        <c:crosses val="autoZero"/>
        <c:auto val="1"/>
        <c:lblAlgn val="ctr"/>
        <c:lblOffset val="100"/>
        <c:noMultiLvlLbl val="0"/>
      </c:catAx>
      <c:valAx>
        <c:axId val="118810112"/>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18798976"/>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u="none" strike="noStrike" baseline="0">
                <a:effectLst/>
              </a:rPr>
              <a:t>Кол-во волонтеров,  привлеченных к проведению мероприятий в отчетном периоде</a:t>
            </a:r>
            <a:endParaRPr lang="ru-RU"/>
          </a:p>
        </c:rich>
      </c:tx>
      <c:overlay val="0"/>
      <c:spPr>
        <a:noFill/>
        <a:ln>
          <a:noFill/>
        </a:ln>
        <a:effectLst/>
      </c:spPr>
    </c:title>
    <c:autoTitleDeleted val="0"/>
    <c:plotArea>
      <c:layout/>
      <c:lineChart>
        <c:grouping val="standard"/>
        <c:varyColors val="0"/>
        <c:ser>
          <c:idx val="0"/>
          <c:order val="0"/>
          <c:tx>
            <c:strRef>
              <c:f>'РАБОЧАЯ Не вскрывать'!$A$124</c:f>
              <c:strCache>
                <c:ptCount val="1"/>
                <c:pt idx="0">
                  <c:v>Кол-во волонтеров</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вскрывать'!$B$123:$D$123</c:f>
              <c:numCache>
                <c:formatCode>General</c:formatCode>
                <c:ptCount val="3"/>
                <c:pt idx="0">
                  <c:v>2020</c:v>
                </c:pt>
                <c:pt idx="1">
                  <c:v>2021</c:v>
                </c:pt>
                <c:pt idx="2">
                  <c:v>2022</c:v>
                </c:pt>
              </c:numCache>
            </c:numRef>
          </c:cat>
          <c:val>
            <c:numRef>
              <c:f>'РАБОЧАЯ Не вскрывать'!$B$124:$D$124</c:f>
              <c:numCache>
                <c:formatCode>#,##0</c:formatCode>
                <c:ptCount val="3"/>
                <c:pt idx="0">
                  <c:v>208</c:v>
                </c:pt>
                <c:pt idx="1">
                  <c:v>152</c:v>
                </c:pt>
                <c:pt idx="2">
                  <c:v>177</c:v>
                </c:pt>
              </c:numCache>
            </c:numRef>
          </c:val>
          <c:smooth val="0"/>
          <c:extLst xmlns:c16r2="http://schemas.microsoft.com/office/drawing/2015/06/chart">
            <c:ext xmlns:c16="http://schemas.microsoft.com/office/drawing/2014/chart" uri="{C3380CC4-5D6E-409C-BE32-E72D297353CC}">
              <c16:uniqueId val="{00000001-4C6D-40EF-99A2-47506F66BBD0}"/>
            </c:ext>
          </c:extLst>
        </c:ser>
        <c:dLbls>
          <c:dLblPos val="t"/>
          <c:showLegendKey val="0"/>
          <c:showVal val="1"/>
          <c:showCatName val="0"/>
          <c:showSerName val="0"/>
          <c:showPercent val="0"/>
          <c:showBubbleSize val="0"/>
        </c:dLbls>
        <c:marker val="1"/>
        <c:smooth val="0"/>
        <c:axId val="119522048"/>
        <c:axId val="119524736"/>
        <c:extLst xmlns:c16r2="http://schemas.microsoft.com/office/drawing/2015/06/chart"/>
      </c:lineChart>
      <c:catAx>
        <c:axId val="119522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9524736"/>
        <c:crosses val="autoZero"/>
        <c:auto val="1"/>
        <c:lblAlgn val="ctr"/>
        <c:lblOffset val="100"/>
        <c:noMultiLvlLbl val="0"/>
      </c:catAx>
      <c:valAx>
        <c:axId val="119524736"/>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19522048"/>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u="none" strike="noStrike" baseline="0">
                <a:effectLst/>
              </a:rPr>
              <a:t>Динамика количества мероприятий, целевой аудиторией которых являются различные категории семей</a:t>
            </a:r>
            <a:endParaRPr lang="ru-RU"/>
          </a:p>
        </c:rich>
      </c:tx>
      <c:overlay val="0"/>
      <c:spPr>
        <a:noFill/>
        <a:ln>
          <a:noFill/>
        </a:ln>
        <a:effectLst/>
      </c:spPr>
    </c:title>
    <c:autoTitleDeleted val="0"/>
    <c:plotArea>
      <c:layout/>
      <c:barChart>
        <c:barDir val="col"/>
        <c:grouping val="clustered"/>
        <c:varyColors val="0"/>
        <c:ser>
          <c:idx val="0"/>
          <c:order val="0"/>
          <c:tx>
            <c:strRef>
              <c:f>'РАБОЧАЯ Не вскрывать'!$B$127</c:f>
              <c:strCache>
                <c:ptCount val="1"/>
                <c:pt idx="0">
                  <c:v>2020</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вскрывать'!$A$128:$A$130</c:f>
              <c:strCache>
                <c:ptCount val="3"/>
                <c:pt idx="0">
                  <c:v>Многодетные семьи </c:v>
                </c:pt>
                <c:pt idx="1">
                  <c:v>Патронатные, приемные семьи, опекаемые</c:v>
                </c:pt>
                <c:pt idx="2">
                  <c:v>Семьи, находящиеся в СОП (социально-опасном положении) </c:v>
                </c:pt>
              </c:strCache>
              <c:extLst xmlns:c16r2="http://schemas.microsoft.com/office/drawing/2015/06/chart">
                <c:ext xmlns:c15="http://schemas.microsoft.com/office/drawing/2012/chart" uri="{02D57815-91ED-43cb-92C2-25804820EDAC}">
                  <c15:fullRef>
                    <c15:sqref>'РАБОЧАЯ Не вскрывать'!$A$128:$A$131</c15:sqref>
                  </c15:fullRef>
                </c:ext>
              </c:extLst>
            </c:strRef>
          </c:cat>
          <c:val>
            <c:numRef>
              <c:f>'РАБОЧАЯ Не вскрывать'!$B$128:$B$130</c:f>
              <c:numCache>
                <c:formatCode>General</c:formatCode>
                <c:ptCount val="3"/>
                <c:pt idx="0">
                  <c:v>35</c:v>
                </c:pt>
                <c:pt idx="1">
                  <c:v>14</c:v>
                </c:pt>
                <c:pt idx="2">
                  <c:v>19</c:v>
                </c:pt>
              </c:numCache>
              <c:extLst xmlns:c16r2="http://schemas.microsoft.com/office/drawing/2015/06/chart">
                <c:ext xmlns:c15="http://schemas.microsoft.com/office/drawing/2012/chart" uri="{02D57815-91ED-43cb-92C2-25804820EDAC}">
                  <c15:fullRef>
                    <c15:sqref>'РАБОЧАЯ Не вскрывать'!$B$128:$B$131</c15:sqref>
                  </c15:fullRef>
                </c:ext>
              </c:extLst>
            </c:numRef>
          </c:val>
          <c:extLst xmlns:c16r2="http://schemas.microsoft.com/office/drawing/2015/06/chart">
            <c:ext xmlns:c16="http://schemas.microsoft.com/office/drawing/2014/chart" uri="{C3380CC4-5D6E-409C-BE32-E72D297353CC}">
              <c16:uniqueId val="{00000000-E030-4620-92D1-EAE8BC329C46}"/>
            </c:ext>
          </c:extLst>
        </c:ser>
        <c:ser>
          <c:idx val="1"/>
          <c:order val="1"/>
          <c:tx>
            <c:strRef>
              <c:f>'РАБОЧАЯ Не вскрывать'!$C$127</c:f>
              <c:strCache>
                <c:ptCount val="1"/>
                <c:pt idx="0">
                  <c:v>2021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вскрывать'!$A$128:$A$130</c:f>
              <c:strCache>
                <c:ptCount val="3"/>
                <c:pt idx="0">
                  <c:v>Многодетные семьи </c:v>
                </c:pt>
                <c:pt idx="1">
                  <c:v>Патронатные, приемные семьи, опекаемые</c:v>
                </c:pt>
                <c:pt idx="2">
                  <c:v>Семьи, находящиеся в СОП (социально-опасном положении) </c:v>
                </c:pt>
              </c:strCache>
              <c:extLst xmlns:c16r2="http://schemas.microsoft.com/office/drawing/2015/06/chart">
                <c:ext xmlns:c15="http://schemas.microsoft.com/office/drawing/2012/chart" uri="{02D57815-91ED-43cb-92C2-25804820EDAC}">
                  <c15:fullRef>
                    <c15:sqref>'РАБОЧАЯ Не вскрывать'!$A$128:$A$131</c15:sqref>
                  </c15:fullRef>
                </c:ext>
              </c:extLst>
            </c:strRef>
          </c:cat>
          <c:val>
            <c:numRef>
              <c:f>'РАБОЧАЯ Не вскрывать'!$C$128:$C$130</c:f>
              <c:numCache>
                <c:formatCode>General</c:formatCode>
                <c:ptCount val="3"/>
                <c:pt idx="0">
                  <c:v>54</c:v>
                </c:pt>
                <c:pt idx="1">
                  <c:v>15</c:v>
                </c:pt>
                <c:pt idx="2">
                  <c:v>35</c:v>
                </c:pt>
              </c:numCache>
              <c:extLst xmlns:c16r2="http://schemas.microsoft.com/office/drawing/2015/06/chart">
                <c:ext xmlns:c15="http://schemas.microsoft.com/office/drawing/2012/chart" uri="{02D57815-91ED-43cb-92C2-25804820EDAC}">
                  <c15:fullRef>
                    <c15:sqref>'РАБОЧАЯ Не вскрывать'!$C$128:$C$131</c15:sqref>
                  </c15:fullRef>
                </c:ext>
              </c:extLst>
            </c:numRef>
          </c:val>
          <c:extLst xmlns:c16r2="http://schemas.microsoft.com/office/drawing/2015/06/chart">
            <c:ext xmlns:c16="http://schemas.microsoft.com/office/drawing/2014/chart" uri="{C3380CC4-5D6E-409C-BE32-E72D297353CC}">
              <c16:uniqueId val="{00000001-E030-4620-92D1-EAE8BC329C46}"/>
            </c:ext>
          </c:extLst>
        </c:ser>
        <c:ser>
          <c:idx val="2"/>
          <c:order val="2"/>
          <c:tx>
            <c:strRef>
              <c:f>'РАБОЧАЯ Не вскрывать'!$D$127</c:f>
              <c:strCache>
                <c:ptCount val="1"/>
                <c:pt idx="0">
                  <c:v>2022</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вскрывать'!$A$128:$A$130</c:f>
              <c:strCache>
                <c:ptCount val="3"/>
                <c:pt idx="0">
                  <c:v>Многодетные семьи </c:v>
                </c:pt>
                <c:pt idx="1">
                  <c:v>Патронатные, приемные семьи, опекаемые</c:v>
                </c:pt>
                <c:pt idx="2">
                  <c:v>Семьи, находящиеся в СОП (социально-опасном положении) </c:v>
                </c:pt>
              </c:strCache>
              <c:extLst xmlns:c16r2="http://schemas.microsoft.com/office/drawing/2015/06/chart">
                <c:ext xmlns:c15="http://schemas.microsoft.com/office/drawing/2012/chart" uri="{02D57815-91ED-43cb-92C2-25804820EDAC}">
                  <c15:fullRef>
                    <c15:sqref>'РАБОЧАЯ Не вскрывать'!$A$128:$A$131</c15:sqref>
                  </c15:fullRef>
                </c:ext>
              </c:extLst>
            </c:strRef>
          </c:cat>
          <c:val>
            <c:numRef>
              <c:f>'РАБОЧАЯ Не вскрывать'!$D$128:$D$130</c:f>
              <c:numCache>
                <c:formatCode>General</c:formatCode>
                <c:ptCount val="3"/>
                <c:pt idx="0">
                  <c:v>47</c:v>
                </c:pt>
                <c:pt idx="1">
                  <c:v>23</c:v>
                </c:pt>
                <c:pt idx="2">
                  <c:v>31</c:v>
                </c:pt>
              </c:numCache>
              <c:extLst xmlns:c16r2="http://schemas.microsoft.com/office/drawing/2015/06/chart">
                <c:ext xmlns:c15="http://schemas.microsoft.com/office/drawing/2012/chart" uri="{02D57815-91ED-43cb-92C2-25804820EDAC}">
                  <c15:fullRef>
                    <c15:sqref>'РАБОЧАЯ Не вскрывать'!$D$128:$D$131</c15:sqref>
                  </c15:fullRef>
                </c:ext>
              </c:extLst>
            </c:numRef>
          </c:val>
          <c:extLst xmlns:c16r2="http://schemas.microsoft.com/office/drawing/2015/06/chart">
            <c:ext xmlns:c16="http://schemas.microsoft.com/office/drawing/2014/chart" uri="{C3380CC4-5D6E-409C-BE32-E72D297353CC}">
              <c16:uniqueId val="{00000002-E030-4620-92D1-EAE8BC329C46}"/>
            </c:ext>
          </c:extLst>
        </c:ser>
        <c:dLbls>
          <c:dLblPos val="outEnd"/>
          <c:showLegendKey val="0"/>
          <c:showVal val="1"/>
          <c:showCatName val="0"/>
          <c:showSerName val="0"/>
          <c:showPercent val="0"/>
          <c:showBubbleSize val="0"/>
        </c:dLbls>
        <c:gapWidth val="150"/>
        <c:axId val="119571968"/>
        <c:axId val="119573504"/>
      </c:barChart>
      <c:catAx>
        <c:axId val="119571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9573504"/>
        <c:crosses val="autoZero"/>
        <c:auto val="1"/>
        <c:lblAlgn val="ctr"/>
        <c:lblOffset val="100"/>
        <c:noMultiLvlLbl val="0"/>
      </c:catAx>
      <c:valAx>
        <c:axId val="11957350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95719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u="none" strike="noStrike" baseline="0">
                <a:effectLst/>
              </a:rPr>
              <a:t>Динамика количества зрителей мероприятий, целевой аудиторией которых являются различные категории семей</a:t>
            </a:r>
            <a:endParaRPr lang="ru-RU"/>
          </a:p>
        </c:rich>
      </c:tx>
      <c:overlay val="0"/>
      <c:spPr>
        <a:noFill/>
        <a:ln>
          <a:noFill/>
        </a:ln>
        <a:effectLst/>
      </c:spPr>
    </c:title>
    <c:autoTitleDeleted val="0"/>
    <c:plotArea>
      <c:layout/>
      <c:barChart>
        <c:barDir val="col"/>
        <c:grouping val="clustered"/>
        <c:varyColors val="0"/>
        <c:ser>
          <c:idx val="0"/>
          <c:order val="0"/>
          <c:tx>
            <c:strRef>
              <c:f>'РАБОЧАЯ Не вскрывать'!$B$134</c:f>
              <c:strCache>
                <c:ptCount val="1"/>
                <c:pt idx="0">
                  <c:v>2020</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вскрывать'!$A$135:$A$137</c:f>
              <c:strCache>
                <c:ptCount val="3"/>
                <c:pt idx="0">
                  <c:v>Многодетные семьи </c:v>
                </c:pt>
                <c:pt idx="1">
                  <c:v>Патронатные, приемные семьи, опекаемые</c:v>
                </c:pt>
                <c:pt idx="2">
                  <c:v>Семьи, находящиеся в СОП (социально-опасном положении) </c:v>
                </c:pt>
              </c:strCache>
              <c:extLst xmlns:c16r2="http://schemas.microsoft.com/office/drawing/2015/06/chart">
                <c:ext xmlns:c15="http://schemas.microsoft.com/office/drawing/2012/chart" uri="{02D57815-91ED-43cb-92C2-25804820EDAC}">
                  <c15:fullRef>
                    <c15:sqref>'РАБОЧАЯ Не вскрывать'!$A$135:$A$138</c15:sqref>
                  </c15:fullRef>
                </c:ext>
              </c:extLst>
            </c:strRef>
          </c:cat>
          <c:val>
            <c:numRef>
              <c:f>'РАБОЧАЯ Не вскрывать'!$B$135:$B$137</c:f>
              <c:numCache>
                <c:formatCode>General</c:formatCode>
                <c:ptCount val="3"/>
                <c:pt idx="0">
                  <c:v>800</c:v>
                </c:pt>
                <c:pt idx="1">
                  <c:v>240</c:v>
                </c:pt>
                <c:pt idx="2">
                  <c:v>98</c:v>
                </c:pt>
              </c:numCache>
              <c:extLst xmlns:c16r2="http://schemas.microsoft.com/office/drawing/2015/06/chart">
                <c:ext xmlns:c15="http://schemas.microsoft.com/office/drawing/2012/chart" uri="{02D57815-91ED-43cb-92C2-25804820EDAC}">
                  <c15:fullRef>
                    <c15:sqref>'РАБОЧАЯ Не вскрывать'!$B$135:$B$138</c15:sqref>
                  </c15:fullRef>
                </c:ext>
              </c:extLst>
            </c:numRef>
          </c:val>
          <c:extLst xmlns:c16r2="http://schemas.microsoft.com/office/drawing/2015/06/chart">
            <c:ext xmlns:c16="http://schemas.microsoft.com/office/drawing/2014/chart" uri="{C3380CC4-5D6E-409C-BE32-E72D297353CC}">
              <c16:uniqueId val="{00000000-1FBD-416E-802C-4897D2E93F28}"/>
            </c:ext>
          </c:extLst>
        </c:ser>
        <c:ser>
          <c:idx val="1"/>
          <c:order val="1"/>
          <c:tx>
            <c:strRef>
              <c:f>'РАБОЧАЯ Не вскрывать'!$C$134</c:f>
              <c:strCache>
                <c:ptCount val="1"/>
                <c:pt idx="0">
                  <c:v>2021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вскрывать'!$A$135:$A$137</c:f>
              <c:strCache>
                <c:ptCount val="3"/>
                <c:pt idx="0">
                  <c:v>Многодетные семьи </c:v>
                </c:pt>
                <c:pt idx="1">
                  <c:v>Патронатные, приемные семьи, опекаемые</c:v>
                </c:pt>
                <c:pt idx="2">
                  <c:v>Семьи, находящиеся в СОП (социально-опасном положении) </c:v>
                </c:pt>
              </c:strCache>
              <c:extLst xmlns:c16r2="http://schemas.microsoft.com/office/drawing/2015/06/chart">
                <c:ext xmlns:c15="http://schemas.microsoft.com/office/drawing/2012/chart" uri="{02D57815-91ED-43cb-92C2-25804820EDAC}">
                  <c15:fullRef>
                    <c15:sqref>'РАБОЧАЯ Не вскрывать'!$A$135:$A$138</c15:sqref>
                  </c15:fullRef>
                </c:ext>
              </c:extLst>
            </c:strRef>
          </c:cat>
          <c:val>
            <c:numRef>
              <c:f>'РАБОЧАЯ Не вскрывать'!$C$135:$C$137</c:f>
              <c:numCache>
                <c:formatCode>General</c:formatCode>
                <c:ptCount val="3"/>
                <c:pt idx="0">
                  <c:v>1236</c:v>
                </c:pt>
                <c:pt idx="1">
                  <c:v>265</c:v>
                </c:pt>
                <c:pt idx="2">
                  <c:v>591</c:v>
                </c:pt>
              </c:numCache>
              <c:extLst xmlns:c16r2="http://schemas.microsoft.com/office/drawing/2015/06/chart">
                <c:ext xmlns:c15="http://schemas.microsoft.com/office/drawing/2012/chart" uri="{02D57815-91ED-43cb-92C2-25804820EDAC}">
                  <c15:fullRef>
                    <c15:sqref>'РАБОЧАЯ Не вскрывать'!$C$135:$C$138</c15:sqref>
                  </c15:fullRef>
                </c:ext>
              </c:extLst>
            </c:numRef>
          </c:val>
          <c:extLst xmlns:c16r2="http://schemas.microsoft.com/office/drawing/2015/06/chart">
            <c:ext xmlns:c16="http://schemas.microsoft.com/office/drawing/2014/chart" uri="{C3380CC4-5D6E-409C-BE32-E72D297353CC}">
              <c16:uniqueId val="{00000001-1FBD-416E-802C-4897D2E93F28}"/>
            </c:ext>
          </c:extLst>
        </c:ser>
        <c:ser>
          <c:idx val="2"/>
          <c:order val="2"/>
          <c:tx>
            <c:strRef>
              <c:f>'РАБОЧАЯ Не вскрывать'!$D$134</c:f>
              <c:strCache>
                <c:ptCount val="1"/>
                <c:pt idx="0">
                  <c:v>2022</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вскрывать'!$A$135:$A$137</c:f>
              <c:strCache>
                <c:ptCount val="3"/>
                <c:pt idx="0">
                  <c:v>Многодетные семьи </c:v>
                </c:pt>
                <c:pt idx="1">
                  <c:v>Патронатные, приемные семьи, опекаемые</c:v>
                </c:pt>
                <c:pt idx="2">
                  <c:v>Семьи, находящиеся в СОП (социально-опасном положении) </c:v>
                </c:pt>
              </c:strCache>
              <c:extLst xmlns:c16r2="http://schemas.microsoft.com/office/drawing/2015/06/chart">
                <c:ext xmlns:c15="http://schemas.microsoft.com/office/drawing/2012/chart" uri="{02D57815-91ED-43cb-92C2-25804820EDAC}">
                  <c15:fullRef>
                    <c15:sqref>'РАБОЧАЯ Не вскрывать'!$A$135:$A$138</c15:sqref>
                  </c15:fullRef>
                </c:ext>
              </c:extLst>
            </c:strRef>
          </c:cat>
          <c:val>
            <c:numRef>
              <c:f>'РАБОЧАЯ Не вскрывать'!$D$135:$D$137</c:f>
              <c:numCache>
                <c:formatCode>General</c:formatCode>
                <c:ptCount val="3"/>
                <c:pt idx="0">
                  <c:v>3508</c:v>
                </c:pt>
                <c:pt idx="1">
                  <c:v>509</c:v>
                </c:pt>
                <c:pt idx="2">
                  <c:v>269</c:v>
                </c:pt>
              </c:numCache>
              <c:extLst xmlns:c16r2="http://schemas.microsoft.com/office/drawing/2015/06/chart">
                <c:ext xmlns:c15="http://schemas.microsoft.com/office/drawing/2012/chart" uri="{02D57815-91ED-43cb-92C2-25804820EDAC}">
                  <c15:fullRef>
                    <c15:sqref>'РАБОЧАЯ Не вскрывать'!$D$135:$D$138</c15:sqref>
                  </c15:fullRef>
                </c:ext>
              </c:extLst>
            </c:numRef>
          </c:val>
          <c:extLst xmlns:c16r2="http://schemas.microsoft.com/office/drawing/2015/06/chart">
            <c:ext xmlns:c16="http://schemas.microsoft.com/office/drawing/2014/chart" uri="{C3380CC4-5D6E-409C-BE32-E72D297353CC}">
              <c16:uniqueId val="{00000002-1FBD-416E-802C-4897D2E93F28}"/>
            </c:ext>
          </c:extLst>
        </c:ser>
        <c:dLbls>
          <c:dLblPos val="outEnd"/>
          <c:showLegendKey val="0"/>
          <c:showVal val="1"/>
          <c:showCatName val="0"/>
          <c:showSerName val="0"/>
          <c:showPercent val="0"/>
          <c:showBubbleSize val="0"/>
        </c:dLbls>
        <c:gapWidth val="150"/>
        <c:axId val="119649792"/>
        <c:axId val="119651328"/>
      </c:barChart>
      <c:catAx>
        <c:axId val="119649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9651328"/>
        <c:crosses val="autoZero"/>
        <c:auto val="1"/>
        <c:lblAlgn val="ctr"/>
        <c:lblOffset val="100"/>
        <c:noMultiLvlLbl val="0"/>
      </c:catAx>
      <c:valAx>
        <c:axId val="119651328"/>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96497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u="none" strike="noStrike" baseline="0">
                <a:effectLst/>
              </a:rPr>
              <a:t>Динамика количества участников мероприятий, целевой аудиторией которых являются различные категории семей</a:t>
            </a:r>
            <a:endParaRPr lang="ru-RU"/>
          </a:p>
        </c:rich>
      </c:tx>
      <c:overlay val="0"/>
      <c:spPr>
        <a:noFill/>
        <a:ln>
          <a:noFill/>
        </a:ln>
        <a:effectLst/>
      </c:spPr>
    </c:title>
    <c:autoTitleDeleted val="0"/>
    <c:plotArea>
      <c:layout/>
      <c:barChart>
        <c:barDir val="col"/>
        <c:grouping val="clustered"/>
        <c:varyColors val="0"/>
        <c:ser>
          <c:idx val="0"/>
          <c:order val="0"/>
          <c:tx>
            <c:strRef>
              <c:f>'РАБОЧАЯ Не вскрывать'!$B$141</c:f>
              <c:strCache>
                <c:ptCount val="1"/>
                <c:pt idx="0">
                  <c:v>2020</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вскрывать'!$A$142:$A$144</c:f>
              <c:strCache>
                <c:ptCount val="3"/>
                <c:pt idx="0">
                  <c:v>Многодетные семьи </c:v>
                </c:pt>
                <c:pt idx="1">
                  <c:v>Патронатные, приемные семьи, опекаемые</c:v>
                </c:pt>
                <c:pt idx="2">
                  <c:v>Семьи, находящиеся в СОП (социально-опасном положении) </c:v>
                </c:pt>
              </c:strCache>
              <c:extLst xmlns:c16r2="http://schemas.microsoft.com/office/drawing/2015/06/chart">
                <c:ext xmlns:c15="http://schemas.microsoft.com/office/drawing/2012/chart" uri="{02D57815-91ED-43cb-92C2-25804820EDAC}">
                  <c15:fullRef>
                    <c15:sqref>'РАБОЧАЯ Не вскрывать'!$A$142:$A$145</c15:sqref>
                  </c15:fullRef>
                </c:ext>
              </c:extLst>
            </c:strRef>
          </c:cat>
          <c:val>
            <c:numRef>
              <c:f>'РАБОЧАЯ Не вскрывать'!$B$142:$B$144</c:f>
              <c:numCache>
                <c:formatCode>General</c:formatCode>
                <c:ptCount val="3"/>
                <c:pt idx="0">
                  <c:v>135</c:v>
                </c:pt>
                <c:pt idx="1">
                  <c:v>107</c:v>
                </c:pt>
                <c:pt idx="2">
                  <c:v>39</c:v>
                </c:pt>
              </c:numCache>
              <c:extLst xmlns:c16r2="http://schemas.microsoft.com/office/drawing/2015/06/chart">
                <c:ext xmlns:c15="http://schemas.microsoft.com/office/drawing/2012/chart" uri="{02D57815-91ED-43cb-92C2-25804820EDAC}">
                  <c15:fullRef>
                    <c15:sqref>'РАБОЧАЯ Не вскрывать'!$B$142:$B$145</c15:sqref>
                  </c15:fullRef>
                </c:ext>
              </c:extLst>
            </c:numRef>
          </c:val>
          <c:extLst xmlns:c16r2="http://schemas.microsoft.com/office/drawing/2015/06/chart">
            <c:ext xmlns:c16="http://schemas.microsoft.com/office/drawing/2014/chart" uri="{C3380CC4-5D6E-409C-BE32-E72D297353CC}">
              <c16:uniqueId val="{00000000-6572-4F10-8826-2546995E0D49}"/>
            </c:ext>
          </c:extLst>
        </c:ser>
        <c:ser>
          <c:idx val="1"/>
          <c:order val="1"/>
          <c:tx>
            <c:strRef>
              <c:f>'РАБОЧАЯ Не вскрывать'!$C$141</c:f>
              <c:strCache>
                <c:ptCount val="1"/>
                <c:pt idx="0">
                  <c:v>2021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вскрывать'!$A$142:$A$144</c:f>
              <c:strCache>
                <c:ptCount val="3"/>
                <c:pt idx="0">
                  <c:v>Многодетные семьи </c:v>
                </c:pt>
                <c:pt idx="1">
                  <c:v>Патронатные, приемные семьи, опекаемые</c:v>
                </c:pt>
                <c:pt idx="2">
                  <c:v>Семьи, находящиеся в СОП (социально-опасном положении) </c:v>
                </c:pt>
              </c:strCache>
              <c:extLst xmlns:c16r2="http://schemas.microsoft.com/office/drawing/2015/06/chart">
                <c:ext xmlns:c15="http://schemas.microsoft.com/office/drawing/2012/chart" uri="{02D57815-91ED-43cb-92C2-25804820EDAC}">
                  <c15:fullRef>
                    <c15:sqref>'РАБОЧАЯ Не вскрывать'!$A$142:$A$145</c15:sqref>
                  </c15:fullRef>
                </c:ext>
              </c:extLst>
            </c:strRef>
          </c:cat>
          <c:val>
            <c:numRef>
              <c:f>'РАБОЧАЯ Не вскрывать'!$C$142:$C$144</c:f>
              <c:numCache>
                <c:formatCode>General</c:formatCode>
                <c:ptCount val="3"/>
                <c:pt idx="0">
                  <c:v>582</c:v>
                </c:pt>
                <c:pt idx="1">
                  <c:v>90</c:v>
                </c:pt>
                <c:pt idx="2">
                  <c:v>75</c:v>
                </c:pt>
              </c:numCache>
              <c:extLst xmlns:c16r2="http://schemas.microsoft.com/office/drawing/2015/06/chart">
                <c:ext xmlns:c15="http://schemas.microsoft.com/office/drawing/2012/chart" uri="{02D57815-91ED-43cb-92C2-25804820EDAC}">
                  <c15:fullRef>
                    <c15:sqref>'РАБОЧАЯ Не вскрывать'!$C$142:$C$145</c15:sqref>
                  </c15:fullRef>
                </c:ext>
              </c:extLst>
            </c:numRef>
          </c:val>
          <c:extLst xmlns:c16r2="http://schemas.microsoft.com/office/drawing/2015/06/chart">
            <c:ext xmlns:c16="http://schemas.microsoft.com/office/drawing/2014/chart" uri="{C3380CC4-5D6E-409C-BE32-E72D297353CC}">
              <c16:uniqueId val="{00000001-6572-4F10-8826-2546995E0D49}"/>
            </c:ext>
          </c:extLst>
        </c:ser>
        <c:ser>
          <c:idx val="2"/>
          <c:order val="2"/>
          <c:tx>
            <c:strRef>
              <c:f>'РАБОЧАЯ Не вскрывать'!$D$141</c:f>
              <c:strCache>
                <c:ptCount val="1"/>
                <c:pt idx="0">
                  <c:v>2022</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вскрывать'!$A$142:$A$144</c:f>
              <c:strCache>
                <c:ptCount val="3"/>
                <c:pt idx="0">
                  <c:v>Многодетные семьи </c:v>
                </c:pt>
                <c:pt idx="1">
                  <c:v>Патронатные, приемные семьи, опекаемые</c:v>
                </c:pt>
                <c:pt idx="2">
                  <c:v>Семьи, находящиеся в СОП (социально-опасном положении) </c:v>
                </c:pt>
              </c:strCache>
              <c:extLst xmlns:c16r2="http://schemas.microsoft.com/office/drawing/2015/06/chart">
                <c:ext xmlns:c15="http://schemas.microsoft.com/office/drawing/2012/chart" uri="{02D57815-91ED-43cb-92C2-25804820EDAC}">
                  <c15:fullRef>
                    <c15:sqref>'РАБОЧАЯ Не вскрывать'!$A$142:$A$145</c15:sqref>
                  </c15:fullRef>
                </c:ext>
              </c:extLst>
            </c:strRef>
          </c:cat>
          <c:val>
            <c:numRef>
              <c:f>'РАБОЧАЯ Не вскрывать'!$D$142:$D$144</c:f>
              <c:numCache>
                <c:formatCode>General</c:formatCode>
                <c:ptCount val="3"/>
                <c:pt idx="0">
                  <c:v>2114</c:v>
                </c:pt>
                <c:pt idx="1">
                  <c:v>204</c:v>
                </c:pt>
                <c:pt idx="2">
                  <c:v>128</c:v>
                </c:pt>
              </c:numCache>
              <c:extLst xmlns:c16r2="http://schemas.microsoft.com/office/drawing/2015/06/chart">
                <c:ext xmlns:c15="http://schemas.microsoft.com/office/drawing/2012/chart" uri="{02D57815-91ED-43cb-92C2-25804820EDAC}">
                  <c15:fullRef>
                    <c15:sqref>'РАБОЧАЯ Не вскрывать'!$D$142:$D$145</c15:sqref>
                  </c15:fullRef>
                </c:ext>
              </c:extLst>
            </c:numRef>
          </c:val>
          <c:extLst xmlns:c16r2="http://schemas.microsoft.com/office/drawing/2015/06/chart">
            <c:ext xmlns:c16="http://schemas.microsoft.com/office/drawing/2014/chart" uri="{C3380CC4-5D6E-409C-BE32-E72D297353CC}">
              <c16:uniqueId val="{00000002-6572-4F10-8826-2546995E0D49}"/>
            </c:ext>
          </c:extLst>
        </c:ser>
        <c:dLbls>
          <c:dLblPos val="outEnd"/>
          <c:showLegendKey val="0"/>
          <c:showVal val="1"/>
          <c:showCatName val="0"/>
          <c:showSerName val="0"/>
          <c:showPercent val="0"/>
          <c:showBubbleSize val="0"/>
        </c:dLbls>
        <c:gapWidth val="150"/>
        <c:axId val="119764480"/>
        <c:axId val="119766016"/>
      </c:barChart>
      <c:catAx>
        <c:axId val="119764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9766016"/>
        <c:crosses val="autoZero"/>
        <c:auto val="1"/>
        <c:lblAlgn val="ctr"/>
        <c:lblOffset val="100"/>
        <c:noMultiLvlLbl val="0"/>
      </c:catAx>
      <c:valAx>
        <c:axId val="119766016"/>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97644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u="none" strike="noStrike" baseline="0">
                <a:effectLst/>
              </a:rPr>
              <a:t>Динамика количества мероприятий с детьми-инвалидами, лицами с ОВЗ, организованные КДУ</a:t>
            </a:r>
          </a:p>
        </c:rich>
      </c:tx>
      <c:overlay val="0"/>
      <c:spPr>
        <a:noFill/>
        <a:ln>
          <a:noFill/>
        </a:ln>
        <a:effectLst/>
      </c:spPr>
    </c:title>
    <c:autoTitleDeleted val="0"/>
    <c:plotArea>
      <c:layout/>
      <c:barChart>
        <c:barDir val="col"/>
        <c:grouping val="clustered"/>
        <c:varyColors val="0"/>
        <c:ser>
          <c:idx val="0"/>
          <c:order val="0"/>
          <c:tx>
            <c:strRef>
              <c:f>'РАБОЧАЯ Не вскрывать'!$B$148</c:f>
              <c:strCache>
                <c:ptCount val="1"/>
                <c:pt idx="0">
                  <c:v>2020</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вскрывать'!$A$149:$A$151</c:f>
              <c:strCache>
                <c:ptCount val="3"/>
                <c:pt idx="0">
                  <c:v>Для детей</c:v>
                </c:pt>
                <c:pt idx="1">
                  <c:v>Для взрослых</c:v>
                </c:pt>
                <c:pt idx="2">
                  <c:v>Смешанные</c:v>
                </c:pt>
              </c:strCache>
              <c:extLst xmlns:c16r2="http://schemas.microsoft.com/office/drawing/2015/06/chart">
                <c:ext xmlns:c15="http://schemas.microsoft.com/office/drawing/2012/chart" uri="{02D57815-91ED-43cb-92C2-25804820EDAC}">
                  <c15:fullRef>
                    <c15:sqref>'РАБОЧАЯ Не вскрывать'!$A$149:$A$152</c15:sqref>
                  </c15:fullRef>
                </c:ext>
              </c:extLst>
            </c:strRef>
          </c:cat>
          <c:val>
            <c:numRef>
              <c:f>'РАБОЧАЯ Не вскрывать'!$B$149:$B$151</c:f>
              <c:numCache>
                <c:formatCode>General</c:formatCode>
                <c:ptCount val="3"/>
                <c:pt idx="0">
                  <c:v>9</c:v>
                </c:pt>
                <c:pt idx="1">
                  <c:v>36</c:v>
                </c:pt>
                <c:pt idx="2">
                  <c:v>28</c:v>
                </c:pt>
              </c:numCache>
              <c:extLst xmlns:c16r2="http://schemas.microsoft.com/office/drawing/2015/06/chart">
                <c:ext xmlns:c15="http://schemas.microsoft.com/office/drawing/2012/chart" uri="{02D57815-91ED-43cb-92C2-25804820EDAC}">
                  <c15:fullRef>
                    <c15:sqref>'РАБОЧАЯ Не вскрывать'!$B$149:$B$152</c15:sqref>
                  </c15:fullRef>
                </c:ext>
              </c:extLst>
            </c:numRef>
          </c:val>
          <c:extLst xmlns:c16r2="http://schemas.microsoft.com/office/drawing/2015/06/chart">
            <c:ext xmlns:c16="http://schemas.microsoft.com/office/drawing/2014/chart" uri="{C3380CC4-5D6E-409C-BE32-E72D297353CC}">
              <c16:uniqueId val="{00000000-E0A7-49BB-B2EE-8F399D4D1E2E}"/>
            </c:ext>
          </c:extLst>
        </c:ser>
        <c:ser>
          <c:idx val="1"/>
          <c:order val="1"/>
          <c:tx>
            <c:strRef>
              <c:f>'РАБОЧАЯ Не вскрывать'!$C$148</c:f>
              <c:strCache>
                <c:ptCount val="1"/>
                <c:pt idx="0">
                  <c:v>2021</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вскрывать'!$A$149:$A$151</c:f>
              <c:strCache>
                <c:ptCount val="3"/>
                <c:pt idx="0">
                  <c:v>Для детей</c:v>
                </c:pt>
                <c:pt idx="1">
                  <c:v>Для взрослых</c:v>
                </c:pt>
                <c:pt idx="2">
                  <c:v>Смешанные</c:v>
                </c:pt>
              </c:strCache>
              <c:extLst xmlns:c16r2="http://schemas.microsoft.com/office/drawing/2015/06/chart">
                <c:ext xmlns:c15="http://schemas.microsoft.com/office/drawing/2012/chart" uri="{02D57815-91ED-43cb-92C2-25804820EDAC}">
                  <c15:fullRef>
                    <c15:sqref>'РАБОЧАЯ Не вскрывать'!$A$149:$A$152</c15:sqref>
                  </c15:fullRef>
                </c:ext>
              </c:extLst>
            </c:strRef>
          </c:cat>
          <c:val>
            <c:numRef>
              <c:f>'РАБОЧАЯ Не вскрывать'!$C$149:$C$151</c:f>
              <c:numCache>
                <c:formatCode>General</c:formatCode>
                <c:ptCount val="3"/>
                <c:pt idx="0">
                  <c:v>13</c:v>
                </c:pt>
                <c:pt idx="1">
                  <c:v>29</c:v>
                </c:pt>
                <c:pt idx="2">
                  <c:v>29</c:v>
                </c:pt>
              </c:numCache>
              <c:extLst xmlns:c16r2="http://schemas.microsoft.com/office/drawing/2015/06/chart">
                <c:ext xmlns:c15="http://schemas.microsoft.com/office/drawing/2012/chart" uri="{02D57815-91ED-43cb-92C2-25804820EDAC}">
                  <c15:fullRef>
                    <c15:sqref>'РАБОЧАЯ Не вскрывать'!$C$149:$C$152</c15:sqref>
                  </c15:fullRef>
                </c:ext>
              </c:extLst>
            </c:numRef>
          </c:val>
          <c:extLst xmlns:c16r2="http://schemas.microsoft.com/office/drawing/2015/06/chart">
            <c:ext xmlns:c16="http://schemas.microsoft.com/office/drawing/2014/chart" uri="{C3380CC4-5D6E-409C-BE32-E72D297353CC}">
              <c16:uniqueId val="{00000001-E0A7-49BB-B2EE-8F399D4D1E2E}"/>
            </c:ext>
          </c:extLst>
        </c:ser>
        <c:ser>
          <c:idx val="2"/>
          <c:order val="2"/>
          <c:tx>
            <c:strRef>
              <c:f>'РАБОЧАЯ Не вскрывать'!$D$148</c:f>
              <c:strCache>
                <c:ptCount val="1"/>
                <c:pt idx="0">
                  <c:v>2022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вскрывать'!$A$149:$A$151</c:f>
              <c:strCache>
                <c:ptCount val="3"/>
                <c:pt idx="0">
                  <c:v>Для детей</c:v>
                </c:pt>
                <c:pt idx="1">
                  <c:v>Для взрослых</c:v>
                </c:pt>
                <c:pt idx="2">
                  <c:v>Смешанные</c:v>
                </c:pt>
              </c:strCache>
              <c:extLst xmlns:c16r2="http://schemas.microsoft.com/office/drawing/2015/06/chart">
                <c:ext xmlns:c15="http://schemas.microsoft.com/office/drawing/2012/chart" uri="{02D57815-91ED-43cb-92C2-25804820EDAC}">
                  <c15:fullRef>
                    <c15:sqref>'РАБОЧАЯ Не вскрывать'!$A$149:$A$152</c15:sqref>
                  </c15:fullRef>
                </c:ext>
              </c:extLst>
            </c:strRef>
          </c:cat>
          <c:val>
            <c:numRef>
              <c:f>'РАБОЧАЯ Не вскрывать'!$D$149:$D$151</c:f>
              <c:numCache>
                <c:formatCode>General</c:formatCode>
                <c:ptCount val="3"/>
                <c:pt idx="0">
                  <c:v>29</c:v>
                </c:pt>
                <c:pt idx="1">
                  <c:v>32</c:v>
                </c:pt>
                <c:pt idx="2">
                  <c:v>57</c:v>
                </c:pt>
              </c:numCache>
              <c:extLst xmlns:c16r2="http://schemas.microsoft.com/office/drawing/2015/06/chart">
                <c:ext xmlns:c15="http://schemas.microsoft.com/office/drawing/2012/chart" uri="{02D57815-91ED-43cb-92C2-25804820EDAC}">
                  <c15:fullRef>
                    <c15:sqref>'РАБОЧАЯ Не вскрывать'!$D$149:$D$152</c15:sqref>
                  </c15:fullRef>
                </c:ext>
              </c:extLst>
            </c:numRef>
          </c:val>
          <c:extLst xmlns:c16r2="http://schemas.microsoft.com/office/drawing/2015/06/chart">
            <c:ext xmlns:c16="http://schemas.microsoft.com/office/drawing/2014/chart" uri="{C3380CC4-5D6E-409C-BE32-E72D297353CC}">
              <c16:uniqueId val="{00000002-E0A7-49BB-B2EE-8F399D4D1E2E}"/>
            </c:ext>
          </c:extLst>
        </c:ser>
        <c:dLbls>
          <c:dLblPos val="outEnd"/>
          <c:showLegendKey val="0"/>
          <c:showVal val="1"/>
          <c:showCatName val="0"/>
          <c:showSerName val="0"/>
          <c:showPercent val="0"/>
          <c:showBubbleSize val="0"/>
        </c:dLbls>
        <c:gapWidth val="150"/>
        <c:axId val="119818112"/>
        <c:axId val="119819648"/>
      </c:barChart>
      <c:catAx>
        <c:axId val="119818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9819648"/>
        <c:crosses val="autoZero"/>
        <c:auto val="1"/>
        <c:lblAlgn val="ctr"/>
        <c:lblOffset val="100"/>
        <c:noMultiLvlLbl val="0"/>
      </c:catAx>
      <c:valAx>
        <c:axId val="119819648"/>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98181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u="none" strike="noStrike" baseline="0">
                <a:effectLst/>
              </a:rPr>
              <a:t>Динамика количества посетителей мероприятий с детьми-инвалидами, лицами с ОВЗ, организованные КДУ</a:t>
            </a:r>
          </a:p>
        </c:rich>
      </c:tx>
      <c:overlay val="0"/>
      <c:spPr>
        <a:noFill/>
        <a:ln>
          <a:noFill/>
        </a:ln>
        <a:effectLst/>
      </c:spPr>
    </c:title>
    <c:autoTitleDeleted val="0"/>
    <c:plotArea>
      <c:layout/>
      <c:barChart>
        <c:barDir val="col"/>
        <c:grouping val="clustered"/>
        <c:varyColors val="0"/>
        <c:ser>
          <c:idx val="0"/>
          <c:order val="0"/>
          <c:tx>
            <c:strRef>
              <c:f>'РАБОЧАЯ Не вскрывать'!$B$155</c:f>
              <c:strCache>
                <c:ptCount val="1"/>
                <c:pt idx="0">
                  <c:v>2020</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вскрывать'!$A$156:$A$158</c:f>
              <c:strCache>
                <c:ptCount val="3"/>
                <c:pt idx="0">
                  <c:v>Для детей</c:v>
                </c:pt>
                <c:pt idx="1">
                  <c:v>Для взрослых</c:v>
                </c:pt>
                <c:pt idx="2">
                  <c:v>Смешанные</c:v>
                </c:pt>
              </c:strCache>
              <c:extLst xmlns:c16r2="http://schemas.microsoft.com/office/drawing/2015/06/chart">
                <c:ext xmlns:c15="http://schemas.microsoft.com/office/drawing/2012/chart" uri="{02D57815-91ED-43cb-92C2-25804820EDAC}">
                  <c15:fullRef>
                    <c15:sqref>'РАБОЧАЯ Не вскрывать'!$A$156:$A$159</c15:sqref>
                  </c15:fullRef>
                </c:ext>
              </c:extLst>
            </c:strRef>
          </c:cat>
          <c:val>
            <c:numRef>
              <c:f>'РАБОЧАЯ Не вскрывать'!$B$156:$B$158</c:f>
              <c:numCache>
                <c:formatCode>General</c:formatCode>
                <c:ptCount val="3"/>
                <c:pt idx="0">
                  <c:v>64</c:v>
                </c:pt>
                <c:pt idx="1">
                  <c:v>286</c:v>
                </c:pt>
                <c:pt idx="2">
                  <c:v>238</c:v>
                </c:pt>
              </c:numCache>
              <c:extLst xmlns:c16r2="http://schemas.microsoft.com/office/drawing/2015/06/chart">
                <c:ext xmlns:c15="http://schemas.microsoft.com/office/drawing/2012/chart" uri="{02D57815-91ED-43cb-92C2-25804820EDAC}">
                  <c15:fullRef>
                    <c15:sqref>'РАБОЧАЯ Не вскрывать'!$B$156:$B$159</c15:sqref>
                  </c15:fullRef>
                </c:ext>
              </c:extLst>
            </c:numRef>
          </c:val>
          <c:extLst xmlns:c16r2="http://schemas.microsoft.com/office/drawing/2015/06/chart">
            <c:ext xmlns:c16="http://schemas.microsoft.com/office/drawing/2014/chart" uri="{C3380CC4-5D6E-409C-BE32-E72D297353CC}">
              <c16:uniqueId val="{00000000-B7B5-4CF0-BCB9-15EB2B7FF7A6}"/>
            </c:ext>
          </c:extLst>
        </c:ser>
        <c:ser>
          <c:idx val="1"/>
          <c:order val="1"/>
          <c:tx>
            <c:strRef>
              <c:f>'РАБОЧАЯ Не вскрывать'!$C$155</c:f>
              <c:strCache>
                <c:ptCount val="1"/>
                <c:pt idx="0">
                  <c:v>2021</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вскрывать'!$A$156:$A$158</c:f>
              <c:strCache>
                <c:ptCount val="3"/>
                <c:pt idx="0">
                  <c:v>Для детей</c:v>
                </c:pt>
                <c:pt idx="1">
                  <c:v>Для взрослых</c:v>
                </c:pt>
                <c:pt idx="2">
                  <c:v>Смешанные</c:v>
                </c:pt>
              </c:strCache>
              <c:extLst xmlns:c16r2="http://schemas.microsoft.com/office/drawing/2015/06/chart">
                <c:ext xmlns:c15="http://schemas.microsoft.com/office/drawing/2012/chart" uri="{02D57815-91ED-43cb-92C2-25804820EDAC}">
                  <c15:fullRef>
                    <c15:sqref>'РАБОЧАЯ Не вскрывать'!$A$156:$A$159</c15:sqref>
                  </c15:fullRef>
                </c:ext>
              </c:extLst>
            </c:strRef>
          </c:cat>
          <c:val>
            <c:numRef>
              <c:f>'РАБОЧАЯ Не вскрывать'!$C$156:$C$158</c:f>
              <c:numCache>
                <c:formatCode>General</c:formatCode>
                <c:ptCount val="3"/>
                <c:pt idx="0">
                  <c:v>31</c:v>
                </c:pt>
                <c:pt idx="1">
                  <c:v>361</c:v>
                </c:pt>
                <c:pt idx="2">
                  <c:v>451</c:v>
                </c:pt>
              </c:numCache>
              <c:extLst xmlns:c16r2="http://schemas.microsoft.com/office/drawing/2015/06/chart">
                <c:ext xmlns:c15="http://schemas.microsoft.com/office/drawing/2012/chart" uri="{02D57815-91ED-43cb-92C2-25804820EDAC}">
                  <c15:fullRef>
                    <c15:sqref>'РАБОЧАЯ Не вскрывать'!$C$156:$C$159</c15:sqref>
                  </c15:fullRef>
                </c:ext>
              </c:extLst>
            </c:numRef>
          </c:val>
          <c:extLst xmlns:c16r2="http://schemas.microsoft.com/office/drawing/2015/06/chart">
            <c:ext xmlns:c16="http://schemas.microsoft.com/office/drawing/2014/chart" uri="{C3380CC4-5D6E-409C-BE32-E72D297353CC}">
              <c16:uniqueId val="{00000001-B7B5-4CF0-BCB9-15EB2B7FF7A6}"/>
            </c:ext>
          </c:extLst>
        </c:ser>
        <c:ser>
          <c:idx val="2"/>
          <c:order val="2"/>
          <c:tx>
            <c:strRef>
              <c:f>'РАБОЧАЯ Не вскрывать'!$D$155</c:f>
              <c:strCache>
                <c:ptCount val="1"/>
                <c:pt idx="0">
                  <c:v>2022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вскрывать'!$A$156:$A$158</c:f>
              <c:strCache>
                <c:ptCount val="3"/>
                <c:pt idx="0">
                  <c:v>Для детей</c:v>
                </c:pt>
                <c:pt idx="1">
                  <c:v>Для взрослых</c:v>
                </c:pt>
                <c:pt idx="2">
                  <c:v>Смешанные</c:v>
                </c:pt>
              </c:strCache>
              <c:extLst xmlns:c16r2="http://schemas.microsoft.com/office/drawing/2015/06/chart">
                <c:ext xmlns:c15="http://schemas.microsoft.com/office/drawing/2012/chart" uri="{02D57815-91ED-43cb-92C2-25804820EDAC}">
                  <c15:fullRef>
                    <c15:sqref>'РАБОЧАЯ Не вскрывать'!$A$156:$A$159</c15:sqref>
                  </c15:fullRef>
                </c:ext>
              </c:extLst>
            </c:strRef>
          </c:cat>
          <c:val>
            <c:numRef>
              <c:f>'РАБОЧАЯ Не вскрывать'!$D$156:$D$158</c:f>
              <c:numCache>
                <c:formatCode>General</c:formatCode>
                <c:ptCount val="3"/>
                <c:pt idx="0">
                  <c:v>252</c:v>
                </c:pt>
                <c:pt idx="1">
                  <c:v>372</c:v>
                </c:pt>
                <c:pt idx="2">
                  <c:v>749</c:v>
                </c:pt>
              </c:numCache>
              <c:extLst xmlns:c16r2="http://schemas.microsoft.com/office/drawing/2015/06/chart">
                <c:ext xmlns:c15="http://schemas.microsoft.com/office/drawing/2012/chart" uri="{02D57815-91ED-43cb-92C2-25804820EDAC}">
                  <c15:fullRef>
                    <c15:sqref>'РАБОЧАЯ Не вскрывать'!$D$156:$D$159</c15:sqref>
                  </c15:fullRef>
                </c:ext>
              </c:extLst>
            </c:numRef>
          </c:val>
          <c:extLst xmlns:c16r2="http://schemas.microsoft.com/office/drawing/2015/06/chart">
            <c:ext xmlns:c16="http://schemas.microsoft.com/office/drawing/2014/chart" uri="{C3380CC4-5D6E-409C-BE32-E72D297353CC}">
              <c16:uniqueId val="{00000002-B7B5-4CF0-BCB9-15EB2B7FF7A6}"/>
            </c:ext>
          </c:extLst>
        </c:ser>
        <c:dLbls>
          <c:dLblPos val="outEnd"/>
          <c:showLegendKey val="0"/>
          <c:showVal val="1"/>
          <c:showCatName val="0"/>
          <c:showSerName val="0"/>
          <c:showPercent val="0"/>
          <c:showBubbleSize val="0"/>
        </c:dLbls>
        <c:gapWidth val="150"/>
        <c:axId val="119879552"/>
        <c:axId val="119881088"/>
      </c:barChart>
      <c:catAx>
        <c:axId val="119879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9881088"/>
        <c:crosses val="autoZero"/>
        <c:auto val="1"/>
        <c:lblAlgn val="ctr"/>
        <c:lblOffset val="100"/>
        <c:noMultiLvlLbl val="0"/>
      </c:catAx>
      <c:valAx>
        <c:axId val="119881088"/>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98795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общего количества мероприятий для семьи</a:t>
            </a:r>
          </a:p>
        </c:rich>
      </c:tx>
      <c:overlay val="0"/>
      <c:spPr>
        <a:noFill/>
        <a:ln>
          <a:noFill/>
        </a:ln>
        <a:effectLst/>
      </c:spPr>
    </c:title>
    <c:autoTitleDeleted val="0"/>
    <c:plotArea>
      <c:layout/>
      <c:lineChart>
        <c:grouping val="standard"/>
        <c:varyColors val="0"/>
        <c:ser>
          <c:idx val="3"/>
          <c:order val="0"/>
          <c:tx>
            <c:strRef>
              <c:f>'РАБОЧАЯ Не вскрывать'!$A$131</c:f>
              <c:strCache>
                <c:ptCount val="1"/>
                <c:pt idx="0">
                  <c:v>ИТОГО</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вскрывать'!$B$127:$D$127</c:f>
              <c:numCache>
                <c:formatCode>General</c:formatCode>
                <c:ptCount val="3"/>
                <c:pt idx="0">
                  <c:v>2020</c:v>
                </c:pt>
                <c:pt idx="1">
                  <c:v>2021</c:v>
                </c:pt>
                <c:pt idx="2">
                  <c:v>2022</c:v>
                </c:pt>
              </c:numCache>
            </c:numRef>
          </c:cat>
          <c:val>
            <c:numRef>
              <c:f>'РАБОЧАЯ Не вскрывать'!$B$131:$D$131</c:f>
              <c:numCache>
                <c:formatCode>General</c:formatCode>
                <c:ptCount val="3"/>
                <c:pt idx="0">
                  <c:v>116</c:v>
                </c:pt>
                <c:pt idx="1">
                  <c:v>193</c:v>
                </c:pt>
                <c:pt idx="2">
                  <c:v>195</c:v>
                </c:pt>
              </c:numCache>
            </c:numRef>
          </c:val>
          <c:smooth val="0"/>
          <c:extLst xmlns:c16r2="http://schemas.microsoft.com/office/drawing/2015/06/chart">
            <c:ext xmlns:c16="http://schemas.microsoft.com/office/drawing/2014/chart" uri="{C3380CC4-5D6E-409C-BE32-E72D297353CC}">
              <c16:uniqueId val="{00000000-2A6A-4225-9888-15937E3AE69B}"/>
            </c:ext>
          </c:extLst>
        </c:ser>
        <c:dLbls>
          <c:showLegendKey val="0"/>
          <c:showVal val="0"/>
          <c:showCatName val="0"/>
          <c:showSerName val="0"/>
          <c:showPercent val="0"/>
          <c:showBubbleSize val="0"/>
        </c:dLbls>
        <c:marker val="1"/>
        <c:smooth val="0"/>
        <c:axId val="120009088"/>
        <c:axId val="120010624"/>
        <c:extLst xmlns:c16r2="http://schemas.microsoft.com/office/drawing/2015/06/chart">
          <c:ext xmlns:c15="http://schemas.microsoft.com/office/drawing/2012/chart" uri="{02D57815-91ED-43cb-92C2-25804820EDAC}">
            <c15:filteredLineSeries>
              <c15:ser>
                <c:idx val="0"/>
                <c:order val="0"/>
                <c:tx>
                  <c:strRef>
                    <c:extLst>
                      <c:ext uri="{02D57815-91ED-43cb-92C2-25804820EDAC}">
                        <c15:formulaRef>
                          <c15:sqref>'РАБОЧАЯ Не вскрывать'!$A$128</c15:sqref>
                        </c15:formulaRef>
                      </c:ext>
                    </c:extLst>
                    <c:strCache>
                      <c:ptCount val="1"/>
                      <c:pt idx="0">
                        <c:v>Многодетные семьи </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'РАБОЧАЯ Не вскрывать'!$B$127:$D$127</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вскрывать'!$B$128:$D$128</c15:sqref>
                        </c15:formulaRef>
                      </c:ext>
                    </c:extLst>
                    <c:numCache>
                      <c:formatCode>General</c:formatCode>
                      <c:ptCount val="3"/>
                      <c:pt idx="0">
                        <c:v>35</c:v>
                      </c:pt>
                      <c:pt idx="1">
                        <c:v>54</c:v>
                      </c:pt>
                      <c:pt idx="2">
                        <c:v>47</c:v>
                      </c:pt>
                    </c:numCache>
                  </c:numRef>
                </c:val>
                <c:smooth val="0"/>
                <c:extLst>
                  <c:ext xmlns:c16="http://schemas.microsoft.com/office/drawing/2014/chart" uri="{C3380CC4-5D6E-409C-BE32-E72D297353CC}">
                    <c16:uniqueId val="{00000001-2A6A-4225-9888-15937E3AE69B}"/>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'РАБОЧАЯ Не вскрывать'!$A$129</c15:sqref>
                        </c15:formulaRef>
                      </c:ext>
                    </c:extLst>
                    <c:strCache>
                      <c:ptCount val="1"/>
                      <c:pt idx="0">
                        <c:v>Патронатные, приемные семьи, опекаемые</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xmlns:c15="http://schemas.microsoft.com/office/drawing/2012/chart">
                      <c:ext xmlns:c15="http://schemas.microsoft.com/office/drawing/2012/chart" uri="{02D57815-91ED-43cb-92C2-25804820EDAC}">
                        <c15:formulaRef>
                          <c15:sqref>'РАБОЧАЯ Не вскрывать'!$B$127:$D$127</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вскрывать'!$B$129:$D$129</c15:sqref>
                        </c15:formulaRef>
                      </c:ext>
                    </c:extLst>
                    <c:numCache>
                      <c:formatCode>General</c:formatCode>
                      <c:ptCount val="3"/>
                      <c:pt idx="0">
                        <c:v>14</c:v>
                      </c:pt>
                      <c:pt idx="1">
                        <c:v>15</c:v>
                      </c:pt>
                      <c:pt idx="2">
                        <c:v>23</c:v>
                      </c:pt>
                    </c:numCache>
                  </c:numRef>
                </c:val>
                <c:smooth val="0"/>
                <c:extLst xmlns:c15="http://schemas.microsoft.com/office/drawing/2012/chart">
                  <c:ext xmlns:c16="http://schemas.microsoft.com/office/drawing/2014/chart" uri="{C3380CC4-5D6E-409C-BE32-E72D297353CC}">
                    <c16:uniqueId val="{00000002-2A6A-4225-9888-15937E3AE69B}"/>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'РАБОЧАЯ Не вскрывать'!$A$130</c15:sqref>
                        </c15:formulaRef>
                      </c:ext>
                    </c:extLst>
                    <c:strCache>
                      <c:ptCount val="1"/>
                      <c:pt idx="0">
                        <c:v>Семьи, находящиеся в СОП (социально-опасном положении) </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'РАБОЧАЯ Не вскрывать'!$B$127:$D$127</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вскрывать'!$B$130:$D$130</c15:sqref>
                        </c15:formulaRef>
                      </c:ext>
                    </c:extLst>
                    <c:numCache>
                      <c:formatCode>General</c:formatCode>
                      <c:ptCount val="3"/>
                      <c:pt idx="0">
                        <c:v>19</c:v>
                      </c:pt>
                      <c:pt idx="1">
                        <c:v>35</c:v>
                      </c:pt>
                      <c:pt idx="2">
                        <c:v>31</c:v>
                      </c:pt>
                    </c:numCache>
                  </c:numRef>
                </c:val>
                <c:smooth val="0"/>
                <c:extLst xmlns:c15="http://schemas.microsoft.com/office/drawing/2012/chart">
                  <c:ext xmlns:c16="http://schemas.microsoft.com/office/drawing/2014/chart" uri="{C3380CC4-5D6E-409C-BE32-E72D297353CC}">
                    <c16:uniqueId val="{00000003-2A6A-4225-9888-15937E3AE69B}"/>
                  </c:ext>
                </c:extLst>
              </c15:ser>
            </c15:filteredLineSeries>
          </c:ext>
        </c:extLst>
      </c:lineChart>
      <c:catAx>
        <c:axId val="120009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010624"/>
        <c:crosses val="autoZero"/>
        <c:auto val="1"/>
        <c:lblAlgn val="ctr"/>
        <c:lblOffset val="100"/>
        <c:noMultiLvlLbl val="0"/>
      </c:catAx>
      <c:valAx>
        <c:axId val="12001062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20009088"/>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Динамика численности персонала культурно-досуговых учреждений МО</a:t>
            </a:r>
          </a:p>
        </c:rich>
      </c:tx>
      <c:layout>
        <c:manualLayout>
          <c:xMode val="edge"/>
          <c:yMode val="edge"/>
          <c:x val="0.19465218265238493"/>
          <c:y val="2.0029201659747236E-2"/>
        </c:manualLayout>
      </c:layout>
      <c:overlay val="0"/>
      <c:spPr>
        <a:noFill/>
        <a:ln>
          <a:noFill/>
        </a:ln>
        <a:effectLst/>
      </c:spPr>
    </c:title>
    <c:autoTitleDeleted val="0"/>
    <c:plotArea>
      <c:layout/>
      <c:lineChart>
        <c:grouping val="standard"/>
        <c:varyColors val="0"/>
        <c:ser>
          <c:idx val="1"/>
          <c:order val="0"/>
          <c:tx>
            <c:strRef>
              <c:f>'РАБОЧАЯ Не вскрывать'!$A$12</c:f>
              <c:strCache>
                <c:ptCount val="1"/>
                <c:pt idx="0">
                  <c:v>Количество штатных единиц (ед. согласно штатному расписанию)</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'РАБОЧАЯ Не вскрывать'!$B$11:$D$11</c:f>
              <c:numCache>
                <c:formatCode>General</c:formatCode>
                <c:ptCount val="3"/>
                <c:pt idx="0">
                  <c:v>2020</c:v>
                </c:pt>
                <c:pt idx="1">
                  <c:v>2021</c:v>
                </c:pt>
                <c:pt idx="2">
                  <c:v>2022</c:v>
                </c:pt>
              </c:numCache>
            </c:numRef>
          </c:cat>
          <c:val>
            <c:numRef>
              <c:f>'РАБОЧАЯ Не вскрывать'!$B$12:$D$12</c:f>
              <c:numCache>
                <c:formatCode>0.00</c:formatCode>
                <c:ptCount val="3"/>
                <c:pt idx="0">
                  <c:v>45</c:v>
                </c:pt>
                <c:pt idx="1">
                  <c:v>45.25</c:v>
                </c:pt>
                <c:pt idx="2">
                  <c:v>43.5</c:v>
                </c:pt>
              </c:numCache>
            </c:numRef>
          </c:val>
          <c:smooth val="0"/>
          <c:extLst xmlns:c16r2="http://schemas.microsoft.com/office/drawing/2015/06/chart">
            <c:ext xmlns:c16="http://schemas.microsoft.com/office/drawing/2014/chart" uri="{C3380CC4-5D6E-409C-BE32-E72D297353CC}">
              <c16:uniqueId val="{00000000-9E7A-4514-B20F-591B136B64BD}"/>
            </c:ext>
          </c:extLst>
        </c:ser>
        <c:ser>
          <c:idx val="2"/>
          <c:order val="1"/>
          <c:tx>
            <c:strRef>
              <c:f>'РАБОЧАЯ Не вскрывать'!$A$13</c:f>
              <c:strCache>
                <c:ptCount val="1"/>
                <c:pt idx="0">
                  <c:v>Количество укомплектованных штатных единиц (ед.)</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'РАБОЧАЯ Не вскрывать'!$B$11:$D$11</c:f>
              <c:numCache>
                <c:formatCode>General</c:formatCode>
                <c:ptCount val="3"/>
                <c:pt idx="0">
                  <c:v>2020</c:v>
                </c:pt>
                <c:pt idx="1">
                  <c:v>2021</c:v>
                </c:pt>
                <c:pt idx="2">
                  <c:v>2022</c:v>
                </c:pt>
              </c:numCache>
            </c:numRef>
          </c:cat>
          <c:val>
            <c:numRef>
              <c:f>'РАБОЧАЯ Не вскрывать'!$B$13:$D$13</c:f>
              <c:numCache>
                <c:formatCode>0.00</c:formatCode>
                <c:ptCount val="3"/>
                <c:pt idx="0">
                  <c:v>45</c:v>
                </c:pt>
                <c:pt idx="1">
                  <c:v>43.75</c:v>
                </c:pt>
                <c:pt idx="2">
                  <c:v>40</c:v>
                </c:pt>
              </c:numCache>
            </c:numRef>
          </c:val>
          <c:smooth val="0"/>
          <c:extLst xmlns:c16r2="http://schemas.microsoft.com/office/drawing/2015/06/chart">
            <c:ext xmlns:c16="http://schemas.microsoft.com/office/drawing/2014/chart" uri="{C3380CC4-5D6E-409C-BE32-E72D297353CC}">
              <c16:uniqueId val="{00000001-9E7A-4514-B20F-591B136B64BD}"/>
            </c:ext>
          </c:extLst>
        </c:ser>
        <c:ser>
          <c:idx val="3"/>
          <c:order val="2"/>
          <c:tx>
            <c:strRef>
              <c:f>'РАБОЧАЯ Не вскрывать'!$A$14</c:f>
              <c:strCache>
                <c:ptCount val="1"/>
                <c:pt idx="0">
                  <c:v>Численность работников, всего чел.</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'РАБОЧАЯ Не вскрывать'!$B$11:$D$11</c:f>
              <c:numCache>
                <c:formatCode>General</c:formatCode>
                <c:ptCount val="3"/>
                <c:pt idx="0">
                  <c:v>2020</c:v>
                </c:pt>
                <c:pt idx="1">
                  <c:v>2021</c:v>
                </c:pt>
                <c:pt idx="2">
                  <c:v>2022</c:v>
                </c:pt>
              </c:numCache>
            </c:numRef>
          </c:cat>
          <c:val>
            <c:numRef>
              <c:f>'РАБОЧАЯ Не вскрывать'!$B$14:$D$14</c:f>
              <c:numCache>
                <c:formatCode>0</c:formatCode>
                <c:ptCount val="3"/>
                <c:pt idx="0">
                  <c:v>49</c:v>
                </c:pt>
                <c:pt idx="1">
                  <c:v>48</c:v>
                </c:pt>
                <c:pt idx="2">
                  <c:v>48</c:v>
                </c:pt>
              </c:numCache>
            </c:numRef>
          </c:val>
          <c:smooth val="0"/>
          <c:extLst xmlns:c16r2="http://schemas.microsoft.com/office/drawing/2015/06/chart">
            <c:ext xmlns:c16="http://schemas.microsoft.com/office/drawing/2014/chart" uri="{C3380CC4-5D6E-409C-BE32-E72D297353CC}">
              <c16:uniqueId val="{00000002-9E7A-4514-B20F-591B136B64BD}"/>
            </c:ext>
          </c:extLst>
        </c:ser>
        <c:ser>
          <c:idx val="4"/>
          <c:order val="3"/>
          <c:tx>
            <c:strRef>
              <c:f>'РАБОЧАЯ Не вскрывать'!$A$15</c:f>
              <c:strCache>
                <c:ptCount val="1"/>
                <c:pt idx="0">
                  <c:v>Численность работников организации (основной персонал), чел.</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'РАБОЧАЯ Не вскрывать'!$B$11:$D$11</c:f>
              <c:numCache>
                <c:formatCode>General</c:formatCode>
                <c:ptCount val="3"/>
                <c:pt idx="0">
                  <c:v>2020</c:v>
                </c:pt>
                <c:pt idx="1">
                  <c:v>2021</c:v>
                </c:pt>
                <c:pt idx="2">
                  <c:v>2022</c:v>
                </c:pt>
              </c:numCache>
            </c:numRef>
          </c:cat>
          <c:val>
            <c:numRef>
              <c:f>'РАБОЧАЯ Не вскрывать'!$B$15:$D$15</c:f>
              <c:numCache>
                <c:formatCode>0</c:formatCode>
                <c:ptCount val="3"/>
                <c:pt idx="0">
                  <c:v>35</c:v>
                </c:pt>
                <c:pt idx="1">
                  <c:v>32</c:v>
                </c:pt>
                <c:pt idx="2">
                  <c:v>33</c:v>
                </c:pt>
              </c:numCache>
            </c:numRef>
          </c:val>
          <c:smooth val="0"/>
          <c:extLst xmlns:c16r2="http://schemas.microsoft.com/office/drawing/2015/06/chart">
            <c:ext xmlns:c16="http://schemas.microsoft.com/office/drawing/2014/chart" uri="{C3380CC4-5D6E-409C-BE32-E72D297353CC}">
              <c16:uniqueId val="{00000003-9E7A-4514-B20F-591B136B64BD}"/>
            </c:ext>
          </c:extLst>
        </c:ser>
        <c:dLbls>
          <c:showLegendKey val="0"/>
          <c:showVal val="0"/>
          <c:showCatName val="0"/>
          <c:showSerName val="0"/>
          <c:showPercent val="0"/>
          <c:showBubbleSize val="0"/>
        </c:dLbls>
        <c:marker val="1"/>
        <c:smooth val="0"/>
        <c:axId val="116683520"/>
        <c:axId val="116685440"/>
        <c:extLst xmlns:c16r2="http://schemas.microsoft.com/office/drawing/2015/06/chart">
          <c:ext xmlns:c15="http://schemas.microsoft.com/office/drawing/2012/chart" uri="{02D57815-91ED-43cb-92C2-25804820EDAC}">
            <c15:filteredLineSeries>
              <c15:ser>
                <c:idx val="0"/>
                <c:order val="0"/>
                <c:tx>
                  <c:strRef>
                    <c:extLst>
                      <c:ext uri="{02D57815-91ED-43cb-92C2-25804820EDAC}">
                        <c15:formulaRef>
                          <c15:sqref>'РАБОЧАЯ Не вскрывать'!$A$11</c15:sqref>
                        </c15:formulaRef>
                      </c:ext>
                    </c:extLst>
                    <c:strCache>
                      <c:ptCount val="1"/>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'РАБОЧАЯ Не вскрывать'!$B$11:$D$11</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вскрывать'!$B$11:$D$11</c15:sqref>
                        </c15:formulaRef>
                      </c:ext>
                    </c:extLst>
                    <c:numCache>
                      <c:formatCode>General</c:formatCode>
                      <c:ptCount val="3"/>
                      <c:pt idx="0">
                        <c:v>2020</c:v>
                      </c:pt>
                      <c:pt idx="1">
                        <c:v>2021</c:v>
                      </c:pt>
                      <c:pt idx="2">
                        <c:v>2022</c:v>
                      </c:pt>
                    </c:numCache>
                  </c:numRef>
                </c:val>
                <c:smooth val="0"/>
                <c:extLst>
                  <c:ext xmlns:c16="http://schemas.microsoft.com/office/drawing/2014/chart" uri="{C3380CC4-5D6E-409C-BE32-E72D297353CC}">
                    <c16:uniqueId val="{00000004-9E7A-4514-B20F-591B136B64BD}"/>
                  </c:ext>
                </c:extLst>
              </c15:ser>
            </c15:filteredLineSeries>
          </c:ext>
        </c:extLst>
      </c:lineChart>
      <c:catAx>
        <c:axId val="116683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6685440"/>
        <c:crosses val="autoZero"/>
        <c:auto val="1"/>
        <c:lblAlgn val="ctr"/>
        <c:lblOffset val="100"/>
        <c:noMultiLvlLbl val="0"/>
      </c:catAx>
      <c:valAx>
        <c:axId val="1166854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66835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4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Table>
      <c:spPr>
        <a:noFill/>
        <a:ln>
          <a:noFill/>
        </a:ln>
        <a:effectLst/>
      </c:spPr>
    </c:plotArea>
    <c:plotVisOnly val="1"/>
    <c:dispBlanksAs val="gap"/>
    <c:showDLblsOverMax val="0"/>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общего количества зрителей </a:t>
            </a:r>
          </a:p>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мероприятий для семьи</a:t>
            </a:r>
          </a:p>
        </c:rich>
      </c:tx>
      <c:overlay val="0"/>
      <c:spPr>
        <a:noFill/>
        <a:ln>
          <a:noFill/>
        </a:ln>
        <a:effectLst/>
      </c:spPr>
    </c:title>
    <c:autoTitleDeleted val="0"/>
    <c:plotArea>
      <c:layout/>
      <c:lineChart>
        <c:grouping val="standard"/>
        <c:varyColors val="0"/>
        <c:ser>
          <c:idx val="3"/>
          <c:order val="0"/>
          <c:tx>
            <c:strRef>
              <c:f>'РАБОЧАЯ Не вскрывать'!$A$138</c:f>
              <c:strCache>
                <c:ptCount val="1"/>
                <c:pt idx="0">
                  <c:v>ИТОГО</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вскрывать'!$B$134:$D$134</c:f>
              <c:numCache>
                <c:formatCode>General</c:formatCode>
                <c:ptCount val="3"/>
                <c:pt idx="0">
                  <c:v>2020</c:v>
                </c:pt>
                <c:pt idx="1">
                  <c:v>2021</c:v>
                </c:pt>
                <c:pt idx="2">
                  <c:v>2022</c:v>
                </c:pt>
              </c:numCache>
            </c:numRef>
          </c:cat>
          <c:val>
            <c:numRef>
              <c:f>'РАБОЧАЯ Не вскрывать'!$B$138:$D$138</c:f>
              <c:numCache>
                <c:formatCode>General</c:formatCode>
                <c:ptCount val="3"/>
                <c:pt idx="0">
                  <c:v>3239</c:v>
                </c:pt>
                <c:pt idx="1">
                  <c:v>4778</c:v>
                </c:pt>
                <c:pt idx="2">
                  <c:v>6737</c:v>
                </c:pt>
              </c:numCache>
            </c:numRef>
          </c:val>
          <c:smooth val="0"/>
          <c:extLst xmlns:c16r2="http://schemas.microsoft.com/office/drawing/2015/06/chart">
            <c:ext xmlns:c16="http://schemas.microsoft.com/office/drawing/2014/chart" uri="{C3380CC4-5D6E-409C-BE32-E72D297353CC}">
              <c16:uniqueId val="{00000004-905B-4443-8223-CF59C5C4DFC6}"/>
            </c:ext>
          </c:extLst>
        </c:ser>
        <c:dLbls>
          <c:showLegendKey val="0"/>
          <c:showVal val="0"/>
          <c:showCatName val="0"/>
          <c:showSerName val="0"/>
          <c:showPercent val="0"/>
          <c:showBubbleSize val="0"/>
        </c:dLbls>
        <c:marker val="1"/>
        <c:smooth val="0"/>
        <c:axId val="120035584"/>
        <c:axId val="120139776"/>
        <c:extLst xmlns:c16r2="http://schemas.microsoft.com/office/drawing/2015/06/chart">
          <c:ext xmlns:c15="http://schemas.microsoft.com/office/drawing/2012/chart" uri="{02D57815-91ED-43cb-92C2-25804820EDAC}">
            <c15:filteredLineSeries>
              <c15:ser>
                <c:idx val="0"/>
                <c:order val="0"/>
                <c:tx>
                  <c:strRef>
                    <c:extLst>
                      <c:ext uri="{02D57815-91ED-43cb-92C2-25804820EDAC}">
                        <c15:formulaRef>
                          <c15:sqref>'РАБОЧАЯ Не вскрывать'!$A$135</c15:sqref>
                        </c15:formulaRef>
                      </c:ext>
                    </c:extLst>
                    <c:strCache>
                      <c:ptCount val="1"/>
                      <c:pt idx="0">
                        <c:v>Многодетные семьи </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'РАБОЧАЯ Не вскрывать'!$B$134:$D$134</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вскрывать'!$B$135:$D$135</c15:sqref>
                        </c15:formulaRef>
                      </c:ext>
                    </c:extLst>
                    <c:numCache>
                      <c:formatCode>General</c:formatCode>
                      <c:ptCount val="3"/>
                      <c:pt idx="0">
                        <c:v>800</c:v>
                      </c:pt>
                      <c:pt idx="1">
                        <c:v>1236</c:v>
                      </c:pt>
                      <c:pt idx="2">
                        <c:v>3508</c:v>
                      </c:pt>
                    </c:numCache>
                  </c:numRef>
                </c:val>
                <c:smooth val="0"/>
                <c:extLst>
                  <c:ext xmlns:c16="http://schemas.microsoft.com/office/drawing/2014/chart" uri="{C3380CC4-5D6E-409C-BE32-E72D297353CC}">
                    <c16:uniqueId val="{00000001-905B-4443-8223-CF59C5C4DFC6}"/>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'РАБОЧАЯ Не вскрывать'!$A$136</c15:sqref>
                        </c15:formulaRef>
                      </c:ext>
                    </c:extLst>
                    <c:strCache>
                      <c:ptCount val="1"/>
                      <c:pt idx="0">
                        <c:v>Патронатные, приемные семьи, опекаемые</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xmlns:c15="http://schemas.microsoft.com/office/drawing/2012/chart">
                      <c:ext xmlns:c15="http://schemas.microsoft.com/office/drawing/2012/chart" uri="{02D57815-91ED-43cb-92C2-25804820EDAC}">
                        <c15:formulaRef>
                          <c15:sqref>'РАБОЧАЯ Не вскрывать'!$B$134:$D$134</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вскрывать'!$B$136:$D$136</c15:sqref>
                        </c15:formulaRef>
                      </c:ext>
                    </c:extLst>
                    <c:numCache>
                      <c:formatCode>General</c:formatCode>
                      <c:ptCount val="3"/>
                      <c:pt idx="0">
                        <c:v>240</c:v>
                      </c:pt>
                      <c:pt idx="1">
                        <c:v>265</c:v>
                      </c:pt>
                      <c:pt idx="2">
                        <c:v>509</c:v>
                      </c:pt>
                    </c:numCache>
                  </c:numRef>
                </c:val>
                <c:smooth val="0"/>
                <c:extLst xmlns:c15="http://schemas.microsoft.com/office/drawing/2012/chart">
                  <c:ext xmlns:c16="http://schemas.microsoft.com/office/drawing/2014/chart" uri="{C3380CC4-5D6E-409C-BE32-E72D297353CC}">
                    <c16:uniqueId val="{00000002-905B-4443-8223-CF59C5C4DFC6}"/>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'РАБОЧАЯ Не вскрывать'!$A$137</c15:sqref>
                        </c15:formulaRef>
                      </c:ext>
                    </c:extLst>
                    <c:strCache>
                      <c:ptCount val="1"/>
                      <c:pt idx="0">
                        <c:v>Семьи, находящиеся в СОП (социально-опасном положении) </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'РАБОЧАЯ Не вскрывать'!$B$134:$D$134</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вскрывать'!$B$137:$D$137</c15:sqref>
                        </c15:formulaRef>
                      </c:ext>
                    </c:extLst>
                    <c:numCache>
                      <c:formatCode>General</c:formatCode>
                      <c:ptCount val="3"/>
                      <c:pt idx="0">
                        <c:v>98</c:v>
                      </c:pt>
                      <c:pt idx="1">
                        <c:v>591</c:v>
                      </c:pt>
                      <c:pt idx="2">
                        <c:v>269</c:v>
                      </c:pt>
                    </c:numCache>
                  </c:numRef>
                </c:val>
                <c:smooth val="0"/>
                <c:extLst xmlns:c15="http://schemas.microsoft.com/office/drawing/2012/chart">
                  <c:ext xmlns:c16="http://schemas.microsoft.com/office/drawing/2014/chart" uri="{C3380CC4-5D6E-409C-BE32-E72D297353CC}">
                    <c16:uniqueId val="{00000003-905B-4443-8223-CF59C5C4DFC6}"/>
                  </c:ext>
                </c:extLst>
              </c15:ser>
            </c15:filteredLineSeries>
          </c:ext>
        </c:extLst>
      </c:lineChart>
      <c:catAx>
        <c:axId val="120035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139776"/>
        <c:crosses val="autoZero"/>
        <c:auto val="1"/>
        <c:lblAlgn val="ctr"/>
        <c:lblOffset val="100"/>
        <c:noMultiLvlLbl val="0"/>
      </c:catAx>
      <c:valAx>
        <c:axId val="120139776"/>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20035584"/>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общего количества участников </a:t>
            </a:r>
          </a:p>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мероприятий для семьи</a:t>
            </a:r>
          </a:p>
        </c:rich>
      </c:tx>
      <c:overlay val="0"/>
      <c:spPr>
        <a:noFill/>
        <a:ln>
          <a:noFill/>
        </a:ln>
        <a:effectLst/>
      </c:spPr>
    </c:title>
    <c:autoTitleDeleted val="0"/>
    <c:plotArea>
      <c:layout/>
      <c:lineChart>
        <c:grouping val="standard"/>
        <c:varyColors val="0"/>
        <c:ser>
          <c:idx val="3"/>
          <c:order val="0"/>
          <c:tx>
            <c:strRef>
              <c:f>'РАБОЧАЯ Не вскрывать'!$A$145</c:f>
              <c:strCache>
                <c:ptCount val="1"/>
                <c:pt idx="0">
                  <c:v>ИТОГО</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вскрывать'!$B$141:$D$141</c:f>
              <c:numCache>
                <c:formatCode>General</c:formatCode>
                <c:ptCount val="3"/>
                <c:pt idx="0">
                  <c:v>2020</c:v>
                </c:pt>
                <c:pt idx="1">
                  <c:v>2021</c:v>
                </c:pt>
                <c:pt idx="2">
                  <c:v>2022</c:v>
                </c:pt>
              </c:numCache>
            </c:numRef>
          </c:cat>
          <c:val>
            <c:numRef>
              <c:f>'РАБОЧАЯ Не вскрывать'!$B$145:$D$145</c:f>
              <c:numCache>
                <c:formatCode>General</c:formatCode>
                <c:ptCount val="3"/>
                <c:pt idx="0">
                  <c:v>550</c:v>
                </c:pt>
                <c:pt idx="1">
                  <c:v>2703</c:v>
                </c:pt>
                <c:pt idx="2">
                  <c:v>8184</c:v>
                </c:pt>
              </c:numCache>
            </c:numRef>
          </c:val>
          <c:smooth val="0"/>
          <c:extLst xmlns:c16r2="http://schemas.microsoft.com/office/drawing/2015/06/chart">
            <c:ext xmlns:c16="http://schemas.microsoft.com/office/drawing/2014/chart" uri="{C3380CC4-5D6E-409C-BE32-E72D297353CC}">
              <c16:uniqueId val="{00000000-11F7-409D-AAA0-75C598878045}"/>
            </c:ext>
          </c:extLst>
        </c:ser>
        <c:dLbls>
          <c:showLegendKey val="0"/>
          <c:showVal val="0"/>
          <c:showCatName val="0"/>
          <c:showSerName val="0"/>
          <c:showPercent val="0"/>
          <c:showBubbleSize val="0"/>
        </c:dLbls>
        <c:marker val="1"/>
        <c:smooth val="0"/>
        <c:axId val="120168832"/>
        <c:axId val="120170368"/>
        <c:extLst xmlns:c16r2="http://schemas.microsoft.com/office/drawing/2015/06/chart">
          <c:ext xmlns:c15="http://schemas.microsoft.com/office/drawing/2012/chart" uri="{02D57815-91ED-43cb-92C2-25804820EDAC}">
            <c15:filteredLineSeries>
              <c15:ser>
                <c:idx val="0"/>
                <c:order val="0"/>
                <c:tx>
                  <c:strRef>
                    <c:extLst>
                      <c:ext uri="{02D57815-91ED-43cb-92C2-25804820EDAC}">
                        <c15:formulaRef>
                          <c15:sqref>'РАБОЧАЯ Не вскрывать'!$A$142</c15:sqref>
                        </c15:formulaRef>
                      </c:ext>
                    </c:extLst>
                    <c:strCache>
                      <c:ptCount val="1"/>
                      <c:pt idx="0">
                        <c:v>Многодетные семьи </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'РАБОЧАЯ Не вскрывать'!$B$141:$D$141</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вскрывать'!$B$142:$D$142</c15:sqref>
                        </c15:formulaRef>
                      </c:ext>
                    </c:extLst>
                    <c:numCache>
                      <c:formatCode>General</c:formatCode>
                      <c:ptCount val="3"/>
                      <c:pt idx="0">
                        <c:v>135</c:v>
                      </c:pt>
                      <c:pt idx="1">
                        <c:v>582</c:v>
                      </c:pt>
                      <c:pt idx="2">
                        <c:v>2114</c:v>
                      </c:pt>
                    </c:numCache>
                  </c:numRef>
                </c:val>
                <c:smooth val="0"/>
                <c:extLst>
                  <c:ext xmlns:c16="http://schemas.microsoft.com/office/drawing/2014/chart" uri="{C3380CC4-5D6E-409C-BE32-E72D297353CC}">
                    <c16:uniqueId val="{00000001-11F7-409D-AAA0-75C598878045}"/>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'РАБОЧАЯ Не вскрывать'!$A$143</c15:sqref>
                        </c15:formulaRef>
                      </c:ext>
                    </c:extLst>
                    <c:strCache>
                      <c:ptCount val="1"/>
                      <c:pt idx="0">
                        <c:v>Патронатные, приемные семьи, опекаемые</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xmlns:c15="http://schemas.microsoft.com/office/drawing/2012/chart">
                      <c:ext xmlns:c15="http://schemas.microsoft.com/office/drawing/2012/chart" uri="{02D57815-91ED-43cb-92C2-25804820EDAC}">
                        <c15:formulaRef>
                          <c15:sqref>'РАБОЧАЯ Не вскрывать'!$B$141:$D$141</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вскрывать'!$B$143:$D$143</c15:sqref>
                        </c15:formulaRef>
                      </c:ext>
                    </c:extLst>
                    <c:numCache>
                      <c:formatCode>General</c:formatCode>
                      <c:ptCount val="3"/>
                      <c:pt idx="0">
                        <c:v>107</c:v>
                      </c:pt>
                      <c:pt idx="1">
                        <c:v>90</c:v>
                      </c:pt>
                      <c:pt idx="2">
                        <c:v>204</c:v>
                      </c:pt>
                    </c:numCache>
                  </c:numRef>
                </c:val>
                <c:smooth val="0"/>
                <c:extLst xmlns:c15="http://schemas.microsoft.com/office/drawing/2012/chart">
                  <c:ext xmlns:c16="http://schemas.microsoft.com/office/drawing/2014/chart" uri="{C3380CC4-5D6E-409C-BE32-E72D297353CC}">
                    <c16:uniqueId val="{00000002-11F7-409D-AAA0-75C598878045}"/>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'РАБОЧАЯ Не вскрывать'!$A$144</c15:sqref>
                        </c15:formulaRef>
                      </c:ext>
                    </c:extLst>
                    <c:strCache>
                      <c:ptCount val="1"/>
                      <c:pt idx="0">
                        <c:v>Семьи, находящиеся в СОП (социально-опасном положении) </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'РАБОЧАЯ Не вскрывать'!$B$141:$D$141</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вскрывать'!$B$144:$D$144</c15:sqref>
                        </c15:formulaRef>
                      </c:ext>
                    </c:extLst>
                    <c:numCache>
                      <c:formatCode>General</c:formatCode>
                      <c:ptCount val="3"/>
                      <c:pt idx="0">
                        <c:v>39</c:v>
                      </c:pt>
                      <c:pt idx="1">
                        <c:v>75</c:v>
                      </c:pt>
                      <c:pt idx="2">
                        <c:v>128</c:v>
                      </c:pt>
                    </c:numCache>
                  </c:numRef>
                </c:val>
                <c:smooth val="0"/>
                <c:extLst xmlns:c15="http://schemas.microsoft.com/office/drawing/2012/chart">
                  <c:ext xmlns:c16="http://schemas.microsoft.com/office/drawing/2014/chart" uri="{C3380CC4-5D6E-409C-BE32-E72D297353CC}">
                    <c16:uniqueId val="{00000003-11F7-409D-AAA0-75C598878045}"/>
                  </c:ext>
                </c:extLst>
              </c15:ser>
            </c15:filteredLineSeries>
          </c:ext>
        </c:extLst>
      </c:lineChart>
      <c:catAx>
        <c:axId val="12016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170368"/>
        <c:crosses val="autoZero"/>
        <c:auto val="1"/>
        <c:lblAlgn val="ctr"/>
        <c:lblOffset val="100"/>
        <c:noMultiLvlLbl val="0"/>
      </c:catAx>
      <c:valAx>
        <c:axId val="120170368"/>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20168832"/>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общего количества мероприятий с детьми-инвалидами, лицами с ОВЗ, организованные КДУ</a:t>
            </a:r>
          </a:p>
        </c:rich>
      </c:tx>
      <c:overlay val="0"/>
      <c:spPr>
        <a:noFill/>
        <a:ln>
          <a:noFill/>
        </a:ln>
        <a:effectLst/>
      </c:spPr>
    </c:title>
    <c:autoTitleDeleted val="0"/>
    <c:plotArea>
      <c:layout/>
      <c:lineChart>
        <c:grouping val="standard"/>
        <c:varyColors val="0"/>
        <c:ser>
          <c:idx val="3"/>
          <c:order val="0"/>
          <c:tx>
            <c:strRef>
              <c:f>'РАБОЧАЯ Не вскрывать'!$A$152</c:f>
              <c:strCache>
                <c:ptCount val="1"/>
                <c:pt idx="0">
                  <c:v>ИТОГО</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вскрывать'!$B$148:$D$148</c:f>
              <c:numCache>
                <c:formatCode>General</c:formatCode>
                <c:ptCount val="3"/>
                <c:pt idx="0">
                  <c:v>2020</c:v>
                </c:pt>
                <c:pt idx="1">
                  <c:v>2021</c:v>
                </c:pt>
                <c:pt idx="2">
                  <c:v>2022</c:v>
                </c:pt>
              </c:numCache>
            </c:numRef>
          </c:cat>
          <c:val>
            <c:numRef>
              <c:f>'РАБОЧАЯ Не вскрывать'!$B$152:$D$152</c:f>
              <c:numCache>
                <c:formatCode>General</c:formatCode>
                <c:ptCount val="3"/>
                <c:pt idx="0">
                  <c:v>73</c:v>
                </c:pt>
                <c:pt idx="1">
                  <c:v>71</c:v>
                </c:pt>
                <c:pt idx="2">
                  <c:v>118</c:v>
                </c:pt>
              </c:numCache>
            </c:numRef>
          </c:val>
          <c:smooth val="0"/>
          <c:extLst xmlns:c16r2="http://schemas.microsoft.com/office/drawing/2015/06/chart">
            <c:ext xmlns:c16="http://schemas.microsoft.com/office/drawing/2014/chart" uri="{C3380CC4-5D6E-409C-BE32-E72D297353CC}">
              <c16:uniqueId val="{00000000-0D02-471A-924A-6C3D646A4969}"/>
            </c:ext>
          </c:extLst>
        </c:ser>
        <c:dLbls>
          <c:showLegendKey val="0"/>
          <c:showVal val="0"/>
          <c:showCatName val="0"/>
          <c:showSerName val="0"/>
          <c:showPercent val="0"/>
          <c:showBubbleSize val="0"/>
        </c:dLbls>
        <c:marker val="1"/>
        <c:smooth val="0"/>
        <c:axId val="120203520"/>
        <c:axId val="120213504"/>
        <c:extLst xmlns:c16r2="http://schemas.microsoft.com/office/drawing/2015/06/chart">
          <c:ext xmlns:c15="http://schemas.microsoft.com/office/drawing/2012/chart" uri="{02D57815-91ED-43cb-92C2-25804820EDAC}">
            <c15:filteredLineSeries>
              <c15:ser>
                <c:idx val="0"/>
                <c:order val="0"/>
                <c:tx>
                  <c:strRef>
                    <c:extLst>
                      <c:ext uri="{02D57815-91ED-43cb-92C2-25804820EDAC}">
                        <c15:formulaRef>
                          <c15:sqref>'РАБОЧАЯ Не вскрывать'!$A$149</c15:sqref>
                        </c15:formulaRef>
                      </c:ext>
                    </c:extLst>
                    <c:strCache>
                      <c:ptCount val="1"/>
                      <c:pt idx="0">
                        <c:v>Для детей</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'РАБОЧАЯ Не вскрывать'!$B$148:$D$148</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вскрывать'!$B$149:$D$149</c15:sqref>
                        </c15:formulaRef>
                      </c:ext>
                    </c:extLst>
                    <c:numCache>
                      <c:formatCode>General</c:formatCode>
                      <c:ptCount val="3"/>
                      <c:pt idx="0">
                        <c:v>9</c:v>
                      </c:pt>
                      <c:pt idx="1">
                        <c:v>13</c:v>
                      </c:pt>
                      <c:pt idx="2">
                        <c:v>29</c:v>
                      </c:pt>
                    </c:numCache>
                  </c:numRef>
                </c:val>
                <c:smooth val="0"/>
                <c:extLst>
                  <c:ext xmlns:c16="http://schemas.microsoft.com/office/drawing/2014/chart" uri="{C3380CC4-5D6E-409C-BE32-E72D297353CC}">
                    <c16:uniqueId val="{00000001-0D02-471A-924A-6C3D646A4969}"/>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'РАБОЧАЯ Не вскрывать'!$A$150</c15:sqref>
                        </c15:formulaRef>
                      </c:ext>
                    </c:extLst>
                    <c:strCache>
                      <c:ptCount val="1"/>
                      <c:pt idx="0">
                        <c:v>Для взрослых</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xmlns:c15="http://schemas.microsoft.com/office/drawing/2012/chart">
                      <c:ext xmlns:c15="http://schemas.microsoft.com/office/drawing/2012/chart" uri="{02D57815-91ED-43cb-92C2-25804820EDAC}">
                        <c15:formulaRef>
                          <c15:sqref>'РАБОЧАЯ Не вскрывать'!$B$148:$D$148</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вскрывать'!$B$150:$D$150</c15:sqref>
                        </c15:formulaRef>
                      </c:ext>
                    </c:extLst>
                    <c:numCache>
                      <c:formatCode>General</c:formatCode>
                      <c:ptCount val="3"/>
                      <c:pt idx="0">
                        <c:v>36</c:v>
                      </c:pt>
                      <c:pt idx="1">
                        <c:v>29</c:v>
                      </c:pt>
                      <c:pt idx="2">
                        <c:v>32</c:v>
                      </c:pt>
                    </c:numCache>
                  </c:numRef>
                </c:val>
                <c:smooth val="0"/>
                <c:extLst xmlns:c15="http://schemas.microsoft.com/office/drawing/2012/chart">
                  <c:ext xmlns:c16="http://schemas.microsoft.com/office/drawing/2014/chart" uri="{C3380CC4-5D6E-409C-BE32-E72D297353CC}">
                    <c16:uniqueId val="{00000002-0D02-471A-924A-6C3D646A4969}"/>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'РАБОЧАЯ Не вскрывать'!$A$151</c15:sqref>
                        </c15:formulaRef>
                      </c:ext>
                    </c:extLst>
                    <c:strCache>
                      <c:ptCount val="1"/>
                      <c:pt idx="0">
                        <c:v>Смешанные</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'РАБОЧАЯ Не вскрывать'!$B$148:$D$148</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вскрывать'!$B$151:$D$151</c15:sqref>
                        </c15:formulaRef>
                      </c:ext>
                    </c:extLst>
                    <c:numCache>
                      <c:formatCode>General</c:formatCode>
                      <c:ptCount val="3"/>
                      <c:pt idx="0">
                        <c:v>28</c:v>
                      </c:pt>
                      <c:pt idx="1">
                        <c:v>29</c:v>
                      </c:pt>
                      <c:pt idx="2">
                        <c:v>57</c:v>
                      </c:pt>
                    </c:numCache>
                  </c:numRef>
                </c:val>
                <c:smooth val="0"/>
                <c:extLst xmlns:c15="http://schemas.microsoft.com/office/drawing/2012/chart">
                  <c:ext xmlns:c16="http://schemas.microsoft.com/office/drawing/2014/chart" uri="{C3380CC4-5D6E-409C-BE32-E72D297353CC}">
                    <c16:uniqueId val="{00000003-0D02-471A-924A-6C3D646A4969}"/>
                  </c:ext>
                </c:extLst>
              </c15:ser>
            </c15:filteredLineSeries>
          </c:ext>
        </c:extLst>
      </c:lineChart>
      <c:catAx>
        <c:axId val="120203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213504"/>
        <c:crosses val="autoZero"/>
        <c:auto val="1"/>
        <c:lblAlgn val="ctr"/>
        <c:lblOffset val="100"/>
        <c:noMultiLvlLbl val="0"/>
      </c:catAx>
      <c:valAx>
        <c:axId val="12021350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20203520"/>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общего количества посетителей мероприятий с детьми-инвалидами, лицами с ОВЗ, организованные КДУ</a:t>
            </a:r>
          </a:p>
        </c:rich>
      </c:tx>
      <c:overlay val="0"/>
      <c:spPr>
        <a:noFill/>
        <a:ln>
          <a:noFill/>
        </a:ln>
        <a:effectLst/>
      </c:spPr>
    </c:title>
    <c:autoTitleDeleted val="0"/>
    <c:plotArea>
      <c:layout/>
      <c:lineChart>
        <c:grouping val="standard"/>
        <c:varyColors val="0"/>
        <c:ser>
          <c:idx val="3"/>
          <c:order val="0"/>
          <c:tx>
            <c:strRef>
              <c:f>'РАБОЧАЯ Не вскрывать'!$A$159</c:f>
              <c:strCache>
                <c:ptCount val="1"/>
                <c:pt idx="0">
                  <c:v>ИТОГО</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вскрывать'!$B$155:$D$155</c:f>
              <c:numCache>
                <c:formatCode>General</c:formatCode>
                <c:ptCount val="3"/>
                <c:pt idx="0">
                  <c:v>2020</c:v>
                </c:pt>
                <c:pt idx="1">
                  <c:v>2021</c:v>
                </c:pt>
                <c:pt idx="2">
                  <c:v>2022</c:v>
                </c:pt>
              </c:numCache>
            </c:numRef>
          </c:cat>
          <c:val>
            <c:numRef>
              <c:f>'РАБОЧАЯ Не вскрывать'!$B$159:$D$159</c:f>
              <c:numCache>
                <c:formatCode>General</c:formatCode>
                <c:ptCount val="3"/>
                <c:pt idx="0">
                  <c:v>588</c:v>
                </c:pt>
                <c:pt idx="1">
                  <c:v>843</c:v>
                </c:pt>
                <c:pt idx="2">
                  <c:v>1373</c:v>
                </c:pt>
              </c:numCache>
            </c:numRef>
          </c:val>
          <c:smooth val="0"/>
          <c:extLst xmlns:c16r2="http://schemas.microsoft.com/office/drawing/2015/06/chart">
            <c:ext xmlns:c16="http://schemas.microsoft.com/office/drawing/2014/chart" uri="{C3380CC4-5D6E-409C-BE32-E72D297353CC}">
              <c16:uniqueId val="{00000000-FB88-4BDA-BE02-4AC17B92714D}"/>
            </c:ext>
          </c:extLst>
        </c:ser>
        <c:dLbls>
          <c:showLegendKey val="0"/>
          <c:showVal val="0"/>
          <c:showCatName val="0"/>
          <c:showSerName val="0"/>
          <c:showPercent val="0"/>
          <c:showBubbleSize val="0"/>
        </c:dLbls>
        <c:marker val="1"/>
        <c:smooth val="0"/>
        <c:axId val="120250752"/>
        <c:axId val="120252288"/>
        <c:extLst xmlns:c16r2="http://schemas.microsoft.com/office/drawing/2015/06/chart">
          <c:ext xmlns:c15="http://schemas.microsoft.com/office/drawing/2012/chart" uri="{02D57815-91ED-43cb-92C2-25804820EDAC}">
            <c15:filteredLineSeries>
              <c15:ser>
                <c:idx val="0"/>
                <c:order val="0"/>
                <c:tx>
                  <c:strRef>
                    <c:extLst>
                      <c:ext uri="{02D57815-91ED-43cb-92C2-25804820EDAC}">
                        <c15:formulaRef>
                          <c15:sqref>'РАБОЧАЯ Не вскрывать'!$A$156</c15:sqref>
                        </c15:formulaRef>
                      </c:ext>
                    </c:extLst>
                    <c:strCache>
                      <c:ptCount val="1"/>
                      <c:pt idx="0">
                        <c:v>Для детей</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'РАБОЧАЯ Не вскрывать'!$B$155:$D$155</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вскрывать'!$B$156:$D$156</c15:sqref>
                        </c15:formulaRef>
                      </c:ext>
                    </c:extLst>
                    <c:numCache>
                      <c:formatCode>General</c:formatCode>
                      <c:ptCount val="3"/>
                      <c:pt idx="0">
                        <c:v>64</c:v>
                      </c:pt>
                      <c:pt idx="1">
                        <c:v>31</c:v>
                      </c:pt>
                      <c:pt idx="2">
                        <c:v>252</c:v>
                      </c:pt>
                    </c:numCache>
                  </c:numRef>
                </c:val>
                <c:smooth val="0"/>
                <c:extLst>
                  <c:ext xmlns:c16="http://schemas.microsoft.com/office/drawing/2014/chart" uri="{C3380CC4-5D6E-409C-BE32-E72D297353CC}">
                    <c16:uniqueId val="{00000001-FB88-4BDA-BE02-4AC17B92714D}"/>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'РАБОЧАЯ Не вскрывать'!$A$157</c15:sqref>
                        </c15:formulaRef>
                      </c:ext>
                    </c:extLst>
                    <c:strCache>
                      <c:ptCount val="1"/>
                      <c:pt idx="0">
                        <c:v>Для взрослых</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xmlns:c15="http://schemas.microsoft.com/office/drawing/2012/chart">
                      <c:ext xmlns:c15="http://schemas.microsoft.com/office/drawing/2012/chart" uri="{02D57815-91ED-43cb-92C2-25804820EDAC}">
                        <c15:formulaRef>
                          <c15:sqref>'РАБОЧАЯ Не вскрывать'!$B$155:$D$155</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вскрывать'!$B$157:$D$157</c15:sqref>
                        </c15:formulaRef>
                      </c:ext>
                    </c:extLst>
                    <c:numCache>
                      <c:formatCode>General</c:formatCode>
                      <c:ptCount val="3"/>
                      <c:pt idx="0">
                        <c:v>286</c:v>
                      </c:pt>
                      <c:pt idx="1">
                        <c:v>361</c:v>
                      </c:pt>
                      <c:pt idx="2">
                        <c:v>372</c:v>
                      </c:pt>
                    </c:numCache>
                  </c:numRef>
                </c:val>
                <c:smooth val="0"/>
                <c:extLst xmlns:c15="http://schemas.microsoft.com/office/drawing/2012/chart">
                  <c:ext xmlns:c16="http://schemas.microsoft.com/office/drawing/2014/chart" uri="{C3380CC4-5D6E-409C-BE32-E72D297353CC}">
                    <c16:uniqueId val="{00000002-FB88-4BDA-BE02-4AC17B92714D}"/>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'РАБОЧАЯ Не вскрывать'!$A$158</c15:sqref>
                        </c15:formulaRef>
                      </c:ext>
                    </c:extLst>
                    <c:strCache>
                      <c:ptCount val="1"/>
                      <c:pt idx="0">
                        <c:v>Смешанные</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'РАБОЧАЯ Не вскрывать'!$B$155:$D$155</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вскрывать'!$B$158:$D$158</c15:sqref>
                        </c15:formulaRef>
                      </c:ext>
                    </c:extLst>
                    <c:numCache>
                      <c:formatCode>General</c:formatCode>
                      <c:ptCount val="3"/>
                      <c:pt idx="0">
                        <c:v>238</c:v>
                      </c:pt>
                      <c:pt idx="1">
                        <c:v>451</c:v>
                      </c:pt>
                      <c:pt idx="2">
                        <c:v>749</c:v>
                      </c:pt>
                    </c:numCache>
                  </c:numRef>
                </c:val>
                <c:smooth val="0"/>
                <c:extLst xmlns:c15="http://schemas.microsoft.com/office/drawing/2012/chart">
                  <c:ext xmlns:c16="http://schemas.microsoft.com/office/drawing/2014/chart" uri="{C3380CC4-5D6E-409C-BE32-E72D297353CC}">
                    <c16:uniqueId val="{00000003-FB88-4BDA-BE02-4AC17B92714D}"/>
                  </c:ext>
                </c:extLst>
              </c15:ser>
            </c15:filteredLineSeries>
          </c:ext>
        </c:extLst>
      </c:lineChart>
      <c:catAx>
        <c:axId val="120250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252288"/>
        <c:crosses val="autoZero"/>
        <c:auto val="1"/>
        <c:lblAlgn val="ctr"/>
        <c:lblOffset val="100"/>
        <c:noMultiLvlLbl val="0"/>
      </c:catAx>
      <c:valAx>
        <c:axId val="120252288"/>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20250752"/>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количества мероприятий в рамках  Государственной программы Пермского края "ОБЩЕСТВО И ВЛАСТЬ"</a:t>
            </a:r>
          </a:p>
        </c:rich>
      </c:tx>
      <c:overlay val="0"/>
      <c:spPr>
        <a:noFill/>
        <a:ln>
          <a:noFill/>
        </a:ln>
        <a:effectLst/>
      </c:spPr>
    </c:title>
    <c:autoTitleDeleted val="0"/>
    <c:plotArea>
      <c:layout/>
      <c:barChart>
        <c:barDir val="col"/>
        <c:grouping val="clustered"/>
        <c:varyColors val="0"/>
        <c:ser>
          <c:idx val="0"/>
          <c:order val="0"/>
          <c:tx>
            <c:strRef>
              <c:f>'РАБОЧАЯ Не вскрывать'!$A$163</c:f>
              <c:strCache>
                <c:ptCount val="1"/>
                <c:pt idx="0">
                  <c:v>Количество мероприятий</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вскрывать'!$B$162:$D$162</c:f>
              <c:numCache>
                <c:formatCode>General</c:formatCode>
                <c:ptCount val="3"/>
                <c:pt idx="0">
                  <c:v>2020</c:v>
                </c:pt>
                <c:pt idx="1">
                  <c:v>2021</c:v>
                </c:pt>
                <c:pt idx="2">
                  <c:v>2022</c:v>
                </c:pt>
              </c:numCache>
            </c:numRef>
          </c:cat>
          <c:val>
            <c:numRef>
              <c:f>'РАБОЧАЯ Не вскрывать'!$B$163:$D$163</c:f>
              <c:numCache>
                <c:formatCode>#,##0</c:formatCode>
                <c:ptCount val="3"/>
                <c:pt idx="0">
                  <c:v>0</c:v>
                </c:pt>
                <c:pt idx="1">
                  <c:v>111</c:v>
                </c:pt>
                <c:pt idx="2">
                  <c:v>484</c:v>
                </c:pt>
              </c:numCache>
            </c:numRef>
          </c:val>
          <c:extLst xmlns:c16r2="http://schemas.microsoft.com/office/drawing/2015/06/chart">
            <c:ext xmlns:c16="http://schemas.microsoft.com/office/drawing/2014/chart" uri="{C3380CC4-5D6E-409C-BE32-E72D297353CC}">
              <c16:uniqueId val="{00000000-E9CA-4F80-827F-455A3A99AC3E}"/>
            </c:ext>
          </c:extLst>
        </c:ser>
        <c:dLbls>
          <c:dLblPos val="outEnd"/>
          <c:showLegendKey val="0"/>
          <c:showVal val="1"/>
          <c:showCatName val="0"/>
          <c:showSerName val="0"/>
          <c:showPercent val="0"/>
          <c:showBubbleSize val="0"/>
        </c:dLbls>
        <c:gapWidth val="219"/>
        <c:overlap val="-27"/>
        <c:axId val="120285440"/>
        <c:axId val="120292480"/>
        <c:extLst xmlns:c16r2="http://schemas.microsoft.com/office/drawing/2015/06/chart">
          <c:ext xmlns:c15="http://schemas.microsoft.com/office/drawing/2012/chart" uri="{02D57815-91ED-43cb-92C2-25804820EDAC}">
            <c15:filteredBarSeries>
              <c15:ser>
                <c:idx val="1"/>
                <c:order val="1"/>
                <c:tx>
                  <c:strRef>
                    <c:extLst>
                      <c:ext uri="{02D57815-91ED-43cb-92C2-25804820EDAC}">
                        <c15:formulaRef>
                          <c15:sqref>'РАБОЧАЯ Не вскрывать'!$A$164</c15:sqref>
                        </c15:formulaRef>
                      </c:ext>
                    </c:extLst>
                    <c:strCache>
                      <c:ptCount val="1"/>
                      <c:pt idx="0">
                        <c:v>Количество зрителей</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'РАБОЧАЯ Не вскрывать'!$B$162:$D$162</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вскрывать'!$B$164:$D$164</c15:sqref>
                        </c15:formulaRef>
                      </c:ext>
                    </c:extLst>
                    <c:numCache>
                      <c:formatCode>#,##0</c:formatCode>
                      <c:ptCount val="3"/>
                      <c:pt idx="0">
                        <c:v>0</c:v>
                      </c:pt>
                      <c:pt idx="1">
                        <c:v>4295</c:v>
                      </c:pt>
                      <c:pt idx="2">
                        <c:v>35213</c:v>
                      </c:pt>
                    </c:numCache>
                  </c:numRef>
                </c:val>
                <c:extLst>
                  <c:ext xmlns:c16="http://schemas.microsoft.com/office/drawing/2014/chart" uri="{C3380CC4-5D6E-409C-BE32-E72D297353CC}">
                    <c16:uniqueId val="{00000001-E9CA-4F80-827F-455A3A99AC3E}"/>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'РАБОЧАЯ Не вскрывать'!$A$165</c15:sqref>
                        </c15:formulaRef>
                      </c:ext>
                    </c:extLst>
                    <c:strCache>
                      <c:ptCount val="1"/>
                      <c:pt idx="0">
                        <c:v>Количество участников</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'РАБОЧАЯ Не вскрывать'!$B$162:$D$162</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вскрывать'!$B$165:$D$165</c15:sqref>
                        </c15:formulaRef>
                      </c:ext>
                    </c:extLst>
                    <c:numCache>
                      <c:formatCode>#,##0</c:formatCode>
                      <c:ptCount val="3"/>
                      <c:pt idx="0">
                        <c:v>0</c:v>
                      </c:pt>
                      <c:pt idx="1">
                        <c:v>4191</c:v>
                      </c:pt>
                      <c:pt idx="2">
                        <c:v>18456</c:v>
                      </c:pt>
                    </c:numCache>
                  </c:numRef>
                </c:val>
                <c:extLst xmlns:c15="http://schemas.microsoft.com/office/drawing/2012/chart">
                  <c:ext xmlns:c16="http://schemas.microsoft.com/office/drawing/2014/chart" uri="{C3380CC4-5D6E-409C-BE32-E72D297353CC}">
                    <c16:uniqueId val="{00000002-E9CA-4F80-827F-455A3A99AC3E}"/>
                  </c:ext>
                </c:extLst>
              </c15:ser>
            </c15:filteredBarSeries>
          </c:ext>
        </c:extLst>
      </c:barChart>
      <c:catAx>
        <c:axId val="120285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292480"/>
        <c:crosses val="autoZero"/>
        <c:auto val="1"/>
        <c:lblAlgn val="ctr"/>
        <c:lblOffset val="100"/>
        <c:noMultiLvlLbl val="0"/>
      </c:catAx>
      <c:valAx>
        <c:axId val="120292480"/>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20285440"/>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количества зрителей мероприятий в рамках  Государственной программы Пермского края "ОБЩЕСТВО И ВЛАСТЬ"</a:t>
            </a:r>
          </a:p>
        </c:rich>
      </c:tx>
      <c:overlay val="0"/>
      <c:spPr>
        <a:noFill/>
        <a:ln>
          <a:noFill/>
        </a:ln>
        <a:effectLst/>
      </c:spPr>
    </c:title>
    <c:autoTitleDeleted val="0"/>
    <c:plotArea>
      <c:layout/>
      <c:barChart>
        <c:barDir val="col"/>
        <c:grouping val="clustered"/>
        <c:varyColors val="0"/>
        <c:ser>
          <c:idx val="1"/>
          <c:order val="0"/>
          <c:tx>
            <c:strRef>
              <c:f>'РАБОЧАЯ Не вскрывать'!$A$164</c:f>
              <c:strCache>
                <c:ptCount val="1"/>
                <c:pt idx="0">
                  <c:v>Количество зрителей</c:v>
                </c:pt>
              </c:strCache>
              <c:extLst xmlns:c16r2="http://schemas.microsoft.com/office/drawing/2015/06/chart" xmlns:c15="http://schemas.microsoft.com/office/drawing/2012/chart"/>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вскрывать'!$B$162:$D$162</c:f>
              <c:numCache>
                <c:formatCode>General</c:formatCode>
                <c:ptCount val="3"/>
                <c:pt idx="0">
                  <c:v>2020</c:v>
                </c:pt>
                <c:pt idx="1">
                  <c:v>2021</c:v>
                </c:pt>
                <c:pt idx="2">
                  <c:v>2022</c:v>
                </c:pt>
              </c:numCache>
              <c:extLst xmlns:c16r2="http://schemas.microsoft.com/office/drawing/2015/06/chart" xmlns:c15="http://schemas.microsoft.com/office/drawing/2012/chart"/>
            </c:numRef>
          </c:cat>
          <c:val>
            <c:numRef>
              <c:f>'РАБОЧАЯ Не вскрывать'!$B$164:$D$164</c:f>
              <c:numCache>
                <c:formatCode>#,##0</c:formatCode>
                <c:ptCount val="3"/>
                <c:pt idx="0">
                  <c:v>0</c:v>
                </c:pt>
                <c:pt idx="1">
                  <c:v>4295</c:v>
                </c:pt>
                <c:pt idx="2">
                  <c:v>35213</c:v>
                </c:pt>
              </c:numCache>
              <c:extLst xmlns:c16r2="http://schemas.microsoft.com/office/drawing/2015/06/chart" xmlns:c15="http://schemas.microsoft.com/office/drawing/2012/chart"/>
            </c:numRef>
          </c:val>
          <c:extLst xmlns:c16r2="http://schemas.microsoft.com/office/drawing/2015/06/chart">
            <c:ext xmlns:c16="http://schemas.microsoft.com/office/drawing/2014/chart" uri="{C3380CC4-5D6E-409C-BE32-E72D297353CC}">
              <c16:uniqueId val="{00000001-02F4-44EE-AAC2-3CE3980511E4}"/>
            </c:ext>
          </c:extLst>
        </c:ser>
        <c:dLbls>
          <c:dLblPos val="outEnd"/>
          <c:showLegendKey val="0"/>
          <c:showVal val="1"/>
          <c:showCatName val="0"/>
          <c:showSerName val="0"/>
          <c:showPercent val="0"/>
          <c:showBubbleSize val="0"/>
        </c:dLbls>
        <c:gapWidth val="219"/>
        <c:overlap val="-27"/>
        <c:axId val="120533376"/>
        <c:axId val="120536064"/>
        <c:extLst xmlns:c16r2="http://schemas.microsoft.com/office/drawing/2015/06/chart">
          <c:ext xmlns:c15="http://schemas.microsoft.com/office/drawing/2012/chart" uri="{02D57815-91ED-43cb-92C2-25804820EDAC}">
            <c15:filteredBarSeries>
              <c15:ser>
                <c:idx val="0"/>
                <c:order val="0"/>
                <c:tx>
                  <c:strRef>
                    <c:extLst>
                      <c:ext uri="{02D57815-91ED-43cb-92C2-25804820EDAC}">
                        <c15:formulaRef>
                          <c15:sqref>'РАБОЧАЯ Не вскрывать'!$A$163</c15:sqref>
                        </c15:formulaRef>
                      </c:ext>
                    </c:extLst>
                    <c:strCache>
                      <c:ptCount val="1"/>
                      <c:pt idx="0">
                        <c:v>Количество мероприятий</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'РАБОЧАЯ Не вскрывать'!$B$162:$D$162</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вскрывать'!$B$163:$D$163</c15:sqref>
                        </c15:formulaRef>
                      </c:ext>
                    </c:extLst>
                    <c:numCache>
                      <c:formatCode>#,##0</c:formatCode>
                      <c:ptCount val="3"/>
                      <c:pt idx="0">
                        <c:v>0</c:v>
                      </c:pt>
                      <c:pt idx="1">
                        <c:v>111</c:v>
                      </c:pt>
                      <c:pt idx="2">
                        <c:v>484</c:v>
                      </c:pt>
                    </c:numCache>
                  </c:numRef>
                </c:val>
                <c:extLst>
                  <c:ext xmlns:c16="http://schemas.microsoft.com/office/drawing/2014/chart" uri="{C3380CC4-5D6E-409C-BE32-E72D297353CC}">
                    <c16:uniqueId val="{00000000-02F4-44EE-AAC2-3CE3980511E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'РАБОЧАЯ Не вскрывать'!$A$165</c15:sqref>
                        </c15:formulaRef>
                      </c:ext>
                    </c:extLst>
                    <c:strCache>
                      <c:ptCount val="1"/>
                      <c:pt idx="0">
                        <c:v>Количество участников</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'РАБОЧАЯ Не вскрывать'!$B$162:$D$162</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вскрывать'!$B$165:$D$165</c15:sqref>
                        </c15:formulaRef>
                      </c:ext>
                    </c:extLst>
                    <c:numCache>
                      <c:formatCode>#,##0</c:formatCode>
                      <c:ptCount val="3"/>
                      <c:pt idx="0">
                        <c:v>0</c:v>
                      </c:pt>
                      <c:pt idx="1">
                        <c:v>4191</c:v>
                      </c:pt>
                      <c:pt idx="2">
                        <c:v>18456</c:v>
                      </c:pt>
                    </c:numCache>
                  </c:numRef>
                </c:val>
                <c:extLst xmlns:c15="http://schemas.microsoft.com/office/drawing/2012/chart">
                  <c:ext xmlns:c16="http://schemas.microsoft.com/office/drawing/2014/chart" uri="{C3380CC4-5D6E-409C-BE32-E72D297353CC}">
                    <c16:uniqueId val="{00000002-02F4-44EE-AAC2-3CE3980511E4}"/>
                  </c:ext>
                </c:extLst>
              </c15:ser>
            </c15:filteredBarSeries>
          </c:ext>
        </c:extLst>
      </c:barChart>
      <c:catAx>
        <c:axId val="120533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536064"/>
        <c:crosses val="autoZero"/>
        <c:auto val="1"/>
        <c:lblAlgn val="ctr"/>
        <c:lblOffset val="100"/>
        <c:noMultiLvlLbl val="0"/>
      </c:catAx>
      <c:valAx>
        <c:axId val="120536064"/>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20533376"/>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количества участников мероприятий в рамках  Государственной программы Пермского края "ОБЩЕСТВО И ВЛАСТЬ"</a:t>
            </a:r>
          </a:p>
        </c:rich>
      </c:tx>
      <c:overlay val="0"/>
      <c:spPr>
        <a:noFill/>
        <a:ln>
          <a:noFill/>
        </a:ln>
        <a:effectLst/>
      </c:spPr>
    </c:title>
    <c:autoTitleDeleted val="0"/>
    <c:plotArea>
      <c:layout/>
      <c:barChart>
        <c:barDir val="col"/>
        <c:grouping val="clustered"/>
        <c:varyColors val="0"/>
        <c:ser>
          <c:idx val="2"/>
          <c:order val="0"/>
          <c:tx>
            <c:strRef>
              <c:f>'РАБОЧАЯ Не вскрывать'!$A$165</c:f>
              <c:strCache>
                <c:ptCount val="1"/>
                <c:pt idx="0">
                  <c:v>Количество участников</c:v>
                </c:pt>
              </c:strCache>
              <c:extLst xmlns:c16r2="http://schemas.microsoft.com/office/drawing/2015/06/chart" xmlns:c15="http://schemas.microsoft.com/office/drawing/2012/chart"/>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вскрывать'!$B$162:$D$162</c:f>
              <c:numCache>
                <c:formatCode>General</c:formatCode>
                <c:ptCount val="3"/>
                <c:pt idx="0">
                  <c:v>2020</c:v>
                </c:pt>
                <c:pt idx="1">
                  <c:v>2021</c:v>
                </c:pt>
                <c:pt idx="2">
                  <c:v>2022</c:v>
                </c:pt>
              </c:numCache>
              <c:extLst xmlns:c16r2="http://schemas.microsoft.com/office/drawing/2015/06/chart" xmlns:c15="http://schemas.microsoft.com/office/drawing/2012/chart"/>
            </c:numRef>
          </c:cat>
          <c:val>
            <c:numRef>
              <c:f>'РАБОЧАЯ Не вскрывать'!$B$165:$D$165</c:f>
              <c:numCache>
                <c:formatCode>#,##0</c:formatCode>
                <c:ptCount val="3"/>
                <c:pt idx="0">
                  <c:v>0</c:v>
                </c:pt>
                <c:pt idx="1">
                  <c:v>4191</c:v>
                </c:pt>
                <c:pt idx="2">
                  <c:v>18456</c:v>
                </c:pt>
              </c:numCache>
              <c:extLst xmlns:c16r2="http://schemas.microsoft.com/office/drawing/2015/06/chart" xmlns:c15="http://schemas.microsoft.com/office/drawing/2012/chart"/>
            </c:numRef>
          </c:val>
          <c:extLst xmlns:c16r2="http://schemas.microsoft.com/office/drawing/2015/06/chart">
            <c:ext xmlns:c16="http://schemas.microsoft.com/office/drawing/2014/chart" uri="{C3380CC4-5D6E-409C-BE32-E72D297353CC}">
              <c16:uniqueId val="{00000002-9399-47E1-ACCA-FD56C0B3723B}"/>
            </c:ext>
          </c:extLst>
        </c:ser>
        <c:dLbls>
          <c:dLblPos val="outEnd"/>
          <c:showLegendKey val="0"/>
          <c:showVal val="1"/>
          <c:showCatName val="0"/>
          <c:showSerName val="0"/>
          <c:showPercent val="0"/>
          <c:showBubbleSize val="0"/>
        </c:dLbls>
        <c:gapWidth val="219"/>
        <c:overlap val="-27"/>
        <c:axId val="120555776"/>
        <c:axId val="120579200"/>
        <c:extLst xmlns:c16r2="http://schemas.microsoft.com/office/drawing/2015/06/chart">
          <c:ext xmlns:c15="http://schemas.microsoft.com/office/drawing/2012/chart" uri="{02D57815-91ED-43cb-92C2-25804820EDAC}">
            <c15:filteredBarSeries>
              <c15:ser>
                <c:idx val="0"/>
                <c:order val="0"/>
                <c:tx>
                  <c:strRef>
                    <c:extLst>
                      <c:ext uri="{02D57815-91ED-43cb-92C2-25804820EDAC}">
                        <c15:formulaRef>
                          <c15:sqref>'РАБОЧАЯ Не вскрывать'!$A$163</c15:sqref>
                        </c15:formulaRef>
                      </c:ext>
                    </c:extLst>
                    <c:strCache>
                      <c:ptCount val="1"/>
                      <c:pt idx="0">
                        <c:v>Количество мероприятий</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'РАБОЧАЯ Не вскрывать'!$B$162:$D$162</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вскрывать'!$B$163:$D$163</c15:sqref>
                        </c15:formulaRef>
                      </c:ext>
                    </c:extLst>
                    <c:numCache>
                      <c:formatCode>#,##0</c:formatCode>
                      <c:ptCount val="3"/>
                      <c:pt idx="0">
                        <c:v>0</c:v>
                      </c:pt>
                      <c:pt idx="1">
                        <c:v>111</c:v>
                      </c:pt>
                      <c:pt idx="2">
                        <c:v>484</c:v>
                      </c:pt>
                    </c:numCache>
                  </c:numRef>
                </c:val>
                <c:extLst>
                  <c:ext xmlns:c16="http://schemas.microsoft.com/office/drawing/2014/chart" uri="{C3380CC4-5D6E-409C-BE32-E72D297353CC}">
                    <c16:uniqueId val="{00000001-9399-47E1-ACCA-FD56C0B3723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'РАБОЧАЯ Не вскрывать'!$A$164</c15:sqref>
                        </c15:formulaRef>
                      </c:ext>
                    </c:extLst>
                    <c:strCache>
                      <c:ptCount val="1"/>
                      <c:pt idx="0">
                        <c:v>Количество зрителей</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'РАБОЧАЯ Не вскрывать'!$B$162:$D$162</c15:sqref>
                        </c15:formulaRef>
                      </c:ext>
                    </c:extLst>
                    <c:numCache>
                      <c:formatCode>General</c:formatCode>
                      <c:ptCount val="3"/>
                      <c:pt idx="0">
                        <c:v>2020</c:v>
                      </c:pt>
                      <c:pt idx="1">
                        <c:v>2021</c:v>
                      </c:pt>
                      <c:pt idx="2">
                        <c:v>2022</c:v>
                      </c:pt>
                    </c:numCache>
                  </c:numRef>
                </c:cat>
                <c:val>
                  <c:numRef>
                    <c:extLst xmlns:c15="http://schemas.microsoft.com/office/drawing/2012/chart">
                      <c:ext xmlns:c15="http://schemas.microsoft.com/office/drawing/2012/chart" uri="{02D57815-91ED-43cb-92C2-25804820EDAC}">
                        <c15:formulaRef>
                          <c15:sqref>'РАБОЧАЯ Не вскрывать'!$B$164:$D$164</c15:sqref>
                        </c15:formulaRef>
                      </c:ext>
                    </c:extLst>
                    <c:numCache>
                      <c:formatCode>#,##0</c:formatCode>
                      <c:ptCount val="3"/>
                      <c:pt idx="0">
                        <c:v>0</c:v>
                      </c:pt>
                      <c:pt idx="1">
                        <c:v>4295</c:v>
                      </c:pt>
                      <c:pt idx="2">
                        <c:v>35213</c:v>
                      </c:pt>
                    </c:numCache>
                  </c:numRef>
                </c:val>
                <c:extLst xmlns:c15="http://schemas.microsoft.com/office/drawing/2012/chart">
                  <c:ext xmlns:c16="http://schemas.microsoft.com/office/drawing/2014/chart" uri="{C3380CC4-5D6E-409C-BE32-E72D297353CC}">
                    <c16:uniqueId val="{00000000-9399-47E1-ACCA-FD56C0B3723B}"/>
                  </c:ext>
                </c:extLst>
              </c15:ser>
            </c15:filteredBarSeries>
          </c:ext>
        </c:extLst>
      </c:barChart>
      <c:catAx>
        <c:axId val="120555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579200"/>
        <c:crosses val="autoZero"/>
        <c:auto val="1"/>
        <c:lblAlgn val="ctr"/>
        <c:lblOffset val="100"/>
        <c:noMultiLvlLbl val="0"/>
      </c:catAx>
      <c:valAx>
        <c:axId val="120579200"/>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20555776"/>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Количество мастеров по категориям</a:t>
            </a:r>
          </a:p>
          <a:p>
            <a:pPr>
              <a:defRPr sz="144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промыслов</a:t>
            </a:r>
          </a:p>
        </c:rich>
      </c:tx>
      <c:overlay val="0"/>
      <c:spPr>
        <a:noFill/>
        <a:ln>
          <a:noFill/>
        </a:ln>
        <a:effectLst/>
      </c:spPr>
    </c:title>
    <c:autoTitleDeleted val="0"/>
    <c:plotArea>
      <c:layout/>
      <c:pieChart>
        <c:varyColors val="1"/>
        <c:ser>
          <c:idx val="0"/>
          <c:order val="0"/>
          <c:tx>
            <c:strRef>
              <c:f>'РАБОЧАЯ Не вскрывать'!$B$168</c:f>
              <c:strCache>
                <c:ptCount val="1"/>
                <c:pt idx="0">
                  <c:v>Количество</c:v>
                </c:pt>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380B-43AD-ABD7-1C34BB11F7E4}"/>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380B-43AD-ABD7-1C34BB11F7E4}"/>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380B-43AD-ABD7-1C34BB11F7E4}"/>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380B-43AD-ABD7-1C34BB11F7E4}"/>
              </c:ext>
            </c:extLst>
          </c:dPt>
          <c:dLbls>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'РАБОЧАЯ Не вскрывать'!$A$169:$A$172</c:f>
              <c:strCache>
                <c:ptCount val="4"/>
                <c:pt idx="0">
                  <c:v>традиционные для ПК</c:v>
                </c:pt>
                <c:pt idx="1">
                  <c:v>нетрадиционные для ПК</c:v>
                </c:pt>
                <c:pt idx="2">
                  <c:v>декоративно-художественное творчество</c:v>
                </c:pt>
                <c:pt idx="3">
                  <c:v>самодеятельные художники</c:v>
                </c:pt>
              </c:strCache>
            </c:strRef>
          </c:cat>
          <c:val>
            <c:numRef>
              <c:f>'РАБОЧАЯ Не вскрывать'!$B$169:$B$172</c:f>
              <c:numCache>
                <c:formatCode>General</c:formatCode>
                <c:ptCount val="4"/>
                <c:pt idx="0">
                  <c:v>9</c:v>
                </c:pt>
                <c:pt idx="1">
                  <c:v>6</c:v>
                </c:pt>
                <c:pt idx="2">
                  <c:v>29</c:v>
                </c:pt>
                <c:pt idx="3">
                  <c:v>2</c:v>
                </c:pt>
              </c:numCache>
            </c:numRef>
          </c:val>
          <c:extLst xmlns:c16r2="http://schemas.microsoft.com/office/drawing/2015/06/chart">
            <c:ext xmlns:c16="http://schemas.microsoft.com/office/drawing/2014/chart" uri="{C3380CC4-5D6E-409C-BE32-E72D297353CC}">
              <c16:uniqueId val="{00000008-380B-43AD-ABD7-1C34BB11F7E4}"/>
            </c:ext>
          </c:extLst>
        </c:ser>
        <c:dLbls>
          <c:dLblPos val="out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Количество мастеров по видам народных промыслов</a:t>
            </a:r>
          </a:p>
        </c:rich>
      </c:tx>
      <c:overlay val="0"/>
      <c:spPr>
        <a:noFill/>
        <a:ln>
          <a:noFill/>
        </a:ln>
        <a:effectLst/>
      </c:spPr>
    </c:title>
    <c:autoTitleDeleted val="0"/>
    <c:plotArea>
      <c:layout/>
      <c:barChart>
        <c:barDir val="bar"/>
        <c:grouping val="clustered"/>
        <c:varyColors val="0"/>
        <c:ser>
          <c:idx val="0"/>
          <c:order val="0"/>
          <c:tx>
            <c:strRef>
              <c:f>'РАБОЧАЯ Не вскрывать'!$B$175</c:f>
              <c:strCache>
                <c:ptCount val="1"/>
                <c:pt idx="0">
                  <c:v>Количество</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вскрывать'!$A$176:$A$186</c:f>
              <c:strCache>
                <c:ptCount val="11"/>
                <c:pt idx="0">
                  <c:v>худ.обработка дерева и других растительных материалов</c:v>
                </c:pt>
                <c:pt idx="1">
                  <c:v>производство худ. керамики</c:v>
                </c:pt>
                <c:pt idx="2">
                  <c:v>худ. обработка металлов</c:v>
                </c:pt>
                <c:pt idx="3">
                  <c:v>худ. обработка камня</c:v>
                </c:pt>
                <c:pt idx="4">
                  <c:v>производство строчевышитых изделий народных худ. промыслов</c:v>
                </c:pt>
                <c:pt idx="5">
                  <c:v>худ. ручное кружево</c:v>
                </c:pt>
                <c:pt idx="6">
                  <c:v>худ. ручное ткачество</c:v>
                </c:pt>
                <c:pt idx="7">
                  <c:v>худ. ручное вязание</c:v>
                </c:pt>
                <c:pt idx="8">
                  <c:v>худ. ручное ковроткачество и ковроделие</c:v>
                </c:pt>
                <c:pt idx="9">
                  <c:v>худ. ручная роспись, набойка тканей</c:v>
                </c:pt>
                <c:pt idx="10">
                  <c:v>прочие виды производств изделий народных худ. промыслов</c:v>
                </c:pt>
              </c:strCache>
            </c:strRef>
          </c:cat>
          <c:val>
            <c:numRef>
              <c:f>'РАБОЧАЯ Не вскрывать'!$B$176:$B$186</c:f>
              <c:numCache>
                <c:formatCode>General</c:formatCode>
                <c:ptCount val="11"/>
                <c:pt idx="0">
                  <c:v>0</c:v>
                </c:pt>
                <c:pt idx="1">
                  <c:v>0</c:v>
                </c:pt>
                <c:pt idx="2">
                  <c:v>0</c:v>
                </c:pt>
                <c:pt idx="3">
                  <c:v>0</c:v>
                </c:pt>
                <c:pt idx="4">
                  <c:v>0</c:v>
                </c:pt>
                <c:pt idx="5">
                  <c:v>1</c:v>
                </c:pt>
                <c:pt idx="6">
                  <c:v>0</c:v>
                </c:pt>
                <c:pt idx="7">
                  <c:v>13</c:v>
                </c:pt>
                <c:pt idx="8">
                  <c:v>0</c:v>
                </c:pt>
                <c:pt idx="9">
                  <c:v>2</c:v>
                </c:pt>
                <c:pt idx="10">
                  <c:v>25</c:v>
                </c:pt>
              </c:numCache>
            </c:numRef>
          </c:val>
          <c:extLst xmlns:c16r2="http://schemas.microsoft.com/office/drawing/2015/06/chart">
            <c:ext xmlns:c16="http://schemas.microsoft.com/office/drawing/2014/chart" uri="{C3380CC4-5D6E-409C-BE32-E72D297353CC}">
              <c16:uniqueId val="{00000000-C73D-4A90-817B-0E55F8EBEF38}"/>
            </c:ext>
          </c:extLst>
        </c:ser>
        <c:dLbls>
          <c:dLblPos val="outEnd"/>
          <c:showLegendKey val="0"/>
          <c:showVal val="1"/>
          <c:showCatName val="0"/>
          <c:showSerName val="0"/>
          <c:showPercent val="0"/>
          <c:showBubbleSize val="0"/>
        </c:dLbls>
        <c:gapWidth val="182"/>
        <c:axId val="120596736"/>
        <c:axId val="120624256"/>
      </c:barChart>
      <c:catAx>
        <c:axId val="1205967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624256"/>
        <c:crosses val="autoZero"/>
        <c:auto val="1"/>
        <c:lblAlgn val="ctr"/>
        <c:lblOffset val="100"/>
        <c:noMultiLvlLbl val="0"/>
      </c:catAx>
      <c:valAx>
        <c:axId val="1206242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596736"/>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2060"/>
      </a:solidFill>
      <a:round/>
    </a:ln>
    <a:effectLst/>
  </c:spPr>
  <c:txPr>
    <a:bodyPr/>
    <a:lstStyle/>
    <a:p>
      <a:pPr>
        <a:defRPr sz="12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baseline="0">
                <a:effectLst/>
              </a:rPr>
              <a:t>Динамика количества сотрудников КДУ МО, прошедших обучение по различным программам</a:t>
            </a:r>
            <a:endParaRPr lang="ru-RU" sz="1320">
              <a:effectLst/>
            </a:endParaRPr>
          </a:p>
        </c:rich>
      </c:tx>
      <c:overlay val="0"/>
      <c:spPr>
        <a:noFill/>
        <a:ln>
          <a:noFill/>
        </a:ln>
        <a:effectLst/>
      </c:spPr>
    </c:title>
    <c:autoTitleDeleted val="0"/>
    <c:plotArea>
      <c:layout/>
      <c:lineChart>
        <c:grouping val="standard"/>
        <c:varyColors val="0"/>
        <c:ser>
          <c:idx val="0"/>
          <c:order val="0"/>
          <c:tx>
            <c:strRef>
              <c:f>'РАБОЧАЯ Не вскрывать'!$B$190</c:f>
              <c:strCache>
                <c:ptCount val="1"/>
                <c:pt idx="0">
                  <c:v>2020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вскрывать'!$A$191:$A$193</c:f>
              <c:strCache>
                <c:ptCount val="3"/>
                <c:pt idx="0">
                  <c:v>до 72 часов</c:v>
                </c:pt>
                <c:pt idx="1">
                  <c:v>свыше 72 часов</c:v>
                </c:pt>
                <c:pt idx="2">
                  <c:v>переподготовка</c:v>
                </c:pt>
              </c:strCache>
              <c:extLst xmlns:c16r2="http://schemas.microsoft.com/office/drawing/2015/06/chart">
                <c:ext xmlns:c15="http://schemas.microsoft.com/office/drawing/2012/chart" uri="{02D57815-91ED-43cb-92C2-25804820EDAC}">
                  <c15:fullRef>
                    <c15:sqref>'РАБОЧАЯ Не вскрывать'!$A$191:$A$194</c15:sqref>
                  </c15:fullRef>
                </c:ext>
              </c:extLst>
            </c:strRef>
          </c:cat>
          <c:val>
            <c:numRef>
              <c:f>'РАБОЧАЯ Не вскрывать'!$B$191:$B$193</c:f>
              <c:numCache>
                <c:formatCode>#,##0</c:formatCode>
                <c:ptCount val="3"/>
                <c:pt idx="0">
                  <c:v>1</c:v>
                </c:pt>
                <c:pt idx="1">
                  <c:v>1</c:v>
                </c:pt>
                <c:pt idx="2">
                  <c:v>0</c:v>
                </c:pt>
              </c:numCache>
              <c:extLst xmlns:c16r2="http://schemas.microsoft.com/office/drawing/2015/06/chart">
                <c:ext xmlns:c15="http://schemas.microsoft.com/office/drawing/2012/chart" uri="{02D57815-91ED-43cb-92C2-25804820EDAC}">
                  <c15:fullRef>
                    <c15:sqref>'РАБОЧАЯ Не вскрывать'!$B$191:$B$194</c15:sqref>
                  </c15:fullRef>
                </c:ext>
              </c:extLst>
            </c:numRef>
          </c:val>
          <c:smooth val="0"/>
          <c:extLst xmlns:c16r2="http://schemas.microsoft.com/office/drawing/2015/06/chart">
            <c:ext xmlns:c16="http://schemas.microsoft.com/office/drawing/2014/chart" uri="{C3380CC4-5D6E-409C-BE32-E72D297353CC}">
              <c16:uniqueId val="{00000000-C3E9-4824-9D8A-17F56E05D8AD}"/>
            </c:ext>
          </c:extLst>
        </c:ser>
        <c:ser>
          <c:idx val="1"/>
          <c:order val="1"/>
          <c:tx>
            <c:strRef>
              <c:f>'РАБОЧАЯ Не вскрывать'!$C$190</c:f>
              <c:strCache>
                <c:ptCount val="1"/>
                <c:pt idx="0">
                  <c:v>2021</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вскрывать'!$A$191:$A$193</c:f>
              <c:strCache>
                <c:ptCount val="3"/>
                <c:pt idx="0">
                  <c:v>до 72 часов</c:v>
                </c:pt>
                <c:pt idx="1">
                  <c:v>свыше 72 часов</c:v>
                </c:pt>
                <c:pt idx="2">
                  <c:v>переподготовка</c:v>
                </c:pt>
              </c:strCache>
              <c:extLst xmlns:c16r2="http://schemas.microsoft.com/office/drawing/2015/06/chart">
                <c:ext xmlns:c15="http://schemas.microsoft.com/office/drawing/2012/chart" uri="{02D57815-91ED-43cb-92C2-25804820EDAC}">
                  <c15:fullRef>
                    <c15:sqref>'РАБОЧАЯ Не вскрывать'!$A$191:$A$194</c15:sqref>
                  </c15:fullRef>
                </c:ext>
              </c:extLst>
            </c:strRef>
          </c:cat>
          <c:val>
            <c:numRef>
              <c:f>'РАБОЧАЯ Не вскрывать'!$C$191:$C$193</c:f>
              <c:numCache>
                <c:formatCode>#,##0</c:formatCode>
                <c:ptCount val="3"/>
                <c:pt idx="0">
                  <c:v>7</c:v>
                </c:pt>
                <c:pt idx="1">
                  <c:v>0</c:v>
                </c:pt>
                <c:pt idx="2">
                  <c:v>0</c:v>
                </c:pt>
              </c:numCache>
              <c:extLst xmlns:c16r2="http://schemas.microsoft.com/office/drawing/2015/06/chart">
                <c:ext xmlns:c15="http://schemas.microsoft.com/office/drawing/2012/chart" uri="{02D57815-91ED-43cb-92C2-25804820EDAC}">
                  <c15:fullRef>
                    <c15:sqref>'РАБОЧАЯ Не вскрывать'!$C$191:$C$194</c15:sqref>
                  </c15:fullRef>
                </c:ext>
              </c:extLst>
            </c:numRef>
          </c:val>
          <c:smooth val="0"/>
          <c:extLst xmlns:c16r2="http://schemas.microsoft.com/office/drawing/2015/06/chart">
            <c:ext xmlns:c16="http://schemas.microsoft.com/office/drawing/2014/chart" uri="{C3380CC4-5D6E-409C-BE32-E72D297353CC}">
              <c16:uniqueId val="{00000001-C3E9-4824-9D8A-17F56E05D8AD}"/>
            </c:ext>
          </c:extLst>
        </c:ser>
        <c:ser>
          <c:idx val="2"/>
          <c:order val="2"/>
          <c:tx>
            <c:strRef>
              <c:f>'РАБОЧАЯ Не вскрывать'!$D$190</c:f>
              <c:strCache>
                <c:ptCount val="1"/>
                <c:pt idx="0">
                  <c:v>2022</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dLbls>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вскрывать'!$A$191:$A$193</c:f>
              <c:strCache>
                <c:ptCount val="3"/>
                <c:pt idx="0">
                  <c:v>до 72 часов</c:v>
                </c:pt>
                <c:pt idx="1">
                  <c:v>свыше 72 часов</c:v>
                </c:pt>
                <c:pt idx="2">
                  <c:v>переподготовка</c:v>
                </c:pt>
              </c:strCache>
              <c:extLst xmlns:c16r2="http://schemas.microsoft.com/office/drawing/2015/06/chart">
                <c:ext xmlns:c15="http://schemas.microsoft.com/office/drawing/2012/chart" uri="{02D57815-91ED-43cb-92C2-25804820EDAC}">
                  <c15:fullRef>
                    <c15:sqref>'РАБОЧАЯ Не вскрывать'!$A$191:$A$194</c15:sqref>
                  </c15:fullRef>
                </c:ext>
              </c:extLst>
            </c:strRef>
          </c:cat>
          <c:val>
            <c:numRef>
              <c:f>'РАБОЧАЯ Не вскрывать'!$D$191:$D$193</c:f>
              <c:numCache>
                <c:formatCode>#,##0</c:formatCode>
                <c:ptCount val="3"/>
                <c:pt idx="0">
                  <c:v>4</c:v>
                </c:pt>
                <c:pt idx="1">
                  <c:v>2</c:v>
                </c:pt>
                <c:pt idx="2">
                  <c:v>0</c:v>
                </c:pt>
              </c:numCache>
              <c:extLst xmlns:c16r2="http://schemas.microsoft.com/office/drawing/2015/06/chart">
                <c:ext xmlns:c15="http://schemas.microsoft.com/office/drawing/2012/chart" uri="{02D57815-91ED-43cb-92C2-25804820EDAC}">
                  <c15:fullRef>
                    <c15:sqref>'РАБОЧАЯ Не вскрывать'!$D$191:$D$194</c15:sqref>
                  </c15:fullRef>
                </c:ext>
              </c:extLst>
            </c:numRef>
          </c:val>
          <c:smooth val="0"/>
          <c:extLst xmlns:c16r2="http://schemas.microsoft.com/office/drawing/2015/06/chart">
            <c:ext xmlns:c16="http://schemas.microsoft.com/office/drawing/2014/chart" uri="{C3380CC4-5D6E-409C-BE32-E72D297353CC}">
              <c16:uniqueId val="{00000002-C3E9-4824-9D8A-17F56E05D8AD}"/>
            </c:ext>
          </c:extLst>
        </c:ser>
        <c:dLbls>
          <c:dLblPos val="t"/>
          <c:showLegendKey val="0"/>
          <c:showVal val="1"/>
          <c:showCatName val="0"/>
          <c:showSerName val="0"/>
          <c:showPercent val="0"/>
          <c:showBubbleSize val="0"/>
        </c:dLbls>
        <c:marker val="1"/>
        <c:smooth val="0"/>
        <c:axId val="120658944"/>
        <c:axId val="120664832"/>
      </c:lineChart>
      <c:catAx>
        <c:axId val="120658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20664832"/>
        <c:crosses val="autoZero"/>
        <c:auto val="1"/>
        <c:lblAlgn val="ctr"/>
        <c:lblOffset val="100"/>
        <c:noMultiLvlLbl val="0"/>
      </c:catAx>
      <c:valAx>
        <c:axId val="120664832"/>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206589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Средняя заработная плата сотрудников КДУ МО</a:t>
            </a:r>
          </a:p>
        </c:rich>
      </c:tx>
      <c:overlay val="0"/>
      <c:spPr>
        <a:noFill/>
        <a:ln>
          <a:noFill/>
        </a:ln>
        <a:effectLst/>
      </c:spPr>
    </c:title>
    <c:autoTitleDeleted val="0"/>
    <c:plotArea>
      <c:layout/>
      <c:lineChart>
        <c:grouping val="standard"/>
        <c:varyColors val="0"/>
        <c:ser>
          <c:idx val="1"/>
          <c:order val="0"/>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'РАБОЧАЯ Не вскрывать'!$AE$5:$AG$5</c:f>
              <c:numCache>
                <c:formatCode>General</c:formatCode>
                <c:ptCount val="3"/>
                <c:pt idx="0">
                  <c:v>2020</c:v>
                </c:pt>
                <c:pt idx="1">
                  <c:v>2021</c:v>
                </c:pt>
                <c:pt idx="2">
                  <c:v>2022</c:v>
                </c:pt>
              </c:numCache>
            </c:numRef>
          </c:cat>
          <c:val>
            <c:numRef>
              <c:f>'РАБОЧАЯ Не вскрывать'!$AE$6:$AG$6</c:f>
              <c:numCache>
                <c:formatCode>General</c:formatCode>
                <c:ptCount val="3"/>
              </c:numCache>
            </c:numRef>
          </c:val>
          <c:smooth val="0"/>
          <c:extLst xmlns:c16r2="http://schemas.microsoft.com/office/drawing/2015/06/chart">
            <c:ext xmlns:c16="http://schemas.microsoft.com/office/drawing/2014/chart" uri="{C3380CC4-5D6E-409C-BE32-E72D297353CC}">
              <c16:uniqueId val="{00000000-AB96-4A1C-B71B-FB167C60E159}"/>
            </c:ext>
          </c:extLst>
        </c:ser>
        <c:ser>
          <c:idx val="2"/>
          <c:order val="1"/>
          <c:spPr>
            <a:ln w="28575" cap="rnd">
              <a:solidFill>
                <a:schemeClr val="accent5"/>
              </a:solidFill>
              <a:round/>
            </a:ln>
            <a:effectLst/>
          </c:spPr>
          <c:marker>
            <c:symbol val="circle"/>
            <c:size val="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'РАБОЧАЯ Не вскрывать'!$AE$5:$AG$5</c:f>
              <c:numCache>
                <c:formatCode>General</c:formatCode>
                <c:ptCount val="3"/>
                <c:pt idx="0">
                  <c:v>2020</c:v>
                </c:pt>
                <c:pt idx="1">
                  <c:v>2021</c:v>
                </c:pt>
                <c:pt idx="2">
                  <c:v>2022</c:v>
                </c:pt>
              </c:numCache>
            </c:numRef>
          </c:cat>
          <c:val>
            <c:numRef>
              <c:f>'РАБОЧАЯ Не вскрывать'!$AE$7:$AG$7</c:f>
              <c:numCache>
                <c:formatCode>General</c:formatCode>
                <c:ptCount val="3"/>
                <c:pt idx="0">
                  <c:v>26.666699999999999</c:v>
                </c:pt>
                <c:pt idx="1">
                  <c:v>29.873999999999999</c:v>
                </c:pt>
                <c:pt idx="2">
                  <c:v>31.414000000000001</c:v>
                </c:pt>
              </c:numCache>
            </c:numRef>
          </c:val>
          <c:smooth val="0"/>
          <c:extLst xmlns:c16r2="http://schemas.microsoft.com/office/drawing/2015/06/chart">
            <c:ext xmlns:c16="http://schemas.microsoft.com/office/drawing/2014/chart" uri="{C3380CC4-5D6E-409C-BE32-E72D297353CC}">
              <c16:uniqueId val="{00000001-AB96-4A1C-B71B-FB167C60E159}"/>
            </c:ext>
          </c:extLst>
        </c:ser>
        <c:dLbls>
          <c:showLegendKey val="0"/>
          <c:showVal val="0"/>
          <c:showCatName val="0"/>
          <c:showSerName val="0"/>
          <c:showPercent val="0"/>
          <c:showBubbleSize val="0"/>
        </c:dLbls>
        <c:marker val="1"/>
        <c:smooth val="0"/>
        <c:axId val="116710784"/>
        <c:axId val="116724864"/>
        <c:extLst xmlns:c16r2="http://schemas.microsoft.com/office/drawing/2015/06/chart">
          <c:ext xmlns:c15="http://schemas.microsoft.com/office/drawing/2012/chart" uri="{02D57815-91ED-43cb-92C2-25804820EDAC}">
            <c15:filteredLineSeries>
              <c15: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'РАБОЧАЯ Не вскрывать'!$AE$5:$AG$5</c15:sqref>
                        </c15:formulaRef>
                      </c:ext>
                    </c:extLst>
                    <c:numCache>
                      <c:formatCode>General</c:formatCode>
                      <c:ptCount val="3"/>
                      <c:pt idx="0">
                        <c:v>2020</c:v>
                      </c:pt>
                      <c:pt idx="1">
                        <c:v>2021</c:v>
                      </c:pt>
                      <c:pt idx="2">
                        <c:v>2022</c:v>
                      </c:pt>
                    </c:numCache>
                  </c:numRef>
                </c:cat>
                <c:val>
                  <c:numRef>
                    <c:extLst>
                      <c:ext uri="{02D57815-91ED-43cb-92C2-25804820EDAC}">
                        <c15:formulaRef>
                          <c15:sqref>'РАБОЧАЯ Не вскрывать'!$AE$5:$AG$5</c15:sqref>
                        </c15:formulaRef>
                      </c:ext>
                    </c:extLst>
                    <c:numCache>
                      <c:formatCode>General</c:formatCode>
                      <c:ptCount val="3"/>
                      <c:pt idx="0">
                        <c:v>2020</c:v>
                      </c:pt>
                      <c:pt idx="1">
                        <c:v>2021</c:v>
                      </c:pt>
                      <c:pt idx="2">
                        <c:v>2022</c:v>
                      </c:pt>
                    </c:numCache>
                  </c:numRef>
                </c:val>
                <c:smooth val="0"/>
                <c:extLst>
                  <c:ext xmlns:c16="http://schemas.microsoft.com/office/drawing/2014/chart" uri="{C3380CC4-5D6E-409C-BE32-E72D297353CC}">
                    <c16:uniqueId val="{00000002-AB96-4A1C-B71B-FB167C60E159}"/>
                  </c:ext>
                </c:extLst>
              </c15:ser>
            </c15:filteredLineSeries>
          </c:ext>
        </c:extLst>
      </c:lineChart>
      <c:catAx>
        <c:axId val="116710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6724864"/>
        <c:crosses val="autoZero"/>
        <c:auto val="1"/>
        <c:lblAlgn val="ctr"/>
        <c:lblOffset val="100"/>
        <c:noMultiLvlLbl val="0"/>
      </c:catAx>
      <c:valAx>
        <c:axId val="11672486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167107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Соотношение</a:t>
            </a:r>
            <a:r>
              <a:rPr lang="ru-RU" baseline="0"/>
              <a:t> количества обученных сотрудников по различным программам </a:t>
            </a:r>
            <a:r>
              <a:rPr lang="ru-RU" sz="1320" b="0" i="0" u="none" strike="noStrike" baseline="0">
                <a:effectLst/>
              </a:rPr>
              <a:t>в отчетном году </a:t>
            </a:r>
            <a:endParaRPr lang="ru-RU"/>
          </a:p>
        </c:rich>
      </c:tx>
      <c:overlay val="0"/>
      <c:spPr>
        <a:noFill/>
        <a:ln>
          <a:noFill/>
        </a:ln>
        <a:effectLst/>
      </c:spPr>
    </c:title>
    <c:autoTitleDeleted val="0"/>
    <c:plotArea>
      <c:layout/>
      <c:pieChart>
        <c:varyColors val="1"/>
        <c:ser>
          <c:idx val="2"/>
          <c:order val="0"/>
          <c:tx>
            <c:strRef>
              <c:f>'РАБОЧАЯ Не вскрывать'!$D$190</c:f>
              <c:strCache>
                <c:ptCount val="1"/>
                <c:pt idx="0">
                  <c:v>2022</c:v>
                </c:pt>
              </c:strCache>
            </c:strRef>
          </c:tx>
          <c:dPt>
            <c:idx val="0"/>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1-956F-4B74-8D03-93E4293E7603}"/>
              </c:ext>
            </c:extLst>
          </c:dPt>
          <c:dPt>
            <c:idx val="1"/>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3-956F-4B74-8D03-93E4293E7603}"/>
              </c:ext>
            </c:extLst>
          </c:dPt>
          <c:dPt>
            <c:idx val="2"/>
            <c:bubble3D val="0"/>
            <c:spPr>
              <a:solidFill>
                <a:schemeClr val="accent6"/>
              </a:solidFill>
              <a:ln w="19050">
                <a:solidFill>
                  <a:schemeClr val="lt1"/>
                </a:solidFill>
              </a:ln>
              <a:effectLst/>
            </c:spPr>
            <c:extLst xmlns:c16r2="http://schemas.microsoft.com/office/drawing/2015/06/chart">
              <c:ext xmlns:c16="http://schemas.microsoft.com/office/drawing/2014/chart" uri="{C3380CC4-5D6E-409C-BE32-E72D297353CC}">
                <c16:uniqueId val="{00000005-956F-4B74-8D03-93E4293E7603}"/>
              </c:ext>
            </c:extLst>
          </c:dPt>
          <c:dLbls>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'РАБОЧАЯ Не вскрывать'!$A$191:$A$193</c:f>
              <c:strCache>
                <c:ptCount val="3"/>
                <c:pt idx="0">
                  <c:v>до 72 часов</c:v>
                </c:pt>
                <c:pt idx="1">
                  <c:v>свыше 72 часов</c:v>
                </c:pt>
                <c:pt idx="2">
                  <c:v>переподготовка</c:v>
                </c:pt>
              </c:strCache>
              <c:extLst xmlns:c16r2="http://schemas.microsoft.com/office/drawing/2015/06/chart">
                <c:ext xmlns:c15="http://schemas.microsoft.com/office/drawing/2012/chart" uri="{02D57815-91ED-43cb-92C2-25804820EDAC}">
                  <c15:fullRef>
                    <c15:sqref>'РАБОЧАЯ Не вскрывать'!$A$191:$A$194</c15:sqref>
                  </c15:fullRef>
                </c:ext>
              </c:extLst>
            </c:strRef>
          </c:cat>
          <c:val>
            <c:numRef>
              <c:f>'РАБОЧАЯ Не вскрывать'!$D$191:$D$193</c:f>
              <c:numCache>
                <c:formatCode>#,##0</c:formatCode>
                <c:ptCount val="3"/>
                <c:pt idx="0">
                  <c:v>4</c:v>
                </c:pt>
                <c:pt idx="1">
                  <c:v>2</c:v>
                </c:pt>
                <c:pt idx="2">
                  <c:v>0</c:v>
                </c:pt>
              </c:numCache>
              <c:extLst xmlns:c16r2="http://schemas.microsoft.com/office/drawing/2015/06/chart">
                <c:ext xmlns:c15="http://schemas.microsoft.com/office/drawing/2012/chart" uri="{02D57815-91ED-43cb-92C2-25804820EDAC}">
                  <c15:fullRef>
                    <c15:sqref>'РАБОЧАЯ Не вскрывать'!$D$191:$D$194</c15:sqref>
                  </c15:fullRef>
                </c:ext>
              </c:extLst>
            </c:numRef>
          </c:val>
          <c:extLst xmlns:c16r2="http://schemas.microsoft.com/office/drawing/2015/06/chart">
            <c:ext xmlns:c16="http://schemas.microsoft.com/office/drawing/2014/chart" uri="{C3380CC4-5D6E-409C-BE32-E72D297353CC}">
              <c16:uniqueId val="{00000006-956F-4B74-8D03-93E4293E7603}"/>
            </c:ext>
          </c:extLst>
        </c:ser>
        <c:dLbls>
          <c:dLblPos val="outEnd"/>
          <c:showLegendKey val="0"/>
          <c:showVal val="0"/>
          <c:showCatName val="0"/>
          <c:showSerName val="0"/>
          <c:showPercent val="1"/>
          <c:showBubbleSize val="0"/>
          <c:showLeaderLines val="1"/>
        </c:dLbls>
        <c:firstSliceAng val="0"/>
        <c:extLst xmlns:c16r2="http://schemas.microsoft.com/office/drawing/2015/06/chart">
          <c:ext xmlns:c15="http://schemas.microsoft.com/office/drawing/2012/chart" uri="{02D57815-91ED-43cb-92C2-25804820EDAC}">
            <c15:filteredPieSeries>
              <c15:ser>
                <c:idx val="0"/>
                <c:order val="0"/>
                <c:tx>
                  <c:strRef>
                    <c:extLst>
                      <c:ext uri="{02D57815-91ED-43cb-92C2-25804820EDAC}">
                        <c15:formulaRef>
                          <c15:sqref>'РАБОЧАЯ Не вскрывать'!$B$190</c15:sqref>
                        </c15:formulaRef>
                      </c:ext>
                    </c:extLst>
                    <c:strCache>
                      <c:ptCount val="1"/>
                      <c:pt idx="0">
                        <c:v>2020</c:v>
                      </c:pt>
                    </c:strCache>
                  </c:strRef>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8-956F-4B74-8D03-93E4293E7603}"/>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A-956F-4B74-8D03-93E4293E7603}"/>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C-956F-4B74-8D03-93E4293E7603}"/>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ullRef>
                          <c15:sqref>'РАБОЧАЯ Не вскрывать'!$A$191:$A$194</c15:sqref>
                        </c15:fullRef>
                        <c15:formulaRef>
                          <c15:sqref>'РАБОЧАЯ Не вскрывать'!$A$191:$A$193</c15:sqref>
                        </c15:formulaRef>
                      </c:ext>
                    </c:extLst>
                    <c:strCache>
                      <c:ptCount val="3"/>
                      <c:pt idx="0">
                        <c:v>до 72 часов</c:v>
                      </c:pt>
                      <c:pt idx="1">
                        <c:v>свыше 72 часов</c:v>
                      </c:pt>
                      <c:pt idx="2">
                        <c:v>переподготовка</c:v>
                      </c:pt>
                    </c:strCache>
                  </c:strRef>
                </c:cat>
                <c:val>
                  <c:numRef>
                    <c:extLst>
                      <c:ext uri="{02D57815-91ED-43cb-92C2-25804820EDAC}">
                        <c15:fullRef>
                          <c15:sqref>'РАБОЧАЯ Не вскрывать'!$B$191:$B$194</c15:sqref>
                        </c15:fullRef>
                        <c15:formulaRef>
                          <c15:sqref>'РАБОЧАЯ Не вскрывать'!$B$191:$B$193</c15:sqref>
                        </c15:formulaRef>
                      </c:ext>
                    </c:extLst>
                    <c:numCache>
                      <c:formatCode>#,##0</c:formatCode>
                      <c:ptCount val="3"/>
                      <c:pt idx="0">
                        <c:v>1</c:v>
                      </c:pt>
                      <c:pt idx="1">
                        <c:v>1</c:v>
                      </c:pt>
                      <c:pt idx="2">
                        <c:v>0</c:v>
                      </c:pt>
                    </c:numCache>
                  </c:numRef>
                </c:val>
                <c:extLst>
                  <c:ext xmlns:c16="http://schemas.microsoft.com/office/drawing/2014/chart" uri="{C3380CC4-5D6E-409C-BE32-E72D297353CC}">
                    <c16:uniqueId val="{0000000D-956F-4B74-8D03-93E4293E7603}"/>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'РАБОЧАЯ Не вскрывать'!$C$190</c15:sqref>
                        </c15:formulaRef>
                      </c:ext>
                    </c:extLst>
                    <c:strCache>
                      <c:ptCount val="1"/>
                      <c:pt idx="0">
                        <c:v>2021</c:v>
                      </c:pt>
                    </c:strCache>
                  </c:strRef>
                </c:tx>
                <c:dPt>
                  <c:idx val="0"/>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F-956F-4B74-8D03-93E4293E7603}"/>
                    </c:ext>
                  </c:extLst>
                </c:dPt>
                <c:dPt>
                  <c:idx val="1"/>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1-956F-4B74-8D03-93E4293E7603}"/>
                    </c:ext>
                  </c:extLst>
                </c:dPt>
                <c:dPt>
                  <c:idx val="2"/>
                  <c:bubble3D val="0"/>
                  <c:spPr>
                    <a:solidFill>
                      <a:schemeClr val="accent6"/>
                    </a:solidFill>
                    <a:ln w="19050">
                      <a:solidFill>
                        <a:schemeClr val="lt1"/>
                      </a:solidFill>
                    </a:ln>
                    <a:effectLst/>
                  </c:spPr>
                  <c:extLst xmlns:c15="http://schemas.microsoft.com/office/drawing/2012/chart">
                    <c:ext xmlns:c16="http://schemas.microsoft.com/office/drawing/2014/chart" uri="{C3380CC4-5D6E-409C-BE32-E72D297353CC}">
                      <c16:uniqueId val="{00000013-956F-4B74-8D03-93E4293E7603}"/>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ullRef>
                          <c15:sqref>'РАБОЧАЯ Не вскрывать'!$A$191:$A$194</c15:sqref>
                        </c15:fullRef>
                        <c15:formulaRef>
                          <c15:sqref>'РАБОЧАЯ Не вскрывать'!$A$191:$A$193</c15:sqref>
                        </c15:formulaRef>
                      </c:ext>
                    </c:extLst>
                    <c:strCache>
                      <c:ptCount val="3"/>
                      <c:pt idx="0">
                        <c:v>до 72 часов</c:v>
                      </c:pt>
                      <c:pt idx="1">
                        <c:v>свыше 72 часов</c:v>
                      </c:pt>
                      <c:pt idx="2">
                        <c:v>переподготовка</c:v>
                      </c:pt>
                    </c:strCache>
                  </c:strRef>
                </c:cat>
                <c:val>
                  <c:numRef>
                    <c:extLst>
                      <c:ext xmlns:c15="http://schemas.microsoft.com/office/drawing/2012/chart" uri="{02D57815-91ED-43cb-92C2-25804820EDAC}">
                        <c15:fullRef>
                          <c15:sqref>'РАБОЧАЯ Не вскрывать'!$C$191:$C$194</c15:sqref>
                        </c15:fullRef>
                        <c15:formulaRef>
                          <c15:sqref>'РАБОЧАЯ Не вскрывать'!$C$191:$C$193</c15:sqref>
                        </c15:formulaRef>
                      </c:ext>
                    </c:extLst>
                    <c:numCache>
                      <c:formatCode>#,##0</c:formatCode>
                      <c:ptCount val="3"/>
                      <c:pt idx="0">
                        <c:v>7</c:v>
                      </c:pt>
                      <c:pt idx="1">
                        <c:v>0</c:v>
                      </c:pt>
                      <c:pt idx="2">
                        <c:v>0</c:v>
                      </c:pt>
                    </c:numCache>
                  </c:numRef>
                </c:val>
                <c:extLst xmlns:c15="http://schemas.microsoft.com/office/drawing/2012/chart">
                  <c:ext xmlns:c16="http://schemas.microsoft.com/office/drawing/2014/chart" uri="{C3380CC4-5D6E-409C-BE32-E72D297353CC}">
                    <c16:uniqueId val="{00000014-956F-4B74-8D03-93E4293E7603}"/>
                  </c:ext>
                </c:extLst>
              </c15:ser>
            </c15:filteredPieSeries>
          </c:ext>
        </c:extLst>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sz="1320" b="0" i="0" baseline="0">
                <a:effectLst/>
              </a:rPr>
              <a:t>Динамика общего количества сотрудников КДУ МО, прошедших обучение </a:t>
            </a:r>
            <a:endParaRPr lang="ru-RU" sz="1320">
              <a:effectLst/>
            </a:endParaRPr>
          </a:p>
        </c:rich>
      </c:tx>
      <c:overlay val="0"/>
      <c:spPr>
        <a:noFill/>
        <a:ln>
          <a:noFill/>
        </a:ln>
        <a:effectLst/>
      </c:spPr>
    </c:title>
    <c:autoTitleDeleted val="0"/>
    <c:plotArea>
      <c:layout/>
      <c:barChart>
        <c:barDir val="col"/>
        <c:grouping val="clustered"/>
        <c:varyColors val="0"/>
        <c:ser>
          <c:idx val="0"/>
          <c:order val="0"/>
          <c:tx>
            <c:strRef>
              <c:f>'РАБОЧАЯ Не вскрывать'!$B$190</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вскрывать'!$A$194</c:f>
              <c:strCache>
                <c:ptCount val="1"/>
                <c:pt idx="0">
                  <c:v>ИТОГО обученных сотрудников:</c:v>
                </c:pt>
              </c:strCache>
              <c:extLst xmlns:c16r2="http://schemas.microsoft.com/office/drawing/2015/06/chart">
                <c:ext xmlns:c15="http://schemas.microsoft.com/office/drawing/2012/chart" uri="{02D57815-91ED-43cb-92C2-25804820EDAC}">
                  <c15:fullRef>
                    <c15:sqref>'РАБОЧАЯ Не вскрывать'!$A$191:$A$194</c15:sqref>
                  </c15:fullRef>
                </c:ext>
              </c:extLst>
            </c:strRef>
          </c:cat>
          <c:val>
            <c:numRef>
              <c:f>'РАБОЧАЯ Не вскрывать'!$B$194</c:f>
              <c:numCache>
                <c:formatCode>0</c:formatCode>
                <c:ptCount val="1"/>
                <c:pt idx="0">
                  <c:v>2</c:v>
                </c:pt>
              </c:numCache>
              <c:extLst xmlns:c16r2="http://schemas.microsoft.com/office/drawing/2015/06/chart">
                <c:ext xmlns:c15="http://schemas.microsoft.com/office/drawing/2012/chart" uri="{02D57815-91ED-43cb-92C2-25804820EDAC}">
                  <c15:fullRef>
                    <c15:sqref>'РАБОЧАЯ Не вскрывать'!$B$191:$B$194</c15:sqref>
                  </c15:fullRef>
                </c:ext>
              </c:extLst>
            </c:numRef>
          </c:val>
          <c:extLst xmlns:c16r2="http://schemas.microsoft.com/office/drawing/2015/06/chart">
            <c:ext xmlns:c16="http://schemas.microsoft.com/office/drawing/2014/chart" uri="{C3380CC4-5D6E-409C-BE32-E72D297353CC}">
              <c16:uniqueId val="{00000000-CB93-4530-BA4E-F309821A3EF8}"/>
            </c:ext>
          </c:extLst>
        </c:ser>
        <c:ser>
          <c:idx val="1"/>
          <c:order val="1"/>
          <c:tx>
            <c:strRef>
              <c:f>'РАБОЧАЯ Не вскрывать'!$C$190</c:f>
              <c:strCache>
                <c:ptCount val="1"/>
                <c:pt idx="0">
                  <c:v>2021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вскрывать'!$A$194</c:f>
              <c:strCache>
                <c:ptCount val="1"/>
                <c:pt idx="0">
                  <c:v>ИТОГО обученных сотрудников:</c:v>
                </c:pt>
              </c:strCache>
              <c:extLst xmlns:c16r2="http://schemas.microsoft.com/office/drawing/2015/06/chart">
                <c:ext xmlns:c15="http://schemas.microsoft.com/office/drawing/2012/chart" uri="{02D57815-91ED-43cb-92C2-25804820EDAC}">
                  <c15:fullRef>
                    <c15:sqref>'РАБОЧАЯ Не вскрывать'!$A$191:$A$194</c15:sqref>
                  </c15:fullRef>
                </c:ext>
              </c:extLst>
            </c:strRef>
          </c:cat>
          <c:val>
            <c:numRef>
              <c:f>'РАБОЧАЯ Не вскрывать'!$C$194</c:f>
              <c:numCache>
                <c:formatCode>0</c:formatCode>
                <c:ptCount val="1"/>
                <c:pt idx="0">
                  <c:v>7</c:v>
                </c:pt>
              </c:numCache>
              <c:extLst xmlns:c16r2="http://schemas.microsoft.com/office/drawing/2015/06/chart">
                <c:ext xmlns:c15="http://schemas.microsoft.com/office/drawing/2012/chart" uri="{02D57815-91ED-43cb-92C2-25804820EDAC}">
                  <c15:fullRef>
                    <c15:sqref>'РАБОЧАЯ Не вскрывать'!$C$191:$C$194</c15:sqref>
                  </c15:fullRef>
                </c:ext>
              </c:extLst>
            </c:numRef>
          </c:val>
          <c:extLst xmlns:c16r2="http://schemas.microsoft.com/office/drawing/2015/06/chart">
            <c:ext xmlns:c16="http://schemas.microsoft.com/office/drawing/2014/chart" uri="{C3380CC4-5D6E-409C-BE32-E72D297353CC}">
              <c16:uniqueId val="{00000001-CB93-4530-BA4E-F309821A3EF8}"/>
            </c:ext>
          </c:extLst>
        </c:ser>
        <c:ser>
          <c:idx val="2"/>
          <c:order val="2"/>
          <c:tx>
            <c:strRef>
              <c:f>'РАБОЧАЯ Не вскрывать'!$D$190</c:f>
              <c:strCache>
                <c:ptCount val="1"/>
                <c:pt idx="0">
                  <c:v>2022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вскрывать'!$A$194</c:f>
              <c:strCache>
                <c:ptCount val="1"/>
                <c:pt idx="0">
                  <c:v>ИТОГО обученных сотрудников:</c:v>
                </c:pt>
              </c:strCache>
              <c:extLst xmlns:c16r2="http://schemas.microsoft.com/office/drawing/2015/06/chart">
                <c:ext xmlns:c15="http://schemas.microsoft.com/office/drawing/2012/chart" uri="{02D57815-91ED-43cb-92C2-25804820EDAC}">
                  <c15:fullRef>
                    <c15:sqref>'РАБОЧАЯ Не вскрывать'!$A$191:$A$194</c15:sqref>
                  </c15:fullRef>
                </c:ext>
              </c:extLst>
            </c:strRef>
          </c:cat>
          <c:val>
            <c:numRef>
              <c:f>'РАБОЧАЯ Не вскрывать'!$D$194</c:f>
              <c:numCache>
                <c:formatCode>0</c:formatCode>
                <c:ptCount val="1"/>
                <c:pt idx="0">
                  <c:v>6</c:v>
                </c:pt>
              </c:numCache>
              <c:extLst xmlns:c16r2="http://schemas.microsoft.com/office/drawing/2015/06/chart">
                <c:ext xmlns:c15="http://schemas.microsoft.com/office/drawing/2012/chart" uri="{02D57815-91ED-43cb-92C2-25804820EDAC}">
                  <c15:fullRef>
                    <c15:sqref>'РАБОЧАЯ Не вскрывать'!$D$191:$D$194</c15:sqref>
                  </c15:fullRef>
                </c:ext>
              </c:extLst>
            </c:numRef>
          </c:val>
          <c:extLst xmlns:c16r2="http://schemas.microsoft.com/office/drawing/2015/06/chart">
            <c:ext xmlns:c16="http://schemas.microsoft.com/office/drawing/2014/chart" uri="{C3380CC4-5D6E-409C-BE32-E72D297353CC}">
              <c16:uniqueId val="{00000002-CB93-4530-BA4E-F309821A3EF8}"/>
            </c:ext>
          </c:extLst>
        </c:ser>
        <c:dLbls>
          <c:dLblPos val="outEnd"/>
          <c:showLegendKey val="0"/>
          <c:showVal val="1"/>
          <c:showCatName val="0"/>
          <c:showSerName val="0"/>
          <c:showPercent val="0"/>
          <c:showBubbleSize val="0"/>
        </c:dLbls>
        <c:gapWidth val="150"/>
        <c:axId val="120894976"/>
        <c:axId val="120896512"/>
      </c:barChart>
      <c:catAx>
        <c:axId val="120894976"/>
        <c:scaling>
          <c:orientation val="minMax"/>
        </c:scaling>
        <c:delete val="1"/>
        <c:axPos val="b"/>
        <c:numFmt formatCode="General" sourceLinked="1"/>
        <c:majorTickMark val="none"/>
        <c:minorTickMark val="none"/>
        <c:tickLblPos val="nextTo"/>
        <c:crossAx val="120896512"/>
        <c:crosses val="autoZero"/>
        <c:auto val="1"/>
        <c:lblAlgn val="ctr"/>
        <c:lblOffset val="100"/>
        <c:noMultiLvlLbl val="0"/>
      </c:catAx>
      <c:valAx>
        <c:axId val="120896512"/>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crossAx val="1208949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Результаты участия проектов КДУ МО в конкурсах</a:t>
            </a:r>
          </a:p>
        </c:rich>
      </c:tx>
      <c:overlay val="0"/>
      <c:spPr>
        <a:noFill/>
        <a:ln>
          <a:noFill/>
        </a:ln>
        <a:effectLst/>
      </c:spPr>
    </c:title>
    <c:autoTitleDeleted val="0"/>
    <c:plotArea>
      <c:layout/>
      <c:pieChart>
        <c:varyColors val="1"/>
        <c:ser>
          <c:idx val="0"/>
          <c:order val="0"/>
          <c:tx>
            <c:strRef>
              <c:f>'РАБОЧАЯ Не вскрывать'!$B$197</c:f>
              <c:strCache>
                <c:ptCount val="1"/>
                <c:pt idx="0">
                  <c:v>Количество</c:v>
                </c:pt>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F777-4EF8-9C42-CDF7EF56A3F4}"/>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F777-4EF8-9C42-CDF7EF56A3F4}"/>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F777-4EF8-9C42-CDF7EF56A3F4}"/>
              </c:ext>
            </c:extLst>
          </c:dPt>
          <c:dLbls>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'РАБОЧАЯ Не вскрывать'!$A$198:$A$200</c:f>
              <c:strCache>
                <c:ptCount val="3"/>
                <c:pt idx="0">
                  <c:v>полностью поддержан</c:v>
                </c:pt>
                <c:pt idx="1">
                  <c:v>частично поддержан</c:v>
                </c:pt>
                <c:pt idx="2">
                  <c:v>не поддержан</c:v>
                </c:pt>
              </c:strCache>
            </c:strRef>
          </c:cat>
          <c:val>
            <c:numRef>
              <c:f>'РАБОЧАЯ Не вскрывать'!$B$198:$B$200</c:f>
              <c:numCache>
                <c:formatCode>0</c:formatCode>
                <c:ptCount val="3"/>
                <c:pt idx="0">
                  <c:v>5</c:v>
                </c:pt>
                <c:pt idx="1">
                  <c:v>0</c:v>
                </c:pt>
                <c:pt idx="2">
                  <c:v>0</c:v>
                </c:pt>
              </c:numCache>
            </c:numRef>
          </c:val>
          <c:extLst xmlns:c16r2="http://schemas.microsoft.com/office/drawing/2015/06/chart">
            <c:ext xmlns:c16="http://schemas.microsoft.com/office/drawing/2014/chart" uri="{C3380CC4-5D6E-409C-BE32-E72D297353CC}">
              <c16:uniqueId val="{00000006-F777-4EF8-9C42-CDF7EF56A3F4}"/>
            </c:ext>
          </c:extLst>
        </c:ser>
        <c:dLbls>
          <c:dLblPos val="out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Доли привлеченных средств для реализации проектов </a:t>
            </a:r>
          </a:p>
          <a:p>
            <a:pPr>
              <a:defRPr sz="132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по источнику финансирования в отчетном году</a:t>
            </a:r>
          </a:p>
        </c:rich>
      </c:tx>
      <c:overlay val="0"/>
      <c:spPr>
        <a:noFill/>
        <a:ln>
          <a:noFill/>
        </a:ln>
        <a:effectLst/>
      </c:spPr>
    </c:title>
    <c:autoTitleDeleted val="0"/>
    <c:plotArea>
      <c:layout/>
      <c:pieChart>
        <c:varyColors val="1"/>
        <c:ser>
          <c:idx val="0"/>
          <c:order val="0"/>
          <c:tx>
            <c:strRef>
              <c:f>'РАБОЧАЯ Не вскрывать'!$B$203</c:f>
              <c:strCache>
                <c:ptCount val="1"/>
                <c:pt idx="0">
                  <c:v>Сумма</c:v>
                </c:pt>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C45A-40E7-AB4A-47776EEF2711}"/>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C45A-40E7-AB4A-47776EEF2711}"/>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C45A-40E7-AB4A-47776EEF2711}"/>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C45A-40E7-AB4A-47776EEF2711}"/>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9-C45A-40E7-AB4A-47776EEF2711}"/>
              </c:ext>
            </c:extLst>
          </c:dPt>
          <c:dPt>
            <c:idx val="5"/>
            <c:bubble3D val="0"/>
            <c:spPr>
              <a:solidFill>
                <a:schemeClr val="accent6"/>
              </a:solidFill>
              <a:ln w="19050">
                <a:solidFill>
                  <a:schemeClr val="lt1"/>
                </a:solidFill>
              </a:ln>
              <a:effectLst/>
            </c:spPr>
            <c:extLst xmlns:c16r2="http://schemas.microsoft.com/office/drawing/2015/06/chart">
              <c:ext xmlns:c16="http://schemas.microsoft.com/office/drawing/2014/chart" uri="{C3380CC4-5D6E-409C-BE32-E72D297353CC}">
                <c16:uniqueId val="{0000000B-C45A-40E7-AB4A-47776EEF2711}"/>
              </c:ext>
            </c:extLst>
          </c:dPt>
          <c:dLbls>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'РАБОЧАЯ Не вскрывать'!$A$204:$A$209</c:f>
              <c:strCache>
                <c:ptCount val="6"/>
                <c:pt idx="0">
                  <c:v>федеральные</c:v>
                </c:pt>
                <c:pt idx="1">
                  <c:v>краевые</c:v>
                </c:pt>
                <c:pt idx="2">
                  <c:v>местный бюджет </c:v>
                </c:pt>
                <c:pt idx="3">
                  <c:v>спонсорские средства</c:v>
                </c:pt>
                <c:pt idx="4">
                  <c:v>собственные средства</c:v>
                </c:pt>
                <c:pt idx="5">
                  <c:v>ПДНТ</c:v>
                </c:pt>
              </c:strCache>
            </c:strRef>
          </c:cat>
          <c:val>
            <c:numRef>
              <c:f>'РАБОЧАЯ Не вскрывать'!$B$204:$B$209</c:f>
              <c:numCache>
                <c:formatCode>0</c:formatCode>
                <c:ptCount val="6"/>
                <c:pt idx="0">
                  <c:v>0</c:v>
                </c:pt>
                <c:pt idx="1">
                  <c:v>125.20400000000001</c:v>
                </c:pt>
                <c:pt idx="2">
                  <c:v>20</c:v>
                </c:pt>
                <c:pt idx="3">
                  <c:v>0</c:v>
                </c:pt>
                <c:pt idx="4">
                  <c:v>0</c:v>
                </c:pt>
                <c:pt idx="5">
                  <c:v>207</c:v>
                </c:pt>
              </c:numCache>
            </c:numRef>
          </c:val>
          <c:extLst xmlns:c16r2="http://schemas.microsoft.com/office/drawing/2015/06/chart">
            <c:ext xmlns:c16="http://schemas.microsoft.com/office/drawing/2014/chart" uri="{C3380CC4-5D6E-409C-BE32-E72D297353CC}">
              <c16:uniqueId val="{0000000C-C45A-40E7-AB4A-47776EEF2711}"/>
            </c:ext>
          </c:extLst>
        </c:ser>
        <c:dLbls>
          <c:dLblPos val="out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sz="1100">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мероприятий (всего) </a:t>
            </a:r>
            <a:r>
              <a:rPr lang="ru-RU" sz="1400" b="0" i="0" u="none" strike="noStrike" baseline="0">
                <a:effectLst/>
              </a:rPr>
              <a:t>для различных возрастных категорий </a:t>
            </a:r>
            <a:endParaRPr lang="ru-RU"/>
          </a:p>
        </c:rich>
      </c:tx>
      <c:overlay val="0"/>
      <c:spPr>
        <a:noFill/>
        <a:ln>
          <a:noFill/>
        </a:ln>
        <a:effectLst/>
      </c:spPr>
    </c:title>
    <c:autoTitleDeleted val="0"/>
    <c:plotArea>
      <c:layout/>
      <c:barChart>
        <c:barDir val="col"/>
        <c:grouping val="clustered"/>
        <c:varyColors val="0"/>
        <c:ser>
          <c:idx val="0"/>
          <c:order val="0"/>
          <c:tx>
            <c:strRef>
              <c:f>'РАБОЧАЯ Не вскрывать'!$B$97</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вскрывать'!$A$98:$A$101</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вскрывать'!$B$98:$B$101</c:f>
              <c:numCache>
                <c:formatCode>General</c:formatCode>
                <c:ptCount val="4"/>
                <c:pt idx="0">
                  <c:v>1170</c:v>
                </c:pt>
                <c:pt idx="1">
                  <c:v>300</c:v>
                </c:pt>
                <c:pt idx="2">
                  <c:v>300</c:v>
                </c:pt>
                <c:pt idx="3">
                  <c:v>540</c:v>
                </c:pt>
              </c:numCache>
            </c:numRef>
          </c:val>
          <c:extLst xmlns:c16r2="http://schemas.microsoft.com/office/drawing/2015/06/chart">
            <c:ext xmlns:c16="http://schemas.microsoft.com/office/drawing/2014/chart" uri="{C3380CC4-5D6E-409C-BE32-E72D297353CC}">
              <c16:uniqueId val="{00000000-346C-4940-8BF5-F112858A22D3}"/>
            </c:ext>
          </c:extLst>
        </c:ser>
        <c:ser>
          <c:idx val="1"/>
          <c:order val="1"/>
          <c:tx>
            <c:strRef>
              <c:f>'РАБОЧАЯ Не вскрывать'!$C$97</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вскрывать'!$A$98:$A$101</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вскрывать'!$C$98:$C$101</c:f>
              <c:numCache>
                <c:formatCode>General</c:formatCode>
                <c:ptCount val="4"/>
                <c:pt idx="0">
                  <c:v>1787</c:v>
                </c:pt>
                <c:pt idx="1">
                  <c:v>444</c:v>
                </c:pt>
                <c:pt idx="2">
                  <c:v>366</c:v>
                </c:pt>
                <c:pt idx="3">
                  <c:v>1060</c:v>
                </c:pt>
              </c:numCache>
            </c:numRef>
          </c:val>
          <c:extLst xmlns:c16r2="http://schemas.microsoft.com/office/drawing/2015/06/chart">
            <c:ext xmlns:c16="http://schemas.microsoft.com/office/drawing/2014/chart" uri="{C3380CC4-5D6E-409C-BE32-E72D297353CC}">
              <c16:uniqueId val="{00000001-346C-4940-8BF5-F112858A22D3}"/>
            </c:ext>
          </c:extLst>
        </c:ser>
        <c:ser>
          <c:idx val="2"/>
          <c:order val="2"/>
          <c:tx>
            <c:strRef>
              <c:f>'РАБОЧАЯ Не вскрывать'!$D$97</c:f>
              <c:strCache>
                <c:ptCount val="1"/>
                <c:pt idx="0">
                  <c:v>2022</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вскрывать'!$A$98:$A$101</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вскрывать'!$D$98:$D$101</c:f>
              <c:numCache>
                <c:formatCode>General</c:formatCode>
                <c:ptCount val="4"/>
                <c:pt idx="0">
                  <c:v>1741</c:v>
                </c:pt>
                <c:pt idx="1">
                  <c:v>514</c:v>
                </c:pt>
                <c:pt idx="2">
                  <c:v>324</c:v>
                </c:pt>
                <c:pt idx="3">
                  <c:v>978</c:v>
                </c:pt>
              </c:numCache>
            </c:numRef>
          </c:val>
          <c:extLst xmlns:c16r2="http://schemas.microsoft.com/office/drawing/2015/06/chart">
            <c:ext xmlns:c16="http://schemas.microsoft.com/office/drawing/2014/chart" uri="{C3380CC4-5D6E-409C-BE32-E72D297353CC}">
              <c16:uniqueId val="{00000002-346C-4940-8BF5-F112858A22D3}"/>
            </c:ext>
          </c:extLst>
        </c:ser>
        <c:dLbls>
          <c:dLblPos val="outEnd"/>
          <c:showLegendKey val="0"/>
          <c:showVal val="1"/>
          <c:showCatName val="0"/>
          <c:showSerName val="0"/>
          <c:showPercent val="0"/>
          <c:showBubbleSize val="0"/>
        </c:dLbls>
        <c:gapWidth val="150"/>
        <c:axId val="119276288"/>
        <c:axId val="119277824"/>
      </c:barChart>
      <c:catAx>
        <c:axId val="119276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9277824"/>
        <c:crosses val="autoZero"/>
        <c:auto val="1"/>
        <c:lblAlgn val="ctr"/>
        <c:lblOffset val="100"/>
        <c:noMultiLvlLbl val="0"/>
      </c:catAx>
      <c:valAx>
        <c:axId val="11927782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92762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количества зрителей мероприятий (всего) </a:t>
            </a:r>
            <a:r>
              <a:rPr lang="ru-RU" sz="1400" b="0" i="0" u="none" strike="noStrike" baseline="0">
                <a:effectLst/>
              </a:rPr>
              <a:t>для различных возрастных категорий </a:t>
            </a:r>
            <a:endParaRPr lang="ru-RU"/>
          </a:p>
        </c:rich>
      </c:tx>
      <c:overlay val="0"/>
      <c:spPr>
        <a:noFill/>
        <a:ln>
          <a:noFill/>
        </a:ln>
        <a:effectLst/>
      </c:spPr>
    </c:title>
    <c:autoTitleDeleted val="0"/>
    <c:plotArea>
      <c:layout/>
      <c:barChart>
        <c:barDir val="col"/>
        <c:grouping val="clustered"/>
        <c:varyColors val="0"/>
        <c:ser>
          <c:idx val="0"/>
          <c:order val="0"/>
          <c:tx>
            <c:strRef>
              <c:f>'РАБОЧАЯ Не вскрывать'!$B$104</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вскрывать'!$A$105:$A$108</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вскрывать'!$B$105:$B$108</c:f>
              <c:numCache>
                <c:formatCode>General</c:formatCode>
                <c:ptCount val="4"/>
                <c:pt idx="0">
                  <c:v>35617</c:v>
                </c:pt>
                <c:pt idx="1">
                  <c:v>12907</c:v>
                </c:pt>
                <c:pt idx="2">
                  <c:v>12954</c:v>
                </c:pt>
                <c:pt idx="3">
                  <c:v>31891</c:v>
                </c:pt>
              </c:numCache>
            </c:numRef>
          </c:val>
          <c:extLst xmlns:c16r2="http://schemas.microsoft.com/office/drawing/2015/06/chart">
            <c:ext xmlns:c16="http://schemas.microsoft.com/office/drawing/2014/chart" uri="{C3380CC4-5D6E-409C-BE32-E72D297353CC}">
              <c16:uniqueId val="{00000000-F80E-4792-9323-547E2B65062C}"/>
            </c:ext>
          </c:extLst>
        </c:ser>
        <c:ser>
          <c:idx val="1"/>
          <c:order val="1"/>
          <c:tx>
            <c:strRef>
              <c:f>'РАБОЧАЯ Не вскрывать'!$C$104</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вскрывать'!$A$105:$A$108</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вскрывать'!$C$105:$C$108</c:f>
              <c:numCache>
                <c:formatCode>General</c:formatCode>
                <c:ptCount val="4"/>
                <c:pt idx="0">
                  <c:v>35272</c:v>
                </c:pt>
                <c:pt idx="1">
                  <c:v>17156</c:v>
                </c:pt>
                <c:pt idx="2">
                  <c:v>5326</c:v>
                </c:pt>
                <c:pt idx="3">
                  <c:v>47913</c:v>
                </c:pt>
              </c:numCache>
            </c:numRef>
          </c:val>
          <c:extLst xmlns:c16r2="http://schemas.microsoft.com/office/drawing/2015/06/chart">
            <c:ext xmlns:c16="http://schemas.microsoft.com/office/drawing/2014/chart" uri="{C3380CC4-5D6E-409C-BE32-E72D297353CC}">
              <c16:uniqueId val="{00000001-F80E-4792-9323-547E2B65062C}"/>
            </c:ext>
          </c:extLst>
        </c:ser>
        <c:ser>
          <c:idx val="2"/>
          <c:order val="2"/>
          <c:tx>
            <c:strRef>
              <c:f>'РАБОЧАЯ Не вскрывать'!$D$104</c:f>
              <c:strCache>
                <c:ptCount val="1"/>
                <c:pt idx="0">
                  <c:v>2022</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вскрывать'!$A$105:$A$108</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вскрывать'!$D$105:$D$108</c:f>
              <c:numCache>
                <c:formatCode>General</c:formatCode>
                <c:ptCount val="4"/>
                <c:pt idx="0">
                  <c:v>33651</c:v>
                </c:pt>
                <c:pt idx="1">
                  <c:v>12358</c:v>
                </c:pt>
                <c:pt idx="2">
                  <c:v>19219</c:v>
                </c:pt>
                <c:pt idx="3">
                  <c:v>94625</c:v>
                </c:pt>
              </c:numCache>
            </c:numRef>
          </c:val>
          <c:extLst xmlns:c16r2="http://schemas.microsoft.com/office/drawing/2015/06/chart">
            <c:ext xmlns:c16="http://schemas.microsoft.com/office/drawing/2014/chart" uri="{C3380CC4-5D6E-409C-BE32-E72D297353CC}">
              <c16:uniqueId val="{00000002-F80E-4792-9323-547E2B65062C}"/>
            </c:ext>
          </c:extLst>
        </c:ser>
        <c:dLbls>
          <c:dLblPos val="outEnd"/>
          <c:showLegendKey val="0"/>
          <c:showVal val="1"/>
          <c:showCatName val="0"/>
          <c:showSerName val="0"/>
          <c:showPercent val="0"/>
          <c:showBubbleSize val="0"/>
        </c:dLbls>
        <c:gapWidth val="150"/>
        <c:axId val="119326976"/>
        <c:axId val="119336960"/>
      </c:barChart>
      <c:catAx>
        <c:axId val="119326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9336960"/>
        <c:crosses val="autoZero"/>
        <c:auto val="1"/>
        <c:lblAlgn val="ctr"/>
        <c:lblOffset val="100"/>
        <c:noMultiLvlLbl val="0"/>
      </c:catAx>
      <c:valAx>
        <c:axId val="119336960"/>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93269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Times New Roman" panose="02020603050405020304" pitchFamily="18" charset="0"/>
                <a:ea typeface="+mn-ea"/>
                <a:cs typeface="Times New Roman" panose="02020603050405020304" pitchFamily="18" charset="0"/>
              </a:defRPr>
            </a:pPr>
            <a:r>
              <a:rPr lang="ru-RU"/>
              <a:t>Динамика количества участников</a:t>
            </a:r>
            <a:r>
              <a:rPr lang="ru-RU" baseline="0"/>
              <a:t> </a:t>
            </a:r>
            <a:r>
              <a:rPr lang="ru-RU"/>
              <a:t>мероприятий (всего) по возрастным категориям</a:t>
            </a:r>
          </a:p>
        </c:rich>
      </c:tx>
      <c:overlay val="0"/>
      <c:spPr>
        <a:noFill/>
        <a:ln>
          <a:noFill/>
        </a:ln>
        <a:effectLst/>
      </c:spPr>
    </c:title>
    <c:autoTitleDeleted val="0"/>
    <c:plotArea>
      <c:layout/>
      <c:barChart>
        <c:barDir val="col"/>
        <c:grouping val="clustered"/>
        <c:varyColors val="0"/>
        <c:ser>
          <c:idx val="0"/>
          <c:order val="0"/>
          <c:tx>
            <c:strRef>
              <c:f>'РАБОЧАЯ Не вскрывать'!$B$111</c:f>
              <c:strCache>
                <c:ptCount val="1"/>
                <c:pt idx="0">
                  <c:v>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вскрывать'!$A$112:$A$115</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вскрывать'!$B$112:$B$115</c:f>
              <c:numCache>
                <c:formatCode>General</c:formatCode>
                <c:ptCount val="4"/>
                <c:pt idx="0">
                  <c:v>10096</c:v>
                </c:pt>
                <c:pt idx="1">
                  <c:v>9638</c:v>
                </c:pt>
                <c:pt idx="2">
                  <c:v>8496</c:v>
                </c:pt>
                <c:pt idx="3">
                  <c:v>24509</c:v>
                </c:pt>
              </c:numCache>
            </c:numRef>
          </c:val>
          <c:extLst xmlns:c16r2="http://schemas.microsoft.com/office/drawing/2015/06/chart">
            <c:ext xmlns:c16="http://schemas.microsoft.com/office/drawing/2014/chart" uri="{C3380CC4-5D6E-409C-BE32-E72D297353CC}">
              <c16:uniqueId val="{00000000-BEA4-4B06-AE9E-63FB3B50053F}"/>
            </c:ext>
          </c:extLst>
        </c:ser>
        <c:ser>
          <c:idx val="1"/>
          <c:order val="1"/>
          <c:tx>
            <c:strRef>
              <c:f>'РАБОЧАЯ Не вскрывать'!$C$111</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вскрывать'!$A$112:$A$115</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вскрывать'!$C$112:$C$115</c:f>
              <c:numCache>
                <c:formatCode>General</c:formatCode>
                <c:ptCount val="4"/>
                <c:pt idx="0">
                  <c:v>22885</c:v>
                </c:pt>
                <c:pt idx="1">
                  <c:v>7278</c:v>
                </c:pt>
                <c:pt idx="2">
                  <c:v>6175</c:v>
                </c:pt>
                <c:pt idx="3">
                  <c:v>29817</c:v>
                </c:pt>
              </c:numCache>
            </c:numRef>
          </c:val>
          <c:extLst xmlns:c16r2="http://schemas.microsoft.com/office/drawing/2015/06/chart">
            <c:ext xmlns:c16="http://schemas.microsoft.com/office/drawing/2014/chart" uri="{C3380CC4-5D6E-409C-BE32-E72D297353CC}">
              <c16:uniqueId val="{00000001-BEA4-4B06-AE9E-63FB3B50053F}"/>
            </c:ext>
          </c:extLst>
        </c:ser>
        <c:ser>
          <c:idx val="2"/>
          <c:order val="2"/>
          <c:tx>
            <c:strRef>
              <c:f>'РАБОЧАЯ Не вскрывать'!$D$111</c:f>
              <c:strCache>
                <c:ptCount val="1"/>
                <c:pt idx="0">
                  <c:v>2022</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вскрывать'!$A$112:$A$115</c:f>
              <c:strCache>
                <c:ptCount val="4"/>
                <c:pt idx="0">
                  <c:v>Дети (до 14 лет)</c:v>
                </c:pt>
                <c:pt idx="1">
                  <c:v>Молодой возраст (14-35 лет)</c:v>
                </c:pt>
                <c:pt idx="2">
                  <c:v>Старший возраст (старше 60 лет)</c:v>
                </c:pt>
                <c:pt idx="3">
                  <c:v>Смешанный возраст (для любого возраста)</c:v>
                </c:pt>
              </c:strCache>
            </c:strRef>
          </c:cat>
          <c:val>
            <c:numRef>
              <c:f>'РАБОЧАЯ Не вскрывать'!$D$112:$D$115</c:f>
              <c:numCache>
                <c:formatCode>General</c:formatCode>
                <c:ptCount val="4"/>
                <c:pt idx="0">
                  <c:v>31988</c:v>
                </c:pt>
                <c:pt idx="1">
                  <c:v>10567</c:v>
                </c:pt>
                <c:pt idx="2">
                  <c:v>9424</c:v>
                </c:pt>
                <c:pt idx="3">
                  <c:v>50531</c:v>
                </c:pt>
              </c:numCache>
            </c:numRef>
          </c:val>
          <c:extLst xmlns:c16r2="http://schemas.microsoft.com/office/drawing/2015/06/chart">
            <c:ext xmlns:c16="http://schemas.microsoft.com/office/drawing/2014/chart" uri="{C3380CC4-5D6E-409C-BE32-E72D297353CC}">
              <c16:uniqueId val="{00000003-BEA4-4B06-AE9E-63FB3B50053F}"/>
            </c:ext>
          </c:extLst>
        </c:ser>
        <c:dLbls>
          <c:dLblPos val="outEnd"/>
          <c:showLegendKey val="0"/>
          <c:showVal val="1"/>
          <c:showCatName val="0"/>
          <c:showSerName val="0"/>
          <c:showPercent val="0"/>
          <c:showBubbleSize val="0"/>
        </c:dLbls>
        <c:gapWidth val="150"/>
        <c:axId val="119451648"/>
        <c:axId val="119453184"/>
      </c:barChart>
      <c:catAx>
        <c:axId val="119451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crossAx val="119453184"/>
        <c:crosses val="autoZero"/>
        <c:auto val="1"/>
        <c:lblAlgn val="ctr"/>
        <c:lblOffset val="100"/>
        <c:noMultiLvlLbl val="0"/>
      </c:catAx>
      <c:valAx>
        <c:axId val="11945318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1194516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rgbClr val="002060"/>
      </a:solidFill>
      <a:round/>
    </a:ln>
    <a:effectLst/>
  </c:spPr>
  <c:txPr>
    <a:bodyPr/>
    <a:lstStyle/>
    <a:p>
      <a:pPr>
        <a:defRPr>
          <a:solidFill>
            <a:schemeClr val="tx1"/>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Доли затрат от различных источников финансирования на  проведение ремонтно-строительных работ в КДУ МО</a:t>
            </a:r>
          </a:p>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за отчетный период</a:t>
            </a:r>
          </a:p>
        </c:rich>
      </c:tx>
      <c:overlay val="0"/>
      <c:spPr>
        <a:noFill/>
        <a:ln>
          <a:noFill/>
        </a:ln>
        <a:effectLst/>
      </c:spPr>
    </c:title>
    <c:autoTitleDeleted val="0"/>
    <c:plotArea>
      <c:layout/>
      <c:pieChart>
        <c:varyColors val="1"/>
        <c:ser>
          <c:idx val="2"/>
          <c:order val="0"/>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7518-4263-BD9C-5CCE7B8BC869}"/>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7518-4263-BD9C-5CCE7B8BC869}"/>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7518-4263-BD9C-5CCE7B8BC869}"/>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7518-4263-BD9C-5CCE7B8BC869}"/>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9-7518-4263-BD9C-5CCE7B8BC869}"/>
              </c:ext>
            </c:extLst>
          </c:dPt>
          <c:dPt>
            <c:idx val="5"/>
            <c:bubble3D val="0"/>
            <c:spPr>
              <a:solidFill>
                <a:schemeClr val="accent6"/>
              </a:solidFill>
              <a:ln w="19050">
                <a:solidFill>
                  <a:schemeClr val="lt1"/>
                </a:solidFill>
              </a:ln>
              <a:effectLst/>
            </c:spPr>
            <c:extLst xmlns:c16r2="http://schemas.microsoft.com/office/drawing/2015/06/chart">
              <c:ext xmlns:c16="http://schemas.microsoft.com/office/drawing/2014/chart" uri="{C3380CC4-5D6E-409C-BE32-E72D297353CC}">
                <c16:uniqueId val="{0000000B-7518-4263-BD9C-5CCE7B8BC869}"/>
              </c:ext>
            </c:extLst>
          </c:dPt>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bestFit"/>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'РАБОЧАЯ Не вскрывать'!$AR$4:$AW$4</c:f>
              <c:strCache>
                <c:ptCount val="6"/>
                <c:pt idx="0">
                  <c:v>федеральные средства</c:v>
                </c:pt>
                <c:pt idx="1">
                  <c:v>краевые средства</c:v>
                </c:pt>
                <c:pt idx="2">
                  <c:v>местный бюджет </c:v>
                </c:pt>
                <c:pt idx="3">
                  <c:v>собственные средства</c:v>
                </c:pt>
                <c:pt idx="4">
                  <c:v>спонсорские средства</c:v>
                </c:pt>
                <c:pt idx="5">
                  <c:v>другое</c:v>
                </c:pt>
              </c:strCache>
            </c:strRef>
          </c:cat>
          <c:val>
            <c:numRef>
              <c:f>'РАБОЧАЯ Не вскрывать'!$AR$7:$AW$7</c:f>
              <c:numCache>
                <c:formatCode>#,##0.00\ _₽</c:formatCode>
                <c:ptCount val="6"/>
                <c:pt idx="0">
                  <c:v>0</c:v>
                </c:pt>
                <c:pt idx="1">
                  <c:v>0</c:v>
                </c:pt>
                <c:pt idx="2">
                  <c:v>164.608</c:v>
                </c:pt>
                <c:pt idx="3">
                  <c:v>0</c:v>
                </c:pt>
                <c:pt idx="4">
                  <c:v>0</c:v>
                </c:pt>
                <c:pt idx="5">
                  <c:v>0</c:v>
                </c:pt>
              </c:numCache>
            </c:numRef>
          </c:val>
          <c:extLst xmlns:c16r2="http://schemas.microsoft.com/office/drawing/2015/06/chart">
            <c:ext xmlns:c16="http://schemas.microsoft.com/office/drawing/2014/chart" uri="{C3380CC4-5D6E-409C-BE32-E72D297353CC}">
              <c16:uniqueId val="{0000000C-7518-4263-BD9C-5CCE7B8BC869}"/>
            </c:ext>
          </c:extLst>
        </c:ser>
        <c:dLbls>
          <c:dLblPos val="outEnd"/>
          <c:showLegendKey val="0"/>
          <c:showVal val="0"/>
          <c:showCatName val="0"/>
          <c:showSerName val="0"/>
          <c:showPercent val="1"/>
          <c:showBubbleSize val="0"/>
          <c:showLeaderLines val="1"/>
        </c:dLbls>
        <c:firstSliceAng val="0"/>
        <c:extLst xmlns:c16r2="http://schemas.microsoft.com/office/drawing/2015/06/chart">
          <c:ext xmlns:c15="http://schemas.microsoft.com/office/drawing/2012/chart" uri="{02D57815-91ED-43cb-92C2-25804820EDAC}">
            <c15:filteredPieSeries>
              <c15: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E-7518-4263-BD9C-5CCE7B8BC86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0-7518-4263-BD9C-5CCE7B8BC86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2-7518-4263-BD9C-5CCE7B8BC86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4-7518-4263-BD9C-5CCE7B8BC86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6-7518-4263-BD9C-5CCE7B8BC86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8-7518-4263-BD9C-5CCE7B8BC869}"/>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'РАБОЧАЯ Не вскрывать'!$AR$4:$AW$4</c15:sqref>
                        </c15:formulaRef>
                      </c:ext>
                    </c:extLst>
                    <c:strCache>
                      <c:ptCount val="6"/>
                      <c:pt idx="0">
                        <c:v>федеральные средства</c:v>
                      </c:pt>
                      <c:pt idx="1">
                        <c:v>краевые средства</c:v>
                      </c:pt>
                      <c:pt idx="2">
                        <c:v>местный бюджет </c:v>
                      </c:pt>
                      <c:pt idx="3">
                        <c:v>собственные средства</c:v>
                      </c:pt>
                      <c:pt idx="4">
                        <c:v>спонсорские средства</c:v>
                      </c:pt>
                      <c:pt idx="5">
                        <c:v>другое</c:v>
                      </c:pt>
                    </c:strCache>
                  </c:strRef>
                </c:cat>
                <c:val>
                  <c:numRef>
                    <c:extLst>
                      <c:ext uri="{02D57815-91ED-43cb-92C2-25804820EDAC}">
                        <c15:formulaRef>
                          <c15:sqref>'РАБОЧАЯ Не вскрывать'!$AR$5:$AW$5</c15:sqref>
                        </c15:formulaRef>
                      </c:ext>
                    </c:extLst>
                    <c:numCache>
                      <c:formatCode>General</c:formatCode>
                      <c:ptCount val="6"/>
                      <c:pt idx="0">
                        <c:v>2022</c:v>
                      </c:pt>
                      <c:pt idx="1">
                        <c:v>2022</c:v>
                      </c:pt>
                      <c:pt idx="2">
                        <c:v>2022</c:v>
                      </c:pt>
                      <c:pt idx="3">
                        <c:v>2022</c:v>
                      </c:pt>
                      <c:pt idx="4">
                        <c:v>2022</c:v>
                      </c:pt>
                      <c:pt idx="5">
                        <c:v>2022</c:v>
                      </c:pt>
                    </c:numCache>
                  </c:numRef>
                </c:val>
                <c:extLst>
                  <c:ext xmlns:c16="http://schemas.microsoft.com/office/drawing/2014/chart" uri="{C3380CC4-5D6E-409C-BE32-E72D297353CC}">
                    <c16:uniqueId val="{00000019-7518-4263-BD9C-5CCE7B8BC869}"/>
                  </c:ext>
                </c:extLst>
              </c15:ser>
            </c15:filteredPieSeries>
            <c15:filteredPieSeries>
              <c15:ser>
                <c:idx val="1"/>
                <c:order val="1"/>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B-7518-4263-BD9C-5CCE7B8BC869}"/>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D-7518-4263-BD9C-5CCE7B8BC869}"/>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F-7518-4263-BD9C-5CCE7B8BC869}"/>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1-7518-4263-BD9C-5CCE7B8BC869}"/>
                    </c:ext>
                  </c:extLst>
                </c:dPt>
                <c:dPt>
                  <c:idx val="4"/>
                  <c:bubble3D val="0"/>
                  <c:spPr>
                    <a:solidFill>
                      <a:schemeClr val="accent5"/>
                    </a:solidFill>
                    <a:ln w="19050">
                      <a:solidFill>
                        <a:schemeClr val="lt1"/>
                      </a:solidFill>
                    </a:ln>
                    <a:effectLst/>
                  </c:spPr>
                  <c:extLst xmlns:c15="http://schemas.microsoft.com/office/drawing/2012/chart">
                    <c:ext xmlns:c16="http://schemas.microsoft.com/office/drawing/2014/chart" uri="{C3380CC4-5D6E-409C-BE32-E72D297353CC}">
                      <c16:uniqueId val="{00000023-7518-4263-BD9C-5CCE7B8BC869}"/>
                    </c:ext>
                  </c:extLst>
                </c:dPt>
                <c:dPt>
                  <c:idx val="5"/>
                  <c:bubble3D val="0"/>
                  <c:spPr>
                    <a:solidFill>
                      <a:schemeClr val="accent6"/>
                    </a:solidFill>
                    <a:ln w="19050">
                      <a:solidFill>
                        <a:schemeClr val="lt1"/>
                      </a:solidFill>
                    </a:ln>
                    <a:effectLst/>
                  </c:spPr>
                  <c:extLst xmlns:c15="http://schemas.microsoft.com/office/drawing/2012/chart">
                    <c:ext xmlns:c16="http://schemas.microsoft.com/office/drawing/2014/chart" uri="{C3380CC4-5D6E-409C-BE32-E72D297353CC}">
                      <c16:uniqueId val="{00000025-7518-4263-BD9C-5CCE7B8BC869}"/>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'РАБОЧАЯ Не вскрывать'!$AR$4:$AW$4</c15:sqref>
                        </c15:formulaRef>
                      </c:ext>
                    </c:extLst>
                    <c:strCache>
                      <c:ptCount val="6"/>
                      <c:pt idx="0">
                        <c:v>федеральные средства</c:v>
                      </c:pt>
                      <c:pt idx="1">
                        <c:v>краевые средства</c:v>
                      </c:pt>
                      <c:pt idx="2">
                        <c:v>местный бюджет </c:v>
                      </c:pt>
                      <c:pt idx="3">
                        <c:v>собственные средства</c:v>
                      </c:pt>
                      <c:pt idx="4">
                        <c:v>спонсорские средства</c:v>
                      </c:pt>
                      <c:pt idx="5">
                        <c:v>другое</c:v>
                      </c:pt>
                    </c:strCache>
                  </c:strRef>
                </c:cat>
                <c:val>
                  <c:numRef>
                    <c:extLst xmlns:c15="http://schemas.microsoft.com/office/drawing/2012/chart">
                      <c:ext xmlns:c15="http://schemas.microsoft.com/office/drawing/2012/chart" uri="{02D57815-91ED-43cb-92C2-25804820EDAC}">
                        <c15:formulaRef>
                          <c15:sqref>'РАБОЧАЯ Не вскрывать'!$AR$6:$AW$6</c15:sqref>
                        </c15:formulaRef>
                      </c:ext>
                    </c:extLst>
                    <c:numCache>
                      <c:formatCode>General</c:formatCode>
                      <c:ptCount val="6"/>
                      <c:pt idx="0">
                        <c:v>4</c:v>
                      </c:pt>
                      <c:pt idx="1">
                        <c:v>4</c:v>
                      </c:pt>
                      <c:pt idx="2">
                        <c:v>4</c:v>
                      </c:pt>
                      <c:pt idx="3">
                        <c:v>4</c:v>
                      </c:pt>
                      <c:pt idx="4">
                        <c:v>4</c:v>
                      </c:pt>
                      <c:pt idx="5">
                        <c:v>4</c:v>
                      </c:pt>
                    </c:numCache>
                  </c:numRef>
                </c:val>
                <c:extLst xmlns:c15="http://schemas.microsoft.com/office/drawing/2012/chart">
                  <c:ext xmlns:c16="http://schemas.microsoft.com/office/drawing/2014/chart" uri="{C3380CC4-5D6E-409C-BE32-E72D297353CC}">
                    <c16:uniqueId val="{00000026-7518-4263-BD9C-5CCE7B8BC869}"/>
                  </c:ext>
                </c:extLst>
              </c15:ser>
            </c15:filteredPieSeries>
          </c:ext>
        </c:extLst>
      </c:pie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Количество формирований в КДУ МО </a:t>
            </a:r>
          </a:p>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по категориям в отчетный период</a:t>
            </a:r>
          </a:p>
        </c:rich>
      </c:tx>
      <c:overlay val="0"/>
      <c:spPr>
        <a:noFill/>
        <a:ln>
          <a:noFill/>
        </a:ln>
        <a:effectLst/>
      </c:spPr>
    </c:title>
    <c:autoTitleDeleted val="0"/>
    <c:plotArea>
      <c:layout/>
      <c:pieChart>
        <c:varyColors val="1"/>
        <c:ser>
          <c:idx val="2"/>
          <c:order val="0"/>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4E89-4DC8-B571-6632E311B5B6}"/>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4E89-4DC8-B571-6632E311B5B6}"/>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4E89-4DC8-B571-6632E311B5B6}"/>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4E89-4DC8-B571-6632E311B5B6}"/>
              </c:ext>
            </c:extLst>
          </c:dPt>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bestFit"/>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'РАБОЧАЯ Не вскрывать'!$CI$4:$CL$4</c:f>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f>'РАБОЧАЯ Не вскрывать'!$CI$7:$CL$7</c:f>
              <c:numCache>
                <c:formatCode>0</c:formatCode>
                <c:ptCount val="4"/>
                <c:pt idx="0">
                  <c:v>57</c:v>
                </c:pt>
                <c:pt idx="1">
                  <c:v>1</c:v>
                </c:pt>
                <c:pt idx="2">
                  <c:v>1</c:v>
                </c:pt>
                <c:pt idx="3">
                  <c:v>35</c:v>
                </c:pt>
              </c:numCache>
            </c:numRef>
          </c:val>
          <c:extLst xmlns:c16r2="http://schemas.microsoft.com/office/drawing/2015/06/chart">
            <c:ext xmlns:c16="http://schemas.microsoft.com/office/drawing/2014/chart" uri="{C3380CC4-5D6E-409C-BE32-E72D297353CC}">
              <c16:uniqueId val="{00000008-4E89-4DC8-B571-6632E311B5B6}"/>
            </c:ext>
          </c:extLst>
        </c:ser>
        <c:dLbls>
          <c:showLegendKey val="0"/>
          <c:showVal val="0"/>
          <c:showCatName val="0"/>
          <c:showSerName val="0"/>
          <c:showPercent val="1"/>
          <c:showBubbleSize val="0"/>
          <c:showLeaderLines val="1"/>
        </c:dLbls>
        <c:firstSliceAng val="0"/>
        <c:extLst xmlns:c16r2="http://schemas.microsoft.com/office/drawing/2015/06/chart">
          <c:ext xmlns:c15="http://schemas.microsoft.com/office/drawing/2012/chart" uri="{02D57815-91ED-43cb-92C2-25804820EDAC}">
            <c15:filteredPieSeries>
              <c15: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A-4E89-4DC8-B571-6632E311B5B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C-4E89-4DC8-B571-6632E311B5B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E-4E89-4DC8-B571-6632E311B5B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0-4E89-4DC8-B571-6632E311B5B6}"/>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'РАБОЧАЯ Не вскрывать'!$CI$4:$CL$4</c15:sqref>
                        </c15:formulaRef>
                      </c:ext>
                    </c:extLst>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extLst>
                      <c:ext uri="{02D57815-91ED-43cb-92C2-25804820EDAC}">
                        <c15:formulaRef>
                          <c15:sqref>'РАБОЧАЯ Не вскрывать'!$CI$5:$CL$5</c15:sqref>
                        </c15:formulaRef>
                      </c:ext>
                    </c:extLst>
                    <c:numCache>
                      <c:formatCode>General</c:formatCode>
                      <c:ptCount val="4"/>
                      <c:pt idx="0">
                        <c:v>2022</c:v>
                      </c:pt>
                      <c:pt idx="1">
                        <c:v>2022</c:v>
                      </c:pt>
                      <c:pt idx="2">
                        <c:v>2022</c:v>
                      </c:pt>
                      <c:pt idx="3">
                        <c:v>2022</c:v>
                      </c:pt>
                    </c:numCache>
                  </c:numRef>
                </c:val>
                <c:extLst>
                  <c:ext xmlns:c16="http://schemas.microsoft.com/office/drawing/2014/chart" uri="{C3380CC4-5D6E-409C-BE32-E72D297353CC}">
                    <c16:uniqueId val="{00000011-4E89-4DC8-B571-6632E311B5B6}"/>
                  </c:ext>
                </c:extLst>
              </c15:ser>
            </c15:filteredPieSeries>
            <c15:filteredPieSeries>
              <c15:ser>
                <c:idx val="1"/>
                <c:order val="1"/>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4E89-4DC8-B571-6632E311B5B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4E89-4DC8-B571-6632E311B5B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4E89-4DC8-B571-6632E311B5B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4E89-4DC8-B571-6632E311B5B6}"/>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'РАБОЧАЯ Не вскрывать'!$CI$4:$CL$4</c15:sqref>
                        </c15:formulaRef>
                      </c:ext>
                    </c:extLst>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extLst xmlns:c15="http://schemas.microsoft.com/office/drawing/2012/chart">
                      <c:ext xmlns:c15="http://schemas.microsoft.com/office/drawing/2012/chart" uri="{02D57815-91ED-43cb-92C2-25804820EDAC}">
                        <c15:formulaRef>
                          <c15:sqref>'РАБОЧАЯ Не вскрывать'!$CI$6:$CL$6</c15:sqref>
                        </c15:formulaRef>
                      </c:ext>
                    </c:extLst>
                    <c:numCache>
                      <c:formatCode>General</c:formatCode>
                      <c:ptCount val="4"/>
                      <c:pt idx="0">
                        <c:v>77</c:v>
                      </c:pt>
                      <c:pt idx="1">
                        <c:v>77</c:v>
                      </c:pt>
                      <c:pt idx="2">
                        <c:v>77</c:v>
                      </c:pt>
                      <c:pt idx="3">
                        <c:v>77</c:v>
                      </c:pt>
                    </c:numCache>
                  </c:numRef>
                </c:val>
                <c:extLst xmlns:c15="http://schemas.microsoft.com/office/drawing/2012/chart">
                  <c:ext xmlns:c16="http://schemas.microsoft.com/office/drawing/2014/chart" uri="{C3380CC4-5D6E-409C-BE32-E72D297353CC}">
                    <c16:uniqueId val="{0000001A-4E89-4DC8-B571-6632E311B5B6}"/>
                  </c:ext>
                </c:extLst>
              </c15:ser>
            </c15:filteredPieSeries>
          </c:ext>
        </c:extLst>
      </c:pie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Количество участников формирований</a:t>
            </a:r>
            <a:r>
              <a:rPr lang="ru-RU" baseline="0"/>
              <a:t> в КДУ МО </a:t>
            </a:r>
          </a:p>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baseline="0"/>
              <a:t>по категориям в отчетный период</a:t>
            </a:r>
            <a:endParaRPr lang="ru-RU"/>
          </a:p>
        </c:rich>
      </c:tx>
      <c:overlay val="0"/>
      <c:spPr>
        <a:noFill/>
        <a:ln>
          <a:noFill/>
        </a:ln>
        <a:effectLst/>
      </c:spPr>
    </c:title>
    <c:autoTitleDeleted val="0"/>
    <c:plotArea>
      <c:layout/>
      <c:barChart>
        <c:barDir val="bar"/>
        <c:grouping val="clustered"/>
        <c:varyColors val="0"/>
        <c:ser>
          <c:idx val="0"/>
          <c:order val="0"/>
          <c:tx>
            <c:strRef>
              <c:f>'РАБОЧАЯ Не вскрывать'!$CN$4</c:f>
              <c:strCache>
                <c:ptCount val="1"/>
                <c:pt idx="0">
                  <c:v>самодеятельного народного творчества</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вскрывать'!$CN$7</c:f>
              <c:numCache>
                <c:formatCode>0</c:formatCode>
                <c:ptCount val="1"/>
                <c:pt idx="0">
                  <c:v>663</c:v>
                </c:pt>
              </c:numCache>
              <c:extLst xmlns:c16r2="http://schemas.microsoft.com/office/drawing/2015/06/chart">
                <c:ext xmlns:c15="http://schemas.microsoft.com/office/drawing/2012/chart" uri="{02D57815-91ED-43cb-92C2-25804820EDAC}">
                  <c15:fullRef>
                    <c15:sqref>'РАБОЧАЯ Не вскрывать'!$CN$5:$CN$7</c15:sqref>
                  </c15:fullRef>
                </c:ext>
              </c:extLst>
            </c:numRef>
          </c:val>
          <c:extLst xmlns:c16r2="http://schemas.microsoft.com/office/drawing/2015/06/chart">
            <c:ext xmlns:c16="http://schemas.microsoft.com/office/drawing/2014/chart" uri="{C3380CC4-5D6E-409C-BE32-E72D297353CC}">
              <c16:uniqueId val="{00000000-450A-47BF-8F87-21A1403CCACA}"/>
            </c:ext>
          </c:extLst>
        </c:ser>
        <c:ser>
          <c:idx val="1"/>
          <c:order val="1"/>
          <c:tx>
            <c:strRef>
              <c:f>'РАБОЧАЯ Не вскрывать'!$CO$4</c:f>
              <c:strCache>
                <c:ptCount val="1"/>
                <c:pt idx="0">
                  <c:v>технического творчества</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вскрывать'!$CO$7</c:f>
              <c:numCache>
                <c:formatCode>0</c:formatCode>
                <c:ptCount val="1"/>
                <c:pt idx="0">
                  <c:v>15</c:v>
                </c:pt>
              </c:numCache>
              <c:extLst xmlns:c16r2="http://schemas.microsoft.com/office/drawing/2015/06/chart">
                <c:ext xmlns:c15="http://schemas.microsoft.com/office/drawing/2012/chart" uri="{02D57815-91ED-43cb-92C2-25804820EDAC}">
                  <c15:fullRef>
                    <c15:sqref>'РАБОЧАЯ Не вскрывать'!$CO$5:$CO$7</c15:sqref>
                  </c15:fullRef>
                </c:ext>
              </c:extLst>
            </c:numRef>
          </c:val>
          <c:extLst xmlns:c16r2="http://schemas.microsoft.com/office/drawing/2015/06/chart">
            <c:ext xmlns:c16="http://schemas.microsoft.com/office/drawing/2014/chart" uri="{C3380CC4-5D6E-409C-BE32-E72D297353CC}">
              <c16:uniqueId val="{00000001-450A-47BF-8F87-21A1403CCACA}"/>
            </c:ext>
          </c:extLst>
        </c:ser>
        <c:ser>
          <c:idx val="2"/>
          <c:order val="2"/>
          <c:tx>
            <c:strRef>
              <c:f>'РАБОЧАЯ Не вскрывать'!$CP$4</c:f>
              <c:strCache>
                <c:ptCount val="1"/>
                <c:pt idx="0">
                  <c:v>спортивные</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вскрывать'!$CP$7</c:f>
              <c:numCache>
                <c:formatCode>0</c:formatCode>
                <c:ptCount val="1"/>
                <c:pt idx="0">
                  <c:v>12</c:v>
                </c:pt>
              </c:numCache>
              <c:extLst xmlns:c16r2="http://schemas.microsoft.com/office/drawing/2015/06/chart">
                <c:ext xmlns:c15="http://schemas.microsoft.com/office/drawing/2012/chart" uri="{02D57815-91ED-43cb-92C2-25804820EDAC}">
                  <c15:fullRef>
                    <c15:sqref>'РАБОЧАЯ Не вскрывать'!$CP$5:$CP$7</c15:sqref>
                  </c15:fullRef>
                </c:ext>
              </c:extLst>
            </c:numRef>
          </c:val>
          <c:extLst xmlns:c16r2="http://schemas.microsoft.com/office/drawing/2015/06/chart">
            <c:ext xmlns:c16="http://schemas.microsoft.com/office/drawing/2014/chart" uri="{C3380CC4-5D6E-409C-BE32-E72D297353CC}">
              <c16:uniqueId val="{00000002-450A-47BF-8F87-21A1403CCACA}"/>
            </c:ext>
          </c:extLst>
        </c:ser>
        <c:ser>
          <c:idx val="3"/>
          <c:order val="3"/>
          <c:tx>
            <c:strRef>
              <c:f>'РАБОЧАЯ Не вскрывать'!$CQ$4</c:f>
              <c:strCache>
                <c:ptCount val="1"/>
                <c:pt idx="0">
                  <c:v>любительские объединения и клубы по интересам</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3</c:v>
              </c:pt>
              <c:extLst>
                <c:ext xmlns:c15="http://schemas.microsoft.com/office/drawing/2012/chart" uri="{02D57815-91ED-43cb-92C2-25804820EDAC}">
                  <c15:autoCat val="1"/>
                </c:ext>
              </c:extLst>
            </c:strLit>
          </c:cat>
          <c:val>
            <c:numRef>
              <c:f>'РАБОЧАЯ Не вскрывать'!$CQ$7</c:f>
              <c:numCache>
                <c:formatCode>0</c:formatCode>
                <c:ptCount val="1"/>
                <c:pt idx="0">
                  <c:v>540</c:v>
                </c:pt>
              </c:numCache>
              <c:extLst xmlns:c16r2="http://schemas.microsoft.com/office/drawing/2015/06/chart">
                <c:ext xmlns:c15="http://schemas.microsoft.com/office/drawing/2012/chart" uri="{02D57815-91ED-43cb-92C2-25804820EDAC}">
                  <c15:fullRef>
                    <c15:sqref>'РАБОЧАЯ Не вскрывать'!$CQ$5:$CQ$7</c15:sqref>
                  </c15:fullRef>
                </c:ext>
              </c:extLst>
            </c:numRef>
          </c:val>
          <c:extLst xmlns:c16r2="http://schemas.microsoft.com/office/drawing/2015/06/chart">
            <c:ext xmlns:c16="http://schemas.microsoft.com/office/drawing/2014/chart" uri="{C3380CC4-5D6E-409C-BE32-E72D297353CC}">
              <c16:uniqueId val="{00000003-450A-47BF-8F87-21A1403CCACA}"/>
            </c:ext>
          </c:extLst>
        </c:ser>
        <c:dLbls>
          <c:dLblPos val="outEnd"/>
          <c:showLegendKey val="0"/>
          <c:showVal val="1"/>
          <c:showCatName val="0"/>
          <c:showSerName val="0"/>
          <c:showPercent val="0"/>
          <c:showBubbleSize val="0"/>
        </c:dLbls>
        <c:gapWidth val="75"/>
        <c:overlap val="40"/>
        <c:axId val="117072256"/>
        <c:axId val="117073792"/>
      </c:barChart>
      <c:catAx>
        <c:axId val="117072256"/>
        <c:scaling>
          <c:orientation val="minMax"/>
        </c:scaling>
        <c:delete val="1"/>
        <c:axPos val="l"/>
        <c:numFmt formatCode="General" sourceLinked="1"/>
        <c:majorTickMark val="none"/>
        <c:minorTickMark val="none"/>
        <c:tickLblPos val="nextTo"/>
        <c:crossAx val="117073792"/>
        <c:crosses val="autoZero"/>
        <c:auto val="1"/>
        <c:lblAlgn val="ctr"/>
        <c:lblOffset val="100"/>
        <c:noMultiLvlLbl val="0"/>
      </c:catAx>
      <c:valAx>
        <c:axId val="11707379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707225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ru-RU"/>
              <a:t>Количество формирований в КДУ МО по категориям в динамике</a:t>
            </a:r>
          </a:p>
        </c:rich>
      </c:tx>
      <c:overlay val="0"/>
      <c:spPr>
        <a:noFill/>
        <a:ln>
          <a:noFill/>
        </a:ln>
        <a:effectLst/>
      </c:spPr>
    </c:title>
    <c:autoTitleDeleted val="0"/>
    <c:plotArea>
      <c:layout/>
      <c:barChart>
        <c:barDir val="bar"/>
        <c:grouping val="clustered"/>
        <c:varyColors val="0"/>
        <c:ser>
          <c:idx val="2"/>
          <c:order val="0"/>
          <c:tx>
            <c:strRef>
              <c:f>'РАБОЧАЯ Не вскрывать'!$B$19</c:f>
              <c:strCache>
                <c:ptCount val="1"/>
                <c:pt idx="0">
                  <c:v>2020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вскрывать'!$A$20:$A$23</c:f>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f>'РАБОЧАЯ Не вскрывать'!$B$20:$B$23</c:f>
              <c:numCache>
                <c:formatCode>0</c:formatCode>
                <c:ptCount val="4"/>
                <c:pt idx="0">
                  <c:v>58</c:v>
                </c:pt>
                <c:pt idx="1">
                  <c:v>0</c:v>
                </c:pt>
                <c:pt idx="2">
                  <c:v>1</c:v>
                </c:pt>
                <c:pt idx="3">
                  <c:v>30</c:v>
                </c:pt>
              </c:numCache>
            </c:numRef>
          </c:val>
          <c:extLst xmlns:c16r2="http://schemas.microsoft.com/office/drawing/2015/06/chart">
            <c:ext xmlns:c16="http://schemas.microsoft.com/office/drawing/2014/chart" uri="{C3380CC4-5D6E-409C-BE32-E72D297353CC}">
              <c16:uniqueId val="{00000002-1ACE-4B25-91A5-DA66C09D9B94}"/>
            </c:ext>
          </c:extLst>
        </c:ser>
        <c:ser>
          <c:idx val="1"/>
          <c:order val="1"/>
          <c:tx>
            <c:strRef>
              <c:f>'РАБОЧАЯ Не вскрывать'!$C$19</c:f>
              <c:strCache>
                <c:ptCount val="1"/>
                <c:pt idx="0">
                  <c:v>2021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вскрывать'!$A$20:$A$23</c:f>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f>'РАБОЧАЯ Не вскрывать'!$C$20:$C$23</c:f>
              <c:numCache>
                <c:formatCode>0</c:formatCode>
                <c:ptCount val="4"/>
                <c:pt idx="0">
                  <c:v>54</c:v>
                </c:pt>
                <c:pt idx="1">
                  <c:v>0</c:v>
                </c:pt>
                <c:pt idx="2">
                  <c:v>1</c:v>
                </c:pt>
                <c:pt idx="3">
                  <c:v>34</c:v>
                </c:pt>
              </c:numCache>
            </c:numRef>
          </c:val>
          <c:extLst xmlns:c16r2="http://schemas.microsoft.com/office/drawing/2015/06/chart">
            <c:ext xmlns:c16="http://schemas.microsoft.com/office/drawing/2014/chart" uri="{C3380CC4-5D6E-409C-BE32-E72D297353CC}">
              <c16:uniqueId val="{00000001-1ACE-4B25-91A5-DA66C09D9B94}"/>
            </c:ext>
          </c:extLst>
        </c:ser>
        <c:ser>
          <c:idx val="0"/>
          <c:order val="2"/>
          <c:tx>
            <c:strRef>
              <c:f>'РАБОЧАЯ Не вскрывать'!$D$19</c:f>
              <c:strCache>
                <c:ptCount val="1"/>
                <c:pt idx="0">
                  <c:v>2022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'РАБОЧАЯ Не вскрывать'!$A$20:$A$23</c:f>
              <c:strCache>
                <c:ptCount val="4"/>
                <c:pt idx="0">
                  <c:v>самодеятельного народного творчества</c:v>
                </c:pt>
                <c:pt idx="1">
                  <c:v>технического творчества</c:v>
                </c:pt>
                <c:pt idx="2">
                  <c:v>спортивные</c:v>
                </c:pt>
                <c:pt idx="3">
                  <c:v>любительские объединения и клубы по интересам</c:v>
                </c:pt>
              </c:strCache>
            </c:strRef>
          </c:cat>
          <c:val>
            <c:numRef>
              <c:f>'РАБОЧАЯ Не вскрывать'!$D$20:$D$23</c:f>
              <c:numCache>
                <c:formatCode>0</c:formatCode>
                <c:ptCount val="4"/>
                <c:pt idx="0">
                  <c:v>57</c:v>
                </c:pt>
                <c:pt idx="1">
                  <c:v>1</c:v>
                </c:pt>
                <c:pt idx="2">
                  <c:v>1</c:v>
                </c:pt>
                <c:pt idx="3">
                  <c:v>35</c:v>
                </c:pt>
              </c:numCache>
            </c:numRef>
          </c:val>
          <c:extLst xmlns:c16r2="http://schemas.microsoft.com/office/drawing/2015/06/chart">
            <c:ext xmlns:c16="http://schemas.microsoft.com/office/drawing/2014/chart" uri="{C3380CC4-5D6E-409C-BE32-E72D297353CC}">
              <c16:uniqueId val="{00000000-1ACE-4B25-91A5-DA66C09D9B94}"/>
            </c:ext>
          </c:extLst>
        </c:ser>
        <c:dLbls>
          <c:dLblPos val="outEnd"/>
          <c:showLegendKey val="0"/>
          <c:showVal val="1"/>
          <c:showCatName val="0"/>
          <c:showSerName val="0"/>
          <c:showPercent val="0"/>
          <c:showBubbleSize val="0"/>
        </c:dLbls>
        <c:gapWidth val="182"/>
        <c:axId val="117099136"/>
        <c:axId val="116363264"/>
      </c:barChart>
      <c:catAx>
        <c:axId val="117099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crossAx val="116363264"/>
        <c:crosses val="autoZero"/>
        <c:auto val="1"/>
        <c:lblAlgn val="ctr"/>
        <c:lblOffset val="100"/>
        <c:noMultiLvlLbl val="0"/>
      </c:catAx>
      <c:valAx>
        <c:axId val="11636326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17099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ru-RU"/>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lumMod val="50000"/>
        </a:schemeClr>
      </a:solidFill>
      <a:round/>
    </a:ln>
    <a:effectLst/>
  </c:spPr>
  <c:txPr>
    <a:bodyPr/>
    <a:lstStyle/>
    <a:p>
      <a:pPr>
        <a:defRPr sz="1100">
          <a:solidFill>
            <a:sysClr val="windowText" lastClr="000000"/>
          </a:solidFill>
          <a:latin typeface="Times New Roman" panose="02020603050405020304" pitchFamily="18" charset="0"/>
          <a:cs typeface="Times New Roman" panose="02020603050405020304" pitchFamily="18" charset="0"/>
        </a:defRPr>
      </a:pPr>
      <a:endParaRPr lang="ru-RU"/>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55" Type="http://schemas.openxmlformats.org/officeDocument/2006/relationships/chart" Target="../charts/chart55.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41" Type="http://schemas.openxmlformats.org/officeDocument/2006/relationships/chart" Target="../charts/chart41.xml"/><Relationship Id="rId54" Type="http://schemas.openxmlformats.org/officeDocument/2006/relationships/chart" Target="../charts/chart54.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chart" Target="../charts/chart53.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56" Type="http://schemas.openxmlformats.org/officeDocument/2006/relationships/chart" Target="../charts/chart56.xml"/><Relationship Id="rId8" Type="http://schemas.openxmlformats.org/officeDocument/2006/relationships/chart" Target="../charts/chart8.xml"/><Relationship Id="rId51" Type="http://schemas.openxmlformats.org/officeDocument/2006/relationships/chart" Target="../charts/chart51.xml"/><Relationship Id="rId3"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3</xdr:col>
      <xdr:colOff>38100</xdr:colOff>
      <xdr:row>5</xdr:row>
      <xdr:rowOff>350335</xdr:rowOff>
    </xdr:from>
    <xdr:to>
      <xdr:col>15</xdr:col>
      <xdr:colOff>400050</xdr:colOff>
      <xdr:row>34</xdr:row>
      <xdr:rowOff>44971</xdr:rowOff>
    </xdr:to>
    <xdr:pic>
      <xdr:nvPicPr>
        <xdr:cNvPr id="4" name="Рисунок 3">
          <a:extLst>
            <a:ext uri="{FF2B5EF4-FFF2-40B4-BE49-F238E27FC236}">
              <a16:creationId xmlns:a16="http://schemas.microsoft.com/office/drawing/2014/main" xmlns="" id="{15B05D90-AD8E-453C-AD4C-ADF17F65CF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66900" y="1540960"/>
          <a:ext cx="7677150" cy="54286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111125</xdr:colOff>
      <xdr:row>5</xdr:row>
      <xdr:rowOff>173396</xdr:rowOff>
    </xdr:from>
    <xdr:to>
      <xdr:col>8</xdr:col>
      <xdr:colOff>540554</xdr:colOff>
      <xdr:row>25</xdr:row>
      <xdr:rowOff>143396</xdr:rowOff>
    </xdr:to>
    <xdr:graphicFrame macro="">
      <xdr:nvGraphicFramePr>
        <xdr:cNvPr id="11" name="Диаграмма 1">
          <a:extLst>
            <a:ext uri="{FF2B5EF4-FFF2-40B4-BE49-F238E27FC236}">
              <a16:creationId xmlns:a16="http://schemas.microsoft.com/office/drawing/2014/main" xmlns="" id="{00000000-0008-0000-15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215655</xdr:colOff>
      <xdr:row>5</xdr:row>
      <xdr:rowOff>173396</xdr:rowOff>
    </xdr:from>
    <xdr:to>
      <xdr:col>18</xdr:col>
      <xdr:colOff>32762</xdr:colOff>
      <xdr:row>25</xdr:row>
      <xdr:rowOff>143396</xdr:rowOff>
    </xdr:to>
    <xdr:graphicFrame macro="">
      <xdr:nvGraphicFramePr>
        <xdr:cNvPr id="30" name="Диаграмма 2">
          <a:extLst>
            <a:ext uri="{FF2B5EF4-FFF2-40B4-BE49-F238E27FC236}">
              <a16:creationId xmlns:a16="http://schemas.microsoft.com/office/drawing/2014/main" xmlns="" id="{00000000-0008-0000-1500-00001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348957</xdr:colOff>
      <xdr:row>5</xdr:row>
      <xdr:rowOff>173396</xdr:rowOff>
    </xdr:from>
    <xdr:to>
      <xdr:col>27</xdr:col>
      <xdr:colOff>166064</xdr:colOff>
      <xdr:row>25</xdr:row>
      <xdr:rowOff>143396</xdr:rowOff>
    </xdr:to>
    <xdr:graphicFrame macro="">
      <xdr:nvGraphicFramePr>
        <xdr:cNvPr id="41" name="Диаграмма 3">
          <a:extLst>
            <a:ext uri="{FF2B5EF4-FFF2-40B4-BE49-F238E27FC236}">
              <a16:creationId xmlns:a16="http://schemas.microsoft.com/office/drawing/2014/main" xmlns="" id="{00000000-0008-0000-1500-00002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88592</xdr:colOff>
      <xdr:row>27</xdr:row>
      <xdr:rowOff>93202</xdr:rowOff>
    </xdr:from>
    <xdr:to>
      <xdr:col>16</xdr:col>
      <xdr:colOff>63500</xdr:colOff>
      <xdr:row>58</xdr:row>
      <xdr:rowOff>31750</xdr:rowOff>
    </xdr:to>
    <xdr:graphicFrame macro="">
      <xdr:nvGraphicFramePr>
        <xdr:cNvPr id="42" name="Диаграмма 4">
          <a:extLst>
            <a:ext uri="{FF2B5EF4-FFF2-40B4-BE49-F238E27FC236}">
              <a16:creationId xmlns:a16="http://schemas.microsoft.com/office/drawing/2014/main" xmlns="" id="{00000000-0008-0000-1500-00002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350787</xdr:colOff>
      <xdr:row>27</xdr:row>
      <xdr:rowOff>123211</xdr:rowOff>
    </xdr:from>
    <xdr:to>
      <xdr:col>26</xdr:col>
      <xdr:colOff>496373</xdr:colOff>
      <xdr:row>50</xdr:row>
      <xdr:rowOff>93908</xdr:rowOff>
    </xdr:to>
    <xdr:graphicFrame macro="">
      <xdr:nvGraphicFramePr>
        <xdr:cNvPr id="44" name="Диаграмма 5">
          <a:extLst>
            <a:ext uri="{FF2B5EF4-FFF2-40B4-BE49-F238E27FC236}">
              <a16:creationId xmlns:a16="http://schemas.microsoft.com/office/drawing/2014/main" xmlns="" id="{00000000-0008-0000-1500-00002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110201</xdr:colOff>
      <xdr:row>61</xdr:row>
      <xdr:rowOff>208611</xdr:rowOff>
    </xdr:from>
    <xdr:to>
      <xdr:col>12</xdr:col>
      <xdr:colOff>134154</xdr:colOff>
      <xdr:row>89</xdr:row>
      <xdr:rowOff>93908</xdr:rowOff>
    </xdr:to>
    <xdr:graphicFrame macro="">
      <xdr:nvGraphicFramePr>
        <xdr:cNvPr id="45" name="Диаграмма 6">
          <a:extLst>
            <a:ext uri="{FF2B5EF4-FFF2-40B4-BE49-F238E27FC236}">
              <a16:creationId xmlns:a16="http://schemas.microsoft.com/office/drawing/2014/main" xmlns="" id="{00000000-0008-0000-1500-00002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148228</xdr:colOff>
      <xdr:row>94</xdr:row>
      <xdr:rowOff>79990</xdr:rowOff>
    </xdr:from>
    <xdr:to>
      <xdr:col>12</xdr:col>
      <xdr:colOff>408642</xdr:colOff>
      <xdr:row>122</xdr:row>
      <xdr:rowOff>53662</xdr:rowOff>
    </xdr:to>
    <xdr:graphicFrame macro="">
      <xdr:nvGraphicFramePr>
        <xdr:cNvPr id="47" name="Диаграмма 8">
          <a:extLst>
            <a:ext uri="{FF2B5EF4-FFF2-40B4-BE49-F238E27FC236}">
              <a16:creationId xmlns:a16="http://schemas.microsoft.com/office/drawing/2014/main" xmlns="" id="{00000000-0008-0000-1500-00002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13</xdr:col>
      <xdr:colOff>491257</xdr:colOff>
      <xdr:row>94</xdr:row>
      <xdr:rowOff>79377</xdr:rowOff>
    </xdr:from>
    <xdr:to>
      <xdr:col>26</xdr:col>
      <xdr:colOff>335386</xdr:colOff>
      <xdr:row>122</xdr:row>
      <xdr:rowOff>67077</xdr:rowOff>
    </xdr:to>
    <xdr:graphicFrame macro="">
      <xdr:nvGraphicFramePr>
        <xdr:cNvPr id="48" name="Диаграмма 10">
          <a:extLst>
            <a:ext uri="{FF2B5EF4-FFF2-40B4-BE49-F238E27FC236}">
              <a16:creationId xmlns:a16="http://schemas.microsoft.com/office/drawing/2014/main" xmlns="" id="{00000000-0008-0000-1500-00003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148228</xdr:colOff>
      <xdr:row>123</xdr:row>
      <xdr:rowOff>150280</xdr:rowOff>
    </xdr:from>
    <xdr:to>
      <xdr:col>12</xdr:col>
      <xdr:colOff>429296</xdr:colOff>
      <xdr:row>153</xdr:row>
      <xdr:rowOff>93909</xdr:rowOff>
    </xdr:to>
    <xdr:graphicFrame macro="">
      <xdr:nvGraphicFramePr>
        <xdr:cNvPr id="2" name="Диаграмма 1">
          <a:extLst>
            <a:ext uri="{FF2B5EF4-FFF2-40B4-BE49-F238E27FC236}">
              <a16:creationId xmlns:a16="http://schemas.microsoft.com/office/drawing/2014/main" xmlns="" id="{00000000-0008-0000-1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xdr:col>
      <xdr:colOff>491257</xdr:colOff>
      <xdr:row>123</xdr:row>
      <xdr:rowOff>178388</xdr:rowOff>
    </xdr:from>
    <xdr:to>
      <xdr:col>26</xdr:col>
      <xdr:colOff>348666</xdr:colOff>
      <xdr:row>153</xdr:row>
      <xdr:rowOff>67077</xdr:rowOff>
    </xdr:to>
    <xdr:graphicFrame macro="">
      <xdr:nvGraphicFramePr>
        <xdr:cNvPr id="3" name="Диаграмма 2">
          <a:extLst>
            <a:ext uri="{FF2B5EF4-FFF2-40B4-BE49-F238E27FC236}">
              <a16:creationId xmlns:a16="http://schemas.microsoft.com/office/drawing/2014/main" xmlns="" id="{00000000-0008-0000-1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127998</xdr:colOff>
      <xdr:row>220</xdr:row>
      <xdr:rowOff>147569</xdr:rowOff>
    </xdr:from>
    <xdr:to>
      <xdr:col>11</xdr:col>
      <xdr:colOff>327329</xdr:colOff>
      <xdr:row>245</xdr:row>
      <xdr:rowOff>132147</xdr:rowOff>
    </xdr:to>
    <xdr:graphicFrame macro="">
      <xdr:nvGraphicFramePr>
        <xdr:cNvPr id="4" name="Диаграмма 3">
          <a:extLst>
            <a:ext uri="{FF2B5EF4-FFF2-40B4-BE49-F238E27FC236}">
              <a16:creationId xmlns:a16="http://schemas.microsoft.com/office/drawing/2014/main" xmlns=""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12</xdr:col>
      <xdr:colOff>47505</xdr:colOff>
      <xdr:row>220</xdr:row>
      <xdr:rowOff>147569</xdr:rowOff>
    </xdr:from>
    <xdr:to>
      <xdr:col>23</xdr:col>
      <xdr:colOff>246836</xdr:colOff>
      <xdr:row>245</xdr:row>
      <xdr:rowOff>132147</xdr:rowOff>
    </xdr:to>
    <xdr:graphicFrame macro="">
      <xdr:nvGraphicFramePr>
        <xdr:cNvPr id="14" name="Диаграмма 4">
          <a:extLst>
            <a:ext uri="{FF2B5EF4-FFF2-40B4-BE49-F238E27FC236}">
              <a16:creationId xmlns:a16="http://schemas.microsoft.com/office/drawing/2014/main" xmlns="" id="{00000000-0008-0000-15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211540</xdr:colOff>
      <xdr:row>341</xdr:row>
      <xdr:rowOff>50953</xdr:rowOff>
    </xdr:from>
    <xdr:to>
      <xdr:col>11</xdr:col>
      <xdr:colOff>50871</xdr:colOff>
      <xdr:row>370</xdr:row>
      <xdr:rowOff>4263</xdr:rowOff>
    </xdr:to>
    <xdr:graphicFrame macro="">
      <xdr:nvGraphicFramePr>
        <xdr:cNvPr id="43" name="Диаграмма 2">
          <a:extLst>
            <a:ext uri="{FF2B5EF4-FFF2-40B4-BE49-F238E27FC236}">
              <a16:creationId xmlns:a16="http://schemas.microsoft.com/office/drawing/2014/main" xmlns="" id="{00000000-0008-0000-1500-00002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11</xdr:col>
      <xdr:colOff>535791</xdr:colOff>
      <xdr:row>341</xdr:row>
      <xdr:rowOff>50953</xdr:rowOff>
    </xdr:from>
    <xdr:to>
      <xdr:col>22</xdr:col>
      <xdr:colOff>375122</xdr:colOff>
      <xdr:row>370</xdr:row>
      <xdr:rowOff>4263</xdr:rowOff>
    </xdr:to>
    <xdr:graphicFrame macro="">
      <xdr:nvGraphicFramePr>
        <xdr:cNvPr id="49" name="Диаграмма 3">
          <a:extLst>
            <a:ext uri="{FF2B5EF4-FFF2-40B4-BE49-F238E27FC236}">
              <a16:creationId xmlns:a16="http://schemas.microsoft.com/office/drawing/2014/main" xmlns="" id="{00000000-0008-0000-1500-00003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211540</xdr:colOff>
      <xdr:row>371</xdr:row>
      <xdr:rowOff>148439</xdr:rowOff>
    </xdr:from>
    <xdr:to>
      <xdr:col>11</xdr:col>
      <xdr:colOff>50871</xdr:colOff>
      <xdr:row>400</xdr:row>
      <xdr:rowOff>101749</xdr:rowOff>
    </xdr:to>
    <xdr:graphicFrame macro="">
      <xdr:nvGraphicFramePr>
        <xdr:cNvPr id="50" name="Диаграмма 4">
          <a:extLst>
            <a:ext uri="{FF2B5EF4-FFF2-40B4-BE49-F238E27FC236}">
              <a16:creationId xmlns:a16="http://schemas.microsoft.com/office/drawing/2014/main" xmlns="" id="{00000000-0008-0000-1500-00003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174399</xdr:colOff>
      <xdr:row>274</xdr:row>
      <xdr:rowOff>184741</xdr:rowOff>
    </xdr:from>
    <xdr:to>
      <xdr:col>13</xdr:col>
      <xdr:colOff>494220</xdr:colOff>
      <xdr:row>335</xdr:row>
      <xdr:rowOff>189241</xdr:rowOff>
    </xdr:to>
    <xdr:graphicFrame macro="">
      <xdr:nvGraphicFramePr>
        <xdr:cNvPr id="51" name="Диаграмма 5">
          <a:extLst>
            <a:ext uri="{FF2B5EF4-FFF2-40B4-BE49-F238E27FC236}">
              <a16:creationId xmlns:a16="http://schemas.microsoft.com/office/drawing/2014/main" xmlns="" id="{00000000-0008-0000-1500-00003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14</xdr:col>
      <xdr:colOff>125162</xdr:colOff>
      <xdr:row>274</xdr:row>
      <xdr:rowOff>184741</xdr:rowOff>
    </xdr:from>
    <xdr:to>
      <xdr:col>27</xdr:col>
      <xdr:colOff>444983</xdr:colOff>
      <xdr:row>335</xdr:row>
      <xdr:rowOff>189241</xdr:rowOff>
    </xdr:to>
    <xdr:graphicFrame macro="">
      <xdr:nvGraphicFramePr>
        <xdr:cNvPr id="52" name="Диаграмма 6">
          <a:extLst>
            <a:ext uri="{FF2B5EF4-FFF2-40B4-BE49-F238E27FC236}">
              <a16:creationId xmlns:a16="http://schemas.microsoft.com/office/drawing/2014/main" xmlns="" id="{00000000-0008-0000-1500-00003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13</xdr:col>
      <xdr:colOff>469541</xdr:colOff>
      <xdr:row>188</xdr:row>
      <xdr:rowOff>40774</xdr:rowOff>
    </xdr:from>
    <xdr:to>
      <xdr:col>26</xdr:col>
      <xdr:colOff>181477</xdr:colOff>
      <xdr:row>216</xdr:row>
      <xdr:rowOff>181901</xdr:rowOff>
    </xdr:to>
    <xdr:graphicFrame macro="">
      <xdr:nvGraphicFramePr>
        <xdr:cNvPr id="5" name="Диаграмма 1">
          <a:extLst>
            <a:ext uri="{FF2B5EF4-FFF2-40B4-BE49-F238E27FC236}">
              <a16:creationId xmlns:a16="http://schemas.microsoft.com/office/drawing/2014/main" xmlns="" id="{00000000-0008-0000-1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136780</xdr:colOff>
      <xdr:row>188</xdr:row>
      <xdr:rowOff>40774</xdr:rowOff>
    </xdr:from>
    <xdr:to>
      <xdr:col>12</xdr:col>
      <xdr:colOff>452414</xdr:colOff>
      <xdr:row>216</xdr:row>
      <xdr:rowOff>181901</xdr:rowOff>
    </xdr:to>
    <xdr:graphicFrame macro="">
      <xdr:nvGraphicFramePr>
        <xdr:cNvPr id="6" name="Диаграмма 2">
          <a:extLst>
            <a:ext uri="{FF2B5EF4-FFF2-40B4-BE49-F238E27FC236}">
              <a16:creationId xmlns:a16="http://schemas.microsoft.com/office/drawing/2014/main" xmlns="" id="{00000000-0008-0000-1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120740</xdr:colOff>
      <xdr:row>157</xdr:row>
      <xdr:rowOff>161510</xdr:rowOff>
    </xdr:from>
    <xdr:to>
      <xdr:col>12</xdr:col>
      <xdr:colOff>436374</xdr:colOff>
      <xdr:row>186</xdr:row>
      <xdr:rowOff>114820</xdr:rowOff>
    </xdr:to>
    <xdr:graphicFrame macro="">
      <xdr:nvGraphicFramePr>
        <xdr:cNvPr id="7" name="Диаграмма 3">
          <a:extLst>
            <a:ext uri="{FF2B5EF4-FFF2-40B4-BE49-F238E27FC236}">
              <a16:creationId xmlns:a16="http://schemas.microsoft.com/office/drawing/2014/main" xmlns="" id="{00000000-0008-0000-1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13</xdr:col>
      <xdr:colOff>453915</xdr:colOff>
      <xdr:row>157</xdr:row>
      <xdr:rowOff>161510</xdr:rowOff>
    </xdr:from>
    <xdr:to>
      <xdr:col>26</xdr:col>
      <xdr:colOff>165851</xdr:colOff>
      <xdr:row>186</xdr:row>
      <xdr:rowOff>114820</xdr:rowOff>
    </xdr:to>
    <xdr:graphicFrame macro="">
      <xdr:nvGraphicFramePr>
        <xdr:cNvPr id="8" name="Диаграмма 4">
          <a:extLst>
            <a:ext uri="{FF2B5EF4-FFF2-40B4-BE49-F238E27FC236}">
              <a16:creationId xmlns:a16="http://schemas.microsoft.com/office/drawing/2014/main" xmlns="" id="{00000000-0008-0000-1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12</xdr:col>
      <xdr:colOff>47505</xdr:colOff>
      <xdr:row>246</xdr:row>
      <xdr:rowOff>107850</xdr:rowOff>
    </xdr:from>
    <xdr:to>
      <xdr:col>23</xdr:col>
      <xdr:colOff>246836</xdr:colOff>
      <xdr:row>271</xdr:row>
      <xdr:rowOff>92427</xdr:rowOff>
    </xdr:to>
    <xdr:graphicFrame macro="">
      <xdr:nvGraphicFramePr>
        <xdr:cNvPr id="9" name="Диаграмма 5">
          <a:extLst>
            <a:ext uri="{FF2B5EF4-FFF2-40B4-BE49-F238E27FC236}">
              <a16:creationId xmlns:a16="http://schemas.microsoft.com/office/drawing/2014/main" xmlns="" id="{00000000-0008-0000-15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0</xdr:col>
      <xdr:colOff>127998</xdr:colOff>
      <xdr:row>246</xdr:row>
      <xdr:rowOff>107850</xdr:rowOff>
    </xdr:from>
    <xdr:to>
      <xdr:col>11</xdr:col>
      <xdr:colOff>327329</xdr:colOff>
      <xdr:row>271</xdr:row>
      <xdr:rowOff>92427</xdr:rowOff>
    </xdr:to>
    <xdr:graphicFrame macro="">
      <xdr:nvGraphicFramePr>
        <xdr:cNvPr id="10" name="Диаграмма 6">
          <a:extLst>
            <a:ext uri="{FF2B5EF4-FFF2-40B4-BE49-F238E27FC236}">
              <a16:creationId xmlns:a16="http://schemas.microsoft.com/office/drawing/2014/main" xmlns="" id="{00000000-0008-0000-15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11</xdr:col>
      <xdr:colOff>535791</xdr:colOff>
      <xdr:row>371</xdr:row>
      <xdr:rowOff>148439</xdr:rowOff>
    </xdr:from>
    <xdr:to>
      <xdr:col>22</xdr:col>
      <xdr:colOff>375122</xdr:colOff>
      <xdr:row>400</xdr:row>
      <xdr:rowOff>101749</xdr:rowOff>
    </xdr:to>
    <xdr:graphicFrame macro="">
      <xdr:nvGraphicFramePr>
        <xdr:cNvPr id="12" name="Диаграмма 7">
          <a:extLst>
            <a:ext uri="{FF2B5EF4-FFF2-40B4-BE49-F238E27FC236}">
              <a16:creationId xmlns:a16="http://schemas.microsoft.com/office/drawing/2014/main" xmlns="" id="{00000000-0008-0000-15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0</xdr:col>
      <xdr:colOff>201233</xdr:colOff>
      <xdr:row>403</xdr:row>
      <xdr:rowOff>53662</xdr:rowOff>
    </xdr:from>
    <xdr:to>
      <xdr:col>9</xdr:col>
      <xdr:colOff>95958</xdr:colOff>
      <xdr:row>423</xdr:row>
      <xdr:rowOff>77324</xdr:rowOff>
    </xdr:to>
    <xdr:graphicFrame macro="">
      <xdr:nvGraphicFramePr>
        <xdr:cNvPr id="15" name="Диаграмма 8">
          <a:extLst>
            <a:ext uri="{FF2B5EF4-FFF2-40B4-BE49-F238E27FC236}">
              <a16:creationId xmlns:a16="http://schemas.microsoft.com/office/drawing/2014/main" xmlns="" id="{00000000-0008-0000-15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9</xdr:col>
      <xdr:colOff>429296</xdr:colOff>
      <xdr:row>403</xdr:row>
      <xdr:rowOff>53662</xdr:rowOff>
    </xdr:from>
    <xdr:to>
      <xdr:col>18</xdr:col>
      <xdr:colOff>324022</xdr:colOff>
      <xdr:row>423</xdr:row>
      <xdr:rowOff>77324</xdr:rowOff>
    </xdr:to>
    <xdr:graphicFrame macro="">
      <xdr:nvGraphicFramePr>
        <xdr:cNvPr id="57" name="Диаграмма 8">
          <a:extLst>
            <a:ext uri="{FF2B5EF4-FFF2-40B4-BE49-F238E27FC236}">
              <a16:creationId xmlns:a16="http://schemas.microsoft.com/office/drawing/2014/main" xmlns="" id="{00000000-0008-0000-15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19</xdr:col>
      <xdr:colOff>13417</xdr:colOff>
      <xdr:row>403</xdr:row>
      <xdr:rowOff>53662</xdr:rowOff>
    </xdr:from>
    <xdr:to>
      <xdr:col>27</xdr:col>
      <xdr:colOff>511839</xdr:colOff>
      <xdr:row>423</xdr:row>
      <xdr:rowOff>77324</xdr:rowOff>
    </xdr:to>
    <xdr:graphicFrame macro="">
      <xdr:nvGraphicFramePr>
        <xdr:cNvPr id="58" name="Диаграмма 8">
          <a:extLst>
            <a:ext uri="{FF2B5EF4-FFF2-40B4-BE49-F238E27FC236}">
              <a16:creationId xmlns:a16="http://schemas.microsoft.com/office/drawing/2014/main" xmlns="" id="{00000000-0008-0000-15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0</xdr:col>
      <xdr:colOff>201233</xdr:colOff>
      <xdr:row>424</xdr:row>
      <xdr:rowOff>56754</xdr:rowOff>
    </xdr:from>
    <xdr:to>
      <xdr:col>9</xdr:col>
      <xdr:colOff>95958</xdr:colOff>
      <xdr:row>444</xdr:row>
      <xdr:rowOff>80416</xdr:rowOff>
    </xdr:to>
    <xdr:graphicFrame macro="">
      <xdr:nvGraphicFramePr>
        <xdr:cNvPr id="13" name="Диаграмма 2">
          <a:extLst>
            <a:ext uri="{FF2B5EF4-FFF2-40B4-BE49-F238E27FC236}">
              <a16:creationId xmlns:a16="http://schemas.microsoft.com/office/drawing/2014/main" xmlns="" id="{00000000-0008-0000-15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9</xdr:col>
      <xdr:colOff>429296</xdr:colOff>
      <xdr:row>424</xdr:row>
      <xdr:rowOff>56754</xdr:rowOff>
    </xdr:from>
    <xdr:to>
      <xdr:col>18</xdr:col>
      <xdr:colOff>324022</xdr:colOff>
      <xdr:row>444</xdr:row>
      <xdr:rowOff>80416</xdr:rowOff>
    </xdr:to>
    <xdr:graphicFrame macro="">
      <xdr:nvGraphicFramePr>
        <xdr:cNvPr id="53" name="Диаграмма 2">
          <a:extLst>
            <a:ext uri="{FF2B5EF4-FFF2-40B4-BE49-F238E27FC236}">
              <a16:creationId xmlns:a16="http://schemas.microsoft.com/office/drawing/2014/main" xmlns="" id="{00000000-0008-0000-15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19</xdr:col>
      <xdr:colOff>13417</xdr:colOff>
      <xdr:row>424</xdr:row>
      <xdr:rowOff>56754</xdr:rowOff>
    </xdr:from>
    <xdr:to>
      <xdr:col>27</xdr:col>
      <xdr:colOff>511839</xdr:colOff>
      <xdr:row>444</xdr:row>
      <xdr:rowOff>80416</xdr:rowOff>
    </xdr:to>
    <xdr:graphicFrame macro="">
      <xdr:nvGraphicFramePr>
        <xdr:cNvPr id="54" name="Диаграмма 2">
          <a:extLst>
            <a:ext uri="{FF2B5EF4-FFF2-40B4-BE49-F238E27FC236}">
              <a16:creationId xmlns:a16="http://schemas.microsoft.com/office/drawing/2014/main" xmlns="" id="{00000000-0008-0000-15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0</xdr:col>
      <xdr:colOff>201234</xdr:colOff>
      <xdr:row>533</xdr:row>
      <xdr:rowOff>80493</xdr:rowOff>
    </xdr:from>
    <xdr:to>
      <xdr:col>9</xdr:col>
      <xdr:colOff>90341</xdr:colOff>
      <xdr:row>548</xdr:row>
      <xdr:rowOff>6564</xdr:rowOff>
    </xdr:to>
    <xdr:graphicFrame macro="">
      <xdr:nvGraphicFramePr>
        <xdr:cNvPr id="36" name="Диаграмма 4">
          <a:extLst>
            <a:ext uri="{FF2B5EF4-FFF2-40B4-BE49-F238E27FC236}">
              <a16:creationId xmlns:a16="http://schemas.microsoft.com/office/drawing/2014/main" xmlns="" id="{00000000-0008-0000-1500-00002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9</xdr:col>
      <xdr:colOff>347655</xdr:colOff>
      <xdr:row>533</xdr:row>
      <xdr:rowOff>80493</xdr:rowOff>
    </xdr:from>
    <xdr:to>
      <xdr:col>18</xdr:col>
      <xdr:colOff>236762</xdr:colOff>
      <xdr:row>548</xdr:row>
      <xdr:rowOff>6564</xdr:rowOff>
    </xdr:to>
    <xdr:graphicFrame macro="">
      <xdr:nvGraphicFramePr>
        <xdr:cNvPr id="55" name="Диаграмма 4">
          <a:extLst>
            <a:ext uri="{FF2B5EF4-FFF2-40B4-BE49-F238E27FC236}">
              <a16:creationId xmlns:a16="http://schemas.microsoft.com/office/drawing/2014/main" xmlns="" id="{00000000-0008-0000-15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18</xdr:col>
      <xdr:colOff>494064</xdr:colOff>
      <xdr:row>533</xdr:row>
      <xdr:rowOff>80493</xdr:rowOff>
    </xdr:from>
    <xdr:to>
      <xdr:col>27</xdr:col>
      <xdr:colOff>383171</xdr:colOff>
      <xdr:row>548</xdr:row>
      <xdr:rowOff>6564</xdr:rowOff>
    </xdr:to>
    <xdr:graphicFrame macro="">
      <xdr:nvGraphicFramePr>
        <xdr:cNvPr id="38" name="Диаграмма 6">
          <a:extLst>
            <a:ext uri="{FF2B5EF4-FFF2-40B4-BE49-F238E27FC236}">
              <a16:creationId xmlns:a16="http://schemas.microsoft.com/office/drawing/2014/main" xmlns="" id="{00000000-0008-0000-1500-00002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0</xdr:col>
      <xdr:colOff>254895</xdr:colOff>
      <xdr:row>468</xdr:row>
      <xdr:rowOff>117124</xdr:rowOff>
    </xdr:from>
    <xdr:to>
      <xdr:col>9</xdr:col>
      <xdr:colOff>149620</xdr:colOff>
      <xdr:row>488</xdr:row>
      <xdr:rowOff>140786</xdr:rowOff>
    </xdr:to>
    <xdr:graphicFrame macro="">
      <xdr:nvGraphicFramePr>
        <xdr:cNvPr id="39" name="Диаграмма 7">
          <a:extLst>
            <a:ext uri="{FF2B5EF4-FFF2-40B4-BE49-F238E27FC236}">
              <a16:creationId xmlns:a16="http://schemas.microsoft.com/office/drawing/2014/main" xmlns="" id="{00000000-0008-0000-1500-00002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0</xdr:col>
      <xdr:colOff>254895</xdr:colOff>
      <xdr:row>489</xdr:row>
      <xdr:rowOff>120739</xdr:rowOff>
    </xdr:from>
    <xdr:to>
      <xdr:col>9</xdr:col>
      <xdr:colOff>149620</xdr:colOff>
      <xdr:row>509</xdr:row>
      <xdr:rowOff>144401</xdr:rowOff>
    </xdr:to>
    <xdr:graphicFrame macro="">
      <xdr:nvGraphicFramePr>
        <xdr:cNvPr id="59" name="Диаграмма 7">
          <a:extLst>
            <a:ext uri="{FF2B5EF4-FFF2-40B4-BE49-F238E27FC236}">
              <a16:creationId xmlns:a16="http://schemas.microsoft.com/office/drawing/2014/main" xmlns="" id="{00000000-0008-0000-15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0</xdr:col>
      <xdr:colOff>254895</xdr:colOff>
      <xdr:row>510</xdr:row>
      <xdr:rowOff>53661</xdr:rowOff>
    </xdr:from>
    <xdr:to>
      <xdr:col>9</xdr:col>
      <xdr:colOff>149620</xdr:colOff>
      <xdr:row>530</xdr:row>
      <xdr:rowOff>77323</xdr:rowOff>
    </xdr:to>
    <xdr:graphicFrame macro="">
      <xdr:nvGraphicFramePr>
        <xdr:cNvPr id="60" name="Диаграмма 7">
          <a:extLst>
            <a:ext uri="{FF2B5EF4-FFF2-40B4-BE49-F238E27FC236}">
              <a16:creationId xmlns:a16="http://schemas.microsoft.com/office/drawing/2014/main" xmlns="" id="{00000000-0008-0000-1500-00003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0</xdr:col>
      <xdr:colOff>201234</xdr:colOff>
      <xdr:row>549</xdr:row>
      <xdr:rowOff>53662</xdr:rowOff>
    </xdr:from>
    <xdr:to>
      <xdr:col>9</xdr:col>
      <xdr:colOff>90341</xdr:colOff>
      <xdr:row>568</xdr:row>
      <xdr:rowOff>34162</xdr:rowOff>
    </xdr:to>
    <xdr:graphicFrame macro="">
      <xdr:nvGraphicFramePr>
        <xdr:cNvPr id="61" name="Диаграмма 7">
          <a:extLst>
            <a:ext uri="{FF2B5EF4-FFF2-40B4-BE49-F238E27FC236}">
              <a16:creationId xmlns:a16="http://schemas.microsoft.com/office/drawing/2014/main" xmlns="" id="{00000000-0008-0000-1500-00003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0</xdr:col>
      <xdr:colOff>201234</xdr:colOff>
      <xdr:row>569</xdr:row>
      <xdr:rowOff>107324</xdr:rowOff>
    </xdr:from>
    <xdr:to>
      <xdr:col>9</xdr:col>
      <xdr:colOff>90341</xdr:colOff>
      <xdr:row>588</xdr:row>
      <xdr:rowOff>87824</xdr:rowOff>
    </xdr:to>
    <xdr:graphicFrame macro="">
      <xdr:nvGraphicFramePr>
        <xdr:cNvPr id="65" name="Диаграмма 7">
          <a:extLst>
            <a:ext uri="{FF2B5EF4-FFF2-40B4-BE49-F238E27FC236}">
              <a16:creationId xmlns:a16="http://schemas.microsoft.com/office/drawing/2014/main" xmlns="" id="{00000000-0008-0000-1500-00004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9</xdr:col>
      <xdr:colOff>415881</xdr:colOff>
      <xdr:row>468</xdr:row>
      <xdr:rowOff>117124</xdr:rowOff>
    </xdr:from>
    <xdr:to>
      <xdr:col>18</xdr:col>
      <xdr:colOff>310607</xdr:colOff>
      <xdr:row>488</xdr:row>
      <xdr:rowOff>140786</xdr:rowOff>
    </xdr:to>
    <xdr:graphicFrame macro="">
      <xdr:nvGraphicFramePr>
        <xdr:cNvPr id="40" name="Диаграмма 9">
          <a:extLst>
            <a:ext uri="{FF2B5EF4-FFF2-40B4-BE49-F238E27FC236}">
              <a16:creationId xmlns:a16="http://schemas.microsoft.com/office/drawing/2014/main" xmlns="" id="{00000000-0008-0000-1500-00002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9</xdr:col>
      <xdr:colOff>415881</xdr:colOff>
      <xdr:row>489</xdr:row>
      <xdr:rowOff>120739</xdr:rowOff>
    </xdr:from>
    <xdr:to>
      <xdr:col>18</xdr:col>
      <xdr:colOff>310607</xdr:colOff>
      <xdr:row>509</xdr:row>
      <xdr:rowOff>144401</xdr:rowOff>
    </xdr:to>
    <xdr:graphicFrame macro="">
      <xdr:nvGraphicFramePr>
        <xdr:cNvPr id="66" name="Диаграмма 9">
          <a:extLst>
            <a:ext uri="{FF2B5EF4-FFF2-40B4-BE49-F238E27FC236}">
              <a16:creationId xmlns:a16="http://schemas.microsoft.com/office/drawing/2014/main" xmlns="" id="{00000000-0008-0000-1500-00004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9</xdr:col>
      <xdr:colOff>415881</xdr:colOff>
      <xdr:row>510</xdr:row>
      <xdr:rowOff>80493</xdr:rowOff>
    </xdr:from>
    <xdr:to>
      <xdr:col>18</xdr:col>
      <xdr:colOff>310607</xdr:colOff>
      <xdr:row>530</xdr:row>
      <xdr:rowOff>104155</xdr:rowOff>
    </xdr:to>
    <xdr:graphicFrame macro="">
      <xdr:nvGraphicFramePr>
        <xdr:cNvPr id="67" name="Диаграмма 9">
          <a:extLst>
            <a:ext uri="{FF2B5EF4-FFF2-40B4-BE49-F238E27FC236}">
              <a16:creationId xmlns:a16="http://schemas.microsoft.com/office/drawing/2014/main" xmlns="" id="{00000000-0008-0000-1500-00004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9</xdr:col>
      <xdr:colOff>347655</xdr:colOff>
      <xdr:row>549</xdr:row>
      <xdr:rowOff>53662</xdr:rowOff>
    </xdr:from>
    <xdr:to>
      <xdr:col>18</xdr:col>
      <xdr:colOff>236762</xdr:colOff>
      <xdr:row>568</xdr:row>
      <xdr:rowOff>34162</xdr:rowOff>
    </xdr:to>
    <xdr:graphicFrame macro="">
      <xdr:nvGraphicFramePr>
        <xdr:cNvPr id="68" name="Диаграмма 9">
          <a:extLst>
            <a:ext uri="{FF2B5EF4-FFF2-40B4-BE49-F238E27FC236}">
              <a16:creationId xmlns:a16="http://schemas.microsoft.com/office/drawing/2014/main" xmlns="" id="{00000000-0008-0000-1500-00004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9</xdr:col>
      <xdr:colOff>347655</xdr:colOff>
      <xdr:row>569</xdr:row>
      <xdr:rowOff>120739</xdr:rowOff>
    </xdr:from>
    <xdr:to>
      <xdr:col>18</xdr:col>
      <xdr:colOff>236762</xdr:colOff>
      <xdr:row>588</xdr:row>
      <xdr:rowOff>101239</xdr:rowOff>
    </xdr:to>
    <xdr:graphicFrame macro="">
      <xdr:nvGraphicFramePr>
        <xdr:cNvPr id="69" name="Диаграмма 9">
          <a:extLst>
            <a:ext uri="{FF2B5EF4-FFF2-40B4-BE49-F238E27FC236}">
              <a16:creationId xmlns:a16="http://schemas.microsoft.com/office/drawing/2014/main" xmlns="" id="{00000000-0008-0000-15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0</xdr:col>
      <xdr:colOff>295990</xdr:colOff>
      <xdr:row>597</xdr:row>
      <xdr:rowOff>174401</xdr:rowOff>
    </xdr:from>
    <xdr:to>
      <xdr:col>9</xdr:col>
      <xdr:colOff>113097</xdr:colOff>
      <xdr:row>617</xdr:row>
      <xdr:rowOff>144401</xdr:rowOff>
    </xdr:to>
    <xdr:graphicFrame macro="">
      <xdr:nvGraphicFramePr>
        <xdr:cNvPr id="56" name="Диаграмма 10">
          <a:extLst>
            <a:ext uri="{FF2B5EF4-FFF2-40B4-BE49-F238E27FC236}">
              <a16:creationId xmlns:a16="http://schemas.microsoft.com/office/drawing/2014/main" xmlns="" id="{00000000-0008-0000-1500-00003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9</xdr:col>
      <xdr:colOff>469541</xdr:colOff>
      <xdr:row>597</xdr:row>
      <xdr:rowOff>174401</xdr:rowOff>
    </xdr:from>
    <xdr:to>
      <xdr:col>18</xdr:col>
      <xdr:colOff>286648</xdr:colOff>
      <xdr:row>617</xdr:row>
      <xdr:rowOff>144401</xdr:rowOff>
    </xdr:to>
    <xdr:graphicFrame macro="">
      <xdr:nvGraphicFramePr>
        <xdr:cNvPr id="71" name="Диаграмма 10">
          <a:extLst>
            <a:ext uri="{FF2B5EF4-FFF2-40B4-BE49-F238E27FC236}">
              <a16:creationId xmlns:a16="http://schemas.microsoft.com/office/drawing/2014/main" xmlns="" id="{00000000-0008-0000-1500-00004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19</xdr:col>
      <xdr:colOff>26832</xdr:colOff>
      <xdr:row>597</xdr:row>
      <xdr:rowOff>174401</xdr:rowOff>
    </xdr:from>
    <xdr:to>
      <xdr:col>27</xdr:col>
      <xdr:colOff>456260</xdr:colOff>
      <xdr:row>617</xdr:row>
      <xdr:rowOff>144401</xdr:rowOff>
    </xdr:to>
    <xdr:graphicFrame macro="">
      <xdr:nvGraphicFramePr>
        <xdr:cNvPr id="72" name="Диаграмма 10">
          <a:extLst>
            <a:ext uri="{FF2B5EF4-FFF2-40B4-BE49-F238E27FC236}">
              <a16:creationId xmlns:a16="http://schemas.microsoft.com/office/drawing/2014/main" xmlns="" id="{00000000-0008-0000-1500-00004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15</xdr:col>
      <xdr:colOff>32623</xdr:colOff>
      <xdr:row>618</xdr:row>
      <xdr:rowOff>161126</xdr:rowOff>
    </xdr:from>
    <xdr:to>
      <xdr:col>25</xdr:col>
      <xdr:colOff>376974</xdr:colOff>
      <xdr:row>645</xdr:row>
      <xdr:rowOff>93716</xdr:rowOff>
    </xdr:to>
    <xdr:graphicFrame macro="">
      <xdr:nvGraphicFramePr>
        <xdr:cNvPr id="73" name="Диаграмма 12">
          <a:extLst>
            <a:ext uri="{FF2B5EF4-FFF2-40B4-BE49-F238E27FC236}">
              <a16:creationId xmlns:a16="http://schemas.microsoft.com/office/drawing/2014/main" xmlns="" id="{00000000-0008-0000-1500-00004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0</xdr:col>
      <xdr:colOff>297356</xdr:colOff>
      <xdr:row>618</xdr:row>
      <xdr:rowOff>132701</xdr:rowOff>
    </xdr:from>
    <xdr:to>
      <xdr:col>13</xdr:col>
      <xdr:colOff>5173</xdr:colOff>
      <xdr:row>649</xdr:row>
      <xdr:rowOff>174593</xdr:rowOff>
    </xdr:to>
    <xdr:graphicFrame macro="">
      <xdr:nvGraphicFramePr>
        <xdr:cNvPr id="74" name="Диаграмма 13">
          <a:extLst>
            <a:ext uri="{FF2B5EF4-FFF2-40B4-BE49-F238E27FC236}">
              <a16:creationId xmlns:a16="http://schemas.microsoft.com/office/drawing/2014/main" xmlns="" id="{00000000-0008-0000-1500-00004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0</xdr:col>
      <xdr:colOff>171835</xdr:colOff>
      <xdr:row>653</xdr:row>
      <xdr:rowOff>140554</xdr:rowOff>
    </xdr:from>
    <xdr:to>
      <xdr:col>8</xdr:col>
      <xdr:colOff>601264</xdr:colOff>
      <xdr:row>675</xdr:row>
      <xdr:rowOff>110554</xdr:rowOff>
    </xdr:to>
    <xdr:graphicFrame macro="">
      <xdr:nvGraphicFramePr>
        <xdr:cNvPr id="75" name="Диаграмма 16">
          <a:extLst>
            <a:ext uri="{FF2B5EF4-FFF2-40B4-BE49-F238E27FC236}">
              <a16:creationId xmlns:a16="http://schemas.microsoft.com/office/drawing/2014/main" xmlns="" id="{00000000-0008-0000-1500-00004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9</xdr:col>
      <xdr:colOff>382795</xdr:colOff>
      <xdr:row>653</xdr:row>
      <xdr:rowOff>140554</xdr:rowOff>
    </xdr:from>
    <xdr:to>
      <xdr:col>18</xdr:col>
      <xdr:colOff>199902</xdr:colOff>
      <xdr:row>675</xdr:row>
      <xdr:rowOff>110554</xdr:rowOff>
    </xdr:to>
    <xdr:graphicFrame macro="">
      <xdr:nvGraphicFramePr>
        <xdr:cNvPr id="76" name="Диаграмма 17">
          <a:extLst>
            <a:ext uri="{FF2B5EF4-FFF2-40B4-BE49-F238E27FC236}">
              <a16:creationId xmlns:a16="http://schemas.microsoft.com/office/drawing/2014/main" xmlns="" id="{00000000-0008-0000-1500-00004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18</xdr:col>
      <xdr:colOff>604463</xdr:colOff>
      <xdr:row>653</xdr:row>
      <xdr:rowOff>140554</xdr:rowOff>
    </xdr:from>
    <xdr:to>
      <xdr:col>27</xdr:col>
      <xdr:colOff>421570</xdr:colOff>
      <xdr:row>675</xdr:row>
      <xdr:rowOff>110554</xdr:rowOff>
    </xdr:to>
    <xdr:graphicFrame macro="">
      <xdr:nvGraphicFramePr>
        <xdr:cNvPr id="77" name="Диаграмма 18">
          <a:extLst>
            <a:ext uri="{FF2B5EF4-FFF2-40B4-BE49-F238E27FC236}">
              <a16:creationId xmlns:a16="http://schemas.microsoft.com/office/drawing/2014/main" xmlns="" id="{00000000-0008-0000-1500-00004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0</xdr:col>
      <xdr:colOff>255301</xdr:colOff>
      <xdr:row>679</xdr:row>
      <xdr:rowOff>159521</xdr:rowOff>
    </xdr:from>
    <xdr:to>
      <xdr:col>10</xdr:col>
      <xdr:colOff>612087</xdr:colOff>
      <xdr:row>708</xdr:row>
      <xdr:rowOff>35021</xdr:rowOff>
    </xdr:to>
    <xdr:graphicFrame macro="">
      <xdr:nvGraphicFramePr>
        <xdr:cNvPr id="78" name="Диаграмма 19">
          <a:extLst>
            <a:ext uri="{FF2B5EF4-FFF2-40B4-BE49-F238E27FC236}">
              <a16:creationId xmlns:a16="http://schemas.microsoft.com/office/drawing/2014/main" xmlns="" id="{00000000-0008-0000-1500-00004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11</xdr:col>
      <xdr:colOff>581996</xdr:colOff>
      <xdr:row>679</xdr:row>
      <xdr:rowOff>173128</xdr:rowOff>
    </xdr:from>
    <xdr:to>
      <xdr:col>22</xdr:col>
      <xdr:colOff>326461</xdr:colOff>
      <xdr:row>708</xdr:row>
      <xdr:rowOff>48628</xdr:rowOff>
    </xdr:to>
    <xdr:graphicFrame macro="">
      <xdr:nvGraphicFramePr>
        <xdr:cNvPr id="79" name="Диаграмма 20">
          <a:extLst>
            <a:ext uri="{FF2B5EF4-FFF2-40B4-BE49-F238E27FC236}">
              <a16:creationId xmlns:a16="http://schemas.microsoft.com/office/drawing/2014/main" xmlns="" id="{00000000-0008-0000-1500-00004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0</xdr:col>
      <xdr:colOff>201233</xdr:colOff>
      <xdr:row>445</xdr:row>
      <xdr:rowOff>40246</xdr:rowOff>
    </xdr:from>
    <xdr:to>
      <xdr:col>9</xdr:col>
      <xdr:colOff>95958</xdr:colOff>
      <xdr:row>465</xdr:row>
      <xdr:rowOff>63908</xdr:rowOff>
    </xdr:to>
    <xdr:graphicFrame macro="">
      <xdr:nvGraphicFramePr>
        <xdr:cNvPr id="62" name="Диаграмма 2">
          <a:extLst>
            <a:ext uri="{FF2B5EF4-FFF2-40B4-BE49-F238E27FC236}">
              <a16:creationId xmlns:a16="http://schemas.microsoft.com/office/drawing/2014/main" xmlns="" id="{00000000-0008-0000-1500-00003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9</xdr:col>
      <xdr:colOff>429296</xdr:colOff>
      <xdr:row>445</xdr:row>
      <xdr:rowOff>40246</xdr:rowOff>
    </xdr:from>
    <xdr:to>
      <xdr:col>18</xdr:col>
      <xdr:colOff>324022</xdr:colOff>
      <xdr:row>465</xdr:row>
      <xdr:rowOff>63908</xdr:rowOff>
    </xdr:to>
    <xdr:graphicFrame macro="">
      <xdr:nvGraphicFramePr>
        <xdr:cNvPr id="63" name="Диаграмма 2">
          <a:extLst>
            <a:ext uri="{FF2B5EF4-FFF2-40B4-BE49-F238E27FC236}">
              <a16:creationId xmlns:a16="http://schemas.microsoft.com/office/drawing/2014/main" xmlns="" id="{00000000-0008-0000-1500-00003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19</xdr:col>
      <xdr:colOff>13417</xdr:colOff>
      <xdr:row>445</xdr:row>
      <xdr:rowOff>40246</xdr:rowOff>
    </xdr:from>
    <xdr:to>
      <xdr:col>27</xdr:col>
      <xdr:colOff>511839</xdr:colOff>
      <xdr:row>465</xdr:row>
      <xdr:rowOff>63908</xdr:rowOff>
    </xdr:to>
    <xdr:graphicFrame macro="">
      <xdr:nvGraphicFramePr>
        <xdr:cNvPr id="64" name="Диаграмма 2">
          <a:extLst>
            <a:ext uri="{FF2B5EF4-FFF2-40B4-BE49-F238E27FC236}">
              <a16:creationId xmlns:a16="http://schemas.microsoft.com/office/drawing/2014/main" xmlns="" id="{00000000-0008-0000-1500-00004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Текстура гранж">
      <a:fillStyleLst>
        <a:solidFill>
          <a:schemeClr val="phClr"/>
        </a:solidFill>
        <a:blipFill rotWithShape="1">
          <a:blip xmlns:r="http://schemas.openxmlformats.org/officeDocument/2006/relationships" r:embed="rId1">
            <a:duotone>
              <a:schemeClr val="phClr">
                <a:tint val="67000"/>
                <a:shade val="65000"/>
              </a:schemeClr>
              <a:schemeClr val="phClr">
                <a:tint val="10000"/>
                <a:satMod val="130000"/>
              </a:schemeClr>
            </a:duotone>
          </a:blip>
          <a:tile tx="0" ty="0" sx="60000" sy="59000" flip="none" algn="b"/>
        </a:blipFill>
        <a:blipFill rotWithShape="1">
          <a:blip xmlns:r="http://schemas.openxmlformats.org/officeDocument/2006/relationships" r:embed="rId1">
            <a:duotone>
              <a:schemeClr val="phClr">
                <a:shade val="30000"/>
                <a:satMod val="115000"/>
              </a:schemeClr>
              <a:schemeClr val="phClr">
                <a:tint val="34000"/>
              </a:schemeClr>
            </a:duotone>
          </a:blip>
          <a:tile tx="0" ty="0" sx="60000" sy="59000" flip="none" algn="b"/>
        </a:blipFill>
      </a:fillStyleLst>
      <a:lnStyleLst>
        <a:ln w="6350" cap="flat" cmpd="sng" algn="ctr">
          <a:solidFill>
            <a:schemeClr val="phClr">
              <a:tint val="70000"/>
            </a:scheme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softEdge rad="12700"/>
          </a:effectLst>
        </a:effectStyle>
        <a:effectStyle>
          <a:effectLst>
            <a:outerShdw blurRad="50800" dist="19050" dir="5400000" algn="tl" rotWithShape="0">
              <a:srgbClr val="000000">
                <a:alpha val="60000"/>
              </a:srgbClr>
            </a:outerShdw>
            <a:softEdge rad="12700"/>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hyperlink" Target="mailto:bubklub@mail.ru" TargetMode="External"/><Relationship Id="rId13" Type="http://schemas.openxmlformats.org/officeDocument/2006/relationships/hyperlink" Target="mailto:bubklub@mail.ru" TargetMode="External"/><Relationship Id="rId18" Type="http://schemas.openxmlformats.org/officeDocument/2006/relationships/hyperlink" Target="mailto:dkmsiva@mail.ru" TargetMode="External"/><Relationship Id="rId26" Type="http://schemas.openxmlformats.org/officeDocument/2006/relationships/hyperlink" Target="mailto:natalvozhakova65@gmail.com" TargetMode="External"/><Relationship Id="rId39" Type="http://schemas.openxmlformats.org/officeDocument/2006/relationships/hyperlink" Target="mailto:sivardk@mail.ru" TargetMode="External"/><Relationship Id="rId3" Type="http://schemas.openxmlformats.org/officeDocument/2006/relationships/hyperlink" Target="mailto:borisov@yandex.ru" TargetMode="External"/><Relationship Id="rId21" Type="http://schemas.openxmlformats.org/officeDocument/2006/relationships/hyperlink" Target="mailto:bubklub@mail.ru" TargetMode="External"/><Relationship Id="rId34" Type="http://schemas.openxmlformats.org/officeDocument/2006/relationships/hyperlink" Target="mailto:sivardk@mail.ru" TargetMode="External"/><Relationship Id="rId42" Type="http://schemas.openxmlformats.org/officeDocument/2006/relationships/hyperlink" Target="mailto:sivardk@mail.ru" TargetMode="External"/><Relationship Id="rId47" Type="http://schemas.openxmlformats.org/officeDocument/2006/relationships/printerSettings" Target="../printerSettings/printerSettings15.bin"/><Relationship Id="rId7" Type="http://schemas.openxmlformats.org/officeDocument/2006/relationships/hyperlink" Target="mailto:bubklub@mail.ru" TargetMode="External"/><Relationship Id="rId12" Type="http://schemas.openxmlformats.org/officeDocument/2006/relationships/hyperlink" Target="mailto:svetlana.ba8uchkina@yandex.ru" TargetMode="External"/><Relationship Id="rId17" Type="http://schemas.openxmlformats.org/officeDocument/2006/relationships/hyperlink" Target="mailto:dkmsiva@mail.ru" TargetMode="External"/><Relationship Id="rId25" Type="http://schemas.openxmlformats.org/officeDocument/2006/relationships/hyperlink" Target="mailto:natalvozhakova65@gmail.com" TargetMode="External"/><Relationship Id="rId33" Type="http://schemas.openxmlformats.org/officeDocument/2006/relationships/hyperlink" Target="mailto:sivardk@mail.ru" TargetMode="External"/><Relationship Id="rId38" Type="http://schemas.openxmlformats.org/officeDocument/2006/relationships/hyperlink" Target="mailto:sivardk@mail.ru" TargetMode="External"/><Relationship Id="rId46" Type="http://schemas.openxmlformats.org/officeDocument/2006/relationships/hyperlink" Target="mailto:olga-fadeeva1970@mail.ru" TargetMode="External"/><Relationship Id="rId2" Type="http://schemas.openxmlformats.org/officeDocument/2006/relationships/hyperlink" Target="mailto:veronika@mail.ru" TargetMode="External"/><Relationship Id="rId16" Type="http://schemas.openxmlformats.org/officeDocument/2006/relationships/hyperlink" Target="mailto:dkmsiva@mail.ru" TargetMode="External"/><Relationship Id="rId20" Type="http://schemas.openxmlformats.org/officeDocument/2006/relationships/hyperlink" Target="mailto:dkmsiva@mail.ru" TargetMode="External"/><Relationship Id="rId29" Type="http://schemas.openxmlformats.org/officeDocument/2006/relationships/hyperlink" Target="mailto:dk.ekat@mail.ru" TargetMode="External"/><Relationship Id="rId41" Type="http://schemas.openxmlformats.org/officeDocument/2006/relationships/hyperlink" Target="mailto:sivardk@mail.ru" TargetMode="External"/><Relationship Id="rId1" Type="http://schemas.openxmlformats.org/officeDocument/2006/relationships/hyperlink" Target="mailto:nacionalnii@mail.ru" TargetMode="External"/><Relationship Id="rId6" Type="http://schemas.openxmlformats.org/officeDocument/2006/relationships/hyperlink" Target="https://docs.cntd.ru/document/565359954" TargetMode="External"/><Relationship Id="rId11" Type="http://schemas.openxmlformats.org/officeDocument/2006/relationships/hyperlink" Target="mailto:bubklub@mail.ru" TargetMode="External"/><Relationship Id="rId24" Type="http://schemas.openxmlformats.org/officeDocument/2006/relationships/hyperlink" Target="mailto:natalvozhakova65@gmail.com" TargetMode="External"/><Relationship Id="rId32" Type="http://schemas.openxmlformats.org/officeDocument/2006/relationships/hyperlink" Target="mailto:sivardk@mail.ru" TargetMode="External"/><Relationship Id="rId37" Type="http://schemas.openxmlformats.org/officeDocument/2006/relationships/hyperlink" Target="mailto:sivardk@mail.ru" TargetMode="External"/><Relationship Id="rId40" Type="http://schemas.openxmlformats.org/officeDocument/2006/relationships/hyperlink" Target="mailto:sivardk@mail.ru" TargetMode="External"/><Relationship Id="rId45" Type="http://schemas.openxmlformats.org/officeDocument/2006/relationships/hyperlink" Target="mailto:olga-fadeeva1970@mail.ru" TargetMode="External"/><Relationship Id="rId5" Type="http://schemas.openxmlformats.org/officeDocument/2006/relationships/hyperlink" Target="https://mk.permkrai.ru/dokumenty/69959/" TargetMode="External"/><Relationship Id="rId15" Type="http://schemas.openxmlformats.org/officeDocument/2006/relationships/hyperlink" Target="mailto:yekaterina-aleksandrova-68@mail.ru" TargetMode="External"/><Relationship Id="rId23" Type="http://schemas.openxmlformats.org/officeDocument/2006/relationships/hyperlink" Target="mailto:natalvozhakova65@gmail.com" TargetMode="External"/><Relationship Id="rId28" Type="http://schemas.openxmlformats.org/officeDocument/2006/relationships/hyperlink" Target="mailto:dk.ekat@mail.ru" TargetMode="External"/><Relationship Id="rId36" Type="http://schemas.openxmlformats.org/officeDocument/2006/relationships/hyperlink" Target="mailto:sivardk@mail.ru" TargetMode="External"/><Relationship Id="rId10" Type="http://schemas.openxmlformats.org/officeDocument/2006/relationships/hyperlink" Target="mailto:svetlana.ba8uchkina@yandex.ru" TargetMode="External"/><Relationship Id="rId19" Type="http://schemas.openxmlformats.org/officeDocument/2006/relationships/hyperlink" Target="mailto:dkmsiva@mail.ru" TargetMode="External"/><Relationship Id="rId31" Type="http://schemas.openxmlformats.org/officeDocument/2006/relationships/hyperlink" Target="mailto:sivardk@mail.ru" TargetMode="External"/><Relationship Id="rId44" Type="http://schemas.openxmlformats.org/officeDocument/2006/relationships/hyperlink" Target="mailto:olga-fadeeva1970@mail.ru" TargetMode="External"/><Relationship Id="rId4" Type="http://schemas.openxmlformats.org/officeDocument/2006/relationships/hyperlink" Target="https://domgubernia.ru/nematerialnoe-kulturnoe-nasledie/" TargetMode="External"/><Relationship Id="rId9" Type="http://schemas.openxmlformats.org/officeDocument/2006/relationships/hyperlink" Target="mailto:bubklub@mail.ru" TargetMode="External"/><Relationship Id="rId14" Type="http://schemas.openxmlformats.org/officeDocument/2006/relationships/hyperlink" Target="mailto:bubklub@mail.ru" TargetMode="External"/><Relationship Id="rId22" Type="http://schemas.openxmlformats.org/officeDocument/2006/relationships/hyperlink" Target="mailto:natalvozhakova65@gmail.com" TargetMode="External"/><Relationship Id="rId27" Type="http://schemas.openxmlformats.org/officeDocument/2006/relationships/hyperlink" Target="mailto:sivardk@mail.ru" TargetMode="External"/><Relationship Id="rId30" Type="http://schemas.openxmlformats.org/officeDocument/2006/relationships/hyperlink" Target="mailto:sivardk@mail.ru" TargetMode="External"/><Relationship Id="rId35" Type="http://schemas.openxmlformats.org/officeDocument/2006/relationships/hyperlink" Target="mailto:sivardk@mail.ru" TargetMode="External"/><Relationship Id="rId43" Type="http://schemas.openxmlformats.org/officeDocument/2006/relationships/hyperlink" Target="mailto:olga-fadeeva1970@mail.ru"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20.bin"/><Relationship Id="rId3" Type="http://schemas.openxmlformats.org/officeDocument/2006/relationships/hyperlink" Target="mailto:sivardk@mail.ru" TargetMode="External"/><Relationship Id="rId7" Type="http://schemas.openxmlformats.org/officeDocument/2006/relationships/hyperlink" Target="mailto:sivardk@mail.ru" TargetMode="External"/><Relationship Id="rId2" Type="http://schemas.openxmlformats.org/officeDocument/2006/relationships/hyperlink" Target="mailto:sivardk@mail.ru" TargetMode="External"/><Relationship Id="rId1" Type="http://schemas.openxmlformats.org/officeDocument/2006/relationships/hyperlink" Target="mailto:timofeeva_t@mail.ru" TargetMode="External"/><Relationship Id="rId6" Type="http://schemas.openxmlformats.org/officeDocument/2006/relationships/hyperlink" Target="mailto:sivardk@mail.ru" TargetMode="External"/><Relationship Id="rId5" Type="http://schemas.openxmlformats.org/officeDocument/2006/relationships/hyperlink" Target="mailto:sivardk@mail.ru" TargetMode="External"/><Relationship Id="rId4" Type="http://schemas.openxmlformats.org/officeDocument/2006/relationships/hyperlink" Target="mailto:sivardk@mail.ru"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mailto:siva-kult@mail.ru"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8" Type="http://schemas.openxmlformats.org/officeDocument/2006/relationships/hyperlink" Target="mailto:sivardk@mail.ru" TargetMode="External"/><Relationship Id="rId13" Type="http://schemas.openxmlformats.org/officeDocument/2006/relationships/hyperlink" Target="mailto:dkmsiva@mail.ru" TargetMode="External"/><Relationship Id="rId18" Type="http://schemas.openxmlformats.org/officeDocument/2006/relationships/hyperlink" Target="mailto:svetlana.ba8ushkina@yandex.ru" TargetMode="External"/><Relationship Id="rId3" Type="http://schemas.openxmlformats.org/officeDocument/2006/relationships/hyperlink" Target="https://vk.com/schaste" TargetMode="External"/><Relationship Id="rId21" Type="http://schemas.openxmlformats.org/officeDocument/2006/relationships/printerSettings" Target="../printerSettings/printerSettings4.bin"/><Relationship Id="rId7" Type="http://schemas.openxmlformats.org/officeDocument/2006/relationships/hyperlink" Target="https://www.instagram.com/schaste" TargetMode="External"/><Relationship Id="rId12" Type="http://schemas.openxmlformats.org/officeDocument/2006/relationships/hyperlink" Target="mailto:super.gfksx65@yandex.ru" TargetMode="External"/><Relationship Id="rId17" Type="http://schemas.openxmlformats.org/officeDocument/2006/relationships/hyperlink" Target="mailto:dk.ekat@mail.ru" TargetMode="External"/><Relationship Id="rId2" Type="http://schemas.openxmlformats.org/officeDocument/2006/relationships/hyperlink" Target="http://www.schaste.ru/" TargetMode="External"/><Relationship Id="rId16" Type="http://schemas.openxmlformats.org/officeDocument/2006/relationships/hyperlink" Target="mailto:olgafadeeva1970@mail.ru" TargetMode="External"/><Relationship Id="rId20" Type="http://schemas.openxmlformats.org/officeDocument/2006/relationships/hyperlink" Target="https://ok.ru/musivinsky" TargetMode="External"/><Relationship Id="rId1" Type="http://schemas.openxmlformats.org/officeDocument/2006/relationships/hyperlink" Target="mailto:schaste@mail.ru" TargetMode="External"/><Relationship Id="rId6" Type="http://schemas.openxmlformats.org/officeDocument/2006/relationships/hyperlink" Target="https://www.youtube.com/channel/schaste" TargetMode="External"/><Relationship Id="rId11" Type="http://schemas.openxmlformats.org/officeDocument/2006/relationships/hyperlink" Target="mailto:tatkabanova@yandex.ru" TargetMode="External"/><Relationship Id="rId5" Type="http://schemas.openxmlformats.org/officeDocument/2006/relationships/hyperlink" Target="https://ok.ru/group/schaste" TargetMode="External"/><Relationship Id="rId15" Type="http://schemas.openxmlformats.org/officeDocument/2006/relationships/hyperlink" Target="mailto:korepanova89@internet.ru" TargetMode="External"/><Relationship Id="rId10" Type="http://schemas.openxmlformats.org/officeDocument/2006/relationships/hyperlink" Target="mailto:yekaterina-aleksandrova-68@mail.ru" TargetMode="External"/><Relationship Id="rId19" Type="http://schemas.openxmlformats.org/officeDocument/2006/relationships/hyperlink" Target="https://vk.com/sivardk" TargetMode="External"/><Relationship Id="rId4" Type="http://schemas.openxmlformats.org/officeDocument/2006/relationships/hyperlink" Target="https://www.facebook.com/schaste" TargetMode="External"/><Relationship Id="rId9" Type="http://schemas.openxmlformats.org/officeDocument/2006/relationships/hyperlink" Target="mailto:bubklub@mail.ru" TargetMode="External"/><Relationship Id="rId14" Type="http://schemas.openxmlformats.org/officeDocument/2006/relationships/hyperlink" Target="mailto:natalvozhakova65@gmail.com"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sivardk@mail.ru" TargetMode="External"/><Relationship Id="rId1" Type="http://schemas.openxmlformats.org/officeDocument/2006/relationships/hyperlink" Target="mailto:petrov@mail.ru"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38"/>
  <sheetViews>
    <sheetView view="pageBreakPreview" zoomScaleNormal="100" zoomScaleSheetLayoutView="100" workbookViewId="0">
      <selection activeCell="B36" sqref="B36"/>
    </sheetView>
  </sheetViews>
  <sheetFormatPr defaultColWidth="9.109375" defaultRowHeight="18" x14ac:dyDescent="0.35"/>
  <cols>
    <col min="1" max="1" width="4.33203125" style="13" customWidth="1"/>
    <col min="2" max="2" width="159" style="13" customWidth="1"/>
    <col min="3" max="16384" width="9.109375" style="12"/>
  </cols>
  <sheetData>
    <row r="1" spans="1:2" ht="22.8" x14ac:dyDescent="0.4">
      <c r="A1" s="1047" t="s">
        <v>346</v>
      </c>
      <c r="B1" s="1047"/>
    </row>
    <row r="3" spans="1:2" x14ac:dyDescent="0.35">
      <c r="B3" s="13" t="s">
        <v>347</v>
      </c>
    </row>
    <row r="4" spans="1:2" x14ac:dyDescent="0.35">
      <c r="B4" s="13" t="s">
        <v>354</v>
      </c>
    </row>
    <row r="5" spans="1:2" x14ac:dyDescent="0.35">
      <c r="A5" s="13" t="s">
        <v>348</v>
      </c>
      <c r="B5" s="13" t="s">
        <v>515</v>
      </c>
    </row>
    <row r="6" spans="1:2" ht="36" x14ac:dyDescent="0.35">
      <c r="A6" s="13" t="s">
        <v>349</v>
      </c>
      <c r="B6" s="13" t="s">
        <v>487</v>
      </c>
    </row>
    <row r="7" spans="1:2" x14ac:dyDescent="0.35">
      <c r="A7" s="13" t="s">
        <v>350</v>
      </c>
      <c r="B7" s="13" t="s">
        <v>351</v>
      </c>
    </row>
    <row r="8" spans="1:2" ht="36" x14ac:dyDescent="0.35">
      <c r="A8" s="13" t="s">
        <v>353</v>
      </c>
      <c r="B8" s="13" t="s">
        <v>488</v>
      </c>
    </row>
    <row r="10" spans="1:2" ht="24" customHeight="1" x14ac:dyDescent="0.35">
      <c r="B10" s="14" t="s">
        <v>480</v>
      </c>
    </row>
    <row r="11" spans="1:2" ht="57.75" customHeight="1" x14ac:dyDescent="0.35">
      <c r="A11" s="13" t="s">
        <v>348</v>
      </c>
      <c r="B11" s="13" t="s">
        <v>483</v>
      </c>
    </row>
    <row r="12" spans="1:2" ht="24" customHeight="1" x14ac:dyDescent="0.35">
      <c r="A12" s="13" t="s">
        <v>349</v>
      </c>
      <c r="B12" s="13" t="s">
        <v>484</v>
      </c>
    </row>
    <row r="13" spans="1:2" ht="23.25" customHeight="1" x14ac:dyDescent="0.35">
      <c r="B13" s="13" t="s">
        <v>482</v>
      </c>
    </row>
    <row r="14" spans="1:2" ht="23.25" customHeight="1" x14ac:dyDescent="0.35">
      <c r="A14" s="13" t="s">
        <v>350</v>
      </c>
      <c r="B14" s="13" t="s">
        <v>481</v>
      </c>
    </row>
    <row r="15" spans="1:2" ht="78" customHeight="1" x14ac:dyDescent="0.35">
      <c r="A15" s="13" t="s">
        <v>353</v>
      </c>
      <c r="B15" s="13" t="s">
        <v>828</v>
      </c>
    </row>
    <row r="16" spans="1:2" ht="112.5" customHeight="1" x14ac:dyDescent="0.35">
      <c r="B16" s="13" t="s">
        <v>914</v>
      </c>
    </row>
    <row r="17" spans="1:2" ht="58.5" customHeight="1" x14ac:dyDescent="0.35">
      <c r="B17" s="13" t="s">
        <v>829</v>
      </c>
    </row>
    <row r="18" spans="1:2" ht="81.75" customHeight="1" x14ac:dyDescent="0.35">
      <c r="A18" s="13" t="s">
        <v>504</v>
      </c>
      <c r="B18" s="13" t="s">
        <v>830</v>
      </c>
    </row>
    <row r="19" spans="1:2" ht="42.75" customHeight="1" x14ac:dyDescent="0.35">
      <c r="A19" s="13" t="s">
        <v>506</v>
      </c>
      <c r="B19" s="13" t="s">
        <v>509</v>
      </c>
    </row>
    <row r="20" spans="1:2" ht="60" customHeight="1" x14ac:dyDescent="0.35">
      <c r="A20" s="13" t="s">
        <v>507</v>
      </c>
      <c r="B20" s="13" t="s">
        <v>831</v>
      </c>
    </row>
    <row r="21" spans="1:2" ht="60" customHeight="1" x14ac:dyDescent="0.35">
      <c r="A21" s="13" t="s">
        <v>508</v>
      </c>
      <c r="B21" s="13" t="s">
        <v>832</v>
      </c>
    </row>
    <row r="22" spans="1:2" ht="26.25" customHeight="1" x14ac:dyDescent="0.35">
      <c r="A22" s="13" t="s">
        <v>513</v>
      </c>
      <c r="B22" s="13" t="s">
        <v>514</v>
      </c>
    </row>
    <row r="23" spans="1:2" ht="57.75" customHeight="1" x14ac:dyDescent="0.35">
      <c r="A23" s="13" t="s">
        <v>781</v>
      </c>
      <c r="B23" s="13" t="s">
        <v>785</v>
      </c>
    </row>
    <row r="25" spans="1:2" x14ac:dyDescent="0.35">
      <c r="B25" s="14" t="s">
        <v>352</v>
      </c>
    </row>
    <row r="26" spans="1:2" ht="76.5" customHeight="1" x14ac:dyDescent="0.35">
      <c r="A26" s="13" t="s">
        <v>348</v>
      </c>
      <c r="B26" s="13" t="s">
        <v>782</v>
      </c>
    </row>
    <row r="27" spans="1:2" x14ac:dyDescent="0.35">
      <c r="B27" s="13" t="s">
        <v>505</v>
      </c>
    </row>
    <row r="28" spans="1:2" ht="36" x14ac:dyDescent="0.35">
      <c r="A28" s="13" t="s">
        <v>349</v>
      </c>
      <c r="B28" s="13" t="s">
        <v>516</v>
      </c>
    </row>
    <row r="29" spans="1:2" ht="36" x14ac:dyDescent="0.35">
      <c r="A29" s="13" t="s">
        <v>350</v>
      </c>
      <c r="B29" s="13" t="s">
        <v>485</v>
      </c>
    </row>
    <row r="30" spans="1:2" ht="40.5" customHeight="1" x14ac:dyDescent="0.35">
      <c r="B30" s="13" t="s">
        <v>366</v>
      </c>
    </row>
    <row r="31" spans="1:2" ht="40.5" customHeight="1" x14ac:dyDescent="0.35">
      <c r="B31" s="13" t="s">
        <v>783</v>
      </c>
    </row>
    <row r="32" spans="1:2" ht="79.5" customHeight="1" x14ac:dyDescent="0.35">
      <c r="A32" s="13" t="s">
        <v>353</v>
      </c>
      <c r="B32" s="13" t="s">
        <v>510</v>
      </c>
    </row>
    <row r="33" spans="1:2" ht="43.5" customHeight="1" x14ac:dyDescent="0.35">
      <c r="A33" s="13" t="s">
        <v>504</v>
      </c>
      <c r="B33" s="13" t="s">
        <v>486</v>
      </c>
    </row>
    <row r="34" spans="1:2" ht="36" x14ac:dyDescent="0.35">
      <c r="A34" s="13" t="s">
        <v>506</v>
      </c>
      <c r="B34" s="13" t="s">
        <v>915</v>
      </c>
    </row>
    <row r="35" spans="1:2" ht="63" customHeight="1" x14ac:dyDescent="0.35">
      <c r="B35" s="13" t="s">
        <v>511</v>
      </c>
    </row>
    <row r="36" spans="1:2" ht="76.5" customHeight="1" x14ac:dyDescent="0.35">
      <c r="B36" s="13" t="s">
        <v>784</v>
      </c>
    </row>
    <row r="37" spans="1:2" ht="37.5" customHeight="1" x14ac:dyDescent="0.35">
      <c r="B37" s="137" t="s">
        <v>512</v>
      </c>
    </row>
    <row r="38" spans="1:2" x14ac:dyDescent="0.35">
      <c r="B38" s="105" t="s">
        <v>489</v>
      </c>
    </row>
  </sheetData>
  <sheetProtection algorithmName="SHA-512" hashValue="wuYp20Q2dgJSUb7V7DG7+YErTav23u/CyAi+CXnzJKdHENQx1rHjLxYIV30F5Bpj/WySSt4d5GnJAwOeAq7cUQ==" saltValue="VJx6JnEHbqgkGIHMVq/yXA==" spinCount="100000" sheet="1" objects="1" scenarios="1" selectLockedCells="1" selectUnlockedCells="1"/>
  <mergeCells count="1">
    <mergeCell ref="A1:B1"/>
  </mergeCells>
  <pageMargins left="0.7" right="0.7" top="0.75" bottom="0.75" header="0.3" footer="0.3"/>
  <pageSetup paperSize="9" scale="53" fitToHeight="0" orientation="portrait" horizontalDpi="4294967295" verticalDpi="4294967295" r:id="rId1"/>
  <rowBreaks count="1" manualBreakCount="1">
    <brk id="3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S218"/>
  <sheetViews>
    <sheetView topLeftCell="SC1" zoomScale="68" zoomScaleNormal="68" workbookViewId="0">
      <selection activeCell="E301" sqref="E301"/>
    </sheetView>
  </sheetViews>
  <sheetFormatPr defaultColWidth="9.109375" defaultRowHeight="14.4" outlineLevelCol="1" x14ac:dyDescent="0.3"/>
  <cols>
    <col min="1" max="1" width="33.109375" style="124" customWidth="1"/>
    <col min="2" max="2" width="9.109375" style="124" customWidth="1"/>
    <col min="3" max="8" width="6.5546875" style="124" customWidth="1"/>
    <col min="9" max="9" width="7.5546875" style="124" customWidth="1"/>
    <col min="10" max="40" width="6.6640625" style="124" customWidth="1" outlineLevel="1"/>
    <col min="41" max="41" width="7.44140625" style="124" customWidth="1"/>
    <col min="42" max="42" width="6.6640625" style="124" customWidth="1" outlineLevel="1"/>
    <col min="43" max="43" width="12" style="124" customWidth="1" outlineLevel="1"/>
    <col min="44" max="44" width="10.88671875" style="124" customWidth="1" outlineLevel="1"/>
    <col min="45" max="49" width="11.5546875" style="124" customWidth="1" outlineLevel="1"/>
    <col min="50" max="51" width="6.6640625" style="124" customWidth="1"/>
    <col min="52" max="55" width="7" style="124" customWidth="1" outlineLevel="1"/>
    <col min="56" max="56" width="6.33203125" style="124" customWidth="1"/>
    <col min="57" max="57" width="4.44140625" style="124" customWidth="1" outlineLevel="1"/>
    <col min="58" max="101" width="4.33203125" style="124" customWidth="1" outlineLevel="1"/>
    <col min="102" max="102" width="9.44140625" style="124" customWidth="1"/>
    <col min="103" max="120" width="6.44140625" style="124" customWidth="1" outlineLevel="1"/>
    <col min="121" max="138" width="5.88671875" style="124" customWidth="1" outlineLevel="1"/>
    <col min="139" max="139" width="6.44140625" style="124" customWidth="1"/>
    <col min="140" max="140" width="5" style="124" customWidth="1" outlineLevel="1"/>
    <col min="141" max="154" width="5.109375" style="124" customWidth="1" outlineLevel="1"/>
    <col min="155" max="155" width="6.44140625" style="124" customWidth="1"/>
    <col min="156" max="156" width="4.5546875" style="124" customWidth="1" outlineLevel="1"/>
    <col min="157" max="199" width="5" style="124" customWidth="1" outlineLevel="1"/>
    <col min="200" max="200" width="12.33203125" style="124" customWidth="1"/>
    <col min="201" max="229" width="5.109375" style="124" customWidth="1" outlineLevel="1"/>
    <col min="230" max="380" width="4.109375" style="124" customWidth="1" outlineLevel="1"/>
    <col min="381" max="381" width="13.109375" style="124" customWidth="1"/>
    <col min="382" max="554" width="4.5546875" style="124" customWidth="1" outlineLevel="1"/>
    <col min="555" max="561" width="4" style="124" customWidth="1" outlineLevel="1"/>
    <col min="562" max="562" width="9.6640625" style="829" customWidth="1"/>
    <col min="563" max="567" width="5" style="829" customWidth="1" outlineLevel="1"/>
    <col min="568" max="752" width="4.88671875" style="829" customWidth="1" outlineLevel="1"/>
    <col min="753" max="753" width="16.44140625" style="829" customWidth="1"/>
    <col min="754" max="916" width="4.6640625" style="829" customWidth="1" outlineLevel="1"/>
    <col min="917" max="927" width="4.6640625" style="830" customWidth="1" outlineLevel="1"/>
    <col min="928" max="943" width="5.5546875" style="830" customWidth="1" outlineLevel="1"/>
    <col min="944" max="944" width="12.88671875" style="124" customWidth="1"/>
    <col min="945" max="945" width="12.88671875" style="124" customWidth="1" outlineLevel="1"/>
    <col min="946" max="946" width="6.6640625" style="124" customWidth="1" outlineLevel="1"/>
    <col min="947" max="947" width="5.33203125" style="124" customWidth="1" outlineLevel="1"/>
    <col min="948" max="967" width="4.5546875" style="124" customWidth="1" outlineLevel="1"/>
    <col min="968" max="969" width="8" style="124" customWidth="1"/>
    <col min="970" max="1005" width="8.109375" style="124" customWidth="1" outlineLevel="1"/>
    <col min="1006" max="1006" width="9.109375" style="124"/>
    <col min="1007" max="1042" width="5.33203125" style="124" customWidth="1" outlineLevel="1"/>
    <col min="1043" max="1043" width="12.88671875" style="124" customWidth="1"/>
    <col min="1044" max="1079" width="5.33203125" style="124" customWidth="1" outlineLevel="1"/>
    <col min="1080" max="1080" width="6" style="124" customWidth="1"/>
    <col min="1081" max="1086" width="5" style="124" customWidth="1" outlineLevel="1"/>
    <col min="1087" max="1087" width="6.33203125" style="124" customWidth="1"/>
    <col min="1088" max="1091" width="8.6640625" style="124" customWidth="1" outlineLevel="1"/>
    <col min="1092" max="1092" width="6.33203125" style="124" customWidth="1"/>
    <col min="1093" max="1128" width="5.5546875" style="124" customWidth="1" outlineLevel="1"/>
    <col min="1129" max="1129" width="6.33203125" style="124" customWidth="1"/>
    <col min="1130" max="1153" width="5.5546875" style="124" customWidth="1" outlineLevel="1"/>
    <col min="1154" max="1154" width="6.5546875" style="124" customWidth="1"/>
    <col min="1155" max="1161" width="6.5546875" style="124" customWidth="1" outlineLevel="1"/>
    <col min="1162" max="1162" width="6.5546875" style="124" customWidth="1"/>
    <col min="1163" max="1171" width="6.109375" style="124" customWidth="1" outlineLevel="1"/>
    <col min="1172" max="1172" width="9.109375" style="124"/>
    <col min="1173" max="1173" width="7" style="124" customWidth="1" outlineLevel="1"/>
    <col min="1174" max="1174" width="9.33203125" style="124" customWidth="1"/>
    <col min="1175" max="1183" width="6" style="124" customWidth="1" outlineLevel="1"/>
    <col min="1184" max="1185" width="6" style="124" customWidth="1"/>
    <col min="1186" max="1193" width="6" style="124" customWidth="1" outlineLevel="1"/>
    <col min="1194" max="1194" width="6" style="124" customWidth="1"/>
    <col min="1195" max="1211" width="6" style="124" customWidth="1" outlineLevel="1"/>
    <col min="1212" max="1212" width="8.44140625" style="124" customWidth="1"/>
    <col min="1213" max="1227" width="6.33203125" style="124" customWidth="1" outlineLevel="1"/>
    <col min="1228" max="1228" width="27.5546875" style="124" customWidth="1" outlineLevel="1"/>
    <col min="1229" max="1229" width="9.109375" style="124"/>
    <col min="1230" max="1231" width="14.88671875" style="124" customWidth="1" outlineLevel="1"/>
    <col min="1232" max="1241" width="9.5546875" style="124" customWidth="1" outlineLevel="1"/>
    <col min="1242" max="16384" width="9.109375" style="124"/>
  </cols>
  <sheetData>
    <row r="1" spans="1:1241" ht="15.75" thickBot="1" x14ac:dyDescent="0.3">
      <c r="NR1" s="319"/>
      <c r="NS1" s="319"/>
      <c r="NT1" s="319"/>
      <c r="NU1" s="319"/>
      <c r="NV1" s="319"/>
      <c r="NW1" s="319"/>
      <c r="NX1" s="319"/>
      <c r="NY1" s="319"/>
      <c r="NZ1" s="319"/>
      <c r="OA1" s="319"/>
      <c r="OB1" s="319"/>
      <c r="OC1" s="319"/>
      <c r="OD1" s="319"/>
      <c r="OE1" s="319"/>
      <c r="OF1" s="319"/>
      <c r="OG1" s="319"/>
      <c r="OH1" s="319"/>
      <c r="OI1" s="319"/>
      <c r="OJ1" s="319"/>
      <c r="OK1" s="319"/>
      <c r="OL1" s="319"/>
      <c r="OM1" s="319"/>
      <c r="ON1" s="319"/>
      <c r="OO1" s="319"/>
      <c r="OP1" s="319"/>
      <c r="OQ1" s="319"/>
      <c r="OR1" s="319"/>
      <c r="OS1" s="319"/>
      <c r="OT1" s="319"/>
      <c r="OU1" s="319"/>
      <c r="OV1" s="319"/>
      <c r="OW1" s="319"/>
      <c r="OX1" s="319"/>
      <c r="OY1" s="319"/>
      <c r="OZ1" s="319"/>
      <c r="PA1" s="319"/>
      <c r="PB1" s="319"/>
      <c r="PC1" s="319"/>
      <c r="PD1" s="319"/>
      <c r="PE1" s="319"/>
      <c r="PF1" s="319"/>
      <c r="PG1" s="319"/>
      <c r="PH1" s="319"/>
      <c r="PI1" s="319"/>
      <c r="PJ1" s="319"/>
      <c r="PK1" s="319"/>
      <c r="PL1" s="319"/>
      <c r="PM1" s="319"/>
      <c r="PN1" s="319"/>
      <c r="PO1" s="319"/>
      <c r="PP1" s="319"/>
      <c r="PQ1" s="319"/>
      <c r="PR1" s="319"/>
      <c r="PS1" s="319"/>
      <c r="PT1" s="319"/>
      <c r="PU1" s="319"/>
      <c r="PV1" s="319"/>
      <c r="PW1" s="319"/>
      <c r="PX1" s="319"/>
      <c r="PY1" s="319"/>
      <c r="PZ1" s="319"/>
      <c r="QA1" s="319"/>
      <c r="QB1" s="319"/>
      <c r="QC1" s="319"/>
      <c r="QD1" s="319"/>
      <c r="QE1" s="319"/>
      <c r="QF1" s="319"/>
      <c r="QG1" s="319"/>
      <c r="QH1" s="319"/>
      <c r="QI1" s="319"/>
      <c r="QJ1" s="319"/>
      <c r="QK1" s="319"/>
      <c r="QL1" s="319"/>
      <c r="QM1" s="319"/>
      <c r="QN1" s="319"/>
      <c r="QO1" s="319"/>
      <c r="QP1" s="319"/>
      <c r="QQ1" s="319"/>
      <c r="QR1" s="319"/>
      <c r="QS1" s="319"/>
      <c r="QT1" s="319"/>
      <c r="QU1" s="319"/>
      <c r="QV1" s="319"/>
      <c r="QW1" s="319"/>
      <c r="QX1" s="319"/>
      <c r="QY1" s="319"/>
      <c r="QZ1" s="319"/>
      <c r="RA1" s="319"/>
      <c r="RB1" s="319"/>
      <c r="RC1" s="319"/>
      <c r="RD1" s="319"/>
      <c r="RE1" s="319"/>
      <c r="RF1" s="319"/>
      <c r="RG1" s="319"/>
      <c r="RH1" s="319"/>
      <c r="RI1" s="319"/>
      <c r="RJ1" s="319"/>
      <c r="RK1" s="319"/>
      <c r="RL1" s="319"/>
      <c r="RM1" s="319"/>
      <c r="RN1" s="319"/>
      <c r="RO1" s="319"/>
      <c r="RP1" s="319"/>
      <c r="RQ1" s="319"/>
      <c r="RR1" s="319"/>
      <c r="RS1" s="319"/>
      <c r="RT1" s="319"/>
      <c r="RU1" s="319"/>
      <c r="RV1" s="319"/>
      <c r="RW1" s="319"/>
      <c r="RX1" s="319"/>
      <c r="RY1" s="319"/>
      <c r="RZ1" s="319"/>
      <c r="SA1" s="319"/>
      <c r="SB1" s="319"/>
      <c r="SC1" s="319"/>
      <c r="SD1" s="319"/>
      <c r="SE1" s="319"/>
      <c r="SF1" s="319"/>
      <c r="SG1" s="319"/>
      <c r="SH1" s="319"/>
      <c r="SI1" s="319"/>
      <c r="SJ1" s="319"/>
      <c r="SK1" s="319"/>
      <c r="SL1" s="319"/>
      <c r="SM1" s="319"/>
      <c r="SN1" s="319"/>
      <c r="SO1" s="319"/>
      <c r="SP1" s="319"/>
      <c r="SQ1" s="319"/>
      <c r="SR1" s="319"/>
      <c r="SS1" s="319"/>
      <c r="ST1" s="319"/>
      <c r="SU1" s="319"/>
      <c r="SV1" s="319"/>
      <c r="SW1" s="319"/>
      <c r="SX1" s="319"/>
      <c r="SY1" s="319"/>
      <c r="SZ1" s="319"/>
      <c r="TA1" s="319"/>
      <c r="TB1" s="319"/>
      <c r="TC1" s="319"/>
      <c r="TD1" s="319"/>
      <c r="TE1" s="319"/>
      <c r="TF1" s="319"/>
      <c r="TG1" s="319"/>
      <c r="TH1" s="319"/>
      <c r="TI1" s="319"/>
      <c r="TJ1" s="319"/>
      <c r="TK1" s="319"/>
      <c r="TL1" s="319"/>
      <c r="TM1" s="319"/>
      <c r="TN1" s="319"/>
      <c r="TO1" s="319"/>
      <c r="TP1" s="319"/>
      <c r="TQ1" s="319"/>
      <c r="TR1" s="319"/>
      <c r="TS1" s="319"/>
      <c r="TT1" s="319"/>
      <c r="TU1" s="319"/>
      <c r="TV1" s="319"/>
      <c r="TW1" s="319"/>
      <c r="TX1" s="319"/>
      <c r="TY1" s="319"/>
      <c r="TZ1" s="319"/>
      <c r="UA1" s="319"/>
      <c r="UB1" s="319"/>
      <c r="UC1" s="319"/>
      <c r="UD1" s="319"/>
      <c r="UE1" s="319"/>
      <c r="UF1" s="319"/>
      <c r="UG1" s="319"/>
      <c r="UH1" s="319"/>
      <c r="UI1" s="319"/>
      <c r="UJ1" s="319"/>
      <c r="UK1" s="319"/>
      <c r="UL1" s="319"/>
      <c r="UM1" s="319"/>
      <c r="UN1" s="319"/>
      <c r="UO1" s="319"/>
    </row>
    <row r="2" spans="1:1241" ht="117" customHeight="1" thickBot="1" x14ac:dyDescent="0.3">
      <c r="A2" s="1244" t="s">
        <v>333</v>
      </c>
      <c r="B2" s="452"/>
      <c r="C2" s="1260" t="s">
        <v>545</v>
      </c>
      <c r="D2" s="1261"/>
      <c r="E2" s="1261"/>
      <c r="F2" s="1261"/>
      <c r="G2" s="1261"/>
      <c r="H2" s="1262"/>
      <c r="I2" s="451"/>
      <c r="J2" s="1297" t="s">
        <v>254</v>
      </c>
      <c r="K2" s="1298"/>
      <c r="L2" s="1298"/>
      <c r="M2" s="1298"/>
      <c r="N2" s="1298"/>
      <c r="O2" s="1298"/>
      <c r="P2" s="1298"/>
      <c r="Q2" s="1298"/>
      <c r="R2" s="1298"/>
      <c r="S2" s="1298"/>
      <c r="T2" s="1298"/>
      <c r="U2" s="1298"/>
      <c r="V2" s="1298"/>
      <c r="W2" s="1298"/>
      <c r="X2" s="1298"/>
      <c r="Y2" s="1298"/>
      <c r="Z2" s="1298"/>
      <c r="AA2" s="1298"/>
      <c r="AB2" s="1298"/>
      <c r="AC2" s="1298"/>
      <c r="AD2" s="1298"/>
      <c r="AE2" s="1298"/>
      <c r="AF2" s="1298"/>
      <c r="AG2" s="1298"/>
      <c r="AH2" s="1298"/>
      <c r="AI2" s="1298"/>
      <c r="AJ2" s="1298"/>
      <c r="AK2" s="1298"/>
      <c r="AL2" s="1298"/>
      <c r="AM2" s="1299"/>
      <c r="AN2" s="1300"/>
      <c r="AO2" s="448"/>
      <c r="AP2" s="1302" t="s">
        <v>544</v>
      </c>
      <c r="AQ2" s="1303"/>
      <c r="AR2" s="1304" t="s">
        <v>479</v>
      </c>
      <c r="AS2" s="1304"/>
      <c r="AT2" s="1304"/>
      <c r="AU2" s="1304"/>
      <c r="AV2" s="1304"/>
      <c r="AW2" s="1305"/>
      <c r="AX2" s="802"/>
      <c r="AY2" s="446"/>
      <c r="AZ2" s="1234" t="s">
        <v>569</v>
      </c>
      <c r="BA2" s="1225"/>
      <c r="BB2" s="1225"/>
      <c r="BC2" s="1225"/>
      <c r="BD2" s="312"/>
      <c r="BE2" s="1314" t="s">
        <v>573</v>
      </c>
      <c r="BF2" s="1315"/>
      <c r="BG2" s="1315"/>
      <c r="BH2" s="1315"/>
      <c r="BI2" s="1315"/>
      <c r="BJ2" s="1315"/>
      <c r="BK2" s="1315"/>
      <c r="BL2" s="1315"/>
      <c r="BM2" s="1315"/>
      <c r="BN2" s="1315"/>
      <c r="BO2" s="1315"/>
      <c r="BP2" s="1315"/>
      <c r="BQ2" s="1315"/>
      <c r="BR2" s="1315"/>
      <c r="BS2" s="1315"/>
      <c r="BT2" s="1315"/>
      <c r="BU2" s="1315"/>
      <c r="BV2" s="1315"/>
      <c r="BW2" s="1315"/>
      <c r="BX2" s="1315"/>
      <c r="BY2" s="1315"/>
      <c r="BZ2" s="1315"/>
      <c r="CA2" s="1315"/>
      <c r="CB2" s="1315"/>
      <c r="CC2" s="1315"/>
      <c r="CD2" s="1315"/>
      <c r="CE2" s="1315"/>
      <c r="CF2" s="1315"/>
      <c r="CG2" s="1315"/>
      <c r="CH2" s="1315"/>
      <c r="CI2" s="1315"/>
      <c r="CJ2" s="1315"/>
      <c r="CK2" s="1315"/>
      <c r="CL2" s="1315"/>
      <c r="CM2" s="1315"/>
      <c r="CN2" s="1315"/>
      <c r="CO2" s="1315"/>
      <c r="CP2" s="1315"/>
      <c r="CQ2" s="1315"/>
      <c r="CR2" s="1315"/>
      <c r="CS2" s="1315"/>
      <c r="CT2" s="1315"/>
      <c r="CU2" s="1315"/>
      <c r="CV2" s="1315"/>
      <c r="CW2" s="1316"/>
      <c r="CX2" s="442"/>
      <c r="CY2" s="1308" t="s">
        <v>576</v>
      </c>
      <c r="CZ2" s="1295"/>
      <c r="DA2" s="1295"/>
      <c r="DB2" s="1295"/>
      <c r="DC2" s="1295"/>
      <c r="DD2" s="1295"/>
      <c r="DE2" s="1295"/>
      <c r="DF2" s="1295"/>
      <c r="DG2" s="1295"/>
      <c r="DH2" s="1295"/>
      <c r="DI2" s="1295"/>
      <c r="DJ2" s="1295"/>
      <c r="DK2" s="1295"/>
      <c r="DL2" s="1295"/>
      <c r="DM2" s="1295"/>
      <c r="DN2" s="1295"/>
      <c r="DO2" s="1295"/>
      <c r="DP2" s="1295"/>
      <c r="DQ2" s="1295"/>
      <c r="DR2" s="1295"/>
      <c r="DS2" s="1295"/>
      <c r="DT2" s="1295"/>
      <c r="DU2" s="1295"/>
      <c r="DV2" s="1295"/>
      <c r="DW2" s="1295"/>
      <c r="DX2" s="1295"/>
      <c r="DY2" s="1295"/>
      <c r="DZ2" s="1295"/>
      <c r="EA2" s="1295"/>
      <c r="EB2" s="1295"/>
      <c r="EC2" s="1295"/>
      <c r="ED2" s="1295"/>
      <c r="EE2" s="1295"/>
      <c r="EF2" s="1295"/>
      <c r="EG2" s="1295"/>
      <c r="EH2" s="1296"/>
      <c r="EI2" s="440"/>
      <c r="EJ2" s="1275" t="s">
        <v>577</v>
      </c>
      <c r="EK2" s="1276"/>
      <c r="EL2" s="1276"/>
      <c r="EM2" s="1276"/>
      <c r="EN2" s="1276"/>
      <c r="EO2" s="1276"/>
      <c r="EP2" s="1276"/>
      <c r="EQ2" s="1276"/>
      <c r="ER2" s="1276"/>
      <c r="ES2" s="1276"/>
      <c r="ET2" s="1276"/>
      <c r="EU2" s="1276"/>
      <c r="EV2" s="1276"/>
      <c r="EW2" s="1276"/>
      <c r="EX2" s="1277"/>
      <c r="EY2" s="440"/>
      <c r="EZ2" s="1253" t="s">
        <v>836</v>
      </c>
      <c r="FA2" s="1254"/>
      <c r="FB2" s="1254"/>
      <c r="FC2" s="1254"/>
      <c r="FD2" s="1254"/>
      <c r="FE2" s="1254"/>
      <c r="FF2" s="1254"/>
      <c r="FG2" s="1254"/>
      <c r="FH2" s="1254"/>
      <c r="FI2" s="1254"/>
      <c r="FJ2" s="1255"/>
      <c r="FK2" s="1275" t="s">
        <v>836</v>
      </c>
      <c r="FL2" s="1276"/>
      <c r="FM2" s="1276"/>
      <c r="FN2" s="1276"/>
      <c r="FO2" s="1276"/>
      <c r="FP2" s="1276"/>
      <c r="FQ2" s="1276"/>
      <c r="FR2" s="1276"/>
      <c r="FS2" s="1276"/>
      <c r="FT2" s="1276"/>
      <c r="FU2" s="1277"/>
      <c r="FV2" s="1253" t="s">
        <v>836</v>
      </c>
      <c r="FW2" s="1254"/>
      <c r="FX2" s="1254"/>
      <c r="FY2" s="1254"/>
      <c r="FZ2" s="1254"/>
      <c r="GA2" s="1254"/>
      <c r="GB2" s="1254"/>
      <c r="GC2" s="1254"/>
      <c r="GD2" s="1254"/>
      <c r="GE2" s="1254"/>
      <c r="GF2" s="1255"/>
      <c r="GG2" s="1275" t="s">
        <v>836</v>
      </c>
      <c r="GH2" s="1276"/>
      <c r="GI2" s="1276"/>
      <c r="GJ2" s="1276"/>
      <c r="GK2" s="1276"/>
      <c r="GL2" s="1276"/>
      <c r="GM2" s="1276"/>
      <c r="GN2" s="1276"/>
      <c r="GO2" s="1276"/>
      <c r="GP2" s="1276"/>
      <c r="GQ2" s="1277"/>
      <c r="GR2" s="125"/>
      <c r="GS2" s="1247" t="s">
        <v>838</v>
      </c>
      <c r="GT2" s="1248"/>
      <c r="GU2" s="1248"/>
      <c r="GV2" s="1248"/>
      <c r="GW2" s="1248"/>
      <c r="GX2" s="1248"/>
      <c r="GY2" s="1248"/>
      <c r="GZ2" s="1248"/>
      <c r="HA2" s="1248"/>
      <c r="HB2" s="1248"/>
      <c r="HC2" s="1248"/>
      <c r="HD2" s="1248"/>
      <c r="HE2" s="1248"/>
      <c r="HF2" s="1248"/>
      <c r="HG2" s="1248"/>
      <c r="HH2" s="1248"/>
      <c r="HI2" s="1248"/>
      <c r="HJ2" s="1248"/>
      <c r="HK2" s="1248"/>
      <c r="HL2" s="1248"/>
      <c r="HM2" s="1248"/>
      <c r="HN2" s="1248"/>
      <c r="HO2" s="1248"/>
      <c r="HP2" s="1248"/>
      <c r="HQ2" s="1248"/>
      <c r="HR2" s="1248"/>
      <c r="HS2" s="1248"/>
      <c r="HT2" s="1248"/>
      <c r="HU2" s="1249"/>
      <c r="HV2" s="1250" t="s">
        <v>838</v>
      </c>
      <c r="HW2" s="1251"/>
      <c r="HX2" s="1251"/>
      <c r="HY2" s="1251"/>
      <c r="HZ2" s="1251"/>
      <c r="IA2" s="1251"/>
      <c r="IB2" s="1251"/>
      <c r="IC2" s="1251"/>
      <c r="ID2" s="1251"/>
      <c r="IE2" s="1251"/>
      <c r="IF2" s="1251"/>
      <c r="IG2" s="1251"/>
      <c r="IH2" s="1251"/>
      <c r="II2" s="1251"/>
      <c r="IJ2" s="1251"/>
      <c r="IK2" s="1251"/>
      <c r="IL2" s="1251"/>
      <c r="IM2" s="1251"/>
      <c r="IN2" s="1251"/>
      <c r="IO2" s="1251"/>
      <c r="IP2" s="1251"/>
      <c r="IQ2" s="1251"/>
      <c r="IR2" s="1251"/>
      <c r="IS2" s="1251"/>
      <c r="IT2" s="1251"/>
      <c r="IU2" s="1251"/>
      <c r="IV2" s="1251"/>
      <c r="IW2" s="1251"/>
      <c r="IX2" s="1252"/>
      <c r="IY2" s="1253" t="s">
        <v>838</v>
      </c>
      <c r="IZ2" s="1254"/>
      <c r="JA2" s="1254"/>
      <c r="JB2" s="1254"/>
      <c r="JC2" s="1254"/>
      <c r="JD2" s="1254"/>
      <c r="JE2" s="1254"/>
      <c r="JF2" s="1254"/>
      <c r="JG2" s="1254"/>
      <c r="JH2" s="1254"/>
      <c r="JI2" s="1254"/>
      <c r="JJ2" s="1254"/>
      <c r="JK2" s="1254"/>
      <c r="JL2" s="1254"/>
      <c r="JM2" s="1254"/>
      <c r="JN2" s="1254"/>
      <c r="JO2" s="1254"/>
      <c r="JP2" s="1254"/>
      <c r="JQ2" s="1254"/>
      <c r="JR2" s="1254"/>
      <c r="JS2" s="1254"/>
      <c r="JT2" s="1254"/>
      <c r="JU2" s="1254"/>
      <c r="JV2" s="1254"/>
      <c r="JW2" s="1254"/>
      <c r="JX2" s="1254"/>
      <c r="JY2" s="1254"/>
      <c r="JZ2" s="1254"/>
      <c r="KA2" s="1255"/>
      <c r="KB2" s="1250" t="s">
        <v>838</v>
      </c>
      <c r="KC2" s="1251"/>
      <c r="KD2" s="1251"/>
      <c r="KE2" s="1251"/>
      <c r="KF2" s="1251"/>
      <c r="KG2" s="1251"/>
      <c r="KH2" s="1251"/>
      <c r="KI2" s="1251"/>
      <c r="KJ2" s="1251"/>
      <c r="KK2" s="1251"/>
      <c r="KL2" s="1251"/>
      <c r="KM2" s="1251"/>
      <c r="KN2" s="1251"/>
      <c r="KO2" s="1251"/>
      <c r="KP2" s="1251"/>
      <c r="KQ2" s="1251"/>
      <c r="KR2" s="1251"/>
      <c r="KS2" s="1251"/>
      <c r="KT2" s="1251"/>
      <c r="KU2" s="1251"/>
      <c r="KV2" s="1251"/>
      <c r="KW2" s="1251"/>
      <c r="KX2" s="1251"/>
      <c r="KY2" s="1251"/>
      <c r="KZ2" s="1251"/>
      <c r="LA2" s="1251"/>
      <c r="LB2" s="1251"/>
      <c r="LC2" s="1251"/>
      <c r="LD2" s="1252"/>
      <c r="LE2" s="1253" t="s">
        <v>838</v>
      </c>
      <c r="LF2" s="1254"/>
      <c r="LG2" s="1254"/>
      <c r="LH2" s="1254"/>
      <c r="LI2" s="1254"/>
      <c r="LJ2" s="1254"/>
      <c r="LK2" s="1254"/>
      <c r="LL2" s="1254"/>
      <c r="LM2" s="1254"/>
      <c r="LN2" s="1254"/>
      <c r="LO2" s="1254"/>
      <c r="LP2" s="1254"/>
      <c r="LQ2" s="1254"/>
      <c r="LR2" s="1254"/>
      <c r="LS2" s="1254"/>
      <c r="LT2" s="1254"/>
      <c r="LU2" s="1254"/>
      <c r="LV2" s="1254"/>
      <c r="LW2" s="1254"/>
      <c r="LX2" s="1254"/>
      <c r="LY2" s="1254"/>
      <c r="LZ2" s="1254"/>
      <c r="MA2" s="1254"/>
      <c r="MB2" s="1254"/>
      <c r="MC2" s="1254"/>
      <c r="MD2" s="1254"/>
      <c r="ME2" s="1254"/>
      <c r="MF2" s="1254"/>
      <c r="MG2" s="1255"/>
      <c r="MH2" s="1234" t="s">
        <v>838</v>
      </c>
      <c r="MI2" s="1225"/>
      <c r="MJ2" s="1225"/>
      <c r="MK2" s="1225"/>
      <c r="ML2" s="1225"/>
      <c r="MM2" s="1225"/>
      <c r="MN2" s="1225"/>
      <c r="MO2" s="1225"/>
      <c r="MP2" s="1225"/>
      <c r="MQ2" s="1225"/>
      <c r="MR2" s="1225"/>
      <c r="MS2" s="1225"/>
      <c r="MT2" s="1225"/>
      <c r="MU2" s="1225"/>
      <c r="MV2" s="1225"/>
      <c r="MW2" s="1225"/>
      <c r="MX2" s="1225"/>
      <c r="MY2" s="1225"/>
      <c r="MZ2" s="1225"/>
      <c r="NA2" s="1225"/>
      <c r="NB2" s="1225"/>
      <c r="NC2" s="1225"/>
      <c r="ND2" s="1225"/>
      <c r="NE2" s="1225"/>
      <c r="NF2" s="1225"/>
      <c r="NG2" s="1225"/>
      <c r="NH2" s="1225"/>
      <c r="NI2" s="1225"/>
      <c r="NJ2" s="1256"/>
      <c r="NK2" s="1257" t="s">
        <v>838</v>
      </c>
      <c r="NL2" s="1228"/>
      <c r="NM2" s="1228"/>
      <c r="NN2" s="1228"/>
      <c r="NO2" s="1228"/>
      <c r="NP2" s="1229"/>
      <c r="NQ2" s="178"/>
      <c r="NR2" s="1257" t="s">
        <v>839</v>
      </c>
      <c r="NS2" s="1228"/>
      <c r="NT2" s="1228"/>
      <c r="NU2" s="1228"/>
      <c r="NV2" s="1228"/>
      <c r="NW2" s="1228"/>
      <c r="NX2" s="1228"/>
      <c r="NY2" s="1228"/>
      <c r="NZ2" s="1228"/>
      <c r="OA2" s="1228"/>
      <c r="OB2" s="1228"/>
      <c r="OC2" s="1228"/>
      <c r="OD2" s="1228"/>
      <c r="OE2" s="1228"/>
      <c r="OF2" s="1228"/>
      <c r="OG2" s="1228"/>
      <c r="OH2" s="1228"/>
      <c r="OI2" s="1228"/>
      <c r="OJ2" s="1228"/>
      <c r="OK2" s="1228"/>
      <c r="OL2" s="1228"/>
      <c r="OM2" s="1228"/>
      <c r="ON2" s="1228"/>
      <c r="OO2" s="1228"/>
      <c r="OP2" s="1228"/>
      <c r="OQ2" s="1228"/>
      <c r="OR2" s="1228"/>
      <c r="OS2" s="1228"/>
      <c r="OT2" s="1240"/>
      <c r="OU2" s="1234" t="s">
        <v>839</v>
      </c>
      <c r="OV2" s="1225"/>
      <c r="OW2" s="1225"/>
      <c r="OX2" s="1225"/>
      <c r="OY2" s="1225"/>
      <c r="OZ2" s="1225"/>
      <c r="PA2" s="1225"/>
      <c r="PB2" s="1225"/>
      <c r="PC2" s="1225"/>
      <c r="PD2" s="1225"/>
      <c r="PE2" s="1225"/>
      <c r="PF2" s="1225"/>
      <c r="PG2" s="1225"/>
      <c r="PH2" s="1225"/>
      <c r="PI2" s="1225"/>
      <c r="PJ2" s="1225"/>
      <c r="PK2" s="1225"/>
      <c r="PL2" s="1225"/>
      <c r="PM2" s="1225"/>
      <c r="PN2" s="1225"/>
      <c r="PO2" s="1225"/>
      <c r="PP2" s="1225"/>
      <c r="PQ2" s="1225"/>
      <c r="PR2" s="1225"/>
      <c r="PS2" s="1225"/>
      <c r="PT2" s="1225"/>
      <c r="PU2" s="1225"/>
      <c r="PV2" s="1225"/>
      <c r="PW2" s="1226"/>
      <c r="PX2" s="1250" t="s">
        <v>839</v>
      </c>
      <c r="PY2" s="1251"/>
      <c r="PZ2" s="1251"/>
      <c r="QA2" s="1251"/>
      <c r="QB2" s="1251"/>
      <c r="QC2" s="1251"/>
      <c r="QD2" s="1251"/>
      <c r="QE2" s="1251"/>
      <c r="QF2" s="1251"/>
      <c r="QG2" s="1251"/>
      <c r="QH2" s="1251"/>
      <c r="QI2" s="1251"/>
      <c r="QJ2" s="1251"/>
      <c r="QK2" s="1251"/>
      <c r="QL2" s="1251"/>
      <c r="QM2" s="1251"/>
      <c r="QN2" s="1251"/>
      <c r="QO2" s="1251"/>
      <c r="QP2" s="1251"/>
      <c r="QQ2" s="1251"/>
      <c r="QR2" s="1251"/>
      <c r="QS2" s="1251"/>
      <c r="QT2" s="1251"/>
      <c r="QU2" s="1251"/>
      <c r="QV2" s="1251"/>
      <c r="QW2" s="1251"/>
      <c r="QX2" s="1251"/>
      <c r="QY2" s="1251"/>
      <c r="QZ2" s="1251"/>
      <c r="RA2" s="1247" t="s">
        <v>839</v>
      </c>
      <c r="RB2" s="1248"/>
      <c r="RC2" s="1248"/>
      <c r="RD2" s="1248"/>
      <c r="RE2" s="1248"/>
      <c r="RF2" s="1248"/>
      <c r="RG2" s="1248"/>
      <c r="RH2" s="1248"/>
      <c r="RI2" s="1248"/>
      <c r="RJ2" s="1248"/>
      <c r="RK2" s="1248"/>
      <c r="RL2" s="1248"/>
      <c r="RM2" s="1248"/>
      <c r="RN2" s="1248"/>
      <c r="RO2" s="1248"/>
      <c r="RP2" s="1248"/>
      <c r="RQ2" s="1248"/>
      <c r="RR2" s="1248"/>
      <c r="RS2" s="1248"/>
      <c r="RT2" s="1248"/>
      <c r="RU2" s="1248"/>
      <c r="RV2" s="1248"/>
      <c r="RW2" s="1248"/>
      <c r="RX2" s="1248"/>
      <c r="RY2" s="1248"/>
      <c r="RZ2" s="1248"/>
      <c r="SA2" s="1248"/>
      <c r="SB2" s="1248"/>
      <c r="SC2" s="1249"/>
      <c r="SD2" s="1250" t="s">
        <v>839</v>
      </c>
      <c r="SE2" s="1251"/>
      <c r="SF2" s="1251"/>
      <c r="SG2" s="1251"/>
      <c r="SH2" s="1251"/>
      <c r="SI2" s="1251"/>
      <c r="SJ2" s="1251"/>
      <c r="SK2" s="1251"/>
      <c r="SL2" s="1251"/>
      <c r="SM2" s="1251"/>
      <c r="SN2" s="1251"/>
      <c r="SO2" s="1251"/>
      <c r="SP2" s="1251"/>
      <c r="SQ2" s="1251"/>
      <c r="SR2" s="1251"/>
      <c r="SS2" s="1251"/>
      <c r="ST2" s="1251"/>
      <c r="SU2" s="1251"/>
      <c r="SV2" s="1251"/>
      <c r="SW2" s="1251"/>
      <c r="SX2" s="1251"/>
      <c r="SY2" s="1251"/>
      <c r="SZ2" s="1251"/>
      <c r="TA2" s="1251"/>
      <c r="TB2" s="1251"/>
      <c r="TC2" s="1251"/>
      <c r="TD2" s="1251"/>
      <c r="TE2" s="1251"/>
      <c r="TF2" s="1252"/>
      <c r="TG2" s="1250" t="s">
        <v>839</v>
      </c>
      <c r="TH2" s="1251"/>
      <c r="TI2" s="1251"/>
      <c r="TJ2" s="1251"/>
      <c r="TK2" s="1251"/>
      <c r="TL2" s="1251"/>
      <c r="TM2" s="1251"/>
      <c r="TN2" s="1251"/>
      <c r="TO2" s="1251"/>
      <c r="TP2" s="1251"/>
      <c r="TQ2" s="1251"/>
      <c r="TR2" s="1251"/>
      <c r="TS2" s="1251"/>
      <c r="TT2" s="1251"/>
      <c r="TU2" s="1251"/>
      <c r="TV2" s="1251"/>
      <c r="TW2" s="1251"/>
      <c r="TX2" s="1251"/>
      <c r="TY2" s="1251"/>
      <c r="TZ2" s="1251"/>
      <c r="UA2" s="1251"/>
      <c r="UB2" s="1251"/>
      <c r="UC2" s="1251"/>
      <c r="UD2" s="1251"/>
      <c r="UE2" s="1251"/>
      <c r="UF2" s="1251"/>
      <c r="UG2" s="1251"/>
      <c r="UH2" s="1251"/>
      <c r="UI2" s="1252"/>
      <c r="UJ2" s="1234" t="s">
        <v>839</v>
      </c>
      <c r="UK2" s="1225"/>
      <c r="UL2" s="1225"/>
      <c r="UM2" s="1225"/>
      <c r="UN2" s="1225"/>
      <c r="UO2" s="1226"/>
      <c r="UP2" s="641"/>
      <c r="UQ2" s="1257" t="s">
        <v>840</v>
      </c>
      <c r="UR2" s="1228"/>
      <c r="US2" s="1228"/>
      <c r="UT2" s="1228"/>
      <c r="UU2" s="1228"/>
      <c r="UV2" s="1228"/>
      <c r="UW2" s="1228"/>
      <c r="UX2" s="1228"/>
      <c r="UY2" s="1228"/>
      <c r="UZ2" s="1228"/>
      <c r="VA2" s="1228"/>
      <c r="VB2" s="1228"/>
      <c r="VC2" s="1228"/>
      <c r="VD2" s="1228"/>
      <c r="VE2" s="1228"/>
      <c r="VF2" s="1228"/>
      <c r="VG2" s="1228"/>
      <c r="VH2" s="1228"/>
      <c r="VI2" s="1228"/>
      <c r="VJ2" s="1228"/>
      <c r="VK2" s="1228"/>
      <c r="VL2" s="1228"/>
      <c r="VM2" s="1228"/>
      <c r="VN2" s="1228"/>
      <c r="VO2" s="1228"/>
      <c r="VP2" s="1228"/>
      <c r="VQ2" s="1228"/>
      <c r="VR2" s="1228"/>
      <c r="VS2" s="1229"/>
      <c r="VT2" s="1224" t="s">
        <v>840</v>
      </c>
      <c r="VU2" s="1225"/>
      <c r="VV2" s="1225"/>
      <c r="VW2" s="1225"/>
      <c r="VX2" s="1225"/>
      <c r="VY2" s="1225"/>
      <c r="VZ2" s="1225"/>
      <c r="WA2" s="1225"/>
      <c r="WB2" s="1225"/>
      <c r="WC2" s="1225"/>
      <c r="WD2" s="1225"/>
      <c r="WE2" s="1225"/>
      <c r="WF2" s="1225"/>
      <c r="WG2" s="1225"/>
      <c r="WH2" s="1225"/>
      <c r="WI2" s="1225"/>
      <c r="WJ2" s="1225"/>
      <c r="WK2" s="1225"/>
      <c r="WL2" s="1225"/>
      <c r="WM2" s="1225"/>
      <c r="WN2" s="1225"/>
      <c r="WO2" s="1225"/>
      <c r="WP2" s="1225"/>
      <c r="WQ2" s="1225"/>
      <c r="WR2" s="1225"/>
      <c r="WS2" s="1225"/>
      <c r="WT2" s="1225"/>
      <c r="WU2" s="1225"/>
      <c r="WV2" s="1226"/>
      <c r="WW2" s="1227" t="s">
        <v>840</v>
      </c>
      <c r="WX2" s="1228"/>
      <c r="WY2" s="1228"/>
      <c r="WZ2" s="1228"/>
      <c r="XA2" s="1228"/>
      <c r="XB2" s="1228"/>
      <c r="XC2" s="1228"/>
      <c r="XD2" s="1228"/>
      <c r="XE2" s="1228"/>
      <c r="XF2" s="1228"/>
      <c r="XG2" s="1228"/>
      <c r="XH2" s="1228"/>
      <c r="XI2" s="1228"/>
      <c r="XJ2" s="1228"/>
      <c r="XK2" s="1228"/>
      <c r="XL2" s="1228"/>
      <c r="XM2" s="1228"/>
      <c r="XN2" s="1228"/>
      <c r="XO2" s="1228"/>
      <c r="XP2" s="1228"/>
      <c r="XQ2" s="1228"/>
      <c r="XR2" s="1228"/>
      <c r="XS2" s="1228"/>
      <c r="XT2" s="1228"/>
      <c r="XU2" s="1228"/>
      <c r="XV2" s="1228"/>
      <c r="XW2" s="1228"/>
      <c r="XX2" s="1228"/>
      <c r="XY2" s="1229"/>
      <c r="XZ2" s="1224" t="s">
        <v>840</v>
      </c>
      <c r="YA2" s="1225"/>
      <c r="YB2" s="1225"/>
      <c r="YC2" s="1225"/>
      <c r="YD2" s="1225"/>
      <c r="YE2" s="1225"/>
      <c r="YF2" s="1225"/>
      <c r="YG2" s="1225"/>
      <c r="YH2" s="1225"/>
      <c r="YI2" s="1225"/>
      <c r="YJ2" s="1225"/>
      <c r="YK2" s="1225"/>
      <c r="YL2" s="1225"/>
      <c r="YM2" s="1225"/>
      <c r="YN2" s="1225"/>
      <c r="YO2" s="1225"/>
      <c r="YP2" s="1225"/>
      <c r="YQ2" s="1225"/>
      <c r="YR2" s="1225"/>
      <c r="YS2" s="1225"/>
      <c r="YT2" s="1225"/>
      <c r="YU2" s="1225"/>
      <c r="YV2" s="1225"/>
      <c r="YW2" s="1225"/>
      <c r="YX2" s="1225"/>
      <c r="YY2" s="1225"/>
      <c r="YZ2" s="1225"/>
      <c r="ZA2" s="1225"/>
      <c r="ZB2" s="1226"/>
      <c r="ZC2" s="1227" t="s">
        <v>840</v>
      </c>
      <c r="ZD2" s="1228"/>
      <c r="ZE2" s="1228"/>
      <c r="ZF2" s="1228"/>
      <c r="ZG2" s="1228"/>
      <c r="ZH2" s="1228"/>
      <c r="ZI2" s="1228"/>
      <c r="ZJ2" s="1228"/>
      <c r="ZK2" s="1228"/>
      <c r="ZL2" s="1228"/>
      <c r="ZM2" s="1228"/>
      <c r="ZN2" s="1228"/>
      <c r="ZO2" s="1228"/>
      <c r="ZP2" s="1228"/>
      <c r="ZQ2" s="1228"/>
      <c r="ZR2" s="1228"/>
      <c r="ZS2" s="1228"/>
      <c r="ZT2" s="1228"/>
      <c r="ZU2" s="1228"/>
      <c r="ZV2" s="1228"/>
      <c r="ZW2" s="1228"/>
      <c r="ZX2" s="1228"/>
      <c r="ZY2" s="1228"/>
      <c r="ZZ2" s="1228"/>
      <c r="AAA2" s="1228"/>
      <c r="AAB2" s="1228"/>
      <c r="AAC2" s="1228"/>
      <c r="AAD2" s="1228"/>
      <c r="AAE2" s="1229"/>
      <c r="AAF2" s="1227" t="s">
        <v>840</v>
      </c>
      <c r="AAG2" s="1228"/>
      <c r="AAH2" s="1228"/>
      <c r="AAI2" s="1228"/>
      <c r="AAJ2" s="1228"/>
      <c r="AAK2" s="1228"/>
      <c r="AAL2" s="1228"/>
      <c r="AAM2" s="1228"/>
      <c r="AAN2" s="1228"/>
      <c r="AAO2" s="1228"/>
      <c r="AAP2" s="1228"/>
      <c r="AAQ2" s="1228"/>
      <c r="AAR2" s="1228"/>
      <c r="AAS2" s="1228"/>
      <c r="AAT2" s="1228"/>
      <c r="AAU2" s="1228"/>
      <c r="AAV2" s="1228"/>
      <c r="AAW2" s="1228"/>
      <c r="AAX2" s="1228"/>
      <c r="AAY2" s="1228"/>
      <c r="AAZ2" s="1228"/>
      <c r="ABA2" s="1228"/>
      <c r="ABB2" s="1228"/>
      <c r="ABC2" s="1228"/>
      <c r="ABD2" s="1228"/>
      <c r="ABE2" s="1228"/>
      <c r="ABF2" s="1228"/>
      <c r="ABG2" s="1228"/>
      <c r="ABH2" s="1229"/>
      <c r="ABI2" s="1234" t="s">
        <v>840</v>
      </c>
      <c r="ABJ2" s="1225"/>
      <c r="ABK2" s="1225"/>
      <c r="ABL2" s="1225"/>
      <c r="ABM2" s="1225"/>
      <c r="ABN2" s="1226"/>
      <c r="ABO2" s="1247" t="s">
        <v>840</v>
      </c>
      <c r="ABP2" s="1248"/>
      <c r="ABQ2" s="1248"/>
      <c r="ABR2" s="1248"/>
      <c r="ABS2" s="1248"/>
      <c r="ABT2" s="1248"/>
      <c r="ABU2" s="1248"/>
      <c r="ABV2" s="1248"/>
      <c r="ABW2" s="1248"/>
      <c r="ABX2" s="1249"/>
      <c r="ABY2" s="125"/>
      <c r="ABZ2" s="1257" t="s">
        <v>849</v>
      </c>
      <c r="ACA2" s="1228"/>
      <c r="ACB2" s="1228"/>
      <c r="ACC2" s="1228"/>
      <c r="ACD2" s="1228"/>
      <c r="ACE2" s="1228"/>
      <c r="ACF2" s="1228"/>
      <c r="ACG2" s="1228"/>
      <c r="ACH2" s="1228"/>
      <c r="ACI2" s="1228"/>
      <c r="ACJ2" s="1228"/>
      <c r="ACK2" s="1228"/>
      <c r="ACL2" s="1228"/>
      <c r="ACM2" s="1228"/>
      <c r="ACN2" s="1228"/>
      <c r="ACO2" s="1228"/>
      <c r="ACP2" s="1228"/>
      <c r="ACQ2" s="1228"/>
      <c r="ACR2" s="1228"/>
      <c r="ACS2" s="1228"/>
      <c r="ACT2" s="1228"/>
      <c r="ACU2" s="1228"/>
      <c r="ACV2" s="1228"/>
      <c r="ACW2" s="1228"/>
      <c r="ACX2" s="1228"/>
      <c r="ACY2" s="1228"/>
      <c r="ACZ2" s="1228"/>
      <c r="ADA2" s="1228"/>
      <c r="ADB2" s="1229"/>
      <c r="ADC2" s="1224" t="s">
        <v>849</v>
      </c>
      <c r="ADD2" s="1225"/>
      <c r="ADE2" s="1225"/>
      <c r="ADF2" s="1225"/>
      <c r="ADG2" s="1225"/>
      <c r="ADH2" s="1225"/>
      <c r="ADI2" s="1225"/>
      <c r="ADJ2" s="1225"/>
      <c r="ADK2" s="1225"/>
      <c r="ADL2" s="1225"/>
      <c r="ADM2" s="1225"/>
      <c r="ADN2" s="1225"/>
      <c r="ADO2" s="1225"/>
      <c r="ADP2" s="1225"/>
      <c r="ADQ2" s="1225"/>
      <c r="ADR2" s="1225"/>
      <c r="ADS2" s="1225"/>
      <c r="ADT2" s="1225"/>
      <c r="ADU2" s="1225"/>
      <c r="ADV2" s="1225"/>
      <c r="ADW2" s="1225"/>
      <c r="ADX2" s="1225"/>
      <c r="ADY2" s="1225"/>
      <c r="ADZ2" s="1225"/>
      <c r="AEA2" s="1225"/>
      <c r="AEB2" s="1225"/>
      <c r="AEC2" s="1225"/>
      <c r="AED2" s="1225"/>
      <c r="AEE2" s="1226"/>
      <c r="AEF2" s="1227" t="s">
        <v>849</v>
      </c>
      <c r="AEG2" s="1228"/>
      <c r="AEH2" s="1228"/>
      <c r="AEI2" s="1228"/>
      <c r="AEJ2" s="1228"/>
      <c r="AEK2" s="1228"/>
      <c r="AEL2" s="1228"/>
      <c r="AEM2" s="1228"/>
      <c r="AEN2" s="1228"/>
      <c r="AEO2" s="1228"/>
      <c r="AEP2" s="1228"/>
      <c r="AEQ2" s="1228"/>
      <c r="AER2" s="1228"/>
      <c r="AES2" s="1228"/>
      <c r="AET2" s="1228"/>
      <c r="AEU2" s="1228"/>
      <c r="AEV2" s="1228"/>
      <c r="AEW2" s="1228"/>
      <c r="AEX2" s="1228"/>
      <c r="AEY2" s="1228"/>
      <c r="AEZ2" s="1228"/>
      <c r="AFA2" s="1228"/>
      <c r="AFB2" s="1228"/>
      <c r="AFC2" s="1228"/>
      <c r="AFD2" s="1228"/>
      <c r="AFE2" s="1228"/>
      <c r="AFF2" s="1228"/>
      <c r="AFG2" s="1228"/>
      <c r="AFH2" s="1229"/>
      <c r="AFI2" s="1224" t="s">
        <v>849</v>
      </c>
      <c r="AFJ2" s="1225"/>
      <c r="AFK2" s="1225"/>
      <c r="AFL2" s="1225"/>
      <c r="AFM2" s="1225"/>
      <c r="AFN2" s="1225"/>
      <c r="AFO2" s="1225"/>
      <c r="AFP2" s="1225"/>
      <c r="AFQ2" s="1225"/>
      <c r="AFR2" s="1225"/>
      <c r="AFS2" s="1225"/>
      <c r="AFT2" s="1225"/>
      <c r="AFU2" s="1225"/>
      <c r="AFV2" s="1225"/>
      <c r="AFW2" s="1225"/>
      <c r="AFX2" s="1225"/>
      <c r="AFY2" s="1225"/>
      <c r="AFZ2" s="1225"/>
      <c r="AGA2" s="1225"/>
      <c r="AGB2" s="1225"/>
      <c r="AGC2" s="1225"/>
      <c r="AGD2" s="1225"/>
      <c r="AGE2" s="1225"/>
      <c r="AGF2" s="1225"/>
      <c r="AGG2" s="1225"/>
      <c r="AGH2" s="1225"/>
      <c r="AGI2" s="1225"/>
      <c r="AGJ2" s="1225"/>
      <c r="AGK2" s="1226"/>
      <c r="AGL2" s="1227" t="s">
        <v>849</v>
      </c>
      <c r="AGM2" s="1228"/>
      <c r="AGN2" s="1228"/>
      <c r="AGO2" s="1228"/>
      <c r="AGP2" s="1228"/>
      <c r="AGQ2" s="1228"/>
      <c r="AGR2" s="1228"/>
      <c r="AGS2" s="1228"/>
      <c r="AGT2" s="1228"/>
      <c r="AGU2" s="1228"/>
      <c r="AGV2" s="1228"/>
      <c r="AGW2" s="1228"/>
      <c r="AGX2" s="1228"/>
      <c r="AGY2" s="1228"/>
      <c r="AGZ2" s="1228"/>
      <c r="AHA2" s="1228"/>
      <c r="AHB2" s="1228"/>
      <c r="AHC2" s="1228"/>
      <c r="AHD2" s="1228"/>
      <c r="AHE2" s="1228"/>
      <c r="AHF2" s="1228"/>
      <c r="AHG2" s="1228"/>
      <c r="AHH2" s="1228"/>
      <c r="AHI2" s="1228"/>
      <c r="AHJ2" s="1228"/>
      <c r="AHK2" s="1228"/>
      <c r="AHL2" s="1228"/>
      <c r="AHM2" s="1228"/>
      <c r="AHN2" s="1229"/>
      <c r="AHO2" s="1227" t="s">
        <v>849</v>
      </c>
      <c r="AHP2" s="1228"/>
      <c r="AHQ2" s="1228"/>
      <c r="AHR2" s="1228"/>
      <c r="AHS2" s="1228"/>
      <c r="AHT2" s="1228"/>
      <c r="AHU2" s="1228"/>
      <c r="AHV2" s="1228"/>
      <c r="AHW2" s="1228"/>
      <c r="AHX2" s="1228"/>
      <c r="AHY2" s="1228"/>
      <c r="AHZ2" s="1228"/>
      <c r="AIA2" s="1228"/>
      <c r="AIB2" s="1228"/>
      <c r="AIC2" s="1228"/>
      <c r="AID2" s="1228"/>
      <c r="AIE2" s="1228"/>
      <c r="AIF2" s="1228"/>
      <c r="AIG2" s="1228"/>
      <c r="AIH2" s="1228"/>
      <c r="AII2" s="1228"/>
      <c r="AIJ2" s="1228"/>
      <c r="AIK2" s="1228"/>
      <c r="AIL2" s="1228"/>
      <c r="AIM2" s="1228"/>
      <c r="AIN2" s="1228"/>
      <c r="AIO2" s="1228"/>
      <c r="AIP2" s="1228"/>
      <c r="AIQ2" s="1240"/>
      <c r="AIR2" s="1234" t="s">
        <v>849</v>
      </c>
      <c r="AIS2" s="1225"/>
      <c r="AIT2" s="1225"/>
      <c r="AIU2" s="1225"/>
      <c r="AIV2" s="1225"/>
      <c r="AIW2" s="1256"/>
      <c r="AIX2" s="1247" t="s">
        <v>849</v>
      </c>
      <c r="AIY2" s="1248"/>
      <c r="AIZ2" s="1248"/>
      <c r="AJA2" s="1248"/>
      <c r="AJB2" s="1248"/>
      <c r="AJC2" s="1248"/>
      <c r="AJD2" s="1248"/>
      <c r="AJE2" s="1248"/>
      <c r="AJF2" s="1248"/>
      <c r="AJG2" s="1249"/>
      <c r="AJH2" s="178"/>
      <c r="AJI2" s="342"/>
      <c r="AJJ2" s="1294" t="s">
        <v>842</v>
      </c>
      <c r="AJK2" s="1295"/>
      <c r="AJL2" s="1295"/>
      <c r="AJM2" s="1295"/>
      <c r="AJN2" s="1295"/>
      <c r="AJO2" s="1295"/>
      <c r="AJP2" s="1295"/>
      <c r="AJQ2" s="1295"/>
      <c r="AJR2" s="1295"/>
      <c r="AJS2" s="1295"/>
      <c r="AJT2" s="1295"/>
      <c r="AJU2" s="1295"/>
      <c r="AJV2" s="1295"/>
      <c r="AJW2" s="1295"/>
      <c r="AJX2" s="1295"/>
      <c r="AJY2" s="1295"/>
      <c r="AJZ2" s="1295"/>
      <c r="AKA2" s="1295"/>
      <c r="AKB2" s="1295"/>
      <c r="AKC2" s="1295"/>
      <c r="AKD2" s="1295"/>
      <c r="AKE2" s="1296"/>
      <c r="AKF2" s="126"/>
      <c r="AKG2" s="196"/>
      <c r="AKH2" s="1196" t="s">
        <v>339</v>
      </c>
      <c r="AKI2" s="1230"/>
      <c r="AKJ2" s="1230"/>
      <c r="AKK2" s="1197"/>
      <c r="AKL2" s="1197"/>
      <c r="AKM2" s="1197"/>
      <c r="AKN2" s="1197"/>
      <c r="AKO2" s="1197"/>
      <c r="AKP2" s="1197"/>
      <c r="AKQ2" s="1197"/>
      <c r="AKR2" s="1197"/>
      <c r="AKS2" s="1197"/>
      <c r="AKT2" s="1197"/>
      <c r="AKU2" s="1197"/>
      <c r="AKV2" s="1197"/>
      <c r="AKW2" s="1197"/>
      <c r="AKX2" s="1197"/>
      <c r="AKY2" s="1197"/>
      <c r="AKZ2" s="1197"/>
      <c r="ALA2" s="1197"/>
      <c r="ALB2" s="1197"/>
      <c r="ALC2" s="1197"/>
      <c r="ALD2" s="1197"/>
      <c r="ALE2" s="1197"/>
      <c r="ALF2" s="1197"/>
      <c r="ALG2" s="1197"/>
      <c r="ALH2" s="1197"/>
      <c r="ALI2" s="1197"/>
      <c r="ALJ2" s="1197"/>
      <c r="ALK2" s="1197"/>
      <c r="ALL2" s="1197"/>
      <c r="ALM2" s="1197"/>
      <c r="ALN2" s="1197"/>
      <c r="ALO2" s="1197"/>
      <c r="ALP2" s="1197"/>
      <c r="ALQ2" s="1197"/>
      <c r="ALR2" s="126"/>
      <c r="ALS2" s="1196" t="s">
        <v>257</v>
      </c>
      <c r="ALT2" s="1230"/>
      <c r="ALU2" s="1230"/>
      <c r="ALV2" s="1197"/>
      <c r="ALW2" s="1197"/>
      <c r="ALX2" s="1197"/>
      <c r="ALY2" s="1197"/>
      <c r="ALZ2" s="1197"/>
      <c r="AMA2" s="1197"/>
      <c r="AMB2" s="1197"/>
      <c r="AMC2" s="1197"/>
      <c r="AMD2" s="1197"/>
      <c r="AME2" s="1197"/>
      <c r="AMF2" s="1197"/>
      <c r="AMG2" s="1197"/>
      <c r="AMH2" s="1197"/>
      <c r="AMI2" s="1197"/>
      <c r="AMJ2" s="1197"/>
      <c r="AMK2" s="1197"/>
      <c r="AML2" s="1197"/>
      <c r="AMM2" s="1197"/>
      <c r="AMN2" s="1197"/>
      <c r="AMO2" s="1197"/>
      <c r="AMP2" s="1197"/>
      <c r="AMQ2" s="1197"/>
      <c r="AMR2" s="1197"/>
      <c r="AMS2" s="1197"/>
      <c r="AMT2" s="1197"/>
      <c r="AMU2" s="1197"/>
      <c r="AMV2" s="1197"/>
      <c r="AMW2" s="1197"/>
      <c r="AMX2" s="1197"/>
      <c r="AMY2" s="1197"/>
      <c r="AMZ2" s="1197"/>
      <c r="ANA2" s="1197"/>
      <c r="ANB2" s="1198"/>
      <c r="ANC2" s="888"/>
      <c r="AND2" s="1196" t="s">
        <v>791</v>
      </c>
      <c r="ANE2" s="1230"/>
      <c r="ANF2" s="1230"/>
      <c r="ANG2" s="1197"/>
      <c r="ANH2" s="1197"/>
      <c r="ANI2" s="1197"/>
      <c r="ANJ2" s="1197"/>
      <c r="ANK2" s="1197"/>
      <c r="ANL2" s="1197"/>
      <c r="ANM2" s="1197"/>
      <c r="ANN2" s="1197"/>
      <c r="ANO2" s="1197"/>
      <c r="ANP2" s="1197"/>
      <c r="ANQ2" s="1197"/>
      <c r="ANR2" s="1197"/>
      <c r="ANS2" s="1197"/>
      <c r="ANT2" s="1197"/>
      <c r="ANU2" s="1197"/>
      <c r="ANV2" s="1197"/>
      <c r="ANW2" s="1197"/>
      <c r="ANX2" s="1197"/>
      <c r="ANY2" s="1197"/>
      <c r="ANZ2" s="1197"/>
      <c r="AOA2" s="1197"/>
      <c r="AOB2" s="1197"/>
      <c r="AOC2" s="1197"/>
      <c r="AOD2" s="1197"/>
      <c r="AOE2" s="1197"/>
      <c r="AOF2" s="1197"/>
      <c r="AOG2" s="1197"/>
      <c r="AOH2" s="1197"/>
      <c r="AOI2" s="1197"/>
      <c r="AOJ2" s="1197"/>
      <c r="AOK2" s="1197"/>
      <c r="AOL2" s="1197"/>
      <c r="AOM2" s="1198"/>
      <c r="AON2" s="126"/>
      <c r="AOO2" s="1193" t="s">
        <v>258</v>
      </c>
      <c r="AOP2" s="1281"/>
      <c r="AOQ2" s="1281"/>
      <c r="AOR2" s="1194"/>
      <c r="AOS2" s="1194"/>
      <c r="AOT2" s="1195"/>
      <c r="AOU2" s="438"/>
      <c r="AOV2" s="1278" t="s">
        <v>801</v>
      </c>
      <c r="AOW2" s="1279"/>
      <c r="AOX2" s="1280"/>
      <c r="AOY2" s="880"/>
      <c r="AOZ2" s="196"/>
      <c r="APA2" s="1196" t="s">
        <v>802</v>
      </c>
      <c r="APB2" s="1230"/>
      <c r="APC2" s="1230"/>
      <c r="APD2" s="1197"/>
      <c r="APE2" s="1197"/>
      <c r="APF2" s="1197"/>
      <c r="APG2" s="1197"/>
      <c r="APH2" s="1197"/>
      <c r="API2" s="1197"/>
      <c r="APJ2" s="1197"/>
      <c r="APK2" s="1197"/>
      <c r="APL2" s="1197"/>
      <c r="APM2" s="1197"/>
      <c r="APN2" s="1197"/>
      <c r="APO2" s="1197"/>
      <c r="APP2" s="1197"/>
      <c r="APQ2" s="1197"/>
      <c r="APR2" s="1197"/>
      <c r="APS2" s="1197"/>
      <c r="APT2" s="1197"/>
      <c r="APU2" s="1197"/>
      <c r="APV2" s="1197"/>
      <c r="APW2" s="1197"/>
      <c r="APX2" s="1197"/>
      <c r="APY2" s="1197"/>
      <c r="APZ2" s="1197"/>
      <c r="AQA2" s="1197"/>
      <c r="AQB2" s="1197"/>
      <c r="AQC2" s="1197"/>
      <c r="AQD2" s="1197"/>
      <c r="AQE2" s="1197"/>
      <c r="AQF2" s="1197"/>
      <c r="AQG2" s="1197"/>
      <c r="AQH2" s="1197"/>
      <c r="AQI2" s="1197"/>
      <c r="AQJ2" s="1198"/>
      <c r="AQK2" s="127"/>
      <c r="AQL2" s="1193" t="s">
        <v>803</v>
      </c>
      <c r="AQM2" s="1281"/>
      <c r="AQN2" s="1281"/>
      <c r="AQO2" s="1194"/>
      <c r="AQP2" s="1194"/>
      <c r="AQQ2" s="1194"/>
      <c r="AQR2" s="1194"/>
      <c r="AQS2" s="1194"/>
      <c r="AQT2" s="1194"/>
      <c r="AQU2" s="1194"/>
      <c r="AQV2" s="1194"/>
      <c r="AQW2" s="1194"/>
      <c r="AQX2" s="1194"/>
      <c r="AQY2" s="1194"/>
      <c r="AQZ2" s="1194"/>
      <c r="ARA2" s="1194"/>
      <c r="ARB2" s="1194"/>
      <c r="ARC2" s="1194"/>
      <c r="ARD2" s="1194"/>
      <c r="ARE2" s="1194"/>
      <c r="ARF2" s="1194"/>
      <c r="ARG2" s="1194"/>
      <c r="ARH2" s="1194"/>
      <c r="ARI2" s="1195"/>
      <c r="ARJ2" s="126"/>
      <c r="ARK2" s="1288" t="s">
        <v>796</v>
      </c>
      <c r="ARL2" s="1289"/>
      <c r="ARM2" s="1289"/>
      <c r="ARN2" s="1289"/>
      <c r="ARO2" s="1289"/>
      <c r="ARP2" s="1289"/>
      <c r="ARQ2" s="1289"/>
      <c r="ARR2" s="230"/>
      <c r="ARS2" s="1241" t="s">
        <v>797</v>
      </c>
      <c r="ART2" s="1241"/>
      <c r="ARU2" s="1241"/>
      <c r="ARV2" s="1241"/>
      <c r="ARW2" s="1241"/>
      <c r="ARX2" s="1241"/>
      <c r="ARY2" s="1241"/>
      <c r="ARZ2" s="1241"/>
      <c r="ASA2" s="1242"/>
      <c r="ASB2" s="128"/>
      <c r="ASC2" s="128"/>
      <c r="ASD2" s="777"/>
      <c r="ASE2" s="1231" t="s">
        <v>359</v>
      </c>
      <c r="ASF2" s="1232"/>
      <c r="ASG2" s="1232"/>
      <c r="ASH2" s="1232"/>
      <c r="ASI2" s="1232"/>
      <c r="ASJ2" s="1232"/>
      <c r="ASK2" s="1232"/>
      <c r="ASL2" s="1232"/>
      <c r="ASM2" s="1233"/>
      <c r="ASN2" s="803"/>
      <c r="ASO2" s="128"/>
      <c r="ASP2" s="1266" t="s">
        <v>857</v>
      </c>
      <c r="ASQ2" s="1267"/>
      <c r="ASR2" s="1267"/>
      <c r="ASS2" s="1267"/>
      <c r="AST2" s="1267"/>
      <c r="ASU2" s="1267"/>
      <c r="ASV2" s="1267"/>
      <c r="ASW2" s="1268"/>
      <c r="ASX2" s="937"/>
      <c r="ASY2" s="1238" t="s">
        <v>666</v>
      </c>
      <c r="ASZ2" s="1238"/>
      <c r="ATA2" s="1238"/>
      <c r="ATB2" s="1238"/>
      <c r="ATC2" s="1238"/>
      <c r="ATD2" s="1238"/>
      <c r="ATE2" s="1238"/>
      <c r="ATF2" s="1238"/>
      <c r="ATG2" s="1238"/>
      <c r="ATH2" s="1238"/>
      <c r="ATI2" s="1238"/>
      <c r="ATJ2" s="1238"/>
      <c r="ATK2" s="1238"/>
      <c r="ATL2" s="1238"/>
      <c r="ATM2" s="1238"/>
      <c r="ATN2" s="1238"/>
      <c r="ATO2" s="1239"/>
      <c r="ATP2" s="753"/>
      <c r="ATQ2" s="1235" t="s">
        <v>361</v>
      </c>
      <c r="ATR2" s="1236"/>
      <c r="ATS2" s="1236"/>
      <c r="ATT2" s="1236"/>
      <c r="ATU2" s="1236"/>
      <c r="ATV2" s="1236"/>
      <c r="ATW2" s="1236"/>
      <c r="ATX2" s="1236"/>
      <c r="ATY2" s="1236"/>
      <c r="ATZ2" s="1236"/>
      <c r="AUA2" s="1236"/>
      <c r="AUB2" s="1236"/>
      <c r="AUC2" s="1236"/>
      <c r="AUD2" s="1236"/>
      <c r="AUE2" s="1237"/>
      <c r="AUF2" s="929" t="s">
        <v>699</v>
      </c>
      <c r="AUG2" s="413"/>
      <c r="AUH2" s="1216" t="s">
        <v>264</v>
      </c>
      <c r="AUI2" s="1214"/>
      <c r="AUJ2" s="1213" t="s">
        <v>687</v>
      </c>
      <c r="AUK2" s="1214"/>
      <c r="AUL2" s="1217"/>
      <c r="AUM2" s="1213" t="s">
        <v>688</v>
      </c>
      <c r="AUN2" s="1214"/>
      <c r="AUO2" s="1214"/>
      <c r="AUP2" s="1214"/>
      <c r="AUQ2" s="1214"/>
      <c r="AUR2" s="1214"/>
      <c r="AUS2" s="1215"/>
    </row>
    <row r="3" spans="1:1241" ht="56.25" customHeight="1" thickBot="1" x14ac:dyDescent="0.35">
      <c r="A3" s="1245"/>
      <c r="B3" s="453"/>
      <c r="C3" s="1263"/>
      <c r="D3" s="1264"/>
      <c r="E3" s="1264"/>
      <c r="F3" s="1264"/>
      <c r="G3" s="1264"/>
      <c r="H3" s="1265"/>
      <c r="I3" s="331"/>
      <c r="J3" s="460"/>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2"/>
      <c r="AN3" s="1301"/>
      <c r="AO3" s="306"/>
      <c r="AP3" s="463"/>
      <c r="AQ3" s="464"/>
      <c r="AR3" s="465"/>
      <c r="AS3" s="465"/>
      <c r="AT3" s="465"/>
      <c r="AU3" s="465"/>
      <c r="AV3" s="465"/>
      <c r="AW3" s="466"/>
      <c r="AX3" s="330"/>
      <c r="AY3" s="484"/>
      <c r="AZ3" s="1306" t="s">
        <v>256</v>
      </c>
      <c r="BA3" s="1307"/>
      <c r="BB3" s="1307" t="s">
        <v>71</v>
      </c>
      <c r="BC3" s="1307"/>
      <c r="BD3" s="485"/>
      <c r="BE3" s="1313" t="s">
        <v>256</v>
      </c>
      <c r="BF3" s="1311"/>
      <c r="BG3" s="1311"/>
      <c r="BH3" s="1311"/>
      <c r="BI3" s="1311"/>
      <c r="BJ3" s="1311" t="s">
        <v>71</v>
      </c>
      <c r="BK3" s="1311"/>
      <c r="BL3" s="1311"/>
      <c r="BM3" s="1311"/>
      <c r="BN3" s="1311"/>
      <c r="BO3" s="1309" t="s">
        <v>740</v>
      </c>
      <c r="BP3" s="1309"/>
      <c r="BQ3" s="1309"/>
      <c r="BR3" s="1309"/>
      <c r="BS3" s="1309"/>
      <c r="BT3" s="1312" t="s">
        <v>256</v>
      </c>
      <c r="BU3" s="1312"/>
      <c r="BV3" s="1312"/>
      <c r="BW3" s="1312"/>
      <c r="BX3" s="1312"/>
      <c r="BY3" s="1312" t="s">
        <v>71</v>
      </c>
      <c r="BZ3" s="1312"/>
      <c r="CA3" s="1312"/>
      <c r="CB3" s="1312"/>
      <c r="CC3" s="1312"/>
      <c r="CD3" s="1310" t="s">
        <v>740</v>
      </c>
      <c r="CE3" s="1310"/>
      <c r="CF3" s="1310"/>
      <c r="CG3" s="1310"/>
      <c r="CH3" s="1310"/>
      <c r="CI3" s="1311" t="s">
        <v>256</v>
      </c>
      <c r="CJ3" s="1311"/>
      <c r="CK3" s="1311"/>
      <c r="CL3" s="1311"/>
      <c r="CM3" s="1311"/>
      <c r="CN3" s="1311" t="s">
        <v>71</v>
      </c>
      <c r="CO3" s="1311"/>
      <c r="CP3" s="1311"/>
      <c r="CQ3" s="1311"/>
      <c r="CR3" s="1311"/>
      <c r="CS3" s="1309" t="s">
        <v>740</v>
      </c>
      <c r="CT3" s="1309"/>
      <c r="CU3" s="1309"/>
      <c r="CV3" s="1309"/>
      <c r="CW3" s="1323"/>
      <c r="CX3" s="467"/>
      <c r="CY3" s="1324" t="s">
        <v>334</v>
      </c>
      <c r="CZ3" s="1325"/>
      <c r="DA3" s="1325"/>
      <c r="DB3" s="1325"/>
      <c r="DC3" s="1325"/>
      <c r="DD3" s="1325"/>
      <c r="DE3" s="1325"/>
      <c r="DF3" s="1325"/>
      <c r="DG3" s="1325"/>
      <c r="DH3" s="1325"/>
      <c r="DI3" s="1325"/>
      <c r="DJ3" s="1325"/>
      <c r="DK3" s="1325"/>
      <c r="DL3" s="1325"/>
      <c r="DM3" s="1325"/>
      <c r="DN3" s="1325"/>
      <c r="DO3" s="1325"/>
      <c r="DP3" s="1326"/>
      <c r="DQ3" s="1324" t="s">
        <v>335</v>
      </c>
      <c r="DR3" s="1325"/>
      <c r="DS3" s="1325"/>
      <c r="DT3" s="1325"/>
      <c r="DU3" s="1325"/>
      <c r="DV3" s="1325"/>
      <c r="DW3" s="1325"/>
      <c r="DX3" s="1325"/>
      <c r="DY3" s="1325"/>
      <c r="DZ3" s="1325"/>
      <c r="EA3" s="1325"/>
      <c r="EB3" s="1325"/>
      <c r="EC3" s="1325"/>
      <c r="ED3" s="1325"/>
      <c r="EE3" s="1325"/>
      <c r="EF3" s="1325"/>
      <c r="EG3" s="1325"/>
      <c r="EH3" s="1326"/>
      <c r="EI3" s="468"/>
      <c r="EJ3" s="469"/>
      <c r="EK3" s="470"/>
      <c r="EL3" s="470"/>
      <c r="EM3" s="470"/>
      <c r="EN3" s="470"/>
      <c r="EO3" s="470"/>
      <c r="EP3" s="470"/>
      <c r="EQ3" s="470"/>
      <c r="ER3" s="470"/>
      <c r="ES3" s="470"/>
      <c r="ET3" s="470"/>
      <c r="EU3" s="470"/>
      <c r="EV3" s="470"/>
      <c r="EW3" s="470"/>
      <c r="EX3" s="471"/>
      <c r="EY3" s="468"/>
      <c r="EZ3" s="1272" t="s">
        <v>846</v>
      </c>
      <c r="FA3" s="1273"/>
      <c r="FB3" s="1273"/>
      <c r="FC3" s="1273"/>
      <c r="FD3" s="1273"/>
      <c r="FE3" s="1273"/>
      <c r="FF3" s="1273"/>
      <c r="FG3" s="1273"/>
      <c r="FH3" s="1273"/>
      <c r="FI3" s="1273"/>
      <c r="FJ3" s="1274"/>
      <c r="FK3" s="1269" t="s">
        <v>847</v>
      </c>
      <c r="FL3" s="1270"/>
      <c r="FM3" s="1270"/>
      <c r="FN3" s="1270"/>
      <c r="FO3" s="1270"/>
      <c r="FP3" s="1270"/>
      <c r="FQ3" s="1270"/>
      <c r="FR3" s="1270"/>
      <c r="FS3" s="1270"/>
      <c r="FT3" s="1270"/>
      <c r="FU3" s="1271"/>
      <c r="FV3" s="1272" t="s">
        <v>864</v>
      </c>
      <c r="FW3" s="1273"/>
      <c r="FX3" s="1273"/>
      <c r="FY3" s="1273"/>
      <c r="FZ3" s="1273"/>
      <c r="GA3" s="1273"/>
      <c r="GB3" s="1273"/>
      <c r="GC3" s="1273"/>
      <c r="GD3" s="1273"/>
      <c r="GE3" s="1273"/>
      <c r="GF3" s="1274"/>
      <c r="GG3" s="1269" t="s">
        <v>865</v>
      </c>
      <c r="GH3" s="1270"/>
      <c r="GI3" s="1270"/>
      <c r="GJ3" s="1270"/>
      <c r="GK3" s="1270"/>
      <c r="GL3" s="1270"/>
      <c r="GM3" s="1270"/>
      <c r="GN3" s="1270"/>
      <c r="GO3" s="1270"/>
      <c r="GP3" s="1270"/>
      <c r="GQ3" s="1271"/>
      <c r="GR3" s="443"/>
      <c r="GS3" s="1209" t="s">
        <v>65</v>
      </c>
      <c r="GT3" s="1210"/>
      <c r="GU3" s="1210"/>
      <c r="GV3" s="1210"/>
      <c r="GW3" s="1210"/>
      <c r="GX3" s="1210"/>
      <c r="GY3" s="1210"/>
      <c r="GZ3" s="1210"/>
      <c r="HA3" s="1210"/>
      <c r="HB3" s="1210"/>
      <c r="HC3" s="1210"/>
      <c r="HD3" s="1210"/>
      <c r="HE3" s="1210"/>
      <c r="HF3" s="1210"/>
      <c r="HG3" s="1210"/>
      <c r="HH3" s="1210"/>
      <c r="HI3" s="1210"/>
      <c r="HJ3" s="1210"/>
      <c r="HK3" s="1210"/>
      <c r="HL3" s="1210"/>
      <c r="HM3" s="1210"/>
      <c r="HN3" s="1210"/>
      <c r="HO3" s="1210"/>
      <c r="HP3" s="1210"/>
      <c r="HQ3" s="1210"/>
      <c r="HR3" s="1210"/>
      <c r="HS3" s="1210"/>
      <c r="HT3" s="1210"/>
      <c r="HU3" s="1210"/>
      <c r="HV3" s="1202" t="s">
        <v>66</v>
      </c>
      <c r="HW3" s="1203"/>
      <c r="HX3" s="1203"/>
      <c r="HY3" s="1203"/>
      <c r="HZ3" s="1203"/>
      <c r="IA3" s="1203"/>
      <c r="IB3" s="1203"/>
      <c r="IC3" s="1203"/>
      <c r="ID3" s="1203"/>
      <c r="IE3" s="1203"/>
      <c r="IF3" s="1203"/>
      <c r="IG3" s="1203"/>
      <c r="IH3" s="1203"/>
      <c r="II3" s="1203"/>
      <c r="IJ3" s="1203"/>
      <c r="IK3" s="1203"/>
      <c r="IL3" s="1203"/>
      <c r="IM3" s="1203"/>
      <c r="IN3" s="1203"/>
      <c r="IO3" s="1203"/>
      <c r="IP3" s="1203"/>
      <c r="IQ3" s="1203"/>
      <c r="IR3" s="1203"/>
      <c r="IS3" s="1203"/>
      <c r="IT3" s="1203"/>
      <c r="IU3" s="1203"/>
      <c r="IV3" s="1203"/>
      <c r="IW3" s="1203"/>
      <c r="IX3" s="1204"/>
      <c r="IY3" s="1205" t="s">
        <v>788</v>
      </c>
      <c r="IZ3" s="1206"/>
      <c r="JA3" s="1206"/>
      <c r="JB3" s="1206"/>
      <c r="JC3" s="1206"/>
      <c r="JD3" s="1206"/>
      <c r="JE3" s="1206"/>
      <c r="JF3" s="1206"/>
      <c r="JG3" s="1206"/>
      <c r="JH3" s="1206"/>
      <c r="JI3" s="1206"/>
      <c r="JJ3" s="1206"/>
      <c r="JK3" s="1206"/>
      <c r="JL3" s="1206"/>
      <c r="JM3" s="1206"/>
      <c r="JN3" s="1206"/>
      <c r="JO3" s="1206"/>
      <c r="JP3" s="1206"/>
      <c r="JQ3" s="1206"/>
      <c r="JR3" s="1206"/>
      <c r="JS3" s="1206"/>
      <c r="JT3" s="1206"/>
      <c r="JU3" s="1206"/>
      <c r="JV3" s="1206"/>
      <c r="JW3" s="1206"/>
      <c r="JX3" s="1206"/>
      <c r="JY3" s="1206"/>
      <c r="JZ3" s="1206"/>
      <c r="KA3" s="1259"/>
      <c r="KB3" s="1202" t="s">
        <v>331</v>
      </c>
      <c r="KC3" s="1203"/>
      <c r="KD3" s="1203"/>
      <c r="KE3" s="1203"/>
      <c r="KF3" s="1203"/>
      <c r="KG3" s="1203"/>
      <c r="KH3" s="1203"/>
      <c r="KI3" s="1203"/>
      <c r="KJ3" s="1203"/>
      <c r="KK3" s="1203"/>
      <c r="KL3" s="1203"/>
      <c r="KM3" s="1203"/>
      <c r="KN3" s="1203"/>
      <c r="KO3" s="1203"/>
      <c r="KP3" s="1203"/>
      <c r="KQ3" s="1203"/>
      <c r="KR3" s="1203"/>
      <c r="KS3" s="1203"/>
      <c r="KT3" s="1203"/>
      <c r="KU3" s="1203"/>
      <c r="KV3" s="1203"/>
      <c r="KW3" s="1203"/>
      <c r="KX3" s="1203"/>
      <c r="KY3" s="1203"/>
      <c r="KZ3" s="1203"/>
      <c r="LA3" s="1203"/>
      <c r="LB3" s="1203"/>
      <c r="LC3" s="1203"/>
      <c r="LD3" s="1204"/>
      <c r="LE3" s="1205" t="s">
        <v>332</v>
      </c>
      <c r="LF3" s="1206"/>
      <c r="LG3" s="1206"/>
      <c r="LH3" s="1206"/>
      <c r="LI3" s="1206"/>
      <c r="LJ3" s="1206"/>
      <c r="LK3" s="1206"/>
      <c r="LL3" s="1206"/>
      <c r="LM3" s="1206"/>
      <c r="LN3" s="1206"/>
      <c r="LO3" s="1206"/>
      <c r="LP3" s="1206"/>
      <c r="LQ3" s="1206"/>
      <c r="LR3" s="1206"/>
      <c r="LS3" s="1206"/>
      <c r="LT3" s="1206"/>
      <c r="LU3" s="1206"/>
      <c r="LV3" s="1206"/>
      <c r="LW3" s="1206"/>
      <c r="LX3" s="1206"/>
      <c r="LY3" s="1206"/>
      <c r="LZ3" s="1206"/>
      <c r="MA3" s="1206"/>
      <c r="MB3" s="1206"/>
      <c r="MC3" s="1206"/>
      <c r="MD3" s="1206"/>
      <c r="ME3" s="1206"/>
      <c r="MF3" s="1206"/>
      <c r="MG3" s="1259"/>
      <c r="MH3" s="1258" t="s">
        <v>500</v>
      </c>
      <c r="MI3" s="1206"/>
      <c r="MJ3" s="1206"/>
      <c r="MK3" s="1206"/>
      <c r="ML3" s="1206"/>
      <c r="MM3" s="1206"/>
      <c r="MN3" s="1206"/>
      <c r="MO3" s="1206"/>
      <c r="MP3" s="1206"/>
      <c r="MQ3" s="1206"/>
      <c r="MR3" s="1206"/>
      <c r="MS3" s="1206"/>
      <c r="MT3" s="1206"/>
      <c r="MU3" s="1206"/>
      <c r="MV3" s="1206"/>
      <c r="MW3" s="1206"/>
      <c r="MX3" s="1206"/>
      <c r="MY3" s="1206"/>
      <c r="MZ3" s="1206"/>
      <c r="NA3" s="1206"/>
      <c r="NB3" s="1206"/>
      <c r="NC3" s="1206"/>
      <c r="ND3" s="1206"/>
      <c r="NE3" s="1206"/>
      <c r="NF3" s="1206"/>
      <c r="NG3" s="1206"/>
      <c r="NH3" s="1206"/>
      <c r="NI3" s="1206"/>
      <c r="NJ3" s="1259"/>
      <c r="NK3" s="1317" t="s">
        <v>716</v>
      </c>
      <c r="NL3" s="1318"/>
      <c r="NM3" s="1318"/>
      <c r="NN3" s="1318"/>
      <c r="NO3" s="1318"/>
      <c r="NP3" s="1319"/>
      <c r="NQ3" s="652"/>
      <c r="NR3" s="1202" t="s">
        <v>65</v>
      </c>
      <c r="NS3" s="1203"/>
      <c r="NT3" s="1203"/>
      <c r="NU3" s="1203"/>
      <c r="NV3" s="1203"/>
      <c r="NW3" s="1203"/>
      <c r="NX3" s="1203"/>
      <c r="NY3" s="1203"/>
      <c r="NZ3" s="1203"/>
      <c r="OA3" s="1203"/>
      <c r="OB3" s="1203"/>
      <c r="OC3" s="1203"/>
      <c r="OD3" s="1203"/>
      <c r="OE3" s="1203"/>
      <c r="OF3" s="1203"/>
      <c r="OG3" s="1203"/>
      <c r="OH3" s="1203"/>
      <c r="OI3" s="1203"/>
      <c r="OJ3" s="1203"/>
      <c r="OK3" s="1203"/>
      <c r="OL3" s="1203"/>
      <c r="OM3" s="1203"/>
      <c r="ON3" s="1203"/>
      <c r="OO3" s="1203"/>
      <c r="OP3" s="1203"/>
      <c r="OQ3" s="1203"/>
      <c r="OR3" s="1203"/>
      <c r="OS3" s="1203"/>
      <c r="OT3" s="1246"/>
      <c r="OU3" s="1258" t="s">
        <v>66</v>
      </c>
      <c r="OV3" s="1206"/>
      <c r="OW3" s="1206"/>
      <c r="OX3" s="1206"/>
      <c r="OY3" s="1206"/>
      <c r="OZ3" s="1206"/>
      <c r="PA3" s="1206"/>
      <c r="PB3" s="1206"/>
      <c r="PC3" s="1206"/>
      <c r="PD3" s="1206"/>
      <c r="PE3" s="1206"/>
      <c r="PF3" s="1206"/>
      <c r="PG3" s="1206"/>
      <c r="PH3" s="1206"/>
      <c r="PI3" s="1206"/>
      <c r="PJ3" s="1206"/>
      <c r="PK3" s="1206"/>
      <c r="PL3" s="1206"/>
      <c r="PM3" s="1206"/>
      <c r="PN3" s="1206"/>
      <c r="PO3" s="1206"/>
      <c r="PP3" s="1206"/>
      <c r="PQ3" s="1206"/>
      <c r="PR3" s="1206"/>
      <c r="PS3" s="1206"/>
      <c r="PT3" s="1206"/>
      <c r="PU3" s="1206"/>
      <c r="PV3" s="1206"/>
      <c r="PW3" s="1207"/>
      <c r="PX3" s="1208" t="s">
        <v>788</v>
      </c>
      <c r="PY3" s="1203"/>
      <c r="PZ3" s="1203"/>
      <c r="QA3" s="1203"/>
      <c r="QB3" s="1203"/>
      <c r="QC3" s="1203"/>
      <c r="QD3" s="1203"/>
      <c r="QE3" s="1203"/>
      <c r="QF3" s="1203"/>
      <c r="QG3" s="1203"/>
      <c r="QH3" s="1203"/>
      <c r="QI3" s="1203"/>
      <c r="QJ3" s="1203"/>
      <c r="QK3" s="1203"/>
      <c r="QL3" s="1203"/>
      <c r="QM3" s="1203"/>
      <c r="QN3" s="1203"/>
      <c r="QO3" s="1203"/>
      <c r="QP3" s="1203"/>
      <c r="QQ3" s="1203"/>
      <c r="QR3" s="1203"/>
      <c r="QS3" s="1203"/>
      <c r="QT3" s="1203"/>
      <c r="QU3" s="1203"/>
      <c r="QV3" s="1203"/>
      <c r="QW3" s="1203"/>
      <c r="QX3" s="1203"/>
      <c r="QY3" s="1203"/>
      <c r="QZ3" s="1246"/>
      <c r="RA3" s="1258" t="s">
        <v>331</v>
      </c>
      <c r="RB3" s="1206"/>
      <c r="RC3" s="1206"/>
      <c r="RD3" s="1206"/>
      <c r="RE3" s="1206"/>
      <c r="RF3" s="1206"/>
      <c r="RG3" s="1206"/>
      <c r="RH3" s="1206"/>
      <c r="RI3" s="1206"/>
      <c r="RJ3" s="1206"/>
      <c r="RK3" s="1206"/>
      <c r="RL3" s="1206"/>
      <c r="RM3" s="1206"/>
      <c r="RN3" s="1206"/>
      <c r="RO3" s="1206"/>
      <c r="RP3" s="1206"/>
      <c r="RQ3" s="1206"/>
      <c r="RR3" s="1206"/>
      <c r="RS3" s="1206"/>
      <c r="RT3" s="1206"/>
      <c r="RU3" s="1206"/>
      <c r="RV3" s="1206"/>
      <c r="RW3" s="1206"/>
      <c r="RX3" s="1206"/>
      <c r="RY3" s="1206"/>
      <c r="RZ3" s="1206"/>
      <c r="SA3" s="1206"/>
      <c r="SB3" s="1206"/>
      <c r="SC3" s="1207"/>
      <c r="SD3" s="1202" t="s">
        <v>332</v>
      </c>
      <c r="SE3" s="1203"/>
      <c r="SF3" s="1203"/>
      <c r="SG3" s="1203"/>
      <c r="SH3" s="1203"/>
      <c r="SI3" s="1203"/>
      <c r="SJ3" s="1203"/>
      <c r="SK3" s="1203"/>
      <c r="SL3" s="1203"/>
      <c r="SM3" s="1203"/>
      <c r="SN3" s="1203"/>
      <c r="SO3" s="1203"/>
      <c r="SP3" s="1203"/>
      <c r="SQ3" s="1203"/>
      <c r="SR3" s="1203"/>
      <c r="SS3" s="1203"/>
      <c r="ST3" s="1203"/>
      <c r="SU3" s="1203"/>
      <c r="SV3" s="1203"/>
      <c r="SW3" s="1203"/>
      <c r="SX3" s="1203"/>
      <c r="SY3" s="1203"/>
      <c r="SZ3" s="1203"/>
      <c r="TA3" s="1203"/>
      <c r="TB3" s="1203"/>
      <c r="TC3" s="1203"/>
      <c r="TD3" s="1203"/>
      <c r="TE3" s="1203"/>
      <c r="TF3" s="1204"/>
      <c r="TG3" s="1203" t="s">
        <v>501</v>
      </c>
      <c r="TH3" s="1203"/>
      <c r="TI3" s="1203"/>
      <c r="TJ3" s="1203"/>
      <c r="TK3" s="1203"/>
      <c r="TL3" s="1203"/>
      <c r="TM3" s="1203"/>
      <c r="TN3" s="1203"/>
      <c r="TO3" s="1203"/>
      <c r="TP3" s="1203"/>
      <c r="TQ3" s="1203"/>
      <c r="TR3" s="1203"/>
      <c r="TS3" s="1203"/>
      <c r="TT3" s="1203"/>
      <c r="TU3" s="1203"/>
      <c r="TV3" s="1203"/>
      <c r="TW3" s="1203"/>
      <c r="TX3" s="1203"/>
      <c r="TY3" s="1203"/>
      <c r="TZ3" s="1203"/>
      <c r="UA3" s="1203"/>
      <c r="UB3" s="1203"/>
      <c r="UC3" s="1203"/>
      <c r="UD3" s="1203"/>
      <c r="UE3" s="1203"/>
      <c r="UF3" s="1203"/>
      <c r="UG3" s="1203"/>
      <c r="UH3" s="1203"/>
      <c r="UI3" s="1246"/>
      <c r="UJ3" s="1320" t="s">
        <v>717</v>
      </c>
      <c r="UK3" s="1321"/>
      <c r="UL3" s="1321"/>
      <c r="UM3" s="1321"/>
      <c r="UN3" s="1321"/>
      <c r="UO3" s="1322"/>
      <c r="UP3" s="642"/>
      <c r="UQ3" s="1202" t="s">
        <v>65</v>
      </c>
      <c r="UR3" s="1203"/>
      <c r="US3" s="1203"/>
      <c r="UT3" s="1203"/>
      <c r="UU3" s="1203"/>
      <c r="UV3" s="1203"/>
      <c r="UW3" s="1203"/>
      <c r="UX3" s="1203"/>
      <c r="UY3" s="1203"/>
      <c r="UZ3" s="1203"/>
      <c r="VA3" s="1203"/>
      <c r="VB3" s="1203"/>
      <c r="VC3" s="1203"/>
      <c r="VD3" s="1203"/>
      <c r="VE3" s="1203"/>
      <c r="VF3" s="1203"/>
      <c r="VG3" s="1203"/>
      <c r="VH3" s="1203"/>
      <c r="VI3" s="1203"/>
      <c r="VJ3" s="1203"/>
      <c r="VK3" s="1203"/>
      <c r="VL3" s="1203"/>
      <c r="VM3" s="1203"/>
      <c r="VN3" s="1203"/>
      <c r="VO3" s="1203"/>
      <c r="VP3" s="1203"/>
      <c r="VQ3" s="1203"/>
      <c r="VR3" s="1203"/>
      <c r="VS3" s="1204"/>
      <c r="VT3" s="1205" t="s">
        <v>66</v>
      </c>
      <c r="VU3" s="1206"/>
      <c r="VV3" s="1206"/>
      <c r="VW3" s="1206"/>
      <c r="VX3" s="1206"/>
      <c r="VY3" s="1206"/>
      <c r="VZ3" s="1206"/>
      <c r="WA3" s="1206"/>
      <c r="WB3" s="1206"/>
      <c r="WC3" s="1206"/>
      <c r="WD3" s="1206"/>
      <c r="WE3" s="1206"/>
      <c r="WF3" s="1206"/>
      <c r="WG3" s="1206"/>
      <c r="WH3" s="1206"/>
      <c r="WI3" s="1206"/>
      <c r="WJ3" s="1206"/>
      <c r="WK3" s="1206"/>
      <c r="WL3" s="1206"/>
      <c r="WM3" s="1206"/>
      <c r="WN3" s="1206"/>
      <c r="WO3" s="1206"/>
      <c r="WP3" s="1206"/>
      <c r="WQ3" s="1206"/>
      <c r="WR3" s="1206"/>
      <c r="WS3" s="1206"/>
      <c r="WT3" s="1206"/>
      <c r="WU3" s="1206"/>
      <c r="WV3" s="1207"/>
      <c r="WW3" s="1208" t="s">
        <v>788</v>
      </c>
      <c r="WX3" s="1203"/>
      <c r="WY3" s="1203"/>
      <c r="WZ3" s="1203"/>
      <c r="XA3" s="1203"/>
      <c r="XB3" s="1203"/>
      <c r="XC3" s="1203"/>
      <c r="XD3" s="1203"/>
      <c r="XE3" s="1203"/>
      <c r="XF3" s="1203"/>
      <c r="XG3" s="1203"/>
      <c r="XH3" s="1203"/>
      <c r="XI3" s="1203"/>
      <c r="XJ3" s="1203"/>
      <c r="XK3" s="1203"/>
      <c r="XL3" s="1203"/>
      <c r="XM3" s="1203"/>
      <c r="XN3" s="1203"/>
      <c r="XO3" s="1203"/>
      <c r="XP3" s="1203"/>
      <c r="XQ3" s="1203"/>
      <c r="XR3" s="1203"/>
      <c r="XS3" s="1203"/>
      <c r="XT3" s="1203"/>
      <c r="XU3" s="1203"/>
      <c r="XV3" s="1203"/>
      <c r="XW3" s="1203"/>
      <c r="XX3" s="1203"/>
      <c r="XY3" s="1204"/>
      <c r="XZ3" s="1205" t="s">
        <v>331</v>
      </c>
      <c r="YA3" s="1206"/>
      <c r="YB3" s="1206"/>
      <c r="YC3" s="1206"/>
      <c r="YD3" s="1206"/>
      <c r="YE3" s="1206"/>
      <c r="YF3" s="1206"/>
      <c r="YG3" s="1206"/>
      <c r="YH3" s="1206"/>
      <c r="YI3" s="1206"/>
      <c r="YJ3" s="1206"/>
      <c r="YK3" s="1206"/>
      <c r="YL3" s="1206"/>
      <c r="YM3" s="1206"/>
      <c r="YN3" s="1206"/>
      <c r="YO3" s="1206"/>
      <c r="YP3" s="1206"/>
      <c r="YQ3" s="1206"/>
      <c r="YR3" s="1206"/>
      <c r="YS3" s="1206"/>
      <c r="YT3" s="1206"/>
      <c r="YU3" s="1206"/>
      <c r="YV3" s="1206"/>
      <c r="YW3" s="1206"/>
      <c r="YX3" s="1206"/>
      <c r="YY3" s="1206"/>
      <c r="YZ3" s="1206"/>
      <c r="ZA3" s="1206"/>
      <c r="ZB3" s="1207"/>
      <c r="ZC3" s="1208" t="s">
        <v>332</v>
      </c>
      <c r="ZD3" s="1203"/>
      <c r="ZE3" s="1203"/>
      <c r="ZF3" s="1203"/>
      <c r="ZG3" s="1203"/>
      <c r="ZH3" s="1203"/>
      <c r="ZI3" s="1203"/>
      <c r="ZJ3" s="1203"/>
      <c r="ZK3" s="1203"/>
      <c r="ZL3" s="1203"/>
      <c r="ZM3" s="1203"/>
      <c r="ZN3" s="1203"/>
      <c r="ZO3" s="1203"/>
      <c r="ZP3" s="1203"/>
      <c r="ZQ3" s="1203"/>
      <c r="ZR3" s="1203"/>
      <c r="ZS3" s="1203"/>
      <c r="ZT3" s="1203"/>
      <c r="ZU3" s="1203"/>
      <c r="ZV3" s="1203"/>
      <c r="ZW3" s="1203"/>
      <c r="ZX3" s="1203"/>
      <c r="ZY3" s="1203"/>
      <c r="ZZ3" s="1203"/>
      <c r="AAA3" s="1203"/>
      <c r="AAB3" s="1203"/>
      <c r="AAC3" s="1203"/>
      <c r="AAD3" s="1203"/>
      <c r="AAE3" s="1204"/>
      <c r="AAF3" s="1208" t="s">
        <v>501</v>
      </c>
      <c r="AAG3" s="1203"/>
      <c r="AAH3" s="1203"/>
      <c r="AAI3" s="1203"/>
      <c r="AAJ3" s="1203"/>
      <c r="AAK3" s="1203"/>
      <c r="AAL3" s="1203"/>
      <c r="AAM3" s="1203"/>
      <c r="AAN3" s="1203"/>
      <c r="AAO3" s="1203"/>
      <c r="AAP3" s="1203"/>
      <c r="AAQ3" s="1203"/>
      <c r="AAR3" s="1203"/>
      <c r="AAS3" s="1203"/>
      <c r="AAT3" s="1203"/>
      <c r="AAU3" s="1203"/>
      <c r="AAV3" s="1203"/>
      <c r="AAW3" s="1203"/>
      <c r="AAX3" s="1203"/>
      <c r="AAY3" s="1203"/>
      <c r="AAZ3" s="1203"/>
      <c r="ABA3" s="1203"/>
      <c r="ABB3" s="1203"/>
      <c r="ABC3" s="1203"/>
      <c r="ABD3" s="1203"/>
      <c r="ABE3" s="1203"/>
      <c r="ABF3" s="1203"/>
      <c r="ABG3" s="1203"/>
      <c r="ABH3" s="1204"/>
      <c r="ABI3" s="1320" t="s">
        <v>718</v>
      </c>
      <c r="ABJ3" s="1321"/>
      <c r="ABK3" s="1321"/>
      <c r="ABL3" s="1321"/>
      <c r="ABM3" s="1321"/>
      <c r="ABN3" s="1322"/>
      <c r="ABO3" s="1209" t="s">
        <v>721</v>
      </c>
      <c r="ABP3" s="1210"/>
      <c r="ABQ3" s="1210"/>
      <c r="ABR3" s="1210"/>
      <c r="ABS3" s="1210"/>
      <c r="ABT3" s="1210"/>
      <c r="ABU3" s="1210"/>
      <c r="ABV3" s="1210"/>
      <c r="ABW3" s="1210"/>
      <c r="ABX3" s="1211"/>
      <c r="ABY3" s="486"/>
      <c r="ABZ3" s="1202" t="s">
        <v>65</v>
      </c>
      <c r="ACA3" s="1203"/>
      <c r="ACB3" s="1203"/>
      <c r="ACC3" s="1203"/>
      <c r="ACD3" s="1203"/>
      <c r="ACE3" s="1203"/>
      <c r="ACF3" s="1203"/>
      <c r="ACG3" s="1203"/>
      <c r="ACH3" s="1203"/>
      <c r="ACI3" s="1203"/>
      <c r="ACJ3" s="1203"/>
      <c r="ACK3" s="1203"/>
      <c r="ACL3" s="1203"/>
      <c r="ACM3" s="1203"/>
      <c r="ACN3" s="1203"/>
      <c r="ACO3" s="1203"/>
      <c r="ACP3" s="1203"/>
      <c r="ACQ3" s="1203"/>
      <c r="ACR3" s="1203"/>
      <c r="ACS3" s="1203"/>
      <c r="ACT3" s="1203"/>
      <c r="ACU3" s="1203"/>
      <c r="ACV3" s="1203"/>
      <c r="ACW3" s="1203"/>
      <c r="ACX3" s="1203"/>
      <c r="ACY3" s="1203"/>
      <c r="ACZ3" s="1203"/>
      <c r="ADA3" s="1203"/>
      <c r="ADB3" s="1204"/>
      <c r="ADC3" s="1205" t="s">
        <v>66</v>
      </c>
      <c r="ADD3" s="1206"/>
      <c r="ADE3" s="1206"/>
      <c r="ADF3" s="1206"/>
      <c r="ADG3" s="1206"/>
      <c r="ADH3" s="1206"/>
      <c r="ADI3" s="1206"/>
      <c r="ADJ3" s="1206"/>
      <c r="ADK3" s="1206"/>
      <c r="ADL3" s="1206"/>
      <c r="ADM3" s="1206"/>
      <c r="ADN3" s="1206"/>
      <c r="ADO3" s="1206"/>
      <c r="ADP3" s="1206"/>
      <c r="ADQ3" s="1206"/>
      <c r="ADR3" s="1206"/>
      <c r="ADS3" s="1206"/>
      <c r="ADT3" s="1206"/>
      <c r="ADU3" s="1206"/>
      <c r="ADV3" s="1206"/>
      <c r="ADW3" s="1206"/>
      <c r="ADX3" s="1206"/>
      <c r="ADY3" s="1206"/>
      <c r="ADZ3" s="1206"/>
      <c r="AEA3" s="1206"/>
      <c r="AEB3" s="1206"/>
      <c r="AEC3" s="1206"/>
      <c r="AED3" s="1206"/>
      <c r="AEE3" s="1207"/>
      <c r="AEF3" s="1208" t="s">
        <v>788</v>
      </c>
      <c r="AEG3" s="1203"/>
      <c r="AEH3" s="1203"/>
      <c r="AEI3" s="1203"/>
      <c r="AEJ3" s="1203"/>
      <c r="AEK3" s="1203"/>
      <c r="AEL3" s="1203"/>
      <c r="AEM3" s="1203"/>
      <c r="AEN3" s="1203"/>
      <c r="AEO3" s="1203"/>
      <c r="AEP3" s="1203"/>
      <c r="AEQ3" s="1203"/>
      <c r="AER3" s="1203"/>
      <c r="AES3" s="1203"/>
      <c r="AET3" s="1203"/>
      <c r="AEU3" s="1203"/>
      <c r="AEV3" s="1203"/>
      <c r="AEW3" s="1203"/>
      <c r="AEX3" s="1203"/>
      <c r="AEY3" s="1203"/>
      <c r="AEZ3" s="1203"/>
      <c r="AFA3" s="1203"/>
      <c r="AFB3" s="1203"/>
      <c r="AFC3" s="1203"/>
      <c r="AFD3" s="1203"/>
      <c r="AFE3" s="1203"/>
      <c r="AFF3" s="1203"/>
      <c r="AFG3" s="1203"/>
      <c r="AFH3" s="1204"/>
      <c r="AFI3" s="1205" t="s">
        <v>331</v>
      </c>
      <c r="AFJ3" s="1206"/>
      <c r="AFK3" s="1206"/>
      <c r="AFL3" s="1206"/>
      <c r="AFM3" s="1206"/>
      <c r="AFN3" s="1206"/>
      <c r="AFO3" s="1206"/>
      <c r="AFP3" s="1206"/>
      <c r="AFQ3" s="1206"/>
      <c r="AFR3" s="1206"/>
      <c r="AFS3" s="1206"/>
      <c r="AFT3" s="1206"/>
      <c r="AFU3" s="1206"/>
      <c r="AFV3" s="1206"/>
      <c r="AFW3" s="1206"/>
      <c r="AFX3" s="1206"/>
      <c r="AFY3" s="1206"/>
      <c r="AFZ3" s="1206"/>
      <c r="AGA3" s="1206"/>
      <c r="AGB3" s="1206"/>
      <c r="AGC3" s="1206"/>
      <c r="AGD3" s="1206"/>
      <c r="AGE3" s="1206"/>
      <c r="AGF3" s="1206"/>
      <c r="AGG3" s="1206"/>
      <c r="AGH3" s="1206"/>
      <c r="AGI3" s="1206"/>
      <c r="AGJ3" s="1206"/>
      <c r="AGK3" s="1207"/>
      <c r="AGL3" s="1208" t="s">
        <v>332</v>
      </c>
      <c r="AGM3" s="1203"/>
      <c r="AGN3" s="1203"/>
      <c r="AGO3" s="1203"/>
      <c r="AGP3" s="1203"/>
      <c r="AGQ3" s="1203"/>
      <c r="AGR3" s="1203"/>
      <c r="AGS3" s="1203"/>
      <c r="AGT3" s="1203"/>
      <c r="AGU3" s="1203"/>
      <c r="AGV3" s="1203"/>
      <c r="AGW3" s="1203"/>
      <c r="AGX3" s="1203"/>
      <c r="AGY3" s="1203"/>
      <c r="AGZ3" s="1203"/>
      <c r="AHA3" s="1203"/>
      <c r="AHB3" s="1203"/>
      <c r="AHC3" s="1203"/>
      <c r="AHD3" s="1203"/>
      <c r="AHE3" s="1203"/>
      <c r="AHF3" s="1203"/>
      <c r="AHG3" s="1203"/>
      <c r="AHH3" s="1203"/>
      <c r="AHI3" s="1203"/>
      <c r="AHJ3" s="1203"/>
      <c r="AHK3" s="1203"/>
      <c r="AHL3" s="1203"/>
      <c r="AHM3" s="1203"/>
      <c r="AHN3" s="1204"/>
      <c r="AHO3" s="1208" t="s">
        <v>501</v>
      </c>
      <c r="AHP3" s="1203"/>
      <c r="AHQ3" s="1203"/>
      <c r="AHR3" s="1203"/>
      <c r="AHS3" s="1203"/>
      <c r="AHT3" s="1203"/>
      <c r="AHU3" s="1203"/>
      <c r="AHV3" s="1203"/>
      <c r="AHW3" s="1203"/>
      <c r="AHX3" s="1203"/>
      <c r="AHY3" s="1203"/>
      <c r="AHZ3" s="1203"/>
      <c r="AIA3" s="1203"/>
      <c r="AIB3" s="1203"/>
      <c r="AIC3" s="1203"/>
      <c r="AID3" s="1203"/>
      <c r="AIE3" s="1203"/>
      <c r="AIF3" s="1203"/>
      <c r="AIG3" s="1203"/>
      <c r="AIH3" s="1203"/>
      <c r="AII3" s="1203"/>
      <c r="AIJ3" s="1203"/>
      <c r="AIK3" s="1203"/>
      <c r="AIL3" s="1203"/>
      <c r="AIM3" s="1203"/>
      <c r="AIN3" s="1203"/>
      <c r="AIO3" s="1203"/>
      <c r="AIP3" s="1203"/>
      <c r="AIQ3" s="1246"/>
      <c r="AIR3" s="1291" t="s">
        <v>745</v>
      </c>
      <c r="AIS3" s="1292"/>
      <c r="AIT3" s="1292"/>
      <c r="AIU3" s="1292"/>
      <c r="AIV3" s="1292"/>
      <c r="AIW3" s="1293"/>
      <c r="AIX3" s="1209" t="s">
        <v>722</v>
      </c>
      <c r="AIY3" s="1210"/>
      <c r="AIZ3" s="1210"/>
      <c r="AJA3" s="1210"/>
      <c r="AJB3" s="1210"/>
      <c r="AJC3" s="1210"/>
      <c r="AJD3" s="1210"/>
      <c r="AJE3" s="1210"/>
      <c r="AJF3" s="1210"/>
      <c r="AJG3" s="1211"/>
      <c r="AJH3" s="652"/>
      <c r="AJI3" s="487"/>
      <c r="AJJ3" s="1218" t="s">
        <v>590</v>
      </c>
      <c r="AJK3" s="1219"/>
      <c r="AJL3" s="1219"/>
      <c r="AJM3" s="1219"/>
      <c r="AJN3" s="1219"/>
      <c r="AJO3" s="1219"/>
      <c r="AJP3" s="1219"/>
      <c r="AJQ3" s="1219"/>
      <c r="AJR3" s="1219"/>
      <c r="AJS3" s="1219"/>
      <c r="AJT3" s="1219"/>
      <c r="AJU3" s="1219"/>
      <c r="AJV3" s="1220"/>
      <c r="AJW3" s="1221" t="s">
        <v>113</v>
      </c>
      <c r="AJX3" s="1222"/>
      <c r="AJY3" s="1222"/>
      <c r="AJZ3" s="1222"/>
      <c r="AKA3" s="1222"/>
      <c r="AKB3" s="1222"/>
      <c r="AKC3" s="1222"/>
      <c r="AKD3" s="1222"/>
      <c r="AKE3" s="1223"/>
      <c r="AKF3" s="472"/>
      <c r="AKG3" s="473"/>
      <c r="AKH3" s="1196" t="s">
        <v>121</v>
      </c>
      <c r="AKI3" s="1197"/>
      <c r="AKJ3" s="1197"/>
      <c r="AKK3" s="1197"/>
      <c r="AKL3" s="1197"/>
      <c r="AKM3" s="1197"/>
      <c r="AKN3" s="1197"/>
      <c r="AKO3" s="1197"/>
      <c r="AKP3" s="1198"/>
      <c r="AKQ3" s="1199" t="s">
        <v>122</v>
      </c>
      <c r="AKR3" s="1290"/>
      <c r="AKS3" s="1290"/>
      <c r="AKT3" s="1200"/>
      <c r="AKU3" s="1200"/>
      <c r="AKV3" s="1200"/>
      <c r="AKW3" s="1200"/>
      <c r="AKX3" s="1200"/>
      <c r="AKY3" s="1201"/>
      <c r="AKZ3" s="1196" t="s">
        <v>123</v>
      </c>
      <c r="ALA3" s="1230"/>
      <c r="ALB3" s="1230"/>
      <c r="ALC3" s="1197"/>
      <c r="ALD3" s="1197"/>
      <c r="ALE3" s="1197"/>
      <c r="ALF3" s="1197"/>
      <c r="ALG3" s="1197"/>
      <c r="ALH3" s="1198"/>
      <c r="ALI3" s="1199" t="s">
        <v>787</v>
      </c>
      <c r="ALJ3" s="1290"/>
      <c r="ALK3" s="1290"/>
      <c r="ALL3" s="1200"/>
      <c r="ALM3" s="1200"/>
      <c r="ALN3" s="1200"/>
      <c r="ALO3" s="1200"/>
      <c r="ALP3" s="1200"/>
      <c r="ALQ3" s="1201"/>
      <c r="ALR3" s="472"/>
      <c r="ALS3" s="1196" t="s">
        <v>121</v>
      </c>
      <c r="ALT3" s="1230"/>
      <c r="ALU3" s="1230"/>
      <c r="ALV3" s="1197"/>
      <c r="ALW3" s="1197"/>
      <c r="ALX3" s="1197"/>
      <c r="ALY3" s="1197"/>
      <c r="ALZ3" s="1197"/>
      <c r="AMA3" s="1198"/>
      <c r="AMB3" s="1199" t="s">
        <v>122</v>
      </c>
      <c r="AMC3" s="1200"/>
      <c r="AMD3" s="1200"/>
      <c r="AME3" s="1200"/>
      <c r="AMF3" s="1200"/>
      <c r="AMG3" s="1200"/>
      <c r="AMH3" s="1200"/>
      <c r="AMI3" s="1200"/>
      <c r="AMJ3" s="1201"/>
      <c r="AMK3" s="1196" t="s">
        <v>123</v>
      </c>
      <c r="AML3" s="1197"/>
      <c r="AMM3" s="1197"/>
      <c r="AMN3" s="1197"/>
      <c r="AMO3" s="1197"/>
      <c r="AMP3" s="1197"/>
      <c r="AMQ3" s="1197"/>
      <c r="AMR3" s="1197"/>
      <c r="AMS3" s="1198"/>
      <c r="AMT3" s="1199" t="s">
        <v>787</v>
      </c>
      <c r="AMU3" s="1200"/>
      <c r="AMV3" s="1200"/>
      <c r="AMW3" s="1200"/>
      <c r="AMX3" s="1200"/>
      <c r="AMY3" s="1200"/>
      <c r="AMZ3" s="1200"/>
      <c r="ANA3" s="1200"/>
      <c r="ANB3" s="1201"/>
      <c r="ANC3" s="889"/>
      <c r="AND3" s="1196" t="s">
        <v>121</v>
      </c>
      <c r="ANE3" s="1230"/>
      <c r="ANF3" s="1230"/>
      <c r="ANG3" s="1197"/>
      <c r="ANH3" s="1197"/>
      <c r="ANI3" s="1197"/>
      <c r="ANJ3" s="1197"/>
      <c r="ANK3" s="1197"/>
      <c r="ANL3" s="1198"/>
      <c r="ANM3" s="1199" t="s">
        <v>122</v>
      </c>
      <c r="ANN3" s="1200"/>
      <c r="ANO3" s="1200"/>
      <c r="ANP3" s="1200"/>
      <c r="ANQ3" s="1200"/>
      <c r="ANR3" s="1200"/>
      <c r="ANS3" s="1200"/>
      <c r="ANT3" s="1200"/>
      <c r="ANU3" s="1201"/>
      <c r="ANV3" s="1196" t="s">
        <v>123</v>
      </c>
      <c r="ANW3" s="1197"/>
      <c r="ANX3" s="1197"/>
      <c r="ANY3" s="1197"/>
      <c r="ANZ3" s="1197"/>
      <c r="AOA3" s="1197"/>
      <c r="AOB3" s="1197"/>
      <c r="AOC3" s="1197"/>
      <c r="AOD3" s="1198"/>
      <c r="AOE3" s="1199" t="s">
        <v>787</v>
      </c>
      <c r="AOF3" s="1200"/>
      <c r="AOG3" s="1200"/>
      <c r="AOH3" s="1200"/>
      <c r="AOI3" s="1200"/>
      <c r="AOJ3" s="1200"/>
      <c r="AOK3" s="1200"/>
      <c r="AOL3" s="1200"/>
      <c r="AOM3" s="1201"/>
      <c r="AON3" s="472"/>
      <c r="AOO3" s="384"/>
      <c r="AOP3" s="385"/>
      <c r="AOQ3" s="385"/>
      <c r="AOR3" s="385"/>
      <c r="AOS3" s="385"/>
      <c r="AOT3" s="386"/>
      <c r="AOU3" s="474"/>
      <c r="AOV3" s="475"/>
      <c r="AOW3" s="476"/>
      <c r="AOX3" s="477"/>
      <c r="AOY3" s="881"/>
      <c r="AOZ3" s="876"/>
      <c r="APA3" s="1193" t="s">
        <v>340</v>
      </c>
      <c r="APB3" s="1281"/>
      <c r="APC3" s="1281"/>
      <c r="APD3" s="1194"/>
      <c r="APE3" s="1194"/>
      <c r="APF3" s="1194"/>
      <c r="APG3" s="1194"/>
      <c r="APH3" s="1194"/>
      <c r="API3" s="1195"/>
      <c r="APJ3" s="1278" t="s">
        <v>124</v>
      </c>
      <c r="APK3" s="1279"/>
      <c r="APL3" s="1279"/>
      <c r="APM3" s="1279"/>
      <c r="APN3" s="1279"/>
      <c r="APO3" s="1279"/>
      <c r="APP3" s="1279"/>
      <c r="APQ3" s="1279"/>
      <c r="APR3" s="1282"/>
      <c r="APS3" s="1193" t="s">
        <v>125</v>
      </c>
      <c r="APT3" s="1194"/>
      <c r="APU3" s="1194"/>
      <c r="APV3" s="1194"/>
      <c r="APW3" s="1194"/>
      <c r="APX3" s="1194"/>
      <c r="APY3" s="1194"/>
      <c r="APZ3" s="1194"/>
      <c r="AQA3" s="1195"/>
      <c r="AQB3" s="1278" t="s">
        <v>126</v>
      </c>
      <c r="AQC3" s="1279"/>
      <c r="AQD3" s="1279"/>
      <c r="AQE3" s="1279"/>
      <c r="AQF3" s="1279"/>
      <c r="AQG3" s="1279"/>
      <c r="AQH3" s="1279"/>
      <c r="AQI3" s="1279"/>
      <c r="AQJ3" s="1282"/>
      <c r="AQK3" s="473"/>
      <c r="AQL3" s="1283" t="s">
        <v>355</v>
      </c>
      <c r="AQM3" s="1284"/>
      <c r="AQN3" s="1284"/>
      <c r="AQO3" s="1285"/>
      <c r="AQP3" s="1285"/>
      <c r="AQQ3" s="1285"/>
      <c r="AQR3" s="1286" t="s">
        <v>356</v>
      </c>
      <c r="AQS3" s="1286"/>
      <c r="AQT3" s="1286"/>
      <c r="AQU3" s="1286"/>
      <c r="AQV3" s="1286"/>
      <c r="AQW3" s="1286"/>
      <c r="AQX3" s="1285" t="s">
        <v>357</v>
      </c>
      <c r="AQY3" s="1285"/>
      <c r="AQZ3" s="1285"/>
      <c r="ARA3" s="1285"/>
      <c r="ARB3" s="1285"/>
      <c r="ARC3" s="1285"/>
      <c r="ARD3" s="1286" t="s">
        <v>358</v>
      </c>
      <c r="ARE3" s="1286"/>
      <c r="ARF3" s="1286"/>
      <c r="ARG3" s="1286"/>
      <c r="ARH3" s="1286"/>
      <c r="ARI3" s="1287"/>
      <c r="ARJ3" s="472"/>
      <c r="ARK3" s="831"/>
      <c r="ARL3" s="832"/>
      <c r="ARM3" s="832"/>
      <c r="ARN3" s="832"/>
      <c r="ARO3" s="832"/>
      <c r="ARP3" s="832"/>
      <c r="ARQ3" s="833"/>
      <c r="ARR3" s="834"/>
      <c r="ARS3" s="1191" t="s">
        <v>119</v>
      </c>
      <c r="ART3" s="1191"/>
      <c r="ARU3" s="1192"/>
      <c r="ARV3" s="1190" t="s">
        <v>71</v>
      </c>
      <c r="ARW3" s="1191"/>
      <c r="ARX3" s="1192"/>
      <c r="ARY3" s="1190" t="s">
        <v>673</v>
      </c>
      <c r="ARZ3" s="1191"/>
      <c r="ASA3" s="1192"/>
      <c r="ASB3" s="478"/>
      <c r="ASC3" s="478"/>
      <c r="ASD3" s="776"/>
      <c r="ASE3" s="757"/>
      <c r="ASF3" s="479"/>
      <c r="ASG3" s="479"/>
      <c r="ASH3" s="480"/>
      <c r="ASI3" s="480"/>
      <c r="ASJ3" s="480"/>
      <c r="ASK3" s="479"/>
      <c r="ASL3" s="479"/>
      <c r="ASM3" s="479"/>
      <c r="ASN3" s="480"/>
      <c r="ASO3" s="478"/>
      <c r="ASP3" s="938"/>
      <c r="ASQ3" s="480"/>
      <c r="ASR3" s="480"/>
      <c r="ASS3" s="480"/>
      <c r="AST3" s="935"/>
      <c r="ASU3" s="935"/>
      <c r="ASV3" s="935"/>
      <c r="ASW3" s="939"/>
      <c r="ASX3" s="932"/>
      <c r="ASY3" s="758"/>
      <c r="ASZ3" s="756"/>
      <c r="ATA3" s="756"/>
      <c r="ATB3" s="756"/>
      <c r="ATC3" s="480"/>
      <c r="ATD3" s="480"/>
      <c r="ATE3" s="480"/>
      <c r="ATF3" s="480"/>
      <c r="ATG3" s="480"/>
      <c r="ATH3" s="480"/>
      <c r="ATI3" s="480"/>
      <c r="ATJ3" s="480"/>
      <c r="ATK3" s="480"/>
      <c r="ATL3" s="480"/>
      <c r="ATM3" s="480"/>
      <c r="ATN3" s="479"/>
      <c r="ATO3" s="759"/>
      <c r="ATP3" s="1212" t="s">
        <v>260</v>
      </c>
      <c r="ATQ3" s="481"/>
      <c r="ATR3" s="482"/>
      <c r="ATS3" s="482"/>
      <c r="ATT3" s="483"/>
      <c r="ATU3" s="483"/>
      <c r="ATV3" s="483"/>
      <c r="ATW3" s="482"/>
      <c r="ATX3" s="482"/>
      <c r="ATY3" s="482"/>
      <c r="ATZ3" s="711"/>
      <c r="AUA3" s="709"/>
      <c r="AUB3" s="919"/>
      <c r="AUC3" s="711"/>
      <c r="AUD3" s="711"/>
      <c r="AUE3" s="701"/>
      <c r="AUF3" s="924"/>
      <c r="AUG3" s="1243" t="s">
        <v>424</v>
      </c>
      <c r="AUH3" s="427"/>
      <c r="AUI3" s="426"/>
      <c r="AUJ3" s="424"/>
      <c r="AUK3" s="426"/>
      <c r="AUL3" s="425"/>
      <c r="AUM3" s="424"/>
      <c r="AUN3" s="426"/>
      <c r="AUO3" s="426"/>
      <c r="AUP3" s="426"/>
      <c r="AUQ3" s="426"/>
      <c r="AUR3" s="426"/>
      <c r="AUS3" s="428"/>
    </row>
    <row r="4" spans="1:1241" s="247" customFormat="1" ht="234.75" customHeight="1" x14ac:dyDescent="0.25">
      <c r="A4" s="1245"/>
      <c r="B4" s="454" t="s">
        <v>545</v>
      </c>
      <c r="C4" s="365" t="s">
        <v>546</v>
      </c>
      <c r="D4" s="366" t="s">
        <v>547</v>
      </c>
      <c r="E4" s="366" t="s">
        <v>299</v>
      </c>
      <c r="F4" s="366" t="s">
        <v>300</v>
      </c>
      <c r="G4" s="366" t="s">
        <v>301</v>
      </c>
      <c r="H4" s="367" t="s">
        <v>548</v>
      </c>
      <c r="I4" s="331" t="s">
        <v>679</v>
      </c>
      <c r="J4" s="406" t="s">
        <v>289</v>
      </c>
      <c r="K4" s="407" t="s">
        <v>289</v>
      </c>
      <c r="L4" s="407" t="s">
        <v>289</v>
      </c>
      <c r="M4" s="408" t="s">
        <v>290</v>
      </c>
      <c r="N4" s="408" t="s">
        <v>290</v>
      </c>
      <c r="O4" s="408" t="s">
        <v>290</v>
      </c>
      <c r="P4" s="407" t="s">
        <v>291</v>
      </c>
      <c r="Q4" s="407" t="s">
        <v>291</v>
      </c>
      <c r="R4" s="407" t="s">
        <v>291</v>
      </c>
      <c r="S4" s="408" t="s">
        <v>294</v>
      </c>
      <c r="T4" s="408" t="s">
        <v>294</v>
      </c>
      <c r="U4" s="408" t="s">
        <v>294</v>
      </c>
      <c r="V4" s="407" t="s">
        <v>293</v>
      </c>
      <c r="W4" s="407" t="s">
        <v>293</v>
      </c>
      <c r="X4" s="407" t="s">
        <v>293</v>
      </c>
      <c r="Y4" s="408" t="s">
        <v>292</v>
      </c>
      <c r="Z4" s="408" t="s">
        <v>292</v>
      </c>
      <c r="AA4" s="408" t="s">
        <v>292</v>
      </c>
      <c r="AB4" s="409" t="s">
        <v>538</v>
      </c>
      <c r="AC4" s="409" t="s">
        <v>538</v>
      </c>
      <c r="AD4" s="409" t="s">
        <v>538</v>
      </c>
      <c r="AE4" s="408" t="s">
        <v>295</v>
      </c>
      <c r="AF4" s="408" t="s">
        <v>295</v>
      </c>
      <c r="AG4" s="408" t="s">
        <v>295</v>
      </c>
      <c r="AH4" s="407" t="s">
        <v>2</v>
      </c>
      <c r="AI4" s="407" t="s">
        <v>2</v>
      </c>
      <c r="AJ4" s="407" t="s">
        <v>2</v>
      </c>
      <c r="AK4" s="408" t="s">
        <v>3</v>
      </c>
      <c r="AL4" s="408" t="s">
        <v>3</v>
      </c>
      <c r="AM4" s="410" t="s">
        <v>3</v>
      </c>
      <c r="AN4" s="962" t="s">
        <v>875</v>
      </c>
      <c r="AO4" s="306" t="s">
        <v>416</v>
      </c>
      <c r="AP4" s="368" t="s">
        <v>568</v>
      </c>
      <c r="AQ4" s="369" t="s">
        <v>449</v>
      </c>
      <c r="AR4" s="370" t="s">
        <v>323</v>
      </c>
      <c r="AS4" s="371" t="s">
        <v>324</v>
      </c>
      <c r="AT4" s="371" t="s">
        <v>18</v>
      </c>
      <c r="AU4" s="372" t="s">
        <v>179</v>
      </c>
      <c r="AV4" s="371" t="s">
        <v>407</v>
      </c>
      <c r="AW4" s="373" t="s">
        <v>19</v>
      </c>
      <c r="AX4" s="330" t="s">
        <v>415</v>
      </c>
      <c r="AY4" s="484" t="s">
        <v>569</v>
      </c>
      <c r="AZ4" s="327" t="s">
        <v>572</v>
      </c>
      <c r="BA4" s="328" t="s">
        <v>553</v>
      </c>
      <c r="BB4" s="328" t="s">
        <v>572</v>
      </c>
      <c r="BC4" s="328" t="s">
        <v>553</v>
      </c>
      <c r="BD4" s="318" t="s">
        <v>573</v>
      </c>
      <c r="BE4" s="374" t="s">
        <v>76</v>
      </c>
      <c r="BF4" s="375" t="s">
        <v>77</v>
      </c>
      <c r="BG4" s="375" t="s">
        <v>78</v>
      </c>
      <c r="BH4" s="375" t="s">
        <v>97</v>
      </c>
      <c r="BI4" s="375" t="s">
        <v>574</v>
      </c>
      <c r="BJ4" s="375" t="s">
        <v>76</v>
      </c>
      <c r="BK4" s="375" t="s">
        <v>77</v>
      </c>
      <c r="BL4" s="375" t="s">
        <v>78</v>
      </c>
      <c r="BM4" s="375" t="s">
        <v>97</v>
      </c>
      <c r="BN4" s="375" t="s">
        <v>575</v>
      </c>
      <c r="BO4" s="375" t="s">
        <v>76</v>
      </c>
      <c r="BP4" s="375" t="s">
        <v>77</v>
      </c>
      <c r="BQ4" s="375" t="s">
        <v>78</v>
      </c>
      <c r="BR4" s="375" t="s">
        <v>97</v>
      </c>
      <c r="BS4" s="375" t="s">
        <v>741</v>
      </c>
      <c r="BT4" s="785" t="s">
        <v>76</v>
      </c>
      <c r="BU4" s="785" t="s">
        <v>77</v>
      </c>
      <c r="BV4" s="785" t="s">
        <v>78</v>
      </c>
      <c r="BW4" s="785" t="s">
        <v>97</v>
      </c>
      <c r="BX4" s="785" t="s">
        <v>574</v>
      </c>
      <c r="BY4" s="785" t="s">
        <v>76</v>
      </c>
      <c r="BZ4" s="785" t="s">
        <v>77</v>
      </c>
      <c r="CA4" s="785" t="s">
        <v>78</v>
      </c>
      <c r="CB4" s="785" t="s">
        <v>97</v>
      </c>
      <c r="CC4" s="785" t="s">
        <v>575</v>
      </c>
      <c r="CD4" s="785" t="s">
        <v>76</v>
      </c>
      <c r="CE4" s="785" t="s">
        <v>77</v>
      </c>
      <c r="CF4" s="785" t="s">
        <v>78</v>
      </c>
      <c r="CG4" s="785" t="s">
        <v>97</v>
      </c>
      <c r="CH4" s="785" t="s">
        <v>741</v>
      </c>
      <c r="CI4" s="375" t="s">
        <v>76</v>
      </c>
      <c r="CJ4" s="375" t="s">
        <v>77</v>
      </c>
      <c r="CK4" s="375" t="s">
        <v>78</v>
      </c>
      <c r="CL4" s="375" t="s">
        <v>97</v>
      </c>
      <c r="CM4" s="375" t="s">
        <v>574</v>
      </c>
      <c r="CN4" s="375" t="s">
        <v>76</v>
      </c>
      <c r="CO4" s="375" t="s">
        <v>77</v>
      </c>
      <c r="CP4" s="375" t="s">
        <v>78</v>
      </c>
      <c r="CQ4" s="375" t="s">
        <v>97</v>
      </c>
      <c r="CR4" s="375" t="s">
        <v>575</v>
      </c>
      <c r="CS4" s="375" t="s">
        <v>76</v>
      </c>
      <c r="CT4" s="375" t="s">
        <v>77</v>
      </c>
      <c r="CU4" s="375" t="s">
        <v>78</v>
      </c>
      <c r="CV4" s="375" t="s">
        <v>97</v>
      </c>
      <c r="CW4" s="782" t="s">
        <v>741</v>
      </c>
      <c r="CX4" s="443" t="s">
        <v>576</v>
      </c>
      <c r="CY4" s="376" t="s">
        <v>100</v>
      </c>
      <c r="CZ4" s="377" t="s">
        <v>101</v>
      </c>
      <c r="DA4" s="377" t="s">
        <v>578</v>
      </c>
      <c r="DB4" s="377" t="s">
        <v>102</v>
      </c>
      <c r="DC4" s="377" t="s">
        <v>103</v>
      </c>
      <c r="DD4" s="377" t="s">
        <v>499</v>
      </c>
      <c r="DE4" s="377" t="s">
        <v>100</v>
      </c>
      <c r="DF4" s="377" t="s">
        <v>101</v>
      </c>
      <c r="DG4" s="377" t="s">
        <v>578</v>
      </c>
      <c r="DH4" s="377" t="s">
        <v>102</v>
      </c>
      <c r="DI4" s="377" t="s">
        <v>103</v>
      </c>
      <c r="DJ4" s="377" t="s">
        <v>499</v>
      </c>
      <c r="DK4" s="377" t="s">
        <v>100</v>
      </c>
      <c r="DL4" s="377" t="s">
        <v>101</v>
      </c>
      <c r="DM4" s="377" t="s">
        <v>578</v>
      </c>
      <c r="DN4" s="377" t="s">
        <v>102</v>
      </c>
      <c r="DO4" s="377" t="s">
        <v>103</v>
      </c>
      <c r="DP4" s="378" t="s">
        <v>499</v>
      </c>
      <c r="DQ4" s="376" t="s">
        <v>100</v>
      </c>
      <c r="DR4" s="377" t="s">
        <v>101</v>
      </c>
      <c r="DS4" s="377" t="s">
        <v>578</v>
      </c>
      <c r="DT4" s="377" t="s">
        <v>102</v>
      </c>
      <c r="DU4" s="377" t="s">
        <v>103</v>
      </c>
      <c r="DV4" s="377" t="s">
        <v>499</v>
      </c>
      <c r="DW4" s="377" t="s">
        <v>100</v>
      </c>
      <c r="DX4" s="377" t="s">
        <v>101</v>
      </c>
      <c r="DY4" s="377" t="s">
        <v>578</v>
      </c>
      <c r="DZ4" s="377" t="s">
        <v>102</v>
      </c>
      <c r="EA4" s="377" t="s">
        <v>103</v>
      </c>
      <c r="EB4" s="377" t="s">
        <v>499</v>
      </c>
      <c r="EC4" s="377" t="s">
        <v>100</v>
      </c>
      <c r="ED4" s="377" t="s">
        <v>101</v>
      </c>
      <c r="EE4" s="377" t="s">
        <v>578</v>
      </c>
      <c r="EF4" s="377" t="s">
        <v>102</v>
      </c>
      <c r="EG4" s="377" t="s">
        <v>103</v>
      </c>
      <c r="EH4" s="378" t="s">
        <v>499</v>
      </c>
      <c r="EI4" s="441" t="s">
        <v>577</v>
      </c>
      <c r="EJ4" s="379" t="s">
        <v>174</v>
      </c>
      <c r="EK4" s="380" t="s">
        <v>173</v>
      </c>
      <c r="EL4" s="380" t="s">
        <v>175</v>
      </c>
      <c r="EM4" s="380" t="s">
        <v>176</v>
      </c>
      <c r="EN4" s="380" t="s">
        <v>499</v>
      </c>
      <c r="EO4" s="380" t="s">
        <v>174</v>
      </c>
      <c r="EP4" s="380" t="s">
        <v>173</v>
      </c>
      <c r="EQ4" s="380" t="s">
        <v>175</v>
      </c>
      <c r="ER4" s="380" t="s">
        <v>176</v>
      </c>
      <c r="ES4" s="380" t="s">
        <v>499</v>
      </c>
      <c r="ET4" s="380" t="s">
        <v>174</v>
      </c>
      <c r="EU4" s="380" t="s">
        <v>173</v>
      </c>
      <c r="EV4" s="380" t="s">
        <v>175</v>
      </c>
      <c r="EW4" s="380" t="s">
        <v>176</v>
      </c>
      <c r="EX4" s="381" t="s">
        <v>499</v>
      </c>
      <c r="EY4" s="441" t="s">
        <v>836</v>
      </c>
      <c r="EZ4" s="917" t="s">
        <v>866</v>
      </c>
      <c r="FA4" s="835" t="s">
        <v>867</v>
      </c>
      <c r="FB4" s="835" t="s">
        <v>563</v>
      </c>
      <c r="FC4" s="835" t="s">
        <v>868</v>
      </c>
      <c r="FD4" s="835" t="s">
        <v>580</v>
      </c>
      <c r="FE4" s="835" t="s">
        <v>404</v>
      </c>
      <c r="FF4" s="835" t="s">
        <v>401</v>
      </c>
      <c r="FG4" s="835" t="s">
        <v>61</v>
      </c>
      <c r="FH4" s="835" t="s">
        <v>402</v>
      </c>
      <c r="FI4" s="835" t="s">
        <v>63</v>
      </c>
      <c r="FJ4" s="918" t="s">
        <v>499</v>
      </c>
      <c r="FK4" s="379" t="s">
        <v>866</v>
      </c>
      <c r="FL4" s="380" t="s">
        <v>867</v>
      </c>
      <c r="FM4" s="380" t="s">
        <v>563</v>
      </c>
      <c r="FN4" s="380" t="s">
        <v>868</v>
      </c>
      <c r="FO4" s="380" t="s">
        <v>580</v>
      </c>
      <c r="FP4" s="380" t="s">
        <v>404</v>
      </c>
      <c r="FQ4" s="380" t="s">
        <v>401</v>
      </c>
      <c r="FR4" s="380" t="s">
        <v>61</v>
      </c>
      <c r="FS4" s="380" t="s">
        <v>402</v>
      </c>
      <c r="FT4" s="380" t="s">
        <v>63</v>
      </c>
      <c r="FU4" s="381" t="s">
        <v>499</v>
      </c>
      <c r="FV4" s="917" t="s">
        <v>866</v>
      </c>
      <c r="FW4" s="835" t="s">
        <v>867</v>
      </c>
      <c r="FX4" s="835" t="s">
        <v>563</v>
      </c>
      <c r="FY4" s="835" t="s">
        <v>868</v>
      </c>
      <c r="FZ4" s="835" t="s">
        <v>580</v>
      </c>
      <c r="GA4" s="835" t="s">
        <v>404</v>
      </c>
      <c r="GB4" s="835" t="s">
        <v>401</v>
      </c>
      <c r="GC4" s="835" t="s">
        <v>61</v>
      </c>
      <c r="GD4" s="835" t="s">
        <v>402</v>
      </c>
      <c r="GE4" s="835" t="s">
        <v>63</v>
      </c>
      <c r="GF4" s="918" t="s">
        <v>499</v>
      </c>
      <c r="GG4" s="379" t="s">
        <v>866</v>
      </c>
      <c r="GH4" s="380" t="s">
        <v>867</v>
      </c>
      <c r="GI4" s="380" t="s">
        <v>563</v>
      </c>
      <c r="GJ4" s="380" t="s">
        <v>868</v>
      </c>
      <c r="GK4" s="380" t="s">
        <v>580</v>
      </c>
      <c r="GL4" s="380" t="s">
        <v>404</v>
      </c>
      <c r="GM4" s="380" t="s">
        <v>401</v>
      </c>
      <c r="GN4" s="380" t="s">
        <v>61</v>
      </c>
      <c r="GO4" s="380" t="s">
        <v>402</v>
      </c>
      <c r="GP4" s="380" t="s">
        <v>63</v>
      </c>
      <c r="GQ4" s="381" t="s">
        <v>499</v>
      </c>
      <c r="GR4" s="443" t="s">
        <v>838</v>
      </c>
      <c r="GS4" s="327" t="s">
        <v>83</v>
      </c>
      <c r="GT4" s="328" t="s">
        <v>84</v>
      </c>
      <c r="GU4" s="328" t="s">
        <v>85</v>
      </c>
      <c r="GV4" s="328" t="s">
        <v>86</v>
      </c>
      <c r="GW4" s="328" t="s">
        <v>87</v>
      </c>
      <c r="GX4" s="328" t="s">
        <v>80</v>
      </c>
      <c r="GY4" s="328" t="s">
        <v>318</v>
      </c>
      <c r="GZ4" s="328" t="s">
        <v>81</v>
      </c>
      <c r="HA4" s="328" t="s">
        <v>82</v>
      </c>
      <c r="HB4" s="328" t="s">
        <v>551</v>
      </c>
      <c r="HC4" s="328" t="s">
        <v>317</v>
      </c>
      <c r="HD4" s="328" t="s">
        <v>88</v>
      </c>
      <c r="HE4" s="328" t="s">
        <v>93</v>
      </c>
      <c r="HF4" s="328" t="s">
        <v>89</v>
      </c>
      <c r="HG4" s="328" t="s">
        <v>90</v>
      </c>
      <c r="HH4" s="328" t="s">
        <v>91</v>
      </c>
      <c r="HI4" s="328" t="s">
        <v>92</v>
      </c>
      <c r="HJ4" s="328" t="s">
        <v>94</v>
      </c>
      <c r="HK4" s="328" t="s">
        <v>397</v>
      </c>
      <c r="HL4" s="328" t="s">
        <v>403</v>
      </c>
      <c r="HM4" s="328" t="s">
        <v>398</v>
      </c>
      <c r="HN4" s="328" t="s">
        <v>399</v>
      </c>
      <c r="HO4" s="328" t="s">
        <v>400</v>
      </c>
      <c r="HP4" s="328" t="s">
        <v>58</v>
      </c>
      <c r="HQ4" s="328" t="s">
        <v>404</v>
      </c>
      <c r="HR4" s="328" t="s">
        <v>401</v>
      </c>
      <c r="HS4" s="328" t="s">
        <v>61</v>
      </c>
      <c r="HT4" s="328" t="s">
        <v>402</v>
      </c>
      <c r="HU4" s="382" t="s">
        <v>63</v>
      </c>
      <c r="HV4" s="488" t="s">
        <v>83</v>
      </c>
      <c r="HW4" s="325" t="s">
        <v>84</v>
      </c>
      <c r="HX4" s="325" t="s">
        <v>85</v>
      </c>
      <c r="HY4" s="325" t="s">
        <v>86</v>
      </c>
      <c r="HZ4" s="325" t="s">
        <v>87</v>
      </c>
      <c r="IA4" s="325" t="s">
        <v>80</v>
      </c>
      <c r="IB4" s="325" t="s">
        <v>318</v>
      </c>
      <c r="IC4" s="325" t="s">
        <v>81</v>
      </c>
      <c r="ID4" s="325" t="s">
        <v>82</v>
      </c>
      <c r="IE4" s="325" t="s">
        <v>551</v>
      </c>
      <c r="IF4" s="325" t="s">
        <v>317</v>
      </c>
      <c r="IG4" s="325" t="s">
        <v>88</v>
      </c>
      <c r="IH4" s="325" t="s">
        <v>93</v>
      </c>
      <c r="II4" s="325" t="s">
        <v>89</v>
      </c>
      <c r="IJ4" s="325" t="s">
        <v>90</v>
      </c>
      <c r="IK4" s="325" t="s">
        <v>91</v>
      </c>
      <c r="IL4" s="325" t="s">
        <v>92</v>
      </c>
      <c r="IM4" s="325" t="s">
        <v>94</v>
      </c>
      <c r="IN4" s="325" t="s">
        <v>397</v>
      </c>
      <c r="IO4" s="325" t="s">
        <v>403</v>
      </c>
      <c r="IP4" s="325" t="s">
        <v>398</v>
      </c>
      <c r="IQ4" s="325" t="s">
        <v>399</v>
      </c>
      <c r="IR4" s="325" t="s">
        <v>400</v>
      </c>
      <c r="IS4" s="325" t="s">
        <v>58</v>
      </c>
      <c r="IT4" s="325" t="s">
        <v>404</v>
      </c>
      <c r="IU4" s="325" t="s">
        <v>401</v>
      </c>
      <c r="IV4" s="325" t="s">
        <v>61</v>
      </c>
      <c r="IW4" s="325" t="s">
        <v>402</v>
      </c>
      <c r="IX4" s="326" t="s">
        <v>63</v>
      </c>
      <c r="IY4" s="489" t="s">
        <v>83</v>
      </c>
      <c r="IZ4" s="328" t="s">
        <v>84</v>
      </c>
      <c r="JA4" s="328" t="s">
        <v>85</v>
      </c>
      <c r="JB4" s="328" t="s">
        <v>86</v>
      </c>
      <c r="JC4" s="328" t="s">
        <v>87</v>
      </c>
      <c r="JD4" s="328" t="s">
        <v>80</v>
      </c>
      <c r="JE4" s="328" t="s">
        <v>318</v>
      </c>
      <c r="JF4" s="328" t="s">
        <v>81</v>
      </c>
      <c r="JG4" s="328" t="s">
        <v>82</v>
      </c>
      <c r="JH4" s="328" t="s">
        <v>551</v>
      </c>
      <c r="JI4" s="328" t="s">
        <v>317</v>
      </c>
      <c r="JJ4" s="328" t="s">
        <v>88</v>
      </c>
      <c r="JK4" s="328" t="s">
        <v>93</v>
      </c>
      <c r="JL4" s="328" t="s">
        <v>89</v>
      </c>
      <c r="JM4" s="328" t="s">
        <v>90</v>
      </c>
      <c r="JN4" s="328" t="s">
        <v>91</v>
      </c>
      <c r="JO4" s="328" t="s">
        <v>92</v>
      </c>
      <c r="JP4" s="328" t="s">
        <v>94</v>
      </c>
      <c r="JQ4" s="328" t="s">
        <v>397</v>
      </c>
      <c r="JR4" s="328" t="s">
        <v>403</v>
      </c>
      <c r="JS4" s="328" t="s">
        <v>398</v>
      </c>
      <c r="JT4" s="328" t="s">
        <v>399</v>
      </c>
      <c r="JU4" s="328" t="s">
        <v>400</v>
      </c>
      <c r="JV4" s="328" t="s">
        <v>58</v>
      </c>
      <c r="JW4" s="328" t="s">
        <v>404</v>
      </c>
      <c r="JX4" s="328" t="s">
        <v>401</v>
      </c>
      <c r="JY4" s="328" t="s">
        <v>61</v>
      </c>
      <c r="JZ4" s="328" t="s">
        <v>402</v>
      </c>
      <c r="KA4" s="382" t="s">
        <v>63</v>
      </c>
      <c r="KB4" s="488" t="s">
        <v>83</v>
      </c>
      <c r="KC4" s="325" t="s">
        <v>84</v>
      </c>
      <c r="KD4" s="325" t="s">
        <v>85</v>
      </c>
      <c r="KE4" s="325" t="s">
        <v>86</v>
      </c>
      <c r="KF4" s="325" t="s">
        <v>87</v>
      </c>
      <c r="KG4" s="325" t="s">
        <v>80</v>
      </c>
      <c r="KH4" s="325" t="s">
        <v>318</v>
      </c>
      <c r="KI4" s="325" t="s">
        <v>81</v>
      </c>
      <c r="KJ4" s="325" t="s">
        <v>82</v>
      </c>
      <c r="KK4" s="325" t="s">
        <v>551</v>
      </c>
      <c r="KL4" s="325" t="s">
        <v>317</v>
      </c>
      <c r="KM4" s="325" t="s">
        <v>88</v>
      </c>
      <c r="KN4" s="325" t="s">
        <v>93</v>
      </c>
      <c r="KO4" s="325" t="s">
        <v>89</v>
      </c>
      <c r="KP4" s="325" t="s">
        <v>90</v>
      </c>
      <c r="KQ4" s="325" t="s">
        <v>91</v>
      </c>
      <c r="KR4" s="325" t="s">
        <v>92</v>
      </c>
      <c r="KS4" s="325" t="s">
        <v>94</v>
      </c>
      <c r="KT4" s="325" t="s">
        <v>397</v>
      </c>
      <c r="KU4" s="325" t="s">
        <v>403</v>
      </c>
      <c r="KV4" s="325" t="s">
        <v>398</v>
      </c>
      <c r="KW4" s="325" t="s">
        <v>399</v>
      </c>
      <c r="KX4" s="325" t="s">
        <v>400</v>
      </c>
      <c r="KY4" s="325" t="s">
        <v>58</v>
      </c>
      <c r="KZ4" s="325" t="s">
        <v>404</v>
      </c>
      <c r="LA4" s="325" t="s">
        <v>401</v>
      </c>
      <c r="LB4" s="325" t="s">
        <v>61</v>
      </c>
      <c r="LC4" s="325" t="s">
        <v>402</v>
      </c>
      <c r="LD4" s="326" t="s">
        <v>63</v>
      </c>
      <c r="LE4" s="489" t="s">
        <v>83</v>
      </c>
      <c r="LF4" s="328" t="s">
        <v>84</v>
      </c>
      <c r="LG4" s="328" t="s">
        <v>85</v>
      </c>
      <c r="LH4" s="328" t="s">
        <v>86</v>
      </c>
      <c r="LI4" s="328" t="s">
        <v>87</v>
      </c>
      <c r="LJ4" s="328" t="s">
        <v>80</v>
      </c>
      <c r="LK4" s="328" t="s">
        <v>318</v>
      </c>
      <c r="LL4" s="328" t="s">
        <v>81</v>
      </c>
      <c r="LM4" s="328" t="s">
        <v>82</v>
      </c>
      <c r="LN4" s="328" t="s">
        <v>551</v>
      </c>
      <c r="LO4" s="328" t="s">
        <v>317</v>
      </c>
      <c r="LP4" s="328" t="s">
        <v>88</v>
      </c>
      <c r="LQ4" s="328" t="s">
        <v>93</v>
      </c>
      <c r="LR4" s="328" t="s">
        <v>89</v>
      </c>
      <c r="LS4" s="328" t="s">
        <v>90</v>
      </c>
      <c r="LT4" s="328" t="s">
        <v>91</v>
      </c>
      <c r="LU4" s="328" t="s">
        <v>92</v>
      </c>
      <c r="LV4" s="328" t="s">
        <v>94</v>
      </c>
      <c r="LW4" s="328" t="s">
        <v>397</v>
      </c>
      <c r="LX4" s="328" t="s">
        <v>403</v>
      </c>
      <c r="LY4" s="328" t="s">
        <v>398</v>
      </c>
      <c r="LZ4" s="328" t="s">
        <v>399</v>
      </c>
      <c r="MA4" s="328" t="s">
        <v>400</v>
      </c>
      <c r="MB4" s="328" t="s">
        <v>58</v>
      </c>
      <c r="MC4" s="328" t="s">
        <v>404</v>
      </c>
      <c r="MD4" s="328" t="s">
        <v>401</v>
      </c>
      <c r="ME4" s="328" t="s">
        <v>61</v>
      </c>
      <c r="MF4" s="328" t="s">
        <v>402</v>
      </c>
      <c r="MG4" s="382" t="s">
        <v>63</v>
      </c>
      <c r="MH4" s="327" t="s">
        <v>83</v>
      </c>
      <c r="MI4" s="328" t="s">
        <v>84</v>
      </c>
      <c r="MJ4" s="328" t="s">
        <v>85</v>
      </c>
      <c r="MK4" s="328" t="s">
        <v>86</v>
      </c>
      <c r="ML4" s="328" t="s">
        <v>87</v>
      </c>
      <c r="MM4" s="328" t="s">
        <v>80</v>
      </c>
      <c r="MN4" s="328" t="s">
        <v>318</v>
      </c>
      <c r="MO4" s="328" t="s">
        <v>81</v>
      </c>
      <c r="MP4" s="328" t="s">
        <v>82</v>
      </c>
      <c r="MQ4" s="328" t="s">
        <v>551</v>
      </c>
      <c r="MR4" s="328" t="s">
        <v>317</v>
      </c>
      <c r="MS4" s="328" t="s">
        <v>88</v>
      </c>
      <c r="MT4" s="328" t="s">
        <v>93</v>
      </c>
      <c r="MU4" s="328" t="s">
        <v>89</v>
      </c>
      <c r="MV4" s="328" t="s">
        <v>90</v>
      </c>
      <c r="MW4" s="328" t="s">
        <v>91</v>
      </c>
      <c r="MX4" s="328" t="s">
        <v>92</v>
      </c>
      <c r="MY4" s="328" t="s">
        <v>94</v>
      </c>
      <c r="MZ4" s="328" t="s">
        <v>397</v>
      </c>
      <c r="NA4" s="328" t="s">
        <v>403</v>
      </c>
      <c r="NB4" s="328" t="s">
        <v>398</v>
      </c>
      <c r="NC4" s="328" t="s">
        <v>399</v>
      </c>
      <c r="ND4" s="328" t="s">
        <v>400</v>
      </c>
      <c r="NE4" s="328" t="s">
        <v>58</v>
      </c>
      <c r="NF4" s="328" t="s">
        <v>404</v>
      </c>
      <c r="NG4" s="328" t="s">
        <v>401</v>
      </c>
      <c r="NH4" s="328" t="s">
        <v>61</v>
      </c>
      <c r="NI4" s="328" t="s">
        <v>402</v>
      </c>
      <c r="NJ4" s="382" t="s">
        <v>63</v>
      </c>
      <c r="NK4" s="714" t="s">
        <v>65</v>
      </c>
      <c r="NL4" s="715" t="s">
        <v>66</v>
      </c>
      <c r="NM4" s="715" t="s">
        <v>788</v>
      </c>
      <c r="NN4" s="715" t="s">
        <v>68</v>
      </c>
      <c r="NO4" s="715" t="s">
        <v>69</v>
      </c>
      <c r="NP4" s="713" t="s">
        <v>355</v>
      </c>
      <c r="NQ4" s="649" t="s">
        <v>839</v>
      </c>
      <c r="NR4" s="488" t="s">
        <v>83</v>
      </c>
      <c r="NS4" s="325" t="s">
        <v>84</v>
      </c>
      <c r="NT4" s="325" t="s">
        <v>85</v>
      </c>
      <c r="NU4" s="325" t="s">
        <v>86</v>
      </c>
      <c r="NV4" s="325" t="s">
        <v>87</v>
      </c>
      <c r="NW4" s="325" t="s">
        <v>80</v>
      </c>
      <c r="NX4" s="325" t="s">
        <v>318</v>
      </c>
      <c r="NY4" s="325" t="s">
        <v>81</v>
      </c>
      <c r="NZ4" s="325" t="s">
        <v>82</v>
      </c>
      <c r="OA4" s="325" t="s">
        <v>551</v>
      </c>
      <c r="OB4" s="325" t="s">
        <v>317</v>
      </c>
      <c r="OC4" s="325" t="s">
        <v>88</v>
      </c>
      <c r="OD4" s="325" t="s">
        <v>93</v>
      </c>
      <c r="OE4" s="325" t="s">
        <v>89</v>
      </c>
      <c r="OF4" s="325" t="s">
        <v>90</v>
      </c>
      <c r="OG4" s="325" t="s">
        <v>91</v>
      </c>
      <c r="OH4" s="325" t="s">
        <v>92</v>
      </c>
      <c r="OI4" s="325" t="s">
        <v>94</v>
      </c>
      <c r="OJ4" s="325" t="s">
        <v>397</v>
      </c>
      <c r="OK4" s="325" t="s">
        <v>403</v>
      </c>
      <c r="OL4" s="325" t="s">
        <v>398</v>
      </c>
      <c r="OM4" s="325" t="s">
        <v>399</v>
      </c>
      <c r="ON4" s="325" t="s">
        <v>400</v>
      </c>
      <c r="OO4" s="325" t="s">
        <v>58</v>
      </c>
      <c r="OP4" s="325" t="s">
        <v>404</v>
      </c>
      <c r="OQ4" s="325" t="s">
        <v>401</v>
      </c>
      <c r="OR4" s="325" t="s">
        <v>61</v>
      </c>
      <c r="OS4" s="325" t="s">
        <v>402</v>
      </c>
      <c r="OT4" s="383" t="s">
        <v>63</v>
      </c>
      <c r="OU4" s="327" t="s">
        <v>83</v>
      </c>
      <c r="OV4" s="328" t="s">
        <v>84</v>
      </c>
      <c r="OW4" s="328" t="s">
        <v>85</v>
      </c>
      <c r="OX4" s="328" t="s">
        <v>86</v>
      </c>
      <c r="OY4" s="328" t="s">
        <v>87</v>
      </c>
      <c r="OZ4" s="328" t="s">
        <v>80</v>
      </c>
      <c r="PA4" s="328" t="s">
        <v>318</v>
      </c>
      <c r="PB4" s="328" t="s">
        <v>81</v>
      </c>
      <c r="PC4" s="328" t="s">
        <v>82</v>
      </c>
      <c r="PD4" s="328" t="s">
        <v>551</v>
      </c>
      <c r="PE4" s="328" t="s">
        <v>317</v>
      </c>
      <c r="PF4" s="328" t="s">
        <v>88</v>
      </c>
      <c r="PG4" s="328" t="s">
        <v>93</v>
      </c>
      <c r="PH4" s="328" t="s">
        <v>89</v>
      </c>
      <c r="PI4" s="328" t="s">
        <v>90</v>
      </c>
      <c r="PJ4" s="328" t="s">
        <v>91</v>
      </c>
      <c r="PK4" s="328" t="s">
        <v>92</v>
      </c>
      <c r="PL4" s="328" t="s">
        <v>94</v>
      </c>
      <c r="PM4" s="328" t="s">
        <v>397</v>
      </c>
      <c r="PN4" s="328" t="s">
        <v>403</v>
      </c>
      <c r="PO4" s="328" t="s">
        <v>398</v>
      </c>
      <c r="PP4" s="328" t="s">
        <v>399</v>
      </c>
      <c r="PQ4" s="328" t="s">
        <v>400</v>
      </c>
      <c r="PR4" s="328" t="s">
        <v>58</v>
      </c>
      <c r="PS4" s="328" t="s">
        <v>404</v>
      </c>
      <c r="PT4" s="328" t="s">
        <v>401</v>
      </c>
      <c r="PU4" s="328" t="s">
        <v>61</v>
      </c>
      <c r="PV4" s="328" t="s">
        <v>402</v>
      </c>
      <c r="PW4" s="329" t="s">
        <v>63</v>
      </c>
      <c r="PX4" s="490" t="s">
        <v>83</v>
      </c>
      <c r="PY4" s="325" t="s">
        <v>84</v>
      </c>
      <c r="PZ4" s="325" t="s">
        <v>85</v>
      </c>
      <c r="QA4" s="325" t="s">
        <v>86</v>
      </c>
      <c r="QB4" s="325" t="s">
        <v>87</v>
      </c>
      <c r="QC4" s="325" t="s">
        <v>80</v>
      </c>
      <c r="QD4" s="325" t="s">
        <v>318</v>
      </c>
      <c r="QE4" s="325" t="s">
        <v>81</v>
      </c>
      <c r="QF4" s="325" t="s">
        <v>82</v>
      </c>
      <c r="QG4" s="325" t="s">
        <v>551</v>
      </c>
      <c r="QH4" s="325" t="s">
        <v>317</v>
      </c>
      <c r="QI4" s="325" t="s">
        <v>88</v>
      </c>
      <c r="QJ4" s="325" t="s">
        <v>93</v>
      </c>
      <c r="QK4" s="325" t="s">
        <v>89</v>
      </c>
      <c r="QL4" s="325" t="s">
        <v>90</v>
      </c>
      <c r="QM4" s="325" t="s">
        <v>91</v>
      </c>
      <c r="QN4" s="325" t="s">
        <v>92</v>
      </c>
      <c r="QO4" s="325" t="s">
        <v>94</v>
      </c>
      <c r="QP4" s="325" t="s">
        <v>397</v>
      </c>
      <c r="QQ4" s="325" t="s">
        <v>403</v>
      </c>
      <c r="QR4" s="325" t="s">
        <v>398</v>
      </c>
      <c r="QS4" s="325" t="s">
        <v>399</v>
      </c>
      <c r="QT4" s="325" t="s">
        <v>400</v>
      </c>
      <c r="QU4" s="325" t="s">
        <v>58</v>
      </c>
      <c r="QV4" s="325" t="s">
        <v>404</v>
      </c>
      <c r="QW4" s="325" t="s">
        <v>401</v>
      </c>
      <c r="QX4" s="325" t="s">
        <v>61</v>
      </c>
      <c r="QY4" s="325" t="s">
        <v>402</v>
      </c>
      <c r="QZ4" s="383" t="s">
        <v>63</v>
      </c>
      <c r="RA4" s="327" t="s">
        <v>83</v>
      </c>
      <c r="RB4" s="328" t="s">
        <v>84</v>
      </c>
      <c r="RC4" s="328" t="s">
        <v>85</v>
      </c>
      <c r="RD4" s="328" t="s">
        <v>86</v>
      </c>
      <c r="RE4" s="328" t="s">
        <v>87</v>
      </c>
      <c r="RF4" s="328" t="s">
        <v>80</v>
      </c>
      <c r="RG4" s="328" t="s">
        <v>318</v>
      </c>
      <c r="RH4" s="328" t="s">
        <v>81</v>
      </c>
      <c r="RI4" s="328" t="s">
        <v>82</v>
      </c>
      <c r="RJ4" s="328" t="s">
        <v>551</v>
      </c>
      <c r="RK4" s="328" t="s">
        <v>317</v>
      </c>
      <c r="RL4" s="328" t="s">
        <v>88</v>
      </c>
      <c r="RM4" s="328" t="s">
        <v>93</v>
      </c>
      <c r="RN4" s="328" t="s">
        <v>89</v>
      </c>
      <c r="RO4" s="328" t="s">
        <v>90</v>
      </c>
      <c r="RP4" s="328" t="s">
        <v>91</v>
      </c>
      <c r="RQ4" s="328" t="s">
        <v>92</v>
      </c>
      <c r="RR4" s="328" t="s">
        <v>94</v>
      </c>
      <c r="RS4" s="328" t="s">
        <v>397</v>
      </c>
      <c r="RT4" s="328" t="s">
        <v>403</v>
      </c>
      <c r="RU4" s="328" t="s">
        <v>398</v>
      </c>
      <c r="RV4" s="328" t="s">
        <v>399</v>
      </c>
      <c r="RW4" s="328" t="s">
        <v>400</v>
      </c>
      <c r="RX4" s="328" t="s">
        <v>58</v>
      </c>
      <c r="RY4" s="328" t="s">
        <v>404</v>
      </c>
      <c r="RZ4" s="328" t="s">
        <v>401</v>
      </c>
      <c r="SA4" s="328" t="s">
        <v>61</v>
      </c>
      <c r="SB4" s="328" t="s">
        <v>402</v>
      </c>
      <c r="SC4" s="329" t="s">
        <v>63</v>
      </c>
      <c r="SD4" s="488" t="s">
        <v>83</v>
      </c>
      <c r="SE4" s="325" t="s">
        <v>84</v>
      </c>
      <c r="SF4" s="325" t="s">
        <v>85</v>
      </c>
      <c r="SG4" s="325" t="s">
        <v>86</v>
      </c>
      <c r="SH4" s="325" t="s">
        <v>87</v>
      </c>
      <c r="SI4" s="325" t="s">
        <v>80</v>
      </c>
      <c r="SJ4" s="325" t="s">
        <v>318</v>
      </c>
      <c r="SK4" s="325" t="s">
        <v>81</v>
      </c>
      <c r="SL4" s="325" t="s">
        <v>82</v>
      </c>
      <c r="SM4" s="325" t="s">
        <v>551</v>
      </c>
      <c r="SN4" s="325" t="s">
        <v>317</v>
      </c>
      <c r="SO4" s="325" t="s">
        <v>88</v>
      </c>
      <c r="SP4" s="325" t="s">
        <v>93</v>
      </c>
      <c r="SQ4" s="325" t="s">
        <v>89</v>
      </c>
      <c r="SR4" s="325" t="s">
        <v>90</v>
      </c>
      <c r="SS4" s="325" t="s">
        <v>91</v>
      </c>
      <c r="ST4" s="325" t="s">
        <v>92</v>
      </c>
      <c r="SU4" s="325" t="s">
        <v>94</v>
      </c>
      <c r="SV4" s="325" t="s">
        <v>397</v>
      </c>
      <c r="SW4" s="325" t="s">
        <v>403</v>
      </c>
      <c r="SX4" s="325" t="s">
        <v>398</v>
      </c>
      <c r="SY4" s="325" t="s">
        <v>399</v>
      </c>
      <c r="SZ4" s="325" t="s">
        <v>400</v>
      </c>
      <c r="TA4" s="325" t="s">
        <v>58</v>
      </c>
      <c r="TB4" s="325" t="s">
        <v>404</v>
      </c>
      <c r="TC4" s="325" t="s">
        <v>401</v>
      </c>
      <c r="TD4" s="325" t="s">
        <v>61</v>
      </c>
      <c r="TE4" s="325" t="s">
        <v>402</v>
      </c>
      <c r="TF4" s="326" t="s">
        <v>63</v>
      </c>
      <c r="TG4" s="325" t="s">
        <v>83</v>
      </c>
      <c r="TH4" s="325" t="s">
        <v>84</v>
      </c>
      <c r="TI4" s="325" t="s">
        <v>85</v>
      </c>
      <c r="TJ4" s="325" t="s">
        <v>86</v>
      </c>
      <c r="TK4" s="325" t="s">
        <v>87</v>
      </c>
      <c r="TL4" s="325" t="s">
        <v>80</v>
      </c>
      <c r="TM4" s="325" t="s">
        <v>318</v>
      </c>
      <c r="TN4" s="325" t="s">
        <v>81</v>
      </c>
      <c r="TO4" s="325" t="s">
        <v>82</v>
      </c>
      <c r="TP4" s="325" t="s">
        <v>551</v>
      </c>
      <c r="TQ4" s="325" t="s">
        <v>317</v>
      </c>
      <c r="TR4" s="325" t="s">
        <v>88</v>
      </c>
      <c r="TS4" s="325" t="s">
        <v>93</v>
      </c>
      <c r="TT4" s="325" t="s">
        <v>89</v>
      </c>
      <c r="TU4" s="325" t="s">
        <v>90</v>
      </c>
      <c r="TV4" s="325" t="s">
        <v>91</v>
      </c>
      <c r="TW4" s="325" t="s">
        <v>92</v>
      </c>
      <c r="TX4" s="325" t="s">
        <v>94</v>
      </c>
      <c r="TY4" s="325" t="s">
        <v>397</v>
      </c>
      <c r="TZ4" s="325" t="s">
        <v>403</v>
      </c>
      <c r="UA4" s="325" t="s">
        <v>398</v>
      </c>
      <c r="UB4" s="325" t="s">
        <v>399</v>
      </c>
      <c r="UC4" s="325" t="s">
        <v>400</v>
      </c>
      <c r="UD4" s="325" t="s">
        <v>58</v>
      </c>
      <c r="UE4" s="325" t="s">
        <v>404</v>
      </c>
      <c r="UF4" s="325" t="s">
        <v>401</v>
      </c>
      <c r="UG4" s="325" t="s">
        <v>61</v>
      </c>
      <c r="UH4" s="325" t="s">
        <v>402</v>
      </c>
      <c r="UI4" s="383" t="s">
        <v>63</v>
      </c>
      <c r="UJ4" s="656" t="s">
        <v>65</v>
      </c>
      <c r="UK4" s="657" t="s">
        <v>66</v>
      </c>
      <c r="UL4" s="657" t="s">
        <v>788</v>
      </c>
      <c r="UM4" s="657" t="s">
        <v>68</v>
      </c>
      <c r="UN4" s="657" t="s">
        <v>69</v>
      </c>
      <c r="UO4" s="658" t="s">
        <v>355</v>
      </c>
      <c r="UP4" s="643" t="s">
        <v>840</v>
      </c>
      <c r="UQ4" s="488" t="s">
        <v>83</v>
      </c>
      <c r="UR4" s="325" t="s">
        <v>84</v>
      </c>
      <c r="US4" s="325" t="s">
        <v>85</v>
      </c>
      <c r="UT4" s="325" t="s">
        <v>86</v>
      </c>
      <c r="UU4" s="325" t="s">
        <v>87</v>
      </c>
      <c r="UV4" s="325" t="s">
        <v>80</v>
      </c>
      <c r="UW4" s="325" t="s">
        <v>318</v>
      </c>
      <c r="UX4" s="325" t="s">
        <v>81</v>
      </c>
      <c r="UY4" s="325" t="s">
        <v>82</v>
      </c>
      <c r="UZ4" s="325" t="s">
        <v>551</v>
      </c>
      <c r="VA4" s="325" t="s">
        <v>317</v>
      </c>
      <c r="VB4" s="325" t="s">
        <v>88</v>
      </c>
      <c r="VC4" s="325" t="s">
        <v>93</v>
      </c>
      <c r="VD4" s="325" t="s">
        <v>89</v>
      </c>
      <c r="VE4" s="325" t="s">
        <v>90</v>
      </c>
      <c r="VF4" s="325" t="s">
        <v>91</v>
      </c>
      <c r="VG4" s="325" t="s">
        <v>92</v>
      </c>
      <c r="VH4" s="325" t="s">
        <v>94</v>
      </c>
      <c r="VI4" s="325" t="s">
        <v>397</v>
      </c>
      <c r="VJ4" s="325" t="s">
        <v>403</v>
      </c>
      <c r="VK4" s="325" t="s">
        <v>398</v>
      </c>
      <c r="VL4" s="325" t="s">
        <v>399</v>
      </c>
      <c r="VM4" s="325" t="s">
        <v>400</v>
      </c>
      <c r="VN4" s="325" t="s">
        <v>58</v>
      </c>
      <c r="VO4" s="325" t="s">
        <v>404</v>
      </c>
      <c r="VP4" s="325" t="s">
        <v>401</v>
      </c>
      <c r="VQ4" s="325" t="s">
        <v>61</v>
      </c>
      <c r="VR4" s="325" t="s">
        <v>402</v>
      </c>
      <c r="VS4" s="326" t="s">
        <v>63</v>
      </c>
      <c r="VT4" s="489" t="s">
        <v>83</v>
      </c>
      <c r="VU4" s="328" t="s">
        <v>84</v>
      </c>
      <c r="VV4" s="328" t="s">
        <v>85</v>
      </c>
      <c r="VW4" s="328" t="s">
        <v>86</v>
      </c>
      <c r="VX4" s="328" t="s">
        <v>87</v>
      </c>
      <c r="VY4" s="328" t="s">
        <v>80</v>
      </c>
      <c r="VZ4" s="328" t="s">
        <v>318</v>
      </c>
      <c r="WA4" s="328" t="s">
        <v>81</v>
      </c>
      <c r="WB4" s="328" t="s">
        <v>82</v>
      </c>
      <c r="WC4" s="328" t="s">
        <v>551</v>
      </c>
      <c r="WD4" s="328" t="s">
        <v>317</v>
      </c>
      <c r="WE4" s="328" t="s">
        <v>88</v>
      </c>
      <c r="WF4" s="328" t="s">
        <v>93</v>
      </c>
      <c r="WG4" s="328" t="s">
        <v>89</v>
      </c>
      <c r="WH4" s="328" t="s">
        <v>90</v>
      </c>
      <c r="WI4" s="328" t="s">
        <v>91</v>
      </c>
      <c r="WJ4" s="328" t="s">
        <v>92</v>
      </c>
      <c r="WK4" s="328" t="s">
        <v>94</v>
      </c>
      <c r="WL4" s="328" t="s">
        <v>397</v>
      </c>
      <c r="WM4" s="328" t="s">
        <v>403</v>
      </c>
      <c r="WN4" s="328" t="s">
        <v>398</v>
      </c>
      <c r="WO4" s="328" t="s">
        <v>399</v>
      </c>
      <c r="WP4" s="328" t="s">
        <v>400</v>
      </c>
      <c r="WQ4" s="328" t="s">
        <v>58</v>
      </c>
      <c r="WR4" s="328" t="s">
        <v>404</v>
      </c>
      <c r="WS4" s="328" t="s">
        <v>401</v>
      </c>
      <c r="WT4" s="328" t="s">
        <v>61</v>
      </c>
      <c r="WU4" s="328" t="s">
        <v>402</v>
      </c>
      <c r="WV4" s="329" t="s">
        <v>63</v>
      </c>
      <c r="WW4" s="490" t="s">
        <v>83</v>
      </c>
      <c r="WX4" s="325" t="s">
        <v>84</v>
      </c>
      <c r="WY4" s="325" t="s">
        <v>85</v>
      </c>
      <c r="WZ4" s="325" t="s">
        <v>86</v>
      </c>
      <c r="XA4" s="325" t="s">
        <v>87</v>
      </c>
      <c r="XB4" s="325" t="s">
        <v>80</v>
      </c>
      <c r="XC4" s="325" t="s">
        <v>318</v>
      </c>
      <c r="XD4" s="325" t="s">
        <v>81</v>
      </c>
      <c r="XE4" s="325" t="s">
        <v>82</v>
      </c>
      <c r="XF4" s="325" t="s">
        <v>551</v>
      </c>
      <c r="XG4" s="325" t="s">
        <v>317</v>
      </c>
      <c r="XH4" s="325" t="s">
        <v>88</v>
      </c>
      <c r="XI4" s="325" t="s">
        <v>93</v>
      </c>
      <c r="XJ4" s="325" t="s">
        <v>89</v>
      </c>
      <c r="XK4" s="325" t="s">
        <v>90</v>
      </c>
      <c r="XL4" s="325" t="s">
        <v>91</v>
      </c>
      <c r="XM4" s="325" t="s">
        <v>92</v>
      </c>
      <c r="XN4" s="325" t="s">
        <v>94</v>
      </c>
      <c r="XO4" s="325" t="s">
        <v>397</v>
      </c>
      <c r="XP4" s="325" t="s">
        <v>403</v>
      </c>
      <c r="XQ4" s="325" t="s">
        <v>398</v>
      </c>
      <c r="XR4" s="325" t="s">
        <v>399</v>
      </c>
      <c r="XS4" s="325" t="s">
        <v>400</v>
      </c>
      <c r="XT4" s="325" t="s">
        <v>58</v>
      </c>
      <c r="XU4" s="325" t="s">
        <v>404</v>
      </c>
      <c r="XV4" s="325" t="s">
        <v>401</v>
      </c>
      <c r="XW4" s="325" t="s">
        <v>61</v>
      </c>
      <c r="XX4" s="325" t="s">
        <v>402</v>
      </c>
      <c r="XY4" s="326" t="s">
        <v>63</v>
      </c>
      <c r="XZ4" s="489" t="s">
        <v>83</v>
      </c>
      <c r="YA4" s="328" t="s">
        <v>84</v>
      </c>
      <c r="YB4" s="328" t="s">
        <v>85</v>
      </c>
      <c r="YC4" s="328" t="s">
        <v>86</v>
      </c>
      <c r="YD4" s="328" t="s">
        <v>87</v>
      </c>
      <c r="YE4" s="328" t="s">
        <v>80</v>
      </c>
      <c r="YF4" s="328" t="s">
        <v>318</v>
      </c>
      <c r="YG4" s="328" t="s">
        <v>81</v>
      </c>
      <c r="YH4" s="328" t="s">
        <v>82</v>
      </c>
      <c r="YI4" s="328" t="s">
        <v>551</v>
      </c>
      <c r="YJ4" s="328" t="s">
        <v>317</v>
      </c>
      <c r="YK4" s="328" t="s">
        <v>88</v>
      </c>
      <c r="YL4" s="328" t="s">
        <v>93</v>
      </c>
      <c r="YM4" s="328" t="s">
        <v>89</v>
      </c>
      <c r="YN4" s="328" t="s">
        <v>90</v>
      </c>
      <c r="YO4" s="328" t="s">
        <v>91</v>
      </c>
      <c r="YP4" s="328" t="s">
        <v>92</v>
      </c>
      <c r="YQ4" s="328" t="s">
        <v>94</v>
      </c>
      <c r="YR4" s="328" t="s">
        <v>397</v>
      </c>
      <c r="YS4" s="328" t="s">
        <v>403</v>
      </c>
      <c r="YT4" s="328" t="s">
        <v>398</v>
      </c>
      <c r="YU4" s="328" t="s">
        <v>399</v>
      </c>
      <c r="YV4" s="328" t="s">
        <v>400</v>
      </c>
      <c r="YW4" s="328" t="s">
        <v>58</v>
      </c>
      <c r="YX4" s="328" t="s">
        <v>404</v>
      </c>
      <c r="YY4" s="328" t="s">
        <v>401</v>
      </c>
      <c r="YZ4" s="328" t="s">
        <v>61</v>
      </c>
      <c r="ZA4" s="328" t="s">
        <v>402</v>
      </c>
      <c r="ZB4" s="329" t="s">
        <v>63</v>
      </c>
      <c r="ZC4" s="490" t="s">
        <v>83</v>
      </c>
      <c r="ZD4" s="325" t="s">
        <v>84</v>
      </c>
      <c r="ZE4" s="325" t="s">
        <v>85</v>
      </c>
      <c r="ZF4" s="325" t="s">
        <v>86</v>
      </c>
      <c r="ZG4" s="325" t="s">
        <v>87</v>
      </c>
      <c r="ZH4" s="325" t="s">
        <v>80</v>
      </c>
      <c r="ZI4" s="325" t="s">
        <v>318</v>
      </c>
      <c r="ZJ4" s="325" t="s">
        <v>81</v>
      </c>
      <c r="ZK4" s="325" t="s">
        <v>82</v>
      </c>
      <c r="ZL4" s="325" t="s">
        <v>551</v>
      </c>
      <c r="ZM4" s="325" t="s">
        <v>317</v>
      </c>
      <c r="ZN4" s="325" t="s">
        <v>88</v>
      </c>
      <c r="ZO4" s="325" t="s">
        <v>93</v>
      </c>
      <c r="ZP4" s="325" t="s">
        <v>89</v>
      </c>
      <c r="ZQ4" s="325" t="s">
        <v>90</v>
      </c>
      <c r="ZR4" s="325" t="s">
        <v>91</v>
      </c>
      <c r="ZS4" s="325" t="s">
        <v>92</v>
      </c>
      <c r="ZT4" s="325" t="s">
        <v>94</v>
      </c>
      <c r="ZU4" s="325" t="s">
        <v>397</v>
      </c>
      <c r="ZV4" s="325" t="s">
        <v>403</v>
      </c>
      <c r="ZW4" s="325" t="s">
        <v>398</v>
      </c>
      <c r="ZX4" s="325" t="s">
        <v>399</v>
      </c>
      <c r="ZY4" s="325" t="s">
        <v>400</v>
      </c>
      <c r="ZZ4" s="325" t="s">
        <v>58</v>
      </c>
      <c r="AAA4" s="325" t="s">
        <v>404</v>
      </c>
      <c r="AAB4" s="325" t="s">
        <v>401</v>
      </c>
      <c r="AAC4" s="325" t="s">
        <v>61</v>
      </c>
      <c r="AAD4" s="325" t="s">
        <v>402</v>
      </c>
      <c r="AAE4" s="326" t="s">
        <v>63</v>
      </c>
      <c r="AAF4" s="490" t="s">
        <v>83</v>
      </c>
      <c r="AAG4" s="325" t="s">
        <v>84</v>
      </c>
      <c r="AAH4" s="325" t="s">
        <v>85</v>
      </c>
      <c r="AAI4" s="325" t="s">
        <v>86</v>
      </c>
      <c r="AAJ4" s="325" t="s">
        <v>87</v>
      </c>
      <c r="AAK4" s="325" t="s">
        <v>80</v>
      </c>
      <c r="AAL4" s="325" t="s">
        <v>318</v>
      </c>
      <c r="AAM4" s="325" t="s">
        <v>81</v>
      </c>
      <c r="AAN4" s="325" t="s">
        <v>82</v>
      </c>
      <c r="AAO4" s="325" t="s">
        <v>551</v>
      </c>
      <c r="AAP4" s="325" t="s">
        <v>317</v>
      </c>
      <c r="AAQ4" s="325" t="s">
        <v>88</v>
      </c>
      <c r="AAR4" s="325" t="s">
        <v>93</v>
      </c>
      <c r="AAS4" s="325" t="s">
        <v>89</v>
      </c>
      <c r="AAT4" s="325" t="s">
        <v>90</v>
      </c>
      <c r="AAU4" s="325" t="s">
        <v>91</v>
      </c>
      <c r="AAV4" s="325" t="s">
        <v>92</v>
      </c>
      <c r="AAW4" s="325" t="s">
        <v>94</v>
      </c>
      <c r="AAX4" s="325" t="s">
        <v>397</v>
      </c>
      <c r="AAY4" s="325" t="s">
        <v>403</v>
      </c>
      <c r="AAZ4" s="325" t="s">
        <v>398</v>
      </c>
      <c r="ABA4" s="325" t="s">
        <v>399</v>
      </c>
      <c r="ABB4" s="325" t="s">
        <v>400</v>
      </c>
      <c r="ABC4" s="325" t="s">
        <v>58</v>
      </c>
      <c r="ABD4" s="325" t="s">
        <v>404</v>
      </c>
      <c r="ABE4" s="325" t="s">
        <v>401</v>
      </c>
      <c r="ABF4" s="325" t="s">
        <v>61</v>
      </c>
      <c r="ABG4" s="325" t="s">
        <v>402</v>
      </c>
      <c r="ABH4" s="326" t="s">
        <v>63</v>
      </c>
      <c r="ABI4" s="656" t="s">
        <v>65</v>
      </c>
      <c r="ABJ4" s="657" t="s">
        <v>66</v>
      </c>
      <c r="ABK4" s="657" t="s">
        <v>788</v>
      </c>
      <c r="ABL4" s="657" t="s">
        <v>68</v>
      </c>
      <c r="ABM4" s="657" t="s">
        <v>69</v>
      </c>
      <c r="ABN4" s="658" t="s">
        <v>355</v>
      </c>
      <c r="ABO4" s="656" t="s">
        <v>562</v>
      </c>
      <c r="ABP4" s="657" t="s">
        <v>561</v>
      </c>
      <c r="ABQ4" s="657" t="s">
        <v>719</v>
      </c>
      <c r="ABR4" s="657" t="s">
        <v>720</v>
      </c>
      <c r="ABS4" s="661" t="s">
        <v>58</v>
      </c>
      <c r="ABT4" s="661" t="s">
        <v>59</v>
      </c>
      <c r="ABU4" s="661" t="s">
        <v>60</v>
      </c>
      <c r="ABV4" s="661" t="s">
        <v>61</v>
      </c>
      <c r="ABW4" s="661" t="s">
        <v>62</v>
      </c>
      <c r="ABX4" s="658" t="s">
        <v>63</v>
      </c>
      <c r="ABY4" s="129" t="s">
        <v>848</v>
      </c>
      <c r="ABZ4" s="488" t="s">
        <v>83</v>
      </c>
      <c r="ACA4" s="325" t="s">
        <v>84</v>
      </c>
      <c r="ACB4" s="325" t="s">
        <v>85</v>
      </c>
      <c r="ACC4" s="325" t="s">
        <v>86</v>
      </c>
      <c r="ACD4" s="325" t="s">
        <v>87</v>
      </c>
      <c r="ACE4" s="325" t="s">
        <v>80</v>
      </c>
      <c r="ACF4" s="325" t="s">
        <v>318</v>
      </c>
      <c r="ACG4" s="325" t="s">
        <v>81</v>
      </c>
      <c r="ACH4" s="325" t="s">
        <v>82</v>
      </c>
      <c r="ACI4" s="325" t="s">
        <v>551</v>
      </c>
      <c r="ACJ4" s="325" t="s">
        <v>317</v>
      </c>
      <c r="ACK4" s="325" t="s">
        <v>88</v>
      </c>
      <c r="ACL4" s="325" t="s">
        <v>93</v>
      </c>
      <c r="ACM4" s="325" t="s">
        <v>89</v>
      </c>
      <c r="ACN4" s="325" t="s">
        <v>90</v>
      </c>
      <c r="ACO4" s="325" t="s">
        <v>91</v>
      </c>
      <c r="ACP4" s="325" t="s">
        <v>92</v>
      </c>
      <c r="ACQ4" s="325" t="s">
        <v>94</v>
      </c>
      <c r="ACR4" s="325" t="s">
        <v>397</v>
      </c>
      <c r="ACS4" s="325" t="s">
        <v>403</v>
      </c>
      <c r="ACT4" s="325" t="s">
        <v>398</v>
      </c>
      <c r="ACU4" s="325" t="s">
        <v>399</v>
      </c>
      <c r="ACV4" s="325" t="s">
        <v>400</v>
      </c>
      <c r="ACW4" s="325" t="s">
        <v>58</v>
      </c>
      <c r="ACX4" s="325" t="s">
        <v>404</v>
      </c>
      <c r="ACY4" s="325" t="s">
        <v>401</v>
      </c>
      <c r="ACZ4" s="325" t="s">
        <v>61</v>
      </c>
      <c r="ADA4" s="325" t="s">
        <v>402</v>
      </c>
      <c r="ADB4" s="326" t="s">
        <v>63</v>
      </c>
      <c r="ADC4" s="489" t="s">
        <v>83</v>
      </c>
      <c r="ADD4" s="328" t="s">
        <v>84</v>
      </c>
      <c r="ADE4" s="328" t="s">
        <v>85</v>
      </c>
      <c r="ADF4" s="328" t="s">
        <v>86</v>
      </c>
      <c r="ADG4" s="328" t="s">
        <v>87</v>
      </c>
      <c r="ADH4" s="328" t="s">
        <v>80</v>
      </c>
      <c r="ADI4" s="328" t="s">
        <v>318</v>
      </c>
      <c r="ADJ4" s="328" t="s">
        <v>81</v>
      </c>
      <c r="ADK4" s="328" t="s">
        <v>82</v>
      </c>
      <c r="ADL4" s="328" t="s">
        <v>551</v>
      </c>
      <c r="ADM4" s="328" t="s">
        <v>317</v>
      </c>
      <c r="ADN4" s="328" t="s">
        <v>88</v>
      </c>
      <c r="ADO4" s="328" t="s">
        <v>93</v>
      </c>
      <c r="ADP4" s="328" t="s">
        <v>89</v>
      </c>
      <c r="ADQ4" s="328" t="s">
        <v>90</v>
      </c>
      <c r="ADR4" s="328" t="s">
        <v>91</v>
      </c>
      <c r="ADS4" s="328" t="s">
        <v>92</v>
      </c>
      <c r="ADT4" s="328" t="s">
        <v>94</v>
      </c>
      <c r="ADU4" s="328" t="s">
        <v>397</v>
      </c>
      <c r="ADV4" s="328" t="s">
        <v>403</v>
      </c>
      <c r="ADW4" s="328" t="s">
        <v>398</v>
      </c>
      <c r="ADX4" s="328" t="s">
        <v>399</v>
      </c>
      <c r="ADY4" s="328" t="s">
        <v>400</v>
      </c>
      <c r="ADZ4" s="328" t="s">
        <v>58</v>
      </c>
      <c r="AEA4" s="328" t="s">
        <v>404</v>
      </c>
      <c r="AEB4" s="328" t="s">
        <v>401</v>
      </c>
      <c r="AEC4" s="328" t="s">
        <v>61</v>
      </c>
      <c r="AED4" s="328" t="s">
        <v>402</v>
      </c>
      <c r="AEE4" s="329" t="s">
        <v>63</v>
      </c>
      <c r="AEF4" s="490" t="s">
        <v>83</v>
      </c>
      <c r="AEG4" s="325" t="s">
        <v>84</v>
      </c>
      <c r="AEH4" s="325" t="s">
        <v>85</v>
      </c>
      <c r="AEI4" s="325" t="s">
        <v>86</v>
      </c>
      <c r="AEJ4" s="325" t="s">
        <v>87</v>
      </c>
      <c r="AEK4" s="325" t="s">
        <v>80</v>
      </c>
      <c r="AEL4" s="325" t="s">
        <v>318</v>
      </c>
      <c r="AEM4" s="325" t="s">
        <v>81</v>
      </c>
      <c r="AEN4" s="325" t="s">
        <v>82</v>
      </c>
      <c r="AEO4" s="325" t="s">
        <v>551</v>
      </c>
      <c r="AEP4" s="325" t="s">
        <v>317</v>
      </c>
      <c r="AEQ4" s="325" t="s">
        <v>88</v>
      </c>
      <c r="AER4" s="325" t="s">
        <v>93</v>
      </c>
      <c r="AES4" s="325" t="s">
        <v>89</v>
      </c>
      <c r="AET4" s="325" t="s">
        <v>90</v>
      </c>
      <c r="AEU4" s="325" t="s">
        <v>91</v>
      </c>
      <c r="AEV4" s="325" t="s">
        <v>92</v>
      </c>
      <c r="AEW4" s="325" t="s">
        <v>94</v>
      </c>
      <c r="AEX4" s="325" t="s">
        <v>397</v>
      </c>
      <c r="AEY4" s="325" t="s">
        <v>403</v>
      </c>
      <c r="AEZ4" s="325" t="s">
        <v>398</v>
      </c>
      <c r="AFA4" s="325" t="s">
        <v>399</v>
      </c>
      <c r="AFB4" s="325" t="s">
        <v>400</v>
      </c>
      <c r="AFC4" s="325" t="s">
        <v>58</v>
      </c>
      <c r="AFD4" s="325" t="s">
        <v>404</v>
      </c>
      <c r="AFE4" s="325" t="s">
        <v>401</v>
      </c>
      <c r="AFF4" s="325" t="s">
        <v>61</v>
      </c>
      <c r="AFG4" s="325" t="s">
        <v>402</v>
      </c>
      <c r="AFH4" s="326" t="s">
        <v>63</v>
      </c>
      <c r="AFI4" s="489" t="s">
        <v>83</v>
      </c>
      <c r="AFJ4" s="328" t="s">
        <v>84</v>
      </c>
      <c r="AFK4" s="328" t="s">
        <v>85</v>
      </c>
      <c r="AFL4" s="328" t="s">
        <v>86</v>
      </c>
      <c r="AFM4" s="328" t="s">
        <v>87</v>
      </c>
      <c r="AFN4" s="328" t="s">
        <v>80</v>
      </c>
      <c r="AFO4" s="328" t="s">
        <v>318</v>
      </c>
      <c r="AFP4" s="328" t="s">
        <v>81</v>
      </c>
      <c r="AFQ4" s="328" t="s">
        <v>82</v>
      </c>
      <c r="AFR4" s="328" t="s">
        <v>551</v>
      </c>
      <c r="AFS4" s="328" t="s">
        <v>317</v>
      </c>
      <c r="AFT4" s="328" t="s">
        <v>88</v>
      </c>
      <c r="AFU4" s="328" t="s">
        <v>93</v>
      </c>
      <c r="AFV4" s="328" t="s">
        <v>89</v>
      </c>
      <c r="AFW4" s="328" t="s">
        <v>90</v>
      </c>
      <c r="AFX4" s="328" t="s">
        <v>91</v>
      </c>
      <c r="AFY4" s="328" t="s">
        <v>92</v>
      </c>
      <c r="AFZ4" s="328" t="s">
        <v>94</v>
      </c>
      <c r="AGA4" s="328" t="s">
        <v>397</v>
      </c>
      <c r="AGB4" s="328" t="s">
        <v>403</v>
      </c>
      <c r="AGC4" s="328" t="s">
        <v>398</v>
      </c>
      <c r="AGD4" s="328" t="s">
        <v>399</v>
      </c>
      <c r="AGE4" s="328" t="s">
        <v>400</v>
      </c>
      <c r="AGF4" s="328" t="s">
        <v>58</v>
      </c>
      <c r="AGG4" s="328" t="s">
        <v>404</v>
      </c>
      <c r="AGH4" s="328" t="s">
        <v>401</v>
      </c>
      <c r="AGI4" s="328" t="s">
        <v>61</v>
      </c>
      <c r="AGJ4" s="328" t="s">
        <v>402</v>
      </c>
      <c r="AGK4" s="329" t="s">
        <v>63</v>
      </c>
      <c r="AGL4" s="490" t="s">
        <v>83</v>
      </c>
      <c r="AGM4" s="325" t="s">
        <v>84</v>
      </c>
      <c r="AGN4" s="325" t="s">
        <v>85</v>
      </c>
      <c r="AGO4" s="325" t="s">
        <v>86</v>
      </c>
      <c r="AGP4" s="325" t="s">
        <v>87</v>
      </c>
      <c r="AGQ4" s="325" t="s">
        <v>80</v>
      </c>
      <c r="AGR4" s="325" t="s">
        <v>318</v>
      </c>
      <c r="AGS4" s="325" t="s">
        <v>81</v>
      </c>
      <c r="AGT4" s="325" t="s">
        <v>82</v>
      </c>
      <c r="AGU4" s="325" t="s">
        <v>551</v>
      </c>
      <c r="AGV4" s="325" t="s">
        <v>317</v>
      </c>
      <c r="AGW4" s="325" t="s">
        <v>88</v>
      </c>
      <c r="AGX4" s="325" t="s">
        <v>93</v>
      </c>
      <c r="AGY4" s="325" t="s">
        <v>89</v>
      </c>
      <c r="AGZ4" s="325" t="s">
        <v>90</v>
      </c>
      <c r="AHA4" s="325" t="s">
        <v>91</v>
      </c>
      <c r="AHB4" s="325" t="s">
        <v>92</v>
      </c>
      <c r="AHC4" s="325" t="s">
        <v>94</v>
      </c>
      <c r="AHD4" s="325" t="s">
        <v>397</v>
      </c>
      <c r="AHE4" s="325" t="s">
        <v>403</v>
      </c>
      <c r="AHF4" s="325" t="s">
        <v>398</v>
      </c>
      <c r="AHG4" s="325" t="s">
        <v>399</v>
      </c>
      <c r="AHH4" s="325" t="s">
        <v>400</v>
      </c>
      <c r="AHI4" s="325" t="s">
        <v>58</v>
      </c>
      <c r="AHJ4" s="325" t="s">
        <v>404</v>
      </c>
      <c r="AHK4" s="325" t="s">
        <v>401</v>
      </c>
      <c r="AHL4" s="325" t="s">
        <v>61</v>
      </c>
      <c r="AHM4" s="325" t="s">
        <v>402</v>
      </c>
      <c r="AHN4" s="326" t="s">
        <v>63</v>
      </c>
      <c r="AHO4" s="490" t="s">
        <v>83</v>
      </c>
      <c r="AHP4" s="325" t="s">
        <v>84</v>
      </c>
      <c r="AHQ4" s="325" t="s">
        <v>85</v>
      </c>
      <c r="AHR4" s="325" t="s">
        <v>86</v>
      </c>
      <c r="AHS4" s="325" t="s">
        <v>87</v>
      </c>
      <c r="AHT4" s="325" t="s">
        <v>80</v>
      </c>
      <c r="AHU4" s="325" t="s">
        <v>318</v>
      </c>
      <c r="AHV4" s="325" t="s">
        <v>81</v>
      </c>
      <c r="AHW4" s="325" t="s">
        <v>82</v>
      </c>
      <c r="AHX4" s="325" t="s">
        <v>551</v>
      </c>
      <c r="AHY4" s="325" t="s">
        <v>317</v>
      </c>
      <c r="AHZ4" s="325" t="s">
        <v>88</v>
      </c>
      <c r="AIA4" s="325" t="s">
        <v>93</v>
      </c>
      <c r="AIB4" s="325" t="s">
        <v>89</v>
      </c>
      <c r="AIC4" s="325" t="s">
        <v>90</v>
      </c>
      <c r="AID4" s="325" t="s">
        <v>91</v>
      </c>
      <c r="AIE4" s="325" t="s">
        <v>92</v>
      </c>
      <c r="AIF4" s="325" t="s">
        <v>94</v>
      </c>
      <c r="AIG4" s="325" t="s">
        <v>397</v>
      </c>
      <c r="AIH4" s="325" t="s">
        <v>403</v>
      </c>
      <c r="AII4" s="325" t="s">
        <v>398</v>
      </c>
      <c r="AIJ4" s="325" t="s">
        <v>399</v>
      </c>
      <c r="AIK4" s="325" t="s">
        <v>400</v>
      </c>
      <c r="AIL4" s="325" t="s">
        <v>58</v>
      </c>
      <c r="AIM4" s="325" t="s">
        <v>404</v>
      </c>
      <c r="AIN4" s="325" t="s">
        <v>401</v>
      </c>
      <c r="AIO4" s="325" t="s">
        <v>61</v>
      </c>
      <c r="AIP4" s="325" t="s">
        <v>402</v>
      </c>
      <c r="AIQ4" s="383" t="s">
        <v>63</v>
      </c>
      <c r="AIR4" s="656" t="s">
        <v>65</v>
      </c>
      <c r="AIS4" s="657" t="s">
        <v>66</v>
      </c>
      <c r="AIT4" s="657" t="s">
        <v>788</v>
      </c>
      <c r="AIU4" s="657" t="s">
        <v>68</v>
      </c>
      <c r="AIV4" s="657" t="s">
        <v>69</v>
      </c>
      <c r="AIW4" s="661" t="s">
        <v>355</v>
      </c>
      <c r="AIX4" s="656" t="s">
        <v>562</v>
      </c>
      <c r="AIY4" s="657" t="s">
        <v>561</v>
      </c>
      <c r="AIZ4" s="657" t="s">
        <v>719</v>
      </c>
      <c r="AJA4" s="657" t="s">
        <v>720</v>
      </c>
      <c r="AJB4" s="661" t="s">
        <v>58</v>
      </c>
      <c r="AJC4" s="661" t="s">
        <v>59</v>
      </c>
      <c r="AJD4" s="661" t="s">
        <v>60</v>
      </c>
      <c r="AJE4" s="661" t="s">
        <v>61</v>
      </c>
      <c r="AJF4" s="661" t="s">
        <v>62</v>
      </c>
      <c r="AJG4" s="658" t="s">
        <v>63</v>
      </c>
      <c r="AJH4" s="659" t="s">
        <v>842</v>
      </c>
      <c r="AJI4" s="491" t="s">
        <v>624</v>
      </c>
      <c r="AJJ4" s="328" t="s">
        <v>562</v>
      </c>
      <c r="AJK4" s="328" t="s">
        <v>561</v>
      </c>
      <c r="AJL4" s="328" t="s">
        <v>587</v>
      </c>
      <c r="AJM4" s="328" t="s">
        <v>564</v>
      </c>
      <c r="AJN4" s="328" t="s">
        <v>580</v>
      </c>
      <c r="AJO4" s="328" t="s">
        <v>581</v>
      </c>
      <c r="AJP4" s="328" t="s">
        <v>586</v>
      </c>
      <c r="AJQ4" s="328" t="s">
        <v>582</v>
      </c>
      <c r="AJR4" s="328" t="s">
        <v>583</v>
      </c>
      <c r="AJS4" s="328" t="s">
        <v>588</v>
      </c>
      <c r="AJT4" s="835" t="s">
        <v>585</v>
      </c>
      <c r="AJU4" s="835" t="s">
        <v>584</v>
      </c>
      <c r="AJV4" s="835" t="s">
        <v>605</v>
      </c>
      <c r="AJW4" s="836" t="s">
        <v>597</v>
      </c>
      <c r="AJX4" s="836" t="s">
        <v>412</v>
      </c>
      <c r="AJY4" s="836" t="s">
        <v>598</v>
      </c>
      <c r="AJZ4" s="836" t="s">
        <v>599</v>
      </c>
      <c r="AKA4" s="836" t="s">
        <v>600</v>
      </c>
      <c r="AKB4" s="836" t="s">
        <v>601</v>
      </c>
      <c r="AKC4" s="836" t="s">
        <v>602</v>
      </c>
      <c r="AKD4" s="836" t="s">
        <v>603</v>
      </c>
      <c r="AKE4" s="837" t="s">
        <v>19</v>
      </c>
      <c r="AKF4" s="492" t="s">
        <v>423</v>
      </c>
      <c r="AKG4" s="131" t="s">
        <v>339</v>
      </c>
      <c r="AKH4" s="384" t="s">
        <v>119</v>
      </c>
      <c r="AKI4" s="385" t="s">
        <v>119</v>
      </c>
      <c r="AKJ4" s="386" t="s">
        <v>119</v>
      </c>
      <c r="AKK4" s="384" t="s">
        <v>120</v>
      </c>
      <c r="AKL4" s="385" t="s">
        <v>120</v>
      </c>
      <c r="AKM4" s="386" t="s">
        <v>120</v>
      </c>
      <c r="AKN4" s="384" t="s">
        <v>71</v>
      </c>
      <c r="AKO4" s="385" t="s">
        <v>71</v>
      </c>
      <c r="AKP4" s="386" t="s">
        <v>71</v>
      </c>
      <c r="AKQ4" s="387" t="s">
        <v>119</v>
      </c>
      <c r="AKR4" s="388" t="s">
        <v>119</v>
      </c>
      <c r="AKS4" s="389" t="s">
        <v>119</v>
      </c>
      <c r="AKT4" s="387" t="s">
        <v>120</v>
      </c>
      <c r="AKU4" s="388" t="s">
        <v>120</v>
      </c>
      <c r="AKV4" s="389" t="s">
        <v>120</v>
      </c>
      <c r="AKW4" s="387" t="s">
        <v>71</v>
      </c>
      <c r="AKX4" s="388" t="s">
        <v>71</v>
      </c>
      <c r="AKY4" s="389" t="s">
        <v>71</v>
      </c>
      <c r="AKZ4" s="384" t="s">
        <v>119</v>
      </c>
      <c r="ALA4" s="385" t="s">
        <v>119</v>
      </c>
      <c r="ALB4" s="386" t="s">
        <v>119</v>
      </c>
      <c r="ALC4" s="384" t="s">
        <v>120</v>
      </c>
      <c r="ALD4" s="385" t="s">
        <v>120</v>
      </c>
      <c r="ALE4" s="386" t="s">
        <v>120</v>
      </c>
      <c r="ALF4" s="384" t="s">
        <v>71</v>
      </c>
      <c r="ALG4" s="385" t="s">
        <v>71</v>
      </c>
      <c r="ALH4" s="386" t="s">
        <v>71</v>
      </c>
      <c r="ALI4" s="387" t="s">
        <v>119</v>
      </c>
      <c r="ALJ4" s="388" t="s">
        <v>119</v>
      </c>
      <c r="ALK4" s="389" t="s">
        <v>119</v>
      </c>
      <c r="ALL4" s="387" t="s">
        <v>120</v>
      </c>
      <c r="ALM4" s="388" t="s">
        <v>120</v>
      </c>
      <c r="ALN4" s="389" t="s">
        <v>120</v>
      </c>
      <c r="ALO4" s="387" t="s">
        <v>71</v>
      </c>
      <c r="ALP4" s="388" t="s">
        <v>71</v>
      </c>
      <c r="ALQ4" s="389" t="s">
        <v>71</v>
      </c>
      <c r="ALR4" s="130" t="s">
        <v>257</v>
      </c>
      <c r="ALS4" s="390" t="s">
        <v>119</v>
      </c>
      <c r="ALT4" s="391" t="s">
        <v>119</v>
      </c>
      <c r="ALU4" s="392" t="s">
        <v>119</v>
      </c>
      <c r="ALV4" s="390" t="s">
        <v>120</v>
      </c>
      <c r="ALW4" s="391" t="s">
        <v>120</v>
      </c>
      <c r="ALX4" s="392" t="s">
        <v>120</v>
      </c>
      <c r="ALY4" s="390" t="s">
        <v>71</v>
      </c>
      <c r="ALZ4" s="391" t="s">
        <v>71</v>
      </c>
      <c r="AMA4" s="392" t="s">
        <v>71</v>
      </c>
      <c r="AMB4" s="393" t="s">
        <v>119</v>
      </c>
      <c r="AMC4" s="394" t="s">
        <v>119</v>
      </c>
      <c r="AMD4" s="395" t="s">
        <v>119</v>
      </c>
      <c r="AME4" s="393" t="s">
        <v>120</v>
      </c>
      <c r="AMF4" s="394" t="s">
        <v>120</v>
      </c>
      <c r="AMG4" s="395" t="s">
        <v>120</v>
      </c>
      <c r="AMH4" s="393" t="s">
        <v>71</v>
      </c>
      <c r="AMI4" s="394" t="s">
        <v>71</v>
      </c>
      <c r="AMJ4" s="395" t="s">
        <v>71</v>
      </c>
      <c r="AMK4" s="390" t="s">
        <v>119</v>
      </c>
      <c r="AML4" s="391" t="s">
        <v>119</v>
      </c>
      <c r="AMM4" s="392" t="s">
        <v>119</v>
      </c>
      <c r="AMN4" s="390" t="s">
        <v>120</v>
      </c>
      <c r="AMO4" s="391" t="s">
        <v>120</v>
      </c>
      <c r="AMP4" s="392" t="s">
        <v>120</v>
      </c>
      <c r="AMQ4" s="390" t="s">
        <v>71</v>
      </c>
      <c r="AMR4" s="391" t="s">
        <v>71</v>
      </c>
      <c r="AMS4" s="392" t="s">
        <v>71</v>
      </c>
      <c r="AMT4" s="393" t="s">
        <v>119</v>
      </c>
      <c r="AMU4" s="394" t="s">
        <v>119</v>
      </c>
      <c r="AMV4" s="395" t="s">
        <v>119</v>
      </c>
      <c r="AMW4" s="393" t="s">
        <v>120</v>
      </c>
      <c r="AMX4" s="394" t="s">
        <v>120</v>
      </c>
      <c r="AMY4" s="395" t="s">
        <v>120</v>
      </c>
      <c r="AMZ4" s="393" t="s">
        <v>71</v>
      </c>
      <c r="ANA4" s="394" t="s">
        <v>71</v>
      </c>
      <c r="ANB4" s="395" t="s">
        <v>71</v>
      </c>
      <c r="ANC4" s="890" t="s">
        <v>791</v>
      </c>
      <c r="AND4" s="390" t="s">
        <v>119</v>
      </c>
      <c r="ANE4" s="391" t="s">
        <v>119</v>
      </c>
      <c r="ANF4" s="392" t="s">
        <v>119</v>
      </c>
      <c r="ANG4" s="390" t="s">
        <v>120</v>
      </c>
      <c r="ANH4" s="391" t="s">
        <v>120</v>
      </c>
      <c r="ANI4" s="392" t="s">
        <v>120</v>
      </c>
      <c r="ANJ4" s="390" t="s">
        <v>71</v>
      </c>
      <c r="ANK4" s="391" t="s">
        <v>71</v>
      </c>
      <c r="ANL4" s="392" t="s">
        <v>71</v>
      </c>
      <c r="ANM4" s="393" t="s">
        <v>119</v>
      </c>
      <c r="ANN4" s="394" t="s">
        <v>119</v>
      </c>
      <c r="ANO4" s="395" t="s">
        <v>119</v>
      </c>
      <c r="ANP4" s="393" t="s">
        <v>120</v>
      </c>
      <c r="ANQ4" s="394" t="s">
        <v>120</v>
      </c>
      <c r="ANR4" s="395" t="s">
        <v>120</v>
      </c>
      <c r="ANS4" s="393" t="s">
        <v>71</v>
      </c>
      <c r="ANT4" s="394" t="s">
        <v>71</v>
      </c>
      <c r="ANU4" s="395" t="s">
        <v>71</v>
      </c>
      <c r="ANV4" s="390" t="s">
        <v>119</v>
      </c>
      <c r="ANW4" s="391" t="s">
        <v>119</v>
      </c>
      <c r="ANX4" s="392" t="s">
        <v>119</v>
      </c>
      <c r="ANY4" s="390" t="s">
        <v>120</v>
      </c>
      <c r="ANZ4" s="391" t="s">
        <v>120</v>
      </c>
      <c r="AOA4" s="392" t="s">
        <v>120</v>
      </c>
      <c r="AOB4" s="390" t="s">
        <v>71</v>
      </c>
      <c r="AOC4" s="391" t="s">
        <v>71</v>
      </c>
      <c r="AOD4" s="392" t="s">
        <v>71</v>
      </c>
      <c r="AOE4" s="393" t="s">
        <v>119</v>
      </c>
      <c r="AOF4" s="394" t="s">
        <v>119</v>
      </c>
      <c r="AOG4" s="395" t="s">
        <v>119</v>
      </c>
      <c r="AOH4" s="393" t="s">
        <v>120</v>
      </c>
      <c r="AOI4" s="394" t="s">
        <v>120</v>
      </c>
      <c r="AOJ4" s="395" t="s">
        <v>120</v>
      </c>
      <c r="AOK4" s="393" t="s">
        <v>71</v>
      </c>
      <c r="AOL4" s="394" t="s">
        <v>71</v>
      </c>
      <c r="AOM4" s="395" t="s">
        <v>71</v>
      </c>
      <c r="AON4" s="493" t="s">
        <v>800</v>
      </c>
      <c r="AOO4" s="384" t="s">
        <v>336</v>
      </c>
      <c r="AOP4" s="385" t="s">
        <v>336</v>
      </c>
      <c r="AOQ4" s="385" t="s">
        <v>336</v>
      </c>
      <c r="AOR4" s="385" t="s">
        <v>337</v>
      </c>
      <c r="AOS4" s="385" t="s">
        <v>337</v>
      </c>
      <c r="AOT4" s="386" t="s">
        <v>337</v>
      </c>
      <c r="AOU4" s="494" t="s">
        <v>801</v>
      </c>
      <c r="AOV4" s="396" t="s">
        <v>338</v>
      </c>
      <c r="AOW4" s="323" t="s">
        <v>338</v>
      </c>
      <c r="AOX4" s="397" t="s">
        <v>338</v>
      </c>
      <c r="AOY4" s="882" t="s">
        <v>789</v>
      </c>
      <c r="AOZ4" s="877" t="s">
        <v>802</v>
      </c>
      <c r="APA4" s="384" t="s">
        <v>119</v>
      </c>
      <c r="APB4" s="385" t="s">
        <v>119</v>
      </c>
      <c r="APC4" s="385" t="s">
        <v>119</v>
      </c>
      <c r="APD4" s="385" t="s">
        <v>120</v>
      </c>
      <c r="APE4" s="385" t="s">
        <v>120</v>
      </c>
      <c r="APF4" s="385" t="s">
        <v>120</v>
      </c>
      <c r="APG4" s="385" t="s">
        <v>71</v>
      </c>
      <c r="APH4" s="385" t="s">
        <v>71</v>
      </c>
      <c r="API4" s="386" t="s">
        <v>71</v>
      </c>
      <c r="APJ4" s="387" t="s">
        <v>119</v>
      </c>
      <c r="APK4" s="388" t="s">
        <v>119</v>
      </c>
      <c r="APL4" s="388" t="s">
        <v>119</v>
      </c>
      <c r="APM4" s="388" t="s">
        <v>120</v>
      </c>
      <c r="APN4" s="388" t="s">
        <v>120</v>
      </c>
      <c r="APO4" s="388" t="s">
        <v>120</v>
      </c>
      <c r="APP4" s="388" t="s">
        <v>71</v>
      </c>
      <c r="APQ4" s="388" t="s">
        <v>71</v>
      </c>
      <c r="APR4" s="389" t="s">
        <v>71</v>
      </c>
      <c r="APS4" s="384" t="s">
        <v>119</v>
      </c>
      <c r="APT4" s="385" t="s">
        <v>119</v>
      </c>
      <c r="APU4" s="385" t="s">
        <v>119</v>
      </c>
      <c r="APV4" s="385" t="s">
        <v>120</v>
      </c>
      <c r="APW4" s="385" t="s">
        <v>120</v>
      </c>
      <c r="APX4" s="385" t="s">
        <v>120</v>
      </c>
      <c r="APY4" s="385" t="s">
        <v>71</v>
      </c>
      <c r="APZ4" s="385" t="s">
        <v>71</v>
      </c>
      <c r="AQA4" s="386" t="s">
        <v>71</v>
      </c>
      <c r="AQB4" s="387" t="s">
        <v>119</v>
      </c>
      <c r="AQC4" s="388" t="s">
        <v>119</v>
      </c>
      <c r="AQD4" s="388" t="s">
        <v>119</v>
      </c>
      <c r="AQE4" s="388" t="s">
        <v>120</v>
      </c>
      <c r="AQF4" s="388" t="s">
        <v>120</v>
      </c>
      <c r="AQG4" s="388" t="s">
        <v>120</v>
      </c>
      <c r="AQH4" s="388" t="s">
        <v>71</v>
      </c>
      <c r="AQI4" s="388" t="s">
        <v>71</v>
      </c>
      <c r="AQJ4" s="389" t="s">
        <v>71</v>
      </c>
      <c r="AQK4" s="131" t="s">
        <v>803</v>
      </c>
      <c r="AQL4" s="384" t="s">
        <v>119</v>
      </c>
      <c r="AQM4" s="385" t="s">
        <v>119</v>
      </c>
      <c r="AQN4" s="385" t="s">
        <v>119</v>
      </c>
      <c r="AQO4" s="385" t="s">
        <v>337</v>
      </c>
      <c r="AQP4" s="385" t="s">
        <v>337</v>
      </c>
      <c r="AQQ4" s="385" t="s">
        <v>337</v>
      </c>
      <c r="AQR4" s="388" t="s">
        <v>119</v>
      </c>
      <c r="AQS4" s="388" t="s">
        <v>119</v>
      </c>
      <c r="AQT4" s="388" t="s">
        <v>119</v>
      </c>
      <c r="AQU4" s="388" t="s">
        <v>337</v>
      </c>
      <c r="AQV4" s="388" t="s">
        <v>337</v>
      </c>
      <c r="AQW4" s="388" t="s">
        <v>337</v>
      </c>
      <c r="AQX4" s="385" t="s">
        <v>119</v>
      </c>
      <c r="AQY4" s="385" t="s">
        <v>119</v>
      </c>
      <c r="AQZ4" s="385" t="s">
        <v>119</v>
      </c>
      <c r="ARA4" s="385" t="s">
        <v>337</v>
      </c>
      <c r="ARB4" s="385" t="s">
        <v>337</v>
      </c>
      <c r="ARC4" s="385" t="s">
        <v>337</v>
      </c>
      <c r="ARD4" s="388" t="s">
        <v>119</v>
      </c>
      <c r="ARE4" s="388" t="s">
        <v>119</v>
      </c>
      <c r="ARF4" s="388" t="s">
        <v>119</v>
      </c>
      <c r="ARG4" s="388" t="s">
        <v>337</v>
      </c>
      <c r="ARH4" s="388" t="s">
        <v>337</v>
      </c>
      <c r="ARI4" s="389" t="s">
        <v>337</v>
      </c>
      <c r="ARJ4" s="130" t="s">
        <v>796</v>
      </c>
      <c r="ARK4" s="838" t="s">
        <v>644</v>
      </c>
      <c r="ARL4" s="839" t="s">
        <v>647</v>
      </c>
      <c r="ARM4" s="839" t="s">
        <v>674</v>
      </c>
      <c r="ARN4" s="839" t="s">
        <v>675</v>
      </c>
      <c r="ARO4" s="839" t="s">
        <v>658</v>
      </c>
      <c r="ARP4" s="839" t="s">
        <v>645</v>
      </c>
      <c r="ARQ4" s="840" t="s">
        <v>659</v>
      </c>
      <c r="ARR4" s="841" t="s">
        <v>797</v>
      </c>
      <c r="ARS4" s="322" t="s">
        <v>676</v>
      </c>
      <c r="ART4" s="323" t="s">
        <v>517</v>
      </c>
      <c r="ARU4" s="324" t="s">
        <v>518</v>
      </c>
      <c r="ARV4" s="323" t="s">
        <v>676</v>
      </c>
      <c r="ARW4" s="323" t="s">
        <v>517</v>
      </c>
      <c r="ARX4" s="324" t="s">
        <v>518</v>
      </c>
      <c r="ARY4" s="323" t="s">
        <v>676</v>
      </c>
      <c r="ARZ4" s="323" t="s">
        <v>517</v>
      </c>
      <c r="ASA4" s="324" t="s">
        <v>518</v>
      </c>
      <c r="ASB4" s="351" t="s">
        <v>261</v>
      </c>
      <c r="ASC4" s="495" t="s">
        <v>677</v>
      </c>
      <c r="ASD4" s="775" t="s">
        <v>359</v>
      </c>
      <c r="ASE4" s="766" t="s">
        <v>119</v>
      </c>
      <c r="ASF4" s="398" t="s">
        <v>119</v>
      </c>
      <c r="ASG4" s="398" t="s">
        <v>119</v>
      </c>
      <c r="ASH4" s="399" t="s">
        <v>120</v>
      </c>
      <c r="ASI4" s="399" t="s">
        <v>120</v>
      </c>
      <c r="ASJ4" s="399" t="s">
        <v>120</v>
      </c>
      <c r="ASK4" s="398" t="s">
        <v>71</v>
      </c>
      <c r="ASL4" s="398" t="s">
        <v>71</v>
      </c>
      <c r="ASM4" s="398" t="s">
        <v>71</v>
      </c>
      <c r="ASN4" s="399" t="s">
        <v>678</v>
      </c>
      <c r="ASO4" s="930" t="s">
        <v>857</v>
      </c>
      <c r="ASP4" s="940" t="s">
        <v>850</v>
      </c>
      <c r="ASQ4" s="399" t="s">
        <v>851</v>
      </c>
      <c r="ASR4" s="399" t="s">
        <v>853</v>
      </c>
      <c r="ASS4" s="399" t="s">
        <v>852</v>
      </c>
      <c r="AST4" s="936" t="s">
        <v>858</v>
      </c>
      <c r="ASU4" s="936" t="s">
        <v>859</v>
      </c>
      <c r="ASV4" s="936" t="s">
        <v>860</v>
      </c>
      <c r="ASW4" s="941" t="s">
        <v>861</v>
      </c>
      <c r="ASX4" s="932" t="s">
        <v>666</v>
      </c>
      <c r="ASY4" s="842" t="s">
        <v>247</v>
      </c>
      <c r="ASZ4" s="843" t="s">
        <v>248</v>
      </c>
      <c r="ATA4" s="843" t="s">
        <v>249</v>
      </c>
      <c r="ATB4" s="843" t="s">
        <v>250</v>
      </c>
      <c r="ATC4" s="844" t="s">
        <v>888</v>
      </c>
      <c r="ATD4" s="844" t="s">
        <v>897</v>
      </c>
      <c r="ATE4" s="844" t="s">
        <v>889</v>
      </c>
      <c r="ATF4" s="844" t="s">
        <v>890</v>
      </c>
      <c r="ATG4" s="844" t="s">
        <v>898</v>
      </c>
      <c r="ATH4" s="844" t="s">
        <v>891</v>
      </c>
      <c r="ATI4" s="845" t="s">
        <v>892</v>
      </c>
      <c r="ATJ4" s="844" t="s">
        <v>893</v>
      </c>
      <c r="ATK4" s="844" t="s">
        <v>894</v>
      </c>
      <c r="ATL4" s="844" t="s">
        <v>895</v>
      </c>
      <c r="ATM4" s="844" t="s">
        <v>896</v>
      </c>
      <c r="ATN4" s="846" t="s">
        <v>736</v>
      </c>
      <c r="ATO4" s="760" t="s">
        <v>739</v>
      </c>
      <c r="ATP4" s="1212"/>
      <c r="ATQ4" s="400" t="s">
        <v>134</v>
      </c>
      <c r="ATR4" s="401" t="s">
        <v>134</v>
      </c>
      <c r="ATS4" s="401" t="s">
        <v>134</v>
      </c>
      <c r="ATT4" s="402" t="s">
        <v>135</v>
      </c>
      <c r="ATU4" s="402" t="s">
        <v>135</v>
      </c>
      <c r="ATV4" s="402" t="s">
        <v>135</v>
      </c>
      <c r="ATW4" s="401" t="s">
        <v>706</v>
      </c>
      <c r="ATX4" s="401" t="s">
        <v>706</v>
      </c>
      <c r="ATY4" s="401" t="s">
        <v>706</v>
      </c>
      <c r="ATZ4" s="712" t="s">
        <v>728</v>
      </c>
      <c r="AUA4" s="710" t="s">
        <v>729</v>
      </c>
      <c r="AUB4" s="920" t="s">
        <v>730</v>
      </c>
      <c r="AUC4" s="712" t="s">
        <v>731</v>
      </c>
      <c r="AUD4" s="712" t="s">
        <v>732</v>
      </c>
      <c r="AUE4" s="702" t="s">
        <v>733</v>
      </c>
      <c r="AUF4" s="925" t="s">
        <v>681</v>
      </c>
      <c r="AUG4" s="1243"/>
      <c r="AUH4" s="422" t="s">
        <v>682</v>
      </c>
      <c r="AUI4" s="423" t="s">
        <v>267</v>
      </c>
      <c r="AUJ4" s="847" t="s">
        <v>182</v>
      </c>
      <c r="AUK4" s="848" t="s">
        <v>183</v>
      </c>
      <c r="AUL4" s="848" t="s">
        <v>184</v>
      </c>
      <c r="AUM4" s="849" t="s">
        <v>16</v>
      </c>
      <c r="AUN4" s="849" t="s">
        <v>17</v>
      </c>
      <c r="AUO4" s="849" t="s">
        <v>18</v>
      </c>
      <c r="AUP4" s="849" t="s">
        <v>407</v>
      </c>
      <c r="AUQ4" s="849" t="s">
        <v>179</v>
      </c>
      <c r="AUR4" s="849" t="s">
        <v>144</v>
      </c>
      <c r="AUS4" s="421" t="s">
        <v>685</v>
      </c>
    </row>
    <row r="5" spans="1:1241" s="236" customFormat="1" ht="22.5" customHeight="1" x14ac:dyDescent="0.3">
      <c r="A5" s="457"/>
      <c r="B5" s="455"/>
      <c r="C5" s="248">
        <f>'1. П МО'!$C$10</f>
        <v>2022</v>
      </c>
      <c r="D5" s="249">
        <f>'1. П МО'!$C$10</f>
        <v>2022</v>
      </c>
      <c r="E5" s="249">
        <f>'1. П МО'!$C$10</f>
        <v>2022</v>
      </c>
      <c r="F5" s="249">
        <f>'1. П МО'!$C$10</f>
        <v>2022</v>
      </c>
      <c r="G5" s="249">
        <f>'1. П МО'!$C$10</f>
        <v>2022</v>
      </c>
      <c r="H5" s="250">
        <f>'1. П МО'!$C$10</f>
        <v>2022</v>
      </c>
      <c r="I5" s="307"/>
      <c r="J5" s="223">
        <f>'1. П МО'!$D$14</f>
        <v>2020</v>
      </c>
      <c r="K5" s="221">
        <f>'1. П МО'!$E$14</f>
        <v>2021</v>
      </c>
      <c r="L5" s="221">
        <f>'1. П МО'!$F$14</f>
        <v>2022</v>
      </c>
      <c r="M5" s="222">
        <f>'1. П МО'!$D$14</f>
        <v>2020</v>
      </c>
      <c r="N5" s="222">
        <f>'1. П МО'!$E$14</f>
        <v>2021</v>
      </c>
      <c r="O5" s="222">
        <f>'1. П МО'!$F$14</f>
        <v>2022</v>
      </c>
      <c r="P5" s="221">
        <f>'1. П МО'!$D$14</f>
        <v>2020</v>
      </c>
      <c r="Q5" s="221">
        <f>'1. П МО'!$E$14</f>
        <v>2021</v>
      </c>
      <c r="R5" s="221">
        <f>'1. П МО'!$F$14</f>
        <v>2022</v>
      </c>
      <c r="S5" s="222">
        <f>'1. П МО'!$D$14</f>
        <v>2020</v>
      </c>
      <c r="T5" s="222">
        <f>'1. П МО'!$E$14</f>
        <v>2021</v>
      </c>
      <c r="U5" s="222">
        <f>'1. П МО'!$F$14</f>
        <v>2022</v>
      </c>
      <c r="V5" s="221">
        <f>'1. П МО'!$D$14</f>
        <v>2020</v>
      </c>
      <c r="W5" s="221">
        <f>'1. П МО'!$E$14</f>
        <v>2021</v>
      </c>
      <c r="X5" s="221">
        <f>'1. П МО'!$F$14</f>
        <v>2022</v>
      </c>
      <c r="Y5" s="222">
        <f>'1. П МО'!$D$14</f>
        <v>2020</v>
      </c>
      <c r="Z5" s="222">
        <f>'1. П МО'!$E$14</f>
        <v>2021</v>
      </c>
      <c r="AA5" s="222">
        <f>'1. П МО'!$F$14</f>
        <v>2022</v>
      </c>
      <c r="AB5" s="221">
        <f>'1. П МО'!$D$14</f>
        <v>2020</v>
      </c>
      <c r="AC5" s="221">
        <f>'1. П МО'!$E$14</f>
        <v>2021</v>
      </c>
      <c r="AD5" s="221">
        <f>'1. П МО'!$F$14</f>
        <v>2022</v>
      </c>
      <c r="AE5" s="222">
        <f>'1. П МО'!$D$14</f>
        <v>2020</v>
      </c>
      <c r="AF5" s="222">
        <f>'1. П МО'!$E$14</f>
        <v>2021</v>
      </c>
      <c r="AG5" s="222">
        <f>'1. П МО'!$F$14</f>
        <v>2022</v>
      </c>
      <c r="AH5" s="221">
        <f>'1. П МО'!$D$14</f>
        <v>2020</v>
      </c>
      <c r="AI5" s="221">
        <f>'1. П МО'!$E$14</f>
        <v>2021</v>
      </c>
      <c r="AJ5" s="221">
        <f>'1. П МО'!$F$14</f>
        <v>2022</v>
      </c>
      <c r="AK5" s="222">
        <f>'1. П МО'!$D$14</f>
        <v>2020</v>
      </c>
      <c r="AL5" s="222">
        <f>'1. П МО'!$E$14</f>
        <v>2021</v>
      </c>
      <c r="AM5" s="295">
        <f>'1. П МО'!$F$14</f>
        <v>2022</v>
      </c>
      <c r="AN5" s="963">
        <f>'1. П МО'!C10</f>
        <v>2022</v>
      </c>
      <c r="AO5" s="449"/>
      <c r="AP5" s="166">
        <f>'1. П МО'!C10</f>
        <v>2022</v>
      </c>
      <c r="AQ5" s="167">
        <f>'1. П МО'!C10</f>
        <v>2022</v>
      </c>
      <c r="AR5" s="300">
        <f>'1. П МО'!C10</f>
        <v>2022</v>
      </c>
      <c r="AS5" s="301">
        <f>'1. П МО'!C10</f>
        <v>2022</v>
      </c>
      <c r="AT5" s="301">
        <f>'1. П МО'!C10</f>
        <v>2022</v>
      </c>
      <c r="AU5" s="301">
        <f>'1. П МО'!C10</f>
        <v>2022</v>
      </c>
      <c r="AV5" s="301">
        <f>'1. П МО'!C10</f>
        <v>2022</v>
      </c>
      <c r="AW5" s="302">
        <f>'1. П МО'!C10</f>
        <v>2022</v>
      </c>
      <c r="AX5" s="293"/>
      <c r="AY5" s="439"/>
      <c r="AZ5" s="309">
        <f>'1. П МО'!C10</f>
        <v>2022</v>
      </c>
      <c r="BA5" s="214">
        <f>'1. П МО'!C10</f>
        <v>2022</v>
      </c>
      <c r="BB5" s="214">
        <f>'1. П МО'!C10</f>
        <v>2022</v>
      </c>
      <c r="BC5" s="214">
        <f>'1. П МО'!C10</f>
        <v>2022</v>
      </c>
      <c r="BD5" s="313"/>
      <c r="BE5" s="783">
        <f>'1. П МО'!D14</f>
        <v>2020</v>
      </c>
      <c r="BF5" s="781">
        <f>'1. П МО'!D14</f>
        <v>2020</v>
      </c>
      <c r="BG5" s="781">
        <f>'1. П МО'!D14</f>
        <v>2020</v>
      </c>
      <c r="BH5" s="781">
        <f>'1. П МО'!D14</f>
        <v>2020</v>
      </c>
      <c r="BI5" s="781">
        <f>'1. П МО'!D14</f>
        <v>2020</v>
      </c>
      <c r="BJ5" s="781">
        <f>'1. П МО'!D14</f>
        <v>2020</v>
      </c>
      <c r="BK5" s="781">
        <f>'1. П МО'!D14</f>
        <v>2020</v>
      </c>
      <c r="BL5" s="781">
        <f>'1. П МО'!D14</f>
        <v>2020</v>
      </c>
      <c r="BM5" s="781">
        <f>'1. П МО'!D14</f>
        <v>2020</v>
      </c>
      <c r="BN5" s="781">
        <f>'1. П МО'!D14</f>
        <v>2020</v>
      </c>
      <c r="BO5" s="781">
        <f>'1. П МО'!D14</f>
        <v>2020</v>
      </c>
      <c r="BP5" s="781">
        <f>'1. П МО'!D14</f>
        <v>2020</v>
      </c>
      <c r="BQ5" s="781">
        <f>'1. П МО'!D14</f>
        <v>2020</v>
      </c>
      <c r="BR5" s="781">
        <f>'1. П МО'!D14</f>
        <v>2020</v>
      </c>
      <c r="BS5" s="781">
        <f>'1. П МО'!D14</f>
        <v>2020</v>
      </c>
      <c r="BT5" s="786">
        <f>'1. П МО'!E14</f>
        <v>2021</v>
      </c>
      <c r="BU5" s="786">
        <f>'1. П МО'!E14</f>
        <v>2021</v>
      </c>
      <c r="BV5" s="786">
        <f>'1. П МО'!E14</f>
        <v>2021</v>
      </c>
      <c r="BW5" s="786">
        <f>'1. П МО'!E14</f>
        <v>2021</v>
      </c>
      <c r="BX5" s="786">
        <f>'1. П МО'!E14</f>
        <v>2021</v>
      </c>
      <c r="BY5" s="786">
        <f>'1. П МО'!E14</f>
        <v>2021</v>
      </c>
      <c r="BZ5" s="786">
        <f>'1. П МО'!E14</f>
        <v>2021</v>
      </c>
      <c r="CA5" s="786">
        <f>'1. П МО'!E14</f>
        <v>2021</v>
      </c>
      <c r="CB5" s="786">
        <f>'1. П МО'!E14</f>
        <v>2021</v>
      </c>
      <c r="CC5" s="786">
        <f>'1. П МО'!E14</f>
        <v>2021</v>
      </c>
      <c r="CD5" s="786">
        <f>'1. П МО'!E14</f>
        <v>2021</v>
      </c>
      <c r="CE5" s="786">
        <f>'1. П МО'!E14</f>
        <v>2021</v>
      </c>
      <c r="CF5" s="786">
        <f>'1. П МО'!E14</f>
        <v>2021</v>
      </c>
      <c r="CG5" s="786">
        <f>'1. П МО'!E14</f>
        <v>2021</v>
      </c>
      <c r="CH5" s="786">
        <f>'1. П МО'!E14</f>
        <v>2021</v>
      </c>
      <c r="CI5" s="781">
        <f>'1. П МО'!F14</f>
        <v>2022</v>
      </c>
      <c r="CJ5" s="781">
        <f>'1. П МО'!F14</f>
        <v>2022</v>
      </c>
      <c r="CK5" s="781">
        <f>'1. П МО'!F14</f>
        <v>2022</v>
      </c>
      <c r="CL5" s="781">
        <f>'1. П МО'!F14</f>
        <v>2022</v>
      </c>
      <c r="CM5" s="781">
        <f>'1. П МО'!F14</f>
        <v>2022</v>
      </c>
      <c r="CN5" s="781">
        <f>'1. П МО'!F14</f>
        <v>2022</v>
      </c>
      <c r="CO5" s="781">
        <f>'1. П МО'!F14</f>
        <v>2022</v>
      </c>
      <c r="CP5" s="781">
        <f>'1. П МО'!F14</f>
        <v>2022</v>
      </c>
      <c r="CQ5" s="781">
        <f>'1. П МО'!F14</f>
        <v>2022</v>
      </c>
      <c r="CR5" s="781">
        <f>'1. П МО'!F14</f>
        <v>2022</v>
      </c>
      <c r="CS5" s="781">
        <f>'1. П МО'!F14</f>
        <v>2022</v>
      </c>
      <c r="CT5" s="781">
        <f>'1. П МО'!F14</f>
        <v>2022</v>
      </c>
      <c r="CU5" s="781">
        <f>'1. П МО'!F14</f>
        <v>2022</v>
      </c>
      <c r="CV5" s="781">
        <f>'1. П МО'!F14</f>
        <v>2022</v>
      </c>
      <c r="CW5" s="784">
        <f>'1. П МО'!F14</f>
        <v>2022</v>
      </c>
      <c r="CX5" s="444"/>
      <c r="CY5" s="403">
        <f>'3. КЛУБ_ФОРМ'!C22</f>
        <v>2020</v>
      </c>
      <c r="CZ5" s="404">
        <f>'3. КЛУБ_ФОРМ'!C22</f>
        <v>2020</v>
      </c>
      <c r="DA5" s="404">
        <f>'3. КЛУБ_ФОРМ'!C22</f>
        <v>2020</v>
      </c>
      <c r="DB5" s="404">
        <f>'3. КЛУБ_ФОРМ'!C22</f>
        <v>2020</v>
      </c>
      <c r="DC5" s="404">
        <f>'3. КЛУБ_ФОРМ'!C22</f>
        <v>2020</v>
      </c>
      <c r="DD5" s="404">
        <f>'3. КЛУБ_ФОРМ'!C22</f>
        <v>2020</v>
      </c>
      <c r="DE5" s="404">
        <f>'3. КЛУБ_ФОРМ'!D22</f>
        <v>2021</v>
      </c>
      <c r="DF5" s="404">
        <f>'3. КЛУБ_ФОРМ'!D22</f>
        <v>2021</v>
      </c>
      <c r="DG5" s="404">
        <f>'3. КЛУБ_ФОРМ'!D22</f>
        <v>2021</v>
      </c>
      <c r="DH5" s="404">
        <f>'3. КЛУБ_ФОРМ'!D22</f>
        <v>2021</v>
      </c>
      <c r="DI5" s="404">
        <f>'3. КЛУБ_ФОРМ'!D22</f>
        <v>2021</v>
      </c>
      <c r="DJ5" s="404">
        <f>'3. КЛУБ_ФОРМ'!D22</f>
        <v>2021</v>
      </c>
      <c r="DK5" s="404">
        <f>'1. П МО'!F14</f>
        <v>2022</v>
      </c>
      <c r="DL5" s="404">
        <f>'1. П МО'!F14</f>
        <v>2022</v>
      </c>
      <c r="DM5" s="404">
        <f>'1. П МО'!F14</f>
        <v>2022</v>
      </c>
      <c r="DN5" s="404">
        <f>'1. П МО'!F14</f>
        <v>2022</v>
      </c>
      <c r="DO5" s="404">
        <f>'1. П МО'!F14</f>
        <v>2022</v>
      </c>
      <c r="DP5" s="405">
        <f>'1. П МО'!F14</f>
        <v>2022</v>
      </c>
      <c r="DQ5" s="403">
        <f>'3. КЛУБ_ФОРМ'!F22</f>
        <v>2020</v>
      </c>
      <c r="DR5" s="404">
        <f>'3. КЛУБ_ФОРМ'!F22</f>
        <v>2020</v>
      </c>
      <c r="DS5" s="404">
        <f>'3. КЛУБ_ФОРМ'!F22</f>
        <v>2020</v>
      </c>
      <c r="DT5" s="404">
        <f>'3. КЛУБ_ФОРМ'!F22</f>
        <v>2020</v>
      </c>
      <c r="DU5" s="404">
        <f>'3. КЛУБ_ФОРМ'!F22</f>
        <v>2020</v>
      </c>
      <c r="DV5" s="404">
        <f>'3. КЛУБ_ФОРМ'!F22</f>
        <v>2020</v>
      </c>
      <c r="DW5" s="404">
        <f>'3. КЛУБ_ФОРМ'!G22</f>
        <v>2021</v>
      </c>
      <c r="DX5" s="404">
        <f>'3. КЛУБ_ФОРМ'!G22</f>
        <v>2021</v>
      </c>
      <c r="DY5" s="404">
        <f>'3. КЛУБ_ФОРМ'!G22</f>
        <v>2021</v>
      </c>
      <c r="DZ5" s="404">
        <f>'3. КЛУБ_ФОРМ'!G22</f>
        <v>2021</v>
      </c>
      <c r="EA5" s="404">
        <f>'3. КЛУБ_ФОРМ'!G22</f>
        <v>2021</v>
      </c>
      <c r="EB5" s="404">
        <f>'3. КЛУБ_ФОРМ'!G22</f>
        <v>2021</v>
      </c>
      <c r="EC5" s="404">
        <f>'3. КЛУБ_ФОРМ'!H22</f>
        <v>2022</v>
      </c>
      <c r="ED5" s="404">
        <f>'3. КЛУБ_ФОРМ'!H22</f>
        <v>2022</v>
      </c>
      <c r="EE5" s="404">
        <f>'3. КЛУБ_ФОРМ'!H22</f>
        <v>2022</v>
      </c>
      <c r="EF5" s="404">
        <f>'3. КЛУБ_ФОРМ'!H22</f>
        <v>2022</v>
      </c>
      <c r="EG5" s="404">
        <f>'3. КЛУБ_ФОРМ'!H22</f>
        <v>2022</v>
      </c>
      <c r="EH5" s="405">
        <f>'3. КЛУБ_ФОРМ'!H22</f>
        <v>2022</v>
      </c>
      <c r="EI5" s="411"/>
      <c r="EJ5" s="237">
        <f>'3. КЛУБ_ФОРМ'!N22</f>
        <v>2020</v>
      </c>
      <c r="EK5" s="238">
        <f>'3. КЛУБ_ФОРМ'!N22</f>
        <v>2020</v>
      </c>
      <c r="EL5" s="238">
        <f>'3. КЛУБ_ФОРМ'!N22</f>
        <v>2020</v>
      </c>
      <c r="EM5" s="238">
        <f>'3. КЛУБ_ФОРМ'!N22</f>
        <v>2020</v>
      </c>
      <c r="EN5" s="238">
        <f>'3. КЛУБ_ФОРМ'!N22</f>
        <v>2020</v>
      </c>
      <c r="EO5" s="238">
        <f>'3. КЛУБ_ФОРМ'!O22</f>
        <v>2021</v>
      </c>
      <c r="EP5" s="238">
        <f>'3. КЛУБ_ФОРМ'!O22</f>
        <v>2021</v>
      </c>
      <c r="EQ5" s="238">
        <f>'3. КЛУБ_ФОРМ'!O22</f>
        <v>2021</v>
      </c>
      <c r="ER5" s="238">
        <f>'3. КЛУБ_ФОРМ'!O22</f>
        <v>2021</v>
      </c>
      <c r="ES5" s="238">
        <f>'3. КЛУБ_ФОРМ'!O22</f>
        <v>2021</v>
      </c>
      <c r="ET5" s="238">
        <f>'3. КЛУБ_ФОРМ'!P22</f>
        <v>2022</v>
      </c>
      <c r="EU5" s="238">
        <f>'3. КЛУБ_ФОРМ'!P22</f>
        <v>2022</v>
      </c>
      <c r="EV5" s="238">
        <f>'3. КЛУБ_ФОРМ'!P22</f>
        <v>2022</v>
      </c>
      <c r="EW5" s="238">
        <f>'3. КЛУБ_ФОРМ'!P22</f>
        <v>2022</v>
      </c>
      <c r="EX5" s="239">
        <f>'3. КЛУБ_ФОРМ'!P22</f>
        <v>2022</v>
      </c>
      <c r="EY5" s="411"/>
      <c r="EZ5" s="403">
        <f>'1. П МО'!C10</f>
        <v>2022</v>
      </c>
      <c r="FA5" s="404">
        <f>'1. П МО'!C10</f>
        <v>2022</v>
      </c>
      <c r="FB5" s="404">
        <f>'1. П МО'!C10</f>
        <v>2022</v>
      </c>
      <c r="FC5" s="404">
        <f>'1. П МО'!C10</f>
        <v>2022</v>
      </c>
      <c r="FD5" s="404">
        <f>'1. П МО'!C10</f>
        <v>2022</v>
      </c>
      <c r="FE5" s="404">
        <f>'1. П МО'!C10</f>
        <v>2022</v>
      </c>
      <c r="FF5" s="404">
        <f>'1. П МО'!C10</f>
        <v>2022</v>
      </c>
      <c r="FG5" s="404">
        <f>'1. П МО'!C10</f>
        <v>2022</v>
      </c>
      <c r="FH5" s="404">
        <f>'1. П МО'!C10</f>
        <v>2022</v>
      </c>
      <c r="FI5" s="404">
        <f>'1. П МО'!C10</f>
        <v>2022</v>
      </c>
      <c r="FJ5" s="405">
        <f>'1. П МО'!C10</f>
        <v>2022</v>
      </c>
      <c r="FK5" s="237">
        <f>'1. П МО'!C10</f>
        <v>2022</v>
      </c>
      <c r="FL5" s="238">
        <f>'1. П МО'!C10</f>
        <v>2022</v>
      </c>
      <c r="FM5" s="238">
        <f>'1. П МО'!C10</f>
        <v>2022</v>
      </c>
      <c r="FN5" s="238">
        <f>'1. П МО'!C10</f>
        <v>2022</v>
      </c>
      <c r="FO5" s="238">
        <f>'1. П МО'!C10</f>
        <v>2022</v>
      </c>
      <c r="FP5" s="238">
        <f>'1. П МО'!C10</f>
        <v>2022</v>
      </c>
      <c r="FQ5" s="238">
        <f>'1. П МО'!C10</f>
        <v>2022</v>
      </c>
      <c r="FR5" s="238">
        <f>'1. П МО'!C10</f>
        <v>2022</v>
      </c>
      <c r="FS5" s="238">
        <f>'1. П МО'!C10</f>
        <v>2022</v>
      </c>
      <c r="FT5" s="238">
        <f>'1. П МО'!C10</f>
        <v>2022</v>
      </c>
      <c r="FU5" s="239">
        <f>'1. П МО'!C10</f>
        <v>2022</v>
      </c>
      <c r="FV5" s="403">
        <f>'1. П МО'!C10</f>
        <v>2022</v>
      </c>
      <c r="FW5" s="404">
        <f>'1. П МО'!C10</f>
        <v>2022</v>
      </c>
      <c r="FX5" s="404">
        <f>'1. П МО'!C10</f>
        <v>2022</v>
      </c>
      <c r="FY5" s="404">
        <f>'1. П МО'!C10</f>
        <v>2022</v>
      </c>
      <c r="FZ5" s="404">
        <f>'1. П МО'!C10</f>
        <v>2022</v>
      </c>
      <c r="GA5" s="404">
        <f>'1. П МО'!C10</f>
        <v>2022</v>
      </c>
      <c r="GB5" s="404">
        <f>'1. П МО'!C10</f>
        <v>2022</v>
      </c>
      <c r="GC5" s="404">
        <f>'1. П МО'!C10</f>
        <v>2022</v>
      </c>
      <c r="GD5" s="404">
        <f>'1. П МО'!C10</f>
        <v>2022</v>
      </c>
      <c r="GE5" s="404">
        <f>'1. П МО'!C10</f>
        <v>2022</v>
      </c>
      <c r="GF5" s="405">
        <f>'1. П МО'!C10</f>
        <v>2022</v>
      </c>
      <c r="GG5" s="237">
        <f>'1. П МО'!C10</f>
        <v>2022</v>
      </c>
      <c r="GH5" s="238">
        <f>'1. П МО'!C10</f>
        <v>2022</v>
      </c>
      <c r="GI5" s="238">
        <f>'1. П МО'!C10</f>
        <v>2022</v>
      </c>
      <c r="GJ5" s="238">
        <f>'1. П МО'!C10</f>
        <v>2022</v>
      </c>
      <c r="GK5" s="238">
        <f>'1. П МО'!C10</f>
        <v>2022</v>
      </c>
      <c r="GL5" s="238">
        <f>'1. П МО'!C10</f>
        <v>2022</v>
      </c>
      <c r="GM5" s="238">
        <f>'1. П МО'!C10</f>
        <v>2022</v>
      </c>
      <c r="GN5" s="238">
        <f>'1. П МО'!C10</f>
        <v>2022</v>
      </c>
      <c r="GO5" s="238">
        <f>'1. П МО'!C10</f>
        <v>2022</v>
      </c>
      <c r="GP5" s="238">
        <f>'1. П МО'!C10</f>
        <v>2022</v>
      </c>
      <c r="GQ5" s="239">
        <f>'1. П МО'!C10</f>
        <v>2022</v>
      </c>
      <c r="GR5" s="660"/>
      <c r="GS5" s="355">
        <f>'1. П МО'!C10</f>
        <v>2022</v>
      </c>
      <c r="GT5" s="356">
        <f>'1. П МО'!C10</f>
        <v>2022</v>
      </c>
      <c r="GU5" s="356">
        <f>'1. П МО'!C10</f>
        <v>2022</v>
      </c>
      <c r="GV5" s="356">
        <f>'1. П МО'!C10</f>
        <v>2022</v>
      </c>
      <c r="GW5" s="356">
        <f>'1. П МО'!C10</f>
        <v>2022</v>
      </c>
      <c r="GX5" s="356">
        <f>'1. П МО'!C10</f>
        <v>2022</v>
      </c>
      <c r="GY5" s="356">
        <f>'1. П МО'!C10</f>
        <v>2022</v>
      </c>
      <c r="GZ5" s="356">
        <f>'1. П МО'!C10</f>
        <v>2022</v>
      </c>
      <c r="HA5" s="356">
        <f>'1. П МО'!C10</f>
        <v>2022</v>
      </c>
      <c r="HB5" s="356">
        <f>'1. П МО'!C10</f>
        <v>2022</v>
      </c>
      <c r="HC5" s="356">
        <f>'1. П МО'!C10</f>
        <v>2022</v>
      </c>
      <c r="HD5" s="356">
        <f>'1. П МО'!C10</f>
        <v>2022</v>
      </c>
      <c r="HE5" s="356">
        <f>'1. П МО'!C10</f>
        <v>2022</v>
      </c>
      <c r="HF5" s="356">
        <f>'1. П МО'!C10</f>
        <v>2022</v>
      </c>
      <c r="HG5" s="356">
        <f>'1. П МО'!C10</f>
        <v>2022</v>
      </c>
      <c r="HH5" s="356">
        <f>'1. П МО'!C10</f>
        <v>2022</v>
      </c>
      <c r="HI5" s="356">
        <f>'1. П МО'!C10</f>
        <v>2022</v>
      </c>
      <c r="HJ5" s="356">
        <f>'1. П МО'!C10</f>
        <v>2022</v>
      </c>
      <c r="HK5" s="356">
        <f>'1. П МО'!C10</f>
        <v>2022</v>
      </c>
      <c r="HL5" s="356">
        <f>'1. П МО'!C10</f>
        <v>2022</v>
      </c>
      <c r="HM5" s="356">
        <f>'1. П МО'!C10</f>
        <v>2022</v>
      </c>
      <c r="HN5" s="356">
        <f>'1. П МО'!C10</f>
        <v>2022</v>
      </c>
      <c r="HO5" s="356">
        <f>'1. П МО'!C10</f>
        <v>2022</v>
      </c>
      <c r="HP5" s="356">
        <f>'1. П МО'!C10</f>
        <v>2022</v>
      </c>
      <c r="HQ5" s="356">
        <f>'1. П МО'!C10</f>
        <v>2022</v>
      </c>
      <c r="HR5" s="356">
        <f>'1. П МО'!C10</f>
        <v>2022</v>
      </c>
      <c r="HS5" s="356">
        <f>'1. П МО'!C10</f>
        <v>2022</v>
      </c>
      <c r="HT5" s="356">
        <f>'1. П МО'!C10</f>
        <v>2022</v>
      </c>
      <c r="HU5" s="356">
        <f>'1. П МО'!C10</f>
        <v>2022</v>
      </c>
      <c r="HV5" s="357">
        <f>'1. П МО'!C10</f>
        <v>2022</v>
      </c>
      <c r="HW5" s="320">
        <f>'1. П МО'!C10</f>
        <v>2022</v>
      </c>
      <c r="HX5" s="320">
        <f>'1. П МО'!C10</f>
        <v>2022</v>
      </c>
      <c r="HY5" s="320">
        <f>'1. П МО'!C10</f>
        <v>2022</v>
      </c>
      <c r="HZ5" s="320">
        <f>'1. П МО'!C10</f>
        <v>2022</v>
      </c>
      <c r="IA5" s="320">
        <f>'1. П МО'!C10</f>
        <v>2022</v>
      </c>
      <c r="IB5" s="320">
        <f>'1. П МО'!C10</f>
        <v>2022</v>
      </c>
      <c r="IC5" s="320">
        <f>'1. П МО'!C10</f>
        <v>2022</v>
      </c>
      <c r="ID5" s="320">
        <f>'1. П МО'!C10</f>
        <v>2022</v>
      </c>
      <c r="IE5" s="320">
        <f>'1. П МО'!C10</f>
        <v>2022</v>
      </c>
      <c r="IF5" s="320">
        <f>'1. П МО'!C10</f>
        <v>2022</v>
      </c>
      <c r="IG5" s="320">
        <f>'1. П МО'!C10</f>
        <v>2022</v>
      </c>
      <c r="IH5" s="320">
        <f>'1. П МО'!C10</f>
        <v>2022</v>
      </c>
      <c r="II5" s="320">
        <f>'1. П МО'!C10</f>
        <v>2022</v>
      </c>
      <c r="IJ5" s="320">
        <f>'1. П МО'!C10</f>
        <v>2022</v>
      </c>
      <c r="IK5" s="320">
        <f>'1. П МО'!C10</f>
        <v>2022</v>
      </c>
      <c r="IL5" s="320">
        <f>'1. П МО'!C10</f>
        <v>2022</v>
      </c>
      <c r="IM5" s="320">
        <f>'1. П МО'!C10</f>
        <v>2022</v>
      </c>
      <c r="IN5" s="320">
        <f>'1. П МО'!C10</f>
        <v>2022</v>
      </c>
      <c r="IO5" s="320">
        <f>'1. П МО'!C10</f>
        <v>2022</v>
      </c>
      <c r="IP5" s="320">
        <f>'1. П МО'!C10</f>
        <v>2022</v>
      </c>
      <c r="IQ5" s="320">
        <f>'1. П МО'!C10</f>
        <v>2022</v>
      </c>
      <c r="IR5" s="320">
        <f>'1. П МО'!C10</f>
        <v>2022</v>
      </c>
      <c r="IS5" s="320">
        <f>'1. П МО'!C10</f>
        <v>2022</v>
      </c>
      <c r="IT5" s="320">
        <f>'1. П МО'!C10</f>
        <v>2022</v>
      </c>
      <c r="IU5" s="320">
        <f>'1. П МО'!C10</f>
        <v>2022</v>
      </c>
      <c r="IV5" s="320">
        <f>'1. П МО'!C10</f>
        <v>2022</v>
      </c>
      <c r="IW5" s="320">
        <f>'1. П МО'!C10</f>
        <v>2022</v>
      </c>
      <c r="IX5" s="358">
        <f>'1. П МО'!C10</f>
        <v>2022</v>
      </c>
      <c r="IY5" s="359">
        <f>'1. П МО'!C10</f>
        <v>2022</v>
      </c>
      <c r="IZ5" s="321">
        <f>'1. П МО'!C10</f>
        <v>2022</v>
      </c>
      <c r="JA5" s="321">
        <f>'1. П МО'!C10</f>
        <v>2022</v>
      </c>
      <c r="JB5" s="321">
        <f>'1. П МО'!C10</f>
        <v>2022</v>
      </c>
      <c r="JC5" s="321">
        <f>'1. П МО'!C10</f>
        <v>2022</v>
      </c>
      <c r="JD5" s="321">
        <f>'1. П МО'!C10</f>
        <v>2022</v>
      </c>
      <c r="JE5" s="321">
        <f>'1. П МО'!C10</f>
        <v>2022</v>
      </c>
      <c r="JF5" s="321">
        <f>'1. П МО'!C10</f>
        <v>2022</v>
      </c>
      <c r="JG5" s="321">
        <f>'1. П МО'!C10</f>
        <v>2022</v>
      </c>
      <c r="JH5" s="321">
        <f>'1. П МО'!C10</f>
        <v>2022</v>
      </c>
      <c r="JI5" s="321">
        <f>'1. П МО'!C10</f>
        <v>2022</v>
      </c>
      <c r="JJ5" s="321">
        <f>'1. П МО'!C10</f>
        <v>2022</v>
      </c>
      <c r="JK5" s="321">
        <f>'1. П МО'!C10</f>
        <v>2022</v>
      </c>
      <c r="JL5" s="321">
        <f>'1. П МО'!C10</f>
        <v>2022</v>
      </c>
      <c r="JM5" s="321">
        <f>'1. П МО'!C10</f>
        <v>2022</v>
      </c>
      <c r="JN5" s="321">
        <f>'1. П МО'!C10</f>
        <v>2022</v>
      </c>
      <c r="JO5" s="321">
        <f>'1. П МО'!C10</f>
        <v>2022</v>
      </c>
      <c r="JP5" s="321">
        <f>'1. П МО'!C10</f>
        <v>2022</v>
      </c>
      <c r="JQ5" s="321">
        <f>'1. П МО'!C10</f>
        <v>2022</v>
      </c>
      <c r="JR5" s="321">
        <f>'1. П МО'!C10</f>
        <v>2022</v>
      </c>
      <c r="JS5" s="321">
        <f>'1. П МО'!C10</f>
        <v>2022</v>
      </c>
      <c r="JT5" s="321">
        <f>'1. П МО'!C10</f>
        <v>2022</v>
      </c>
      <c r="JU5" s="321">
        <f>'1. П МО'!C10</f>
        <v>2022</v>
      </c>
      <c r="JV5" s="321">
        <f>'1. П МО'!C10</f>
        <v>2022</v>
      </c>
      <c r="JW5" s="321">
        <f>'1. П МО'!C10</f>
        <v>2022</v>
      </c>
      <c r="JX5" s="321">
        <f>'1. П МО'!C10</f>
        <v>2022</v>
      </c>
      <c r="JY5" s="321">
        <f>'1. П МО'!C10</f>
        <v>2022</v>
      </c>
      <c r="JZ5" s="321">
        <f>'1. П МО'!C10</f>
        <v>2022</v>
      </c>
      <c r="KA5" s="360">
        <f>'1. П МО'!C10</f>
        <v>2022</v>
      </c>
      <c r="KB5" s="357">
        <f>'1. П МО'!C10</f>
        <v>2022</v>
      </c>
      <c r="KC5" s="320">
        <f>'1. П МО'!C10</f>
        <v>2022</v>
      </c>
      <c r="KD5" s="320">
        <f>'1. П МО'!C10</f>
        <v>2022</v>
      </c>
      <c r="KE5" s="320">
        <f>'1. П МО'!C10</f>
        <v>2022</v>
      </c>
      <c r="KF5" s="320">
        <f>'1. П МО'!C10</f>
        <v>2022</v>
      </c>
      <c r="KG5" s="320">
        <f>'1. П МО'!C10</f>
        <v>2022</v>
      </c>
      <c r="KH5" s="320">
        <f>'1. П МО'!C10</f>
        <v>2022</v>
      </c>
      <c r="KI5" s="320">
        <f>'1. П МО'!C10</f>
        <v>2022</v>
      </c>
      <c r="KJ5" s="320">
        <f>'1. П МО'!C10</f>
        <v>2022</v>
      </c>
      <c r="KK5" s="320">
        <f>'1. П МО'!C10</f>
        <v>2022</v>
      </c>
      <c r="KL5" s="320">
        <f>'1. П МО'!C10</f>
        <v>2022</v>
      </c>
      <c r="KM5" s="320">
        <f>'1. П МО'!C10</f>
        <v>2022</v>
      </c>
      <c r="KN5" s="320">
        <f>'1. П МО'!C10</f>
        <v>2022</v>
      </c>
      <c r="KO5" s="320">
        <f>'1. П МО'!C10</f>
        <v>2022</v>
      </c>
      <c r="KP5" s="320">
        <f>'1. П МО'!C10</f>
        <v>2022</v>
      </c>
      <c r="KQ5" s="320">
        <f>'1. П МО'!C10</f>
        <v>2022</v>
      </c>
      <c r="KR5" s="320">
        <f>'1. П МО'!C10</f>
        <v>2022</v>
      </c>
      <c r="KS5" s="320">
        <f>'1. П МО'!C10</f>
        <v>2022</v>
      </c>
      <c r="KT5" s="320">
        <f>'1. П МО'!C10</f>
        <v>2022</v>
      </c>
      <c r="KU5" s="320">
        <f>'1. П МО'!C10</f>
        <v>2022</v>
      </c>
      <c r="KV5" s="320">
        <f>'1. П МО'!C10</f>
        <v>2022</v>
      </c>
      <c r="KW5" s="320">
        <f>'1. П МО'!C10</f>
        <v>2022</v>
      </c>
      <c r="KX5" s="320">
        <f>'1. П МО'!C10</f>
        <v>2022</v>
      </c>
      <c r="KY5" s="320">
        <f>'1. П МО'!C10</f>
        <v>2022</v>
      </c>
      <c r="KZ5" s="320">
        <f>'1. П МО'!C10</f>
        <v>2022</v>
      </c>
      <c r="LA5" s="320">
        <f>'1. П МО'!C10</f>
        <v>2022</v>
      </c>
      <c r="LB5" s="320">
        <f>'1. П МО'!C10</f>
        <v>2022</v>
      </c>
      <c r="LC5" s="320">
        <f>'1. П МО'!C10</f>
        <v>2022</v>
      </c>
      <c r="LD5" s="358">
        <f>'1. П МО'!C10</f>
        <v>2022</v>
      </c>
      <c r="LE5" s="359">
        <f>'1. П МО'!C10</f>
        <v>2022</v>
      </c>
      <c r="LF5" s="321">
        <f>'1. П МО'!C10</f>
        <v>2022</v>
      </c>
      <c r="LG5" s="321">
        <f>'1. П МО'!C10</f>
        <v>2022</v>
      </c>
      <c r="LH5" s="321">
        <f>'1. П МО'!C10</f>
        <v>2022</v>
      </c>
      <c r="LI5" s="321">
        <f>'1. П МО'!C10</f>
        <v>2022</v>
      </c>
      <c r="LJ5" s="321">
        <f>'1. П МО'!C10</f>
        <v>2022</v>
      </c>
      <c r="LK5" s="321">
        <f>'1. П МО'!C10</f>
        <v>2022</v>
      </c>
      <c r="LL5" s="321">
        <f>'1. П МО'!C10</f>
        <v>2022</v>
      </c>
      <c r="LM5" s="321">
        <f>'1. П МО'!C10</f>
        <v>2022</v>
      </c>
      <c r="LN5" s="321">
        <f>'1. П МО'!C10</f>
        <v>2022</v>
      </c>
      <c r="LO5" s="321">
        <f>'1. П МО'!C10</f>
        <v>2022</v>
      </c>
      <c r="LP5" s="321">
        <f>'1. П МО'!C10</f>
        <v>2022</v>
      </c>
      <c r="LQ5" s="321">
        <f>'1. П МО'!C10</f>
        <v>2022</v>
      </c>
      <c r="LR5" s="321">
        <f>'1. П МО'!C10</f>
        <v>2022</v>
      </c>
      <c r="LS5" s="321">
        <f>'1. П МО'!C10</f>
        <v>2022</v>
      </c>
      <c r="LT5" s="321">
        <f>'1. П МО'!C10</f>
        <v>2022</v>
      </c>
      <c r="LU5" s="321">
        <f>'1. П МО'!C10</f>
        <v>2022</v>
      </c>
      <c r="LV5" s="321">
        <f>'1. П МО'!C10</f>
        <v>2022</v>
      </c>
      <c r="LW5" s="321">
        <f>'1. П МО'!C10</f>
        <v>2022</v>
      </c>
      <c r="LX5" s="321">
        <f>'1. П МО'!C10</f>
        <v>2022</v>
      </c>
      <c r="LY5" s="321">
        <f>'1. П МО'!C10</f>
        <v>2022</v>
      </c>
      <c r="LZ5" s="321">
        <f>'1. П МО'!C10</f>
        <v>2022</v>
      </c>
      <c r="MA5" s="321">
        <f>'1. П МО'!C10</f>
        <v>2022</v>
      </c>
      <c r="MB5" s="321">
        <f>'1. П МО'!C10</f>
        <v>2022</v>
      </c>
      <c r="MC5" s="321">
        <f>'1. П МО'!C10</f>
        <v>2022</v>
      </c>
      <c r="MD5" s="321">
        <f>'1. П МО'!C10</f>
        <v>2022</v>
      </c>
      <c r="ME5" s="321">
        <f>'1. П МО'!C10</f>
        <v>2022</v>
      </c>
      <c r="MF5" s="321">
        <f>'1. П МО'!C10</f>
        <v>2022</v>
      </c>
      <c r="MG5" s="360">
        <f>'1. П МО'!C10</f>
        <v>2022</v>
      </c>
      <c r="MH5" s="362">
        <f>'1. П МО'!C10</f>
        <v>2022</v>
      </c>
      <c r="MI5" s="321">
        <f>'1. П МО'!C10</f>
        <v>2022</v>
      </c>
      <c r="MJ5" s="321">
        <f>'1. П МО'!C10</f>
        <v>2022</v>
      </c>
      <c r="MK5" s="321">
        <f>'1. П МО'!C10</f>
        <v>2022</v>
      </c>
      <c r="ML5" s="321">
        <f>'1. П МО'!C10</f>
        <v>2022</v>
      </c>
      <c r="MM5" s="321">
        <f>'1. П МО'!C10</f>
        <v>2022</v>
      </c>
      <c r="MN5" s="321">
        <f>'1. П МО'!C10</f>
        <v>2022</v>
      </c>
      <c r="MO5" s="321">
        <f>'1. П МО'!C10</f>
        <v>2022</v>
      </c>
      <c r="MP5" s="321">
        <f>'1. П МО'!C10</f>
        <v>2022</v>
      </c>
      <c r="MQ5" s="321">
        <f>'1. П МО'!C10</f>
        <v>2022</v>
      </c>
      <c r="MR5" s="321">
        <f>'1. П МО'!C10</f>
        <v>2022</v>
      </c>
      <c r="MS5" s="321">
        <f>'1. П МО'!C10</f>
        <v>2022</v>
      </c>
      <c r="MT5" s="321">
        <f>'1. П МО'!C10</f>
        <v>2022</v>
      </c>
      <c r="MU5" s="321">
        <f>'1. П МО'!C10</f>
        <v>2022</v>
      </c>
      <c r="MV5" s="321">
        <f>'1. П МО'!C10</f>
        <v>2022</v>
      </c>
      <c r="MW5" s="321">
        <f>'1. П МО'!C10</f>
        <v>2022</v>
      </c>
      <c r="MX5" s="321">
        <f>'1. П МО'!C10</f>
        <v>2022</v>
      </c>
      <c r="MY5" s="321">
        <f>'1. П МО'!C10</f>
        <v>2022</v>
      </c>
      <c r="MZ5" s="321">
        <f>'1. П МО'!C10</f>
        <v>2022</v>
      </c>
      <c r="NA5" s="321">
        <f>'1. П МО'!C10</f>
        <v>2022</v>
      </c>
      <c r="NB5" s="321">
        <f>'1. П МО'!C10</f>
        <v>2022</v>
      </c>
      <c r="NC5" s="321">
        <f>'1. П МО'!C10</f>
        <v>2022</v>
      </c>
      <c r="ND5" s="321">
        <f>'1. П МО'!C10</f>
        <v>2022</v>
      </c>
      <c r="NE5" s="321">
        <f>'1. П МО'!C10</f>
        <v>2022</v>
      </c>
      <c r="NF5" s="321">
        <f>'1. П МО'!C10</f>
        <v>2022</v>
      </c>
      <c r="NG5" s="321">
        <f>'1. П МО'!C10</f>
        <v>2022</v>
      </c>
      <c r="NH5" s="321">
        <f>'1. П МО'!C10</f>
        <v>2022</v>
      </c>
      <c r="NI5" s="321">
        <f>'1. П МО'!C10</f>
        <v>2022</v>
      </c>
      <c r="NJ5" s="360">
        <f>'1. П МО'!C10</f>
        <v>2022</v>
      </c>
      <c r="NK5" s="654">
        <f>'1. П МО'!C10</f>
        <v>2022</v>
      </c>
      <c r="NL5" s="655">
        <f>'1. П МО'!C10</f>
        <v>2022</v>
      </c>
      <c r="NM5" s="655">
        <f>'1. П МО'!C10</f>
        <v>2022</v>
      </c>
      <c r="NN5" s="655">
        <f>'1. П МО'!C10</f>
        <v>2022</v>
      </c>
      <c r="NO5" s="655">
        <f>'1. П МО'!C10</f>
        <v>2022</v>
      </c>
      <c r="NP5" s="358">
        <f>'1. П МО'!C10</f>
        <v>2022</v>
      </c>
      <c r="NQ5" s="653"/>
      <c r="NR5" s="357">
        <f>'1. П МО'!C10</f>
        <v>2022</v>
      </c>
      <c r="NS5" s="320">
        <f>'1. П МО'!C10</f>
        <v>2022</v>
      </c>
      <c r="NT5" s="320">
        <f>'1. П МО'!C10</f>
        <v>2022</v>
      </c>
      <c r="NU5" s="320">
        <f>'1. П МО'!C10</f>
        <v>2022</v>
      </c>
      <c r="NV5" s="320">
        <f>'1. П МО'!C10</f>
        <v>2022</v>
      </c>
      <c r="NW5" s="320">
        <f>'1. П МО'!C10</f>
        <v>2022</v>
      </c>
      <c r="NX5" s="320">
        <f>'1. П МО'!C10</f>
        <v>2022</v>
      </c>
      <c r="NY5" s="320">
        <f>'1. П МО'!C10</f>
        <v>2022</v>
      </c>
      <c r="NZ5" s="320">
        <f>'1. П МО'!C10</f>
        <v>2022</v>
      </c>
      <c r="OA5" s="320">
        <f>'1. П МО'!C10</f>
        <v>2022</v>
      </c>
      <c r="OB5" s="320">
        <f>'1. П МО'!C10</f>
        <v>2022</v>
      </c>
      <c r="OC5" s="320">
        <f>'1. П МО'!C10</f>
        <v>2022</v>
      </c>
      <c r="OD5" s="320">
        <f>'1. П МО'!C10</f>
        <v>2022</v>
      </c>
      <c r="OE5" s="320">
        <f>'1. П МО'!C10</f>
        <v>2022</v>
      </c>
      <c r="OF5" s="320">
        <f>'1. П МО'!C10</f>
        <v>2022</v>
      </c>
      <c r="OG5" s="320">
        <f>'1. П МО'!C10</f>
        <v>2022</v>
      </c>
      <c r="OH5" s="320">
        <f>'1. П МО'!C10</f>
        <v>2022</v>
      </c>
      <c r="OI5" s="320">
        <f>'1. П МО'!C10</f>
        <v>2022</v>
      </c>
      <c r="OJ5" s="320">
        <f>'1. П МО'!C10</f>
        <v>2022</v>
      </c>
      <c r="OK5" s="320">
        <f>'1. П МО'!C10</f>
        <v>2022</v>
      </c>
      <c r="OL5" s="320">
        <f>'1. П МО'!C10</f>
        <v>2022</v>
      </c>
      <c r="OM5" s="320">
        <f>'1. П МО'!C10</f>
        <v>2022</v>
      </c>
      <c r="ON5" s="320">
        <f>'1. П МО'!C10</f>
        <v>2022</v>
      </c>
      <c r="OO5" s="320">
        <f>'1. П МО'!C10</f>
        <v>2022</v>
      </c>
      <c r="OP5" s="320">
        <f>'1. П МО'!C10</f>
        <v>2022</v>
      </c>
      <c r="OQ5" s="320">
        <f>'1. П МО'!C10</f>
        <v>2022</v>
      </c>
      <c r="OR5" s="320">
        <f>'1. П МО'!C10</f>
        <v>2022</v>
      </c>
      <c r="OS5" s="320">
        <f>'1. П МО'!C10</f>
        <v>2022</v>
      </c>
      <c r="OT5" s="361">
        <f>'1. П МО'!C10</f>
        <v>2022</v>
      </c>
      <c r="OU5" s="362">
        <f>'1. П МО'!C10</f>
        <v>2022</v>
      </c>
      <c r="OV5" s="321">
        <f>'1. П МО'!C10</f>
        <v>2022</v>
      </c>
      <c r="OW5" s="321">
        <f>'1. П МО'!C10</f>
        <v>2022</v>
      </c>
      <c r="OX5" s="321">
        <f>'1. П МО'!C10</f>
        <v>2022</v>
      </c>
      <c r="OY5" s="321">
        <f>'1. П МО'!C10</f>
        <v>2022</v>
      </c>
      <c r="OZ5" s="321">
        <f>'1. П МО'!C10</f>
        <v>2022</v>
      </c>
      <c r="PA5" s="321">
        <f>'1. П МО'!C10</f>
        <v>2022</v>
      </c>
      <c r="PB5" s="321">
        <f>'1. П МО'!C10</f>
        <v>2022</v>
      </c>
      <c r="PC5" s="321">
        <f>'1. П МО'!C10</f>
        <v>2022</v>
      </c>
      <c r="PD5" s="321">
        <f>'1. П МО'!C10</f>
        <v>2022</v>
      </c>
      <c r="PE5" s="321">
        <f>'1. П МО'!C10</f>
        <v>2022</v>
      </c>
      <c r="PF5" s="321">
        <f>'1. П МО'!C10</f>
        <v>2022</v>
      </c>
      <c r="PG5" s="321">
        <f>'1. П МО'!C10</f>
        <v>2022</v>
      </c>
      <c r="PH5" s="321">
        <f>'1. П МО'!C10</f>
        <v>2022</v>
      </c>
      <c r="PI5" s="321">
        <f>'1. П МО'!C10</f>
        <v>2022</v>
      </c>
      <c r="PJ5" s="321">
        <f>'1. П МО'!C10</f>
        <v>2022</v>
      </c>
      <c r="PK5" s="321">
        <f>'1. П МО'!C10</f>
        <v>2022</v>
      </c>
      <c r="PL5" s="321">
        <f>'1. П МО'!C10</f>
        <v>2022</v>
      </c>
      <c r="PM5" s="321">
        <f>'1. П МО'!C10</f>
        <v>2022</v>
      </c>
      <c r="PN5" s="321">
        <f>'1. П МО'!C10</f>
        <v>2022</v>
      </c>
      <c r="PO5" s="321">
        <f>'1. П МО'!C10</f>
        <v>2022</v>
      </c>
      <c r="PP5" s="321">
        <f>'1. П МО'!C10</f>
        <v>2022</v>
      </c>
      <c r="PQ5" s="321">
        <f>'1. П МО'!C10</f>
        <v>2022</v>
      </c>
      <c r="PR5" s="321">
        <f>'1. П МО'!C10</f>
        <v>2022</v>
      </c>
      <c r="PS5" s="321">
        <f>'1. П МО'!C10</f>
        <v>2022</v>
      </c>
      <c r="PT5" s="321">
        <f>'1. П МО'!C10</f>
        <v>2022</v>
      </c>
      <c r="PU5" s="321">
        <f>'1. П МО'!C10</f>
        <v>2022</v>
      </c>
      <c r="PV5" s="321">
        <f>'1. П МО'!C10</f>
        <v>2022</v>
      </c>
      <c r="PW5" s="363">
        <f>'1. П МО'!C10</f>
        <v>2022</v>
      </c>
      <c r="PX5" s="364">
        <f>'1. П МО'!C10</f>
        <v>2022</v>
      </c>
      <c r="PY5" s="320">
        <f>'1. П МО'!C10</f>
        <v>2022</v>
      </c>
      <c r="PZ5" s="320">
        <f>'1. П МО'!C10</f>
        <v>2022</v>
      </c>
      <c r="QA5" s="320">
        <f>'1. П МО'!C10</f>
        <v>2022</v>
      </c>
      <c r="QB5" s="320">
        <f>'1. П МО'!C10</f>
        <v>2022</v>
      </c>
      <c r="QC5" s="320">
        <f>'1. П МО'!C10</f>
        <v>2022</v>
      </c>
      <c r="QD5" s="320">
        <f>'1. П МО'!C10</f>
        <v>2022</v>
      </c>
      <c r="QE5" s="320">
        <f>'1. П МО'!C10</f>
        <v>2022</v>
      </c>
      <c r="QF5" s="320">
        <f>'1. П МО'!C10</f>
        <v>2022</v>
      </c>
      <c r="QG5" s="320">
        <f>'1. П МО'!C10</f>
        <v>2022</v>
      </c>
      <c r="QH5" s="320">
        <f>'1. П МО'!C10</f>
        <v>2022</v>
      </c>
      <c r="QI5" s="320">
        <f>'1. П МО'!C10</f>
        <v>2022</v>
      </c>
      <c r="QJ5" s="320">
        <f>'1. П МО'!C10</f>
        <v>2022</v>
      </c>
      <c r="QK5" s="320">
        <f>'1. П МО'!C10</f>
        <v>2022</v>
      </c>
      <c r="QL5" s="320">
        <f>'1. П МО'!C10</f>
        <v>2022</v>
      </c>
      <c r="QM5" s="320">
        <f>'1. П МО'!C10</f>
        <v>2022</v>
      </c>
      <c r="QN5" s="320">
        <f>'1. П МО'!C10</f>
        <v>2022</v>
      </c>
      <c r="QO5" s="320">
        <f>'1. П МО'!C10</f>
        <v>2022</v>
      </c>
      <c r="QP5" s="320">
        <f>'1. П МО'!C10</f>
        <v>2022</v>
      </c>
      <c r="QQ5" s="320">
        <f>'1. П МО'!C10</f>
        <v>2022</v>
      </c>
      <c r="QR5" s="320">
        <f>'1. П МО'!C10</f>
        <v>2022</v>
      </c>
      <c r="QS5" s="320">
        <f>'1. П МО'!C10</f>
        <v>2022</v>
      </c>
      <c r="QT5" s="320">
        <f>'1. П МО'!C10</f>
        <v>2022</v>
      </c>
      <c r="QU5" s="320">
        <f>'1. П МО'!C10</f>
        <v>2022</v>
      </c>
      <c r="QV5" s="320">
        <f>'1. П МО'!C10</f>
        <v>2022</v>
      </c>
      <c r="QW5" s="320">
        <f>'1. П МО'!C10</f>
        <v>2022</v>
      </c>
      <c r="QX5" s="320">
        <f>'1. П МО'!C10</f>
        <v>2022</v>
      </c>
      <c r="QY5" s="320">
        <f>'1. П МО'!C10</f>
        <v>2022</v>
      </c>
      <c r="QZ5" s="361">
        <f>'1. П МО'!C10</f>
        <v>2022</v>
      </c>
      <c r="RA5" s="362">
        <f>'1. П МО'!C10</f>
        <v>2022</v>
      </c>
      <c r="RB5" s="321">
        <f>'1. П МО'!C10</f>
        <v>2022</v>
      </c>
      <c r="RC5" s="321">
        <f>'1. П МО'!C10</f>
        <v>2022</v>
      </c>
      <c r="RD5" s="321">
        <f>'1. П МО'!C10</f>
        <v>2022</v>
      </c>
      <c r="RE5" s="321">
        <f>'1. П МО'!C10</f>
        <v>2022</v>
      </c>
      <c r="RF5" s="321">
        <f>'1. П МО'!C10</f>
        <v>2022</v>
      </c>
      <c r="RG5" s="321">
        <f>'1. П МО'!C10</f>
        <v>2022</v>
      </c>
      <c r="RH5" s="321">
        <f>'1. П МО'!C10</f>
        <v>2022</v>
      </c>
      <c r="RI5" s="321">
        <f>'1. П МО'!C10</f>
        <v>2022</v>
      </c>
      <c r="RJ5" s="321">
        <f>'1. П МО'!C10</f>
        <v>2022</v>
      </c>
      <c r="RK5" s="321">
        <f>'1. П МО'!C10</f>
        <v>2022</v>
      </c>
      <c r="RL5" s="321">
        <f>'1. П МО'!C10</f>
        <v>2022</v>
      </c>
      <c r="RM5" s="321">
        <f>'1. П МО'!C10</f>
        <v>2022</v>
      </c>
      <c r="RN5" s="321">
        <f>'1. П МО'!C10</f>
        <v>2022</v>
      </c>
      <c r="RO5" s="321">
        <f>'1. П МО'!C10</f>
        <v>2022</v>
      </c>
      <c r="RP5" s="321">
        <f>'1. П МО'!C10</f>
        <v>2022</v>
      </c>
      <c r="RQ5" s="321">
        <f>'1. П МО'!C10</f>
        <v>2022</v>
      </c>
      <c r="RR5" s="321">
        <f>'1. П МО'!C10</f>
        <v>2022</v>
      </c>
      <c r="RS5" s="321">
        <f>'1. П МО'!C10</f>
        <v>2022</v>
      </c>
      <c r="RT5" s="321">
        <f>'1. П МО'!C10</f>
        <v>2022</v>
      </c>
      <c r="RU5" s="321">
        <f>'1. П МО'!C10</f>
        <v>2022</v>
      </c>
      <c r="RV5" s="321">
        <f>'1. П МО'!C10</f>
        <v>2022</v>
      </c>
      <c r="RW5" s="321">
        <f>'1. П МО'!C10</f>
        <v>2022</v>
      </c>
      <c r="RX5" s="321">
        <f>'1. П МО'!C10</f>
        <v>2022</v>
      </c>
      <c r="RY5" s="321">
        <f>'1. П МО'!C10</f>
        <v>2022</v>
      </c>
      <c r="RZ5" s="321">
        <f>'1. П МО'!C10</f>
        <v>2022</v>
      </c>
      <c r="SA5" s="321">
        <f>'1. П МО'!C10</f>
        <v>2022</v>
      </c>
      <c r="SB5" s="321">
        <f>'1. П МО'!C10</f>
        <v>2022</v>
      </c>
      <c r="SC5" s="363">
        <f>'1. П МО'!C10</f>
        <v>2022</v>
      </c>
      <c r="SD5" s="357">
        <f>'1. П МО'!C10</f>
        <v>2022</v>
      </c>
      <c r="SE5" s="320">
        <f>'1. П МО'!C10</f>
        <v>2022</v>
      </c>
      <c r="SF5" s="320">
        <f>'1. П МО'!C10</f>
        <v>2022</v>
      </c>
      <c r="SG5" s="320">
        <f>'1. П МО'!C10</f>
        <v>2022</v>
      </c>
      <c r="SH5" s="320">
        <f>'1. П МО'!C10</f>
        <v>2022</v>
      </c>
      <c r="SI5" s="320">
        <f>'1. П МО'!C10</f>
        <v>2022</v>
      </c>
      <c r="SJ5" s="320">
        <f>'1. П МО'!C10</f>
        <v>2022</v>
      </c>
      <c r="SK5" s="320">
        <f>'1. П МО'!C10</f>
        <v>2022</v>
      </c>
      <c r="SL5" s="320">
        <f>'1. П МО'!C10</f>
        <v>2022</v>
      </c>
      <c r="SM5" s="320">
        <f>'1. П МО'!C10</f>
        <v>2022</v>
      </c>
      <c r="SN5" s="320">
        <f>'1. П МО'!C10</f>
        <v>2022</v>
      </c>
      <c r="SO5" s="320">
        <f>'1. П МО'!C10</f>
        <v>2022</v>
      </c>
      <c r="SP5" s="320">
        <f>'1. П МО'!C10</f>
        <v>2022</v>
      </c>
      <c r="SQ5" s="320">
        <f>'1. П МО'!C10</f>
        <v>2022</v>
      </c>
      <c r="SR5" s="320">
        <f>'1. П МО'!C10</f>
        <v>2022</v>
      </c>
      <c r="SS5" s="320">
        <f>'1. П МО'!C10</f>
        <v>2022</v>
      </c>
      <c r="ST5" s="320">
        <f>'1. П МО'!C10</f>
        <v>2022</v>
      </c>
      <c r="SU5" s="320">
        <f>'1. П МО'!C10</f>
        <v>2022</v>
      </c>
      <c r="SV5" s="320">
        <f>'1. П МО'!C10</f>
        <v>2022</v>
      </c>
      <c r="SW5" s="320">
        <f>'1. П МО'!C10</f>
        <v>2022</v>
      </c>
      <c r="SX5" s="320">
        <f>'1. П МО'!C10</f>
        <v>2022</v>
      </c>
      <c r="SY5" s="320">
        <f>'1. П МО'!C10</f>
        <v>2022</v>
      </c>
      <c r="SZ5" s="320">
        <f>'1. П МО'!C10</f>
        <v>2022</v>
      </c>
      <c r="TA5" s="320">
        <f>'1. П МО'!C10</f>
        <v>2022</v>
      </c>
      <c r="TB5" s="320">
        <f>'1. П МО'!C10</f>
        <v>2022</v>
      </c>
      <c r="TC5" s="320">
        <f>'1. П МО'!C10</f>
        <v>2022</v>
      </c>
      <c r="TD5" s="320">
        <f>'1. П МО'!C10</f>
        <v>2022</v>
      </c>
      <c r="TE5" s="320">
        <f>'1. П МО'!C10</f>
        <v>2022</v>
      </c>
      <c r="TF5" s="358">
        <f>'1. П МО'!C10</f>
        <v>2022</v>
      </c>
      <c r="TG5" s="320">
        <f>'1. П МО'!C10</f>
        <v>2022</v>
      </c>
      <c r="TH5" s="320">
        <f>'1. П МО'!C10</f>
        <v>2022</v>
      </c>
      <c r="TI5" s="320">
        <f>'1. П МО'!C10</f>
        <v>2022</v>
      </c>
      <c r="TJ5" s="320">
        <f>'1. П МО'!C10</f>
        <v>2022</v>
      </c>
      <c r="TK5" s="320">
        <f>'1. П МО'!C10</f>
        <v>2022</v>
      </c>
      <c r="TL5" s="320">
        <f>'1. П МО'!C10</f>
        <v>2022</v>
      </c>
      <c r="TM5" s="320">
        <f>'1. П МО'!C10</f>
        <v>2022</v>
      </c>
      <c r="TN5" s="320">
        <f>'1. П МО'!C10</f>
        <v>2022</v>
      </c>
      <c r="TO5" s="320">
        <f>'1. П МО'!C10</f>
        <v>2022</v>
      </c>
      <c r="TP5" s="320">
        <f>'1. П МО'!C10</f>
        <v>2022</v>
      </c>
      <c r="TQ5" s="320">
        <f>'1. П МО'!C10</f>
        <v>2022</v>
      </c>
      <c r="TR5" s="320">
        <f>'1. П МО'!C10</f>
        <v>2022</v>
      </c>
      <c r="TS5" s="320">
        <f>'1. П МО'!C10</f>
        <v>2022</v>
      </c>
      <c r="TT5" s="320">
        <f>'1. П МО'!C10</f>
        <v>2022</v>
      </c>
      <c r="TU5" s="320">
        <f>'1. П МО'!C10</f>
        <v>2022</v>
      </c>
      <c r="TV5" s="320">
        <f>'1. П МО'!C10</f>
        <v>2022</v>
      </c>
      <c r="TW5" s="320">
        <f>'1. П МО'!C10</f>
        <v>2022</v>
      </c>
      <c r="TX5" s="320">
        <f>'1. П МО'!C10</f>
        <v>2022</v>
      </c>
      <c r="TY5" s="320">
        <f>'1. П МО'!C10</f>
        <v>2022</v>
      </c>
      <c r="TZ5" s="320">
        <f>'1. П МО'!C10</f>
        <v>2022</v>
      </c>
      <c r="UA5" s="320">
        <f>'1. П МО'!C10</f>
        <v>2022</v>
      </c>
      <c r="UB5" s="320">
        <f>'1. П МО'!C10</f>
        <v>2022</v>
      </c>
      <c r="UC5" s="320">
        <f>'1. П МО'!C10</f>
        <v>2022</v>
      </c>
      <c r="UD5" s="320">
        <f>'1. П МО'!C10</f>
        <v>2022</v>
      </c>
      <c r="UE5" s="320">
        <f>'1. П МО'!C10</f>
        <v>2022</v>
      </c>
      <c r="UF5" s="320">
        <f>'1. П МО'!C10</f>
        <v>2022</v>
      </c>
      <c r="UG5" s="320">
        <f>'1. П МО'!C10</f>
        <v>2022</v>
      </c>
      <c r="UH5" s="320">
        <f>'1. П МО'!C10</f>
        <v>2022</v>
      </c>
      <c r="UI5" s="361">
        <f>'1. П МО'!C10</f>
        <v>2022</v>
      </c>
      <c r="UJ5" s="648">
        <f>'1. П МО'!C10</f>
        <v>2022</v>
      </c>
      <c r="UK5" s="647">
        <f>'1. П МО'!C10</f>
        <v>2022</v>
      </c>
      <c r="UL5" s="647">
        <f>'1. П МО'!C10</f>
        <v>2022</v>
      </c>
      <c r="UM5" s="647">
        <f>'1. П МО'!C10</f>
        <v>2022</v>
      </c>
      <c r="UN5" s="647">
        <f>'1. П МО'!C10</f>
        <v>2022</v>
      </c>
      <c r="UO5" s="363">
        <f>'1. П МО'!C10</f>
        <v>2022</v>
      </c>
      <c r="UP5" s="644"/>
      <c r="UQ5" s="357">
        <f>'1. П МО'!C10</f>
        <v>2022</v>
      </c>
      <c r="UR5" s="320">
        <f>'1. П МО'!C10</f>
        <v>2022</v>
      </c>
      <c r="US5" s="320">
        <f>'1. П МО'!C10</f>
        <v>2022</v>
      </c>
      <c r="UT5" s="320">
        <f>'1. П МО'!C10</f>
        <v>2022</v>
      </c>
      <c r="UU5" s="320">
        <f>'1. П МО'!C10</f>
        <v>2022</v>
      </c>
      <c r="UV5" s="320">
        <f>'1. П МО'!C10</f>
        <v>2022</v>
      </c>
      <c r="UW5" s="320">
        <f>'1. П МО'!C10</f>
        <v>2022</v>
      </c>
      <c r="UX5" s="320">
        <f>'1. П МО'!C10</f>
        <v>2022</v>
      </c>
      <c r="UY5" s="320">
        <f>'1. П МО'!C10</f>
        <v>2022</v>
      </c>
      <c r="UZ5" s="320">
        <f>'1. П МО'!C10</f>
        <v>2022</v>
      </c>
      <c r="VA5" s="320">
        <f>'1. П МО'!C10</f>
        <v>2022</v>
      </c>
      <c r="VB5" s="320">
        <f>'1. П МО'!C10</f>
        <v>2022</v>
      </c>
      <c r="VC5" s="320">
        <f>'1. П МО'!C10</f>
        <v>2022</v>
      </c>
      <c r="VD5" s="320">
        <f>'1. П МО'!C10</f>
        <v>2022</v>
      </c>
      <c r="VE5" s="320">
        <f>'1. П МО'!C10</f>
        <v>2022</v>
      </c>
      <c r="VF5" s="320">
        <f>'1. П МО'!C10</f>
        <v>2022</v>
      </c>
      <c r="VG5" s="320">
        <f>'1. П МО'!C10</f>
        <v>2022</v>
      </c>
      <c r="VH5" s="320">
        <f>'1. П МО'!C10</f>
        <v>2022</v>
      </c>
      <c r="VI5" s="320">
        <f>'1. П МО'!C10</f>
        <v>2022</v>
      </c>
      <c r="VJ5" s="320">
        <f>'1. П МО'!C10</f>
        <v>2022</v>
      </c>
      <c r="VK5" s="320">
        <f>'1. П МО'!C10</f>
        <v>2022</v>
      </c>
      <c r="VL5" s="320">
        <f>'1. П МО'!C10</f>
        <v>2022</v>
      </c>
      <c r="VM5" s="320">
        <f>'1. П МО'!C10</f>
        <v>2022</v>
      </c>
      <c r="VN5" s="320">
        <f>'1. П МО'!C10</f>
        <v>2022</v>
      </c>
      <c r="VO5" s="320">
        <f>'1. П МО'!C10</f>
        <v>2022</v>
      </c>
      <c r="VP5" s="320">
        <f>'1. П МО'!C10</f>
        <v>2022</v>
      </c>
      <c r="VQ5" s="320">
        <f>'1. П МО'!C10</f>
        <v>2022</v>
      </c>
      <c r="VR5" s="320">
        <f>'1. П МО'!C10</f>
        <v>2022</v>
      </c>
      <c r="VS5" s="358">
        <f>'1. П МО'!C10</f>
        <v>2022</v>
      </c>
      <c r="VT5" s="359">
        <f>'1. П МО'!C10</f>
        <v>2022</v>
      </c>
      <c r="VU5" s="321">
        <f>'1. П МО'!C10</f>
        <v>2022</v>
      </c>
      <c r="VV5" s="321">
        <f>'1. П МО'!C10</f>
        <v>2022</v>
      </c>
      <c r="VW5" s="321">
        <f>'1. П МО'!C10</f>
        <v>2022</v>
      </c>
      <c r="VX5" s="321">
        <f>'1. П МО'!C10</f>
        <v>2022</v>
      </c>
      <c r="VY5" s="321">
        <f>'1. П МО'!C10</f>
        <v>2022</v>
      </c>
      <c r="VZ5" s="321">
        <f>'1. П МО'!C10</f>
        <v>2022</v>
      </c>
      <c r="WA5" s="321">
        <f>'1. П МО'!C10</f>
        <v>2022</v>
      </c>
      <c r="WB5" s="321">
        <f>'1. П МО'!C10</f>
        <v>2022</v>
      </c>
      <c r="WC5" s="321">
        <f>'1. П МО'!C10</f>
        <v>2022</v>
      </c>
      <c r="WD5" s="321">
        <f>'1. П МО'!C10</f>
        <v>2022</v>
      </c>
      <c r="WE5" s="321">
        <f>'1. П МО'!C10</f>
        <v>2022</v>
      </c>
      <c r="WF5" s="321">
        <f>'1. П МО'!C10</f>
        <v>2022</v>
      </c>
      <c r="WG5" s="321">
        <f>'1. П МО'!C10</f>
        <v>2022</v>
      </c>
      <c r="WH5" s="321">
        <f>'1. П МО'!C10</f>
        <v>2022</v>
      </c>
      <c r="WI5" s="321">
        <f>'1. П МО'!C10</f>
        <v>2022</v>
      </c>
      <c r="WJ5" s="321">
        <f>'1. П МО'!C10</f>
        <v>2022</v>
      </c>
      <c r="WK5" s="321">
        <f>'1. П МО'!C10</f>
        <v>2022</v>
      </c>
      <c r="WL5" s="321">
        <f>'1. П МО'!C10</f>
        <v>2022</v>
      </c>
      <c r="WM5" s="321">
        <f>'1. П МО'!C10</f>
        <v>2022</v>
      </c>
      <c r="WN5" s="321">
        <f>'1. П МО'!C10</f>
        <v>2022</v>
      </c>
      <c r="WO5" s="321">
        <f>'1. П МО'!C10</f>
        <v>2022</v>
      </c>
      <c r="WP5" s="321">
        <f>'1. П МО'!C10</f>
        <v>2022</v>
      </c>
      <c r="WQ5" s="321">
        <f>'1. П МО'!C10</f>
        <v>2022</v>
      </c>
      <c r="WR5" s="321">
        <f>'1. П МО'!C10</f>
        <v>2022</v>
      </c>
      <c r="WS5" s="321">
        <f>'1. П МО'!C10</f>
        <v>2022</v>
      </c>
      <c r="WT5" s="321">
        <f>'1. П МО'!C10</f>
        <v>2022</v>
      </c>
      <c r="WU5" s="321">
        <f>'1. П МО'!C10</f>
        <v>2022</v>
      </c>
      <c r="WV5" s="363">
        <f>'1. П МО'!C10</f>
        <v>2022</v>
      </c>
      <c r="WW5" s="364">
        <f>'1. П МО'!C10</f>
        <v>2022</v>
      </c>
      <c r="WX5" s="320">
        <f>'1. П МО'!C10</f>
        <v>2022</v>
      </c>
      <c r="WY5" s="320">
        <f>'1. П МО'!C10</f>
        <v>2022</v>
      </c>
      <c r="WZ5" s="320">
        <f>'1. П МО'!C10</f>
        <v>2022</v>
      </c>
      <c r="XA5" s="320">
        <f>'1. П МО'!C10</f>
        <v>2022</v>
      </c>
      <c r="XB5" s="320">
        <f>'1. П МО'!C10</f>
        <v>2022</v>
      </c>
      <c r="XC5" s="320">
        <f>'1. П МО'!C10</f>
        <v>2022</v>
      </c>
      <c r="XD5" s="320">
        <f>'1. П МО'!C10</f>
        <v>2022</v>
      </c>
      <c r="XE5" s="320">
        <f>'1. П МО'!C10</f>
        <v>2022</v>
      </c>
      <c r="XF5" s="320">
        <f>'1. П МО'!C10</f>
        <v>2022</v>
      </c>
      <c r="XG5" s="320">
        <f>'1. П МО'!C10</f>
        <v>2022</v>
      </c>
      <c r="XH5" s="320">
        <f>'1. П МО'!C10</f>
        <v>2022</v>
      </c>
      <c r="XI5" s="320">
        <f>'1. П МО'!C10</f>
        <v>2022</v>
      </c>
      <c r="XJ5" s="320">
        <f>'1. П МО'!C10</f>
        <v>2022</v>
      </c>
      <c r="XK5" s="320">
        <f>'1. П МО'!C10</f>
        <v>2022</v>
      </c>
      <c r="XL5" s="320">
        <f>'1. П МО'!C10</f>
        <v>2022</v>
      </c>
      <c r="XM5" s="320">
        <f>'1. П МО'!C10</f>
        <v>2022</v>
      </c>
      <c r="XN5" s="320">
        <f>'1. П МО'!C10</f>
        <v>2022</v>
      </c>
      <c r="XO5" s="320">
        <f>'1. П МО'!C10</f>
        <v>2022</v>
      </c>
      <c r="XP5" s="320">
        <f>'1. П МО'!C10</f>
        <v>2022</v>
      </c>
      <c r="XQ5" s="320">
        <f>'1. П МО'!C10</f>
        <v>2022</v>
      </c>
      <c r="XR5" s="320">
        <f>'1. П МО'!C10</f>
        <v>2022</v>
      </c>
      <c r="XS5" s="320">
        <f>'1. П МО'!C10</f>
        <v>2022</v>
      </c>
      <c r="XT5" s="320">
        <f>'1. П МО'!C10</f>
        <v>2022</v>
      </c>
      <c r="XU5" s="320">
        <f>'1. П МО'!C10</f>
        <v>2022</v>
      </c>
      <c r="XV5" s="320">
        <f>'1. П МО'!C10</f>
        <v>2022</v>
      </c>
      <c r="XW5" s="320">
        <f>'1. П МО'!C10</f>
        <v>2022</v>
      </c>
      <c r="XX5" s="320">
        <f>'1. П МО'!C10</f>
        <v>2022</v>
      </c>
      <c r="XY5" s="358">
        <f>'1. П МО'!C10</f>
        <v>2022</v>
      </c>
      <c r="XZ5" s="359">
        <f>'1. П МО'!C10</f>
        <v>2022</v>
      </c>
      <c r="YA5" s="321">
        <f>'1. П МО'!C10</f>
        <v>2022</v>
      </c>
      <c r="YB5" s="321">
        <f>'1. П МО'!C10</f>
        <v>2022</v>
      </c>
      <c r="YC5" s="321">
        <f>'1. П МО'!C10</f>
        <v>2022</v>
      </c>
      <c r="YD5" s="321">
        <f>'1. П МО'!C10</f>
        <v>2022</v>
      </c>
      <c r="YE5" s="321">
        <f>'1. П МО'!C10</f>
        <v>2022</v>
      </c>
      <c r="YF5" s="321">
        <f>'1. П МО'!C10</f>
        <v>2022</v>
      </c>
      <c r="YG5" s="321">
        <f>'1. П МО'!C10</f>
        <v>2022</v>
      </c>
      <c r="YH5" s="321">
        <f>'1. П МО'!C10</f>
        <v>2022</v>
      </c>
      <c r="YI5" s="321">
        <f>'1. П МО'!C10</f>
        <v>2022</v>
      </c>
      <c r="YJ5" s="321">
        <f>'1. П МО'!C10</f>
        <v>2022</v>
      </c>
      <c r="YK5" s="321">
        <f>'1. П МО'!C10</f>
        <v>2022</v>
      </c>
      <c r="YL5" s="321">
        <f>'1. П МО'!C10</f>
        <v>2022</v>
      </c>
      <c r="YM5" s="321">
        <f>'1. П МО'!C10</f>
        <v>2022</v>
      </c>
      <c r="YN5" s="321">
        <f>'1. П МО'!C10</f>
        <v>2022</v>
      </c>
      <c r="YO5" s="321">
        <f>'1. П МО'!C10</f>
        <v>2022</v>
      </c>
      <c r="YP5" s="321">
        <f>'1. П МО'!C10</f>
        <v>2022</v>
      </c>
      <c r="YQ5" s="321">
        <f>'1. П МО'!C10</f>
        <v>2022</v>
      </c>
      <c r="YR5" s="321">
        <f>'1. П МО'!C10</f>
        <v>2022</v>
      </c>
      <c r="YS5" s="321">
        <f>'1. П МО'!C10</f>
        <v>2022</v>
      </c>
      <c r="YT5" s="321">
        <f>'1. П МО'!C10</f>
        <v>2022</v>
      </c>
      <c r="YU5" s="321">
        <f>'1. П МО'!C10</f>
        <v>2022</v>
      </c>
      <c r="YV5" s="321">
        <f>'1. П МО'!C10</f>
        <v>2022</v>
      </c>
      <c r="YW5" s="321">
        <f>'1. П МО'!C10</f>
        <v>2022</v>
      </c>
      <c r="YX5" s="321">
        <f>'1. П МО'!C10</f>
        <v>2022</v>
      </c>
      <c r="YY5" s="321">
        <f>'1. П МО'!C10</f>
        <v>2022</v>
      </c>
      <c r="YZ5" s="321">
        <f>'1. П МО'!C10</f>
        <v>2022</v>
      </c>
      <c r="ZA5" s="321">
        <f>'1. П МО'!C10</f>
        <v>2022</v>
      </c>
      <c r="ZB5" s="363">
        <f>'1. П МО'!C10</f>
        <v>2022</v>
      </c>
      <c r="ZC5" s="364">
        <f>'1. П МО'!C10</f>
        <v>2022</v>
      </c>
      <c r="ZD5" s="320">
        <f>'1. П МО'!C10</f>
        <v>2022</v>
      </c>
      <c r="ZE5" s="320">
        <f>'1. П МО'!C10</f>
        <v>2022</v>
      </c>
      <c r="ZF5" s="320">
        <f>'1. П МО'!C10</f>
        <v>2022</v>
      </c>
      <c r="ZG5" s="320">
        <f>'1. П МО'!C10</f>
        <v>2022</v>
      </c>
      <c r="ZH5" s="320">
        <f>'1. П МО'!C10</f>
        <v>2022</v>
      </c>
      <c r="ZI5" s="320">
        <f>'1. П МО'!C10</f>
        <v>2022</v>
      </c>
      <c r="ZJ5" s="320">
        <f>'1. П МО'!C10</f>
        <v>2022</v>
      </c>
      <c r="ZK5" s="320">
        <f>'1. П МО'!C10</f>
        <v>2022</v>
      </c>
      <c r="ZL5" s="320">
        <f>'1. П МО'!C10</f>
        <v>2022</v>
      </c>
      <c r="ZM5" s="320">
        <f>'1. П МО'!C10</f>
        <v>2022</v>
      </c>
      <c r="ZN5" s="320">
        <f>'1. П МО'!C10</f>
        <v>2022</v>
      </c>
      <c r="ZO5" s="320">
        <f>'1. П МО'!C10</f>
        <v>2022</v>
      </c>
      <c r="ZP5" s="320">
        <f>'1. П МО'!C10</f>
        <v>2022</v>
      </c>
      <c r="ZQ5" s="320">
        <f>'1. П МО'!C10</f>
        <v>2022</v>
      </c>
      <c r="ZR5" s="320">
        <f>'1. П МО'!C10</f>
        <v>2022</v>
      </c>
      <c r="ZS5" s="320">
        <f>'1. П МО'!C10</f>
        <v>2022</v>
      </c>
      <c r="ZT5" s="320">
        <f>'1. П МО'!C10</f>
        <v>2022</v>
      </c>
      <c r="ZU5" s="320">
        <f>'1. П МО'!C10</f>
        <v>2022</v>
      </c>
      <c r="ZV5" s="320">
        <f>'1. П МО'!C10</f>
        <v>2022</v>
      </c>
      <c r="ZW5" s="320">
        <f>'1. П МО'!C10</f>
        <v>2022</v>
      </c>
      <c r="ZX5" s="320">
        <f>'1. П МО'!C10</f>
        <v>2022</v>
      </c>
      <c r="ZY5" s="320">
        <f>'1. П МО'!C10</f>
        <v>2022</v>
      </c>
      <c r="ZZ5" s="320">
        <f>'1. П МО'!C10</f>
        <v>2022</v>
      </c>
      <c r="AAA5" s="320">
        <f>'1. П МО'!C10</f>
        <v>2022</v>
      </c>
      <c r="AAB5" s="320">
        <f>'1. П МО'!C10</f>
        <v>2022</v>
      </c>
      <c r="AAC5" s="320">
        <f>'1. П МО'!C10</f>
        <v>2022</v>
      </c>
      <c r="AAD5" s="320">
        <f>'1. П МО'!C10</f>
        <v>2022</v>
      </c>
      <c r="AAE5" s="358">
        <f>'1. П МО'!C10</f>
        <v>2022</v>
      </c>
      <c r="AAF5" s="364">
        <f>'1. П МО'!C10</f>
        <v>2022</v>
      </c>
      <c r="AAG5" s="320">
        <f>'1. П МО'!C10</f>
        <v>2022</v>
      </c>
      <c r="AAH5" s="320">
        <f>'1. П МО'!C10</f>
        <v>2022</v>
      </c>
      <c r="AAI5" s="320">
        <f>'1. П МО'!C10</f>
        <v>2022</v>
      </c>
      <c r="AAJ5" s="320">
        <f>'1. П МО'!C10</f>
        <v>2022</v>
      </c>
      <c r="AAK5" s="320">
        <f>'1. П МО'!C10</f>
        <v>2022</v>
      </c>
      <c r="AAL5" s="320">
        <f>'1. П МО'!C10</f>
        <v>2022</v>
      </c>
      <c r="AAM5" s="320">
        <f>'1. П МО'!C10</f>
        <v>2022</v>
      </c>
      <c r="AAN5" s="320">
        <f>'1. П МО'!C10</f>
        <v>2022</v>
      </c>
      <c r="AAO5" s="320">
        <f>'1. П МО'!C10</f>
        <v>2022</v>
      </c>
      <c r="AAP5" s="320">
        <f>'1. П МО'!C10</f>
        <v>2022</v>
      </c>
      <c r="AAQ5" s="320">
        <f>'1. П МО'!C10</f>
        <v>2022</v>
      </c>
      <c r="AAR5" s="320">
        <f>'1. П МО'!C10</f>
        <v>2022</v>
      </c>
      <c r="AAS5" s="320">
        <f>'1. П МО'!C10</f>
        <v>2022</v>
      </c>
      <c r="AAT5" s="320">
        <f>'1. П МО'!C10</f>
        <v>2022</v>
      </c>
      <c r="AAU5" s="320">
        <f>'1. П МО'!C10</f>
        <v>2022</v>
      </c>
      <c r="AAV5" s="320">
        <f>'1. П МО'!C10</f>
        <v>2022</v>
      </c>
      <c r="AAW5" s="320">
        <f>'1. П МО'!C10</f>
        <v>2022</v>
      </c>
      <c r="AAX5" s="320">
        <f>'1. П МО'!C10</f>
        <v>2022</v>
      </c>
      <c r="AAY5" s="320">
        <f>'1. П МО'!C10</f>
        <v>2022</v>
      </c>
      <c r="AAZ5" s="320">
        <f>'1. П МО'!C10</f>
        <v>2022</v>
      </c>
      <c r="ABA5" s="320">
        <f>'1. П МО'!C10</f>
        <v>2022</v>
      </c>
      <c r="ABB5" s="320">
        <f>'1. П МО'!C10</f>
        <v>2022</v>
      </c>
      <c r="ABC5" s="320">
        <f>'1. П МО'!C10</f>
        <v>2022</v>
      </c>
      <c r="ABD5" s="320">
        <f>'1. П МО'!C10</f>
        <v>2022</v>
      </c>
      <c r="ABE5" s="320">
        <f>'1. П МО'!C10</f>
        <v>2022</v>
      </c>
      <c r="ABF5" s="320">
        <f>'1. П МО'!C10</f>
        <v>2022</v>
      </c>
      <c r="ABG5" s="320">
        <f>'1. П МО'!C10</f>
        <v>2022</v>
      </c>
      <c r="ABH5" s="358">
        <f>'1. П МО'!C10</f>
        <v>2022</v>
      </c>
      <c r="ABI5" s="648">
        <f>'1. П МО'!C10</f>
        <v>2022</v>
      </c>
      <c r="ABJ5" s="647">
        <f>'1. П МО'!C10</f>
        <v>2022</v>
      </c>
      <c r="ABK5" s="647">
        <f>'1. П МО'!C10</f>
        <v>2022</v>
      </c>
      <c r="ABL5" s="647">
        <f>'1. П МО'!C10</f>
        <v>2022</v>
      </c>
      <c r="ABM5" s="647">
        <f>'1. П МО'!C10</f>
        <v>2022</v>
      </c>
      <c r="ABN5" s="363">
        <f>'1. П МО'!C10</f>
        <v>2022</v>
      </c>
      <c r="ABO5" s="362">
        <f>'1. П МО'!C10</f>
        <v>2022</v>
      </c>
      <c r="ABP5" s="321">
        <f>'1. П МО'!C10</f>
        <v>2022</v>
      </c>
      <c r="ABQ5" s="321">
        <f>'1. П МО'!C10</f>
        <v>2022</v>
      </c>
      <c r="ABR5" s="321">
        <f>'1. П МО'!C10</f>
        <v>2022</v>
      </c>
      <c r="ABS5" s="360">
        <f>'1. П МО'!C10</f>
        <v>2022</v>
      </c>
      <c r="ABT5" s="360">
        <f>'1. П МО'!C10</f>
        <v>2022</v>
      </c>
      <c r="ABU5" s="360">
        <f>'1. П МО'!C10</f>
        <v>2022</v>
      </c>
      <c r="ABV5" s="360">
        <f>'1. П МО'!C10</f>
        <v>2022</v>
      </c>
      <c r="ABW5" s="360">
        <f>'1. П МО'!C10</f>
        <v>2022</v>
      </c>
      <c r="ABX5" s="363">
        <f>'1. П МО'!C10</f>
        <v>2022</v>
      </c>
      <c r="ABY5" s="439"/>
      <c r="ABZ5" s="357">
        <f>'1. П МО'!C10</f>
        <v>2022</v>
      </c>
      <c r="ACA5" s="320">
        <f>'1. П МО'!C10</f>
        <v>2022</v>
      </c>
      <c r="ACB5" s="320">
        <f>'1. П МО'!C10</f>
        <v>2022</v>
      </c>
      <c r="ACC5" s="320">
        <f>'1. П МО'!C10</f>
        <v>2022</v>
      </c>
      <c r="ACD5" s="320">
        <f>'1. П МО'!C10</f>
        <v>2022</v>
      </c>
      <c r="ACE5" s="320">
        <f>'1. П МО'!C10</f>
        <v>2022</v>
      </c>
      <c r="ACF5" s="320">
        <f>'1. П МО'!C10</f>
        <v>2022</v>
      </c>
      <c r="ACG5" s="320">
        <f>'1. П МО'!C10</f>
        <v>2022</v>
      </c>
      <c r="ACH5" s="320">
        <f>'1. П МО'!C10</f>
        <v>2022</v>
      </c>
      <c r="ACI5" s="320">
        <f>'1. П МО'!C10</f>
        <v>2022</v>
      </c>
      <c r="ACJ5" s="320">
        <f>'1. П МО'!C10</f>
        <v>2022</v>
      </c>
      <c r="ACK5" s="320">
        <f>'1. П МО'!C10</f>
        <v>2022</v>
      </c>
      <c r="ACL5" s="320">
        <f>'1. П МО'!C10</f>
        <v>2022</v>
      </c>
      <c r="ACM5" s="320">
        <f>'1. П МО'!C10</f>
        <v>2022</v>
      </c>
      <c r="ACN5" s="320">
        <f>'1. П МО'!C10</f>
        <v>2022</v>
      </c>
      <c r="ACO5" s="320">
        <f>'1. П МО'!C10</f>
        <v>2022</v>
      </c>
      <c r="ACP5" s="320">
        <f>'1. П МО'!C10</f>
        <v>2022</v>
      </c>
      <c r="ACQ5" s="320">
        <f>'1. П МО'!C10</f>
        <v>2022</v>
      </c>
      <c r="ACR5" s="320">
        <f>'1. П МО'!C10</f>
        <v>2022</v>
      </c>
      <c r="ACS5" s="320">
        <f>'1. П МО'!C10</f>
        <v>2022</v>
      </c>
      <c r="ACT5" s="320">
        <f>'1. П МО'!C10</f>
        <v>2022</v>
      </c>
      <c r="ACU5" s="320">
        <f>'1. П МО'!C10</f>
        <v>2022</v>
      </c>
      <c r="ACV5" s="320">
        <f>'1. П МО'!C10</f>
        <v>2022</v>
      </c>
      <c r="ACW5" s="320">
        <f>'1. П МО'!C10</f>
        <v>2022</v>
      </c>
      <c r="ACX5" s="320">
        <f>'1. П МО'!C10</f>
        <v>2022</v>
      </c>
      <c r="ACY5" s="320">
        <f>'1. П МО'!C10</f>
        <v>2022</v>
      </c>
      <c r="ACZ5" s="320">
        <f>'1. П МО'!C10</f>
        <v>2022</v>
      </c>
      <c r="ADA5" s="320">
        <f>'1. П МО'!C10</f>
        <v>2022</v>
      </c>
      <c r="ADB5" s="358">
        <f>'1. П МО'!C10</f>
        <v>2022</v>
      </c>
      <c r="ADC5" s="359">
        <f>'1. П МО'!C10</f>
        <v>2022</v>
      </c>
      <c r="ADD5" s="321">
        <f>'1. П МО'!C10</f>
        <v>2022</v>
      </c>
      <c r="ADE5" s="321">
        <f>'1. П МО'!C10</f>
        <v>2022</v>
      </c>
      <c r="ADF5" s="321">
        <f>'1. П МО'!C10</f>
        <v>2022</v>
      </c>
      <c r="ADG5" s="321">
        <f>'1. П МО'!C10</f>
        <v>2022</v>
      </c>
      <c r="ADH5" s="321">
        <f>'1. П МО'!C10</f>
        <v>2022</v>
      </c>
      <c r="ADI5" s="321">
        <f>'1. П МО'!C10</f>
        <v>2022</v>
      </c>
      <c r="ADJ5" s="321">
        <f>'1. П МО'!C10</f>
        <v>2022</v>
      </c>
      <c r="ADK5" s="321">
        <f>'1. П МО'!C10</f>
        <v>2022</v>
      </c>
      <c r="ADL5" s="321">
        <f>'1. П МО'!C10</f>
        <v>2022</v>
      </c>
      <c r="ADM5" s="321">
        <f>'1. П МО'!C10</f>
        <v>2022</v>
      </c>
      <c r="ADN5" s="321">
        <f>'1. П МО'!C10</f>
        <v>2022</v>
      </c>
      <c r="ADO5" s="321">
        <f>'1. П МО'!C10</f>
        <v>2022</v>
      </c>
      <c r="ADP5" s="321">
        <f>'1. П МО'!C10</f>
        <v>2022</v>
      </c>
      <c r="ADQ5" s="321">
        <f>'1. П МО'!C10</f>
        <v>2022</v>
      </c>
      <c r="ADR5" s="321">
        <f>'1. П МО'!C10</f>
        <v>2022</v>
      </c>
      <c r="ADS5" s="321">
        <f>'1. П МО'!C10</f>
        <v>2022</v>
      </c>
      <c r="ADT5" s="321">
        <f>'1. П МО'!C10</f>
        <v>2022</v>
      </c>
      <c r="ADU5" s="321">
        <f>'1. П МО'!C10</f>
        <v>2022</v>
      </c>
      <c r="ADV5" s="321">
        <f>'1. П МО'!C10</f>
        <v>2022</v>
      </c>
      <c r="ADW5" s="321">
        <f>'1. П МО'!C10</f>
        <v>2022</v>
      </c>
      <c r="ADX5" s="321">
        <f>'1. П МО'!C10</f>
        <v>2022</v>
      </c>
      <c r="ADY5" s="321">
        <f>'1. П МО'!C10</f>
        <v>2022</v>
      </c>
      <c r="ADZ5" s="321">
        <f>'1. П МО'!C10</f>
        <v>2022</v>
      </c>
      <c r="AEA5" s="321">
        <f>'1. П МО'!C10</f>
        <v>2022</v>
      </c>
      <c r="AEB5" s="321">
        <f>'1. П МО'!C10</f>
        <v>2022</v>
      </c>
      <c r="AEC5" s="321">
        <f>'1. П МО'!C10</f>
        <v>2022</v>
      </c>
      <c r="AED5" s="321">
        <f>'1. П МО'!C10</f>
        <v>2022</v>
      </c>
      <c r="AEE5" s="363">
        <f>'1. П МО'!C10</f>
        <v>2022</v>
      </c>
      <c r="AEF5" s="364">
        <f>'1. П МО'!C10</f>
        <v>2022</v>
      </c>
      <c r="AEG5" s="320">
        <f>'1. П МО'!C10</f>
        <v>2022</v>
      </c>
      <c r="AEH5" s="320">
        <f>'1. П МО'!C10</f>
        <v>2022</v>
      </c>
      <c r="AEI5" s="320">
        <f>'1. П МО'!C10</f>
        <v>2022</v>
      </c>
      <c r="AEJ5" s="320">
        <f>'1. П МО'!C10</f>
        <v>2022</v>
      </c>
      <c r="AEK5" s="320">
        <f>'1. П МО'!C10</f>
        <v>2022</v>
      </c>
      <c r="AEL5" s="320">
        <f>'1. П МО'!C10</f>
        <v>2022</v>
      </c>
      <c r="AEM5" s="320">
        <f>'1. П МО'!C10</f>
        <v>2022</v>
      </c>
      <c r="AEN5" s="320">
        <f>'1. П МО'!C10</f>
        <v>2022</v>
      </c>
      <c r="AEO5" s="320">
        <f>'1. П МО'!C10</f>
        <v>2022</v>
      </c>
      <c r="AEP5" s="320">
        <f>'1. П МО'!C10</f>
        <v>2022</v>
      </c>
      <c r="AEQ5" s="320">
        <f>'1. П МО'!C10</f>
        <v>2022</v>
      </c>
      <c r="AER5" s="320">
        <f>'1. П МО'!C10</f>
        <v>2022</v>
      </c>
      <c r="AES5" s="320">
        <f>'1. П МО'!C10</f>
        <v>2022</v>
      </c>
      <c r="AET5" s="320">
        <f>'1. П МО'!C10</f>
        <v>2022</v>
      </c>
      <c r="AEU5" s="320">
        <f>'1. П МО'!C10</f>
        <v>2022</v>
      </c>
      <c r="AEV5" s="320">
        <f>'1. П МО'!C10</f>
        <v>2022</v>
      </c>
      <c r="AEW5" s="320">
        <f>'1. П МО'!C10</f>
        <v>2022</v>
      </c>
      <c r="AEX5" s="320">
        <f>'1. П МО'!C10</f>
        <v>2022</v>
      </c>
      <c r="AEY5" s="320">
        <f>'1. П МО'!C10</f>
        <v>2022</v>
      </c>
      <c r="AEZ5" s="320">
        <f>'1. П МО'!C10</f>
        <v>2022</v>
      </c>
      <c r="AFA5" s="320">
        <f>'1. П МО'!C10</f>
        <v>2022</v>
      </c>
      <c r="AFB5" s="320">
        <f>'1. П МО'!C10</f>
        <v>2022</v>
      </c>
      <c r="AFC5" s="320">
        <f>'1. П МО'!C10</f>
        <v>2022</v>
      </c>
      <c r="AFD5" s="320">
        <f>'1. П МО'!C10</f>
        <v>2022</v>
      </c>
      <c r="AFE5" s="320">
        <f>'1. П МО'!C10</f>
        <v>2022</v>
      </c>
      <c r="AFF5" s="320">
        <f>'1. П МО'!C10</f>
        <v>2022</v>
      </c>
      <c r="AFG5" s="320">
        <f>'1. П МО'!C10</f>
        <v>2022</v>
      </c>
      <c r="AFH5" s="358">
        <f>'1. П МО'!C10</f>
        <v>2022</v>
      </c>
      <c r="AFI5" s="359">
        <f>'1. П МО'!C10</f>
        <v>2022</v>
      </c>
      <c r="AFJ5" s="321">
        <f>'1. П МО'!C10</f>
        <v>2022</v>
      </c>
      <c r="AFK5" s="321">
        <f>'1. П МО'!C10</f>
        <v>2022</v>
      </c>
      <c r="AFL5" s="321">
        <f>'1. П МО'!C10</f>
        <v>2022</v>
      </c>
      <c r="AFM5" s="321">
        <f>'1. П МО'!C10</f>
        <v>2022</v>
      </c>
      <c r="AFN5" s="321">
        <f>'1. П МО'!C10</f>
        <v>2022</v>
      </c>
      <c r="AFO5" s="321">
        <f>'1. П МО'!C10</f>
        <v>2022</v>
      </c>
      <c r="AFP5" s="321">
        <f>'1. П МО'!C10</f>
        <v>2022</v>
      </c>
      <c r="AFQ5" s="321">
        <f>'1. П МО'!C10</f>
        <v>2022</v>
      </c>
      <c r="AFR5" s="321">
        <f>'1. П МО'!C10</f>
        <v>2022</v>
      </c>
      <c r="AFS5" s="321">
        <f>'1. П МО'!C10</f>
        <v>2022</v>
      </c>
      <c r="AFT5" s="321">
        <f>'1. П МО'!C10</f>
        <v>2022</v>
      </c>
      <c r="AFU5" s="321">
        <f>'1. П МО'!C10</f>
        <v>2022</v>
      </c>
      <c r="AFV5" s="321">
        <f>'1. П МО'!C10</f>
        <v>2022</v>
      </c>
      <c r="AFW5" s="321">
        <f>'1. П МО'!C10</f>
        <v>2022</v>
      </c>
      <c r="AFX5" s="321">
        <f>'1. П МО'!C10</f>
        <v>2022</v>
      </c>
      <c r="AFY5" s="321">
        <f>'1. П МО'!C10</f>
        <v>2022</v>
      </c>
      <c r="AFZ5" s="321">
        <f>'1. П МО'!C10</f>
        <v>2022</v>
      </c>
      <c r="AGA5" s="321">
        <f>'1. П МО'!C10</f>
        <v>2022</v>
      </c>
      <c r="AGB5" s="321">
        <f>'1. П МО'!C10</f>
        <v>2022</v>
      </c>
      <c r="AGC5" s="321">
        <f>'1. П МО'!C10</f>
        <v>2022</v>
      </c>
      <c r="AGD5" s="321">
        <f>'1. П МО'!C10</f>
        <v>2022</v>
      </c>
      <c r="AGE5" s="321">
        <f>'1. П МО'!C10</f>
        <v>2022</v>
      </c>
      <c r="AGF5" s="321">
        <f>'1. П МО'!C10</f>
        <v>2022</v>
      </c>
      <c r="AGG5" s="321">
        <f>'1. П МО'!C10</f>
        <v>2022</v>
      </c>
      <c r="AGH5" s="321">
        <f>'1. П МО'!C10</f>
        <v>2022</v>
      </c>
      <c r="AGI5" s="321">
        <f>'1. П МО'!C10</f>
        <v>2022</v>
      </c>
      <c r="AGJ5" s="321">
        <f>'1. П МО'!C10</f>
        <v>2022</v>
      </c>
      <c r="AGK5" s="363">
        <f>'1. П МО'!C10</f>
        <v>2022</v>
      </c>
      <c r="AGL5" s="364">
        <f>'1. П МО'!C10</f>
        <v>2022</v>
      </c>
      <c r="AGM5" s="320">
        <f>'1. П МО'!C10</f>
        <v>2022</v>
      </c>
      <c r="AGN5" s="320">
        <f>'1. П МО'!C10</f>
        <v>2022</v>
      </c>
      <c r="AGO5" s="320">
        <f>'1. П МО'!C10</f>
        <v>2022</v>
      </c>
      <c r="AGP5" s="320">
        <f>'1. П МО'!C10</f>
        <v>2022</v>
      </c>
      <c r="AGQ5" s="320">
        <f>'1. П МО'!C10</f>
        <v>2022</v>
      </c>
      <c r="AGR5" s="320">
        <f>'1. П МО'!C10</f>
        <v>2022</v>
      </c>
      <c r="AGS5" s="320">
        <f>'1. П МО'!C10</f>
        <v>2022</v>
      </c>
      <c r="AGT5" s="320">
        <f>'1. П МО'!C10</f>
        <v>2022</v>
      </c>
      <c r="AGU5" s="320">
        <f>'1. П МО'!C10</f>
        <v>2022</v>
      </c>
      <c r="AGV5" s="320">
        <f>'1. П МО'!C10</f>
        <v>2022</v>
      </c>
      <c r="AGW5" s="320">
        <f>'1. П МО'!C10</f>
        <v>2022</v>
      </c>
      <c r="AGX5" s="320">
        <f>'1. П МО'!C10</f>
        <v>2022</v>
      </c>
      <c r="AGY5" s="320">
        <f>'1. П МО'!C10</f>
        <v>2022</v>
      </c>
      <c r="AGZ5" s="320">
        <f>'1. П МО'!C10</f>
        <v>2022</v>
      </c>
      <c r="AHA5" s="320">
        <f>'1. П МО'!C10</f>
        <v>2022</v>
      </c>
      <c r="AHB5" s="320">
        <f>'1. П МО'!C10</f>
        <v>2022</v>
      </c>
      <c r="AHC5" s="320">
        <f>'1. П МО'!C10</f>
        <v>2022</v>
      </c>
      <c r="AHD5" s="320">
        <f>'1. П МО'!C10</f>
        <v>2022</v>
      </c>
      <c r="AHE5" s="320">
        <f>'1. П МО'!C10</f>
        <v>2022</v>
      </c>
      <c r="AHF5" s="320">
        <f>'1. П МО'!C10</f>
        <v>2022</v>
      </c>
      <c r="AHG5" s="320">
        <f>'1. П МО'!C10</f>
        <v>2022</v>
      </c>
      <c r="AHH5" s="320">
        <f>'1. П МО'!C10</f>
        <v>2022</v>
      </c>
      <c r="AHI5" s="320">
        <f>'1. П МО'!C10</f>
        <v>2022</v>
      </c>
      <c r="AHJ5" s="320">
        <f>'1. П МО'!C10</f>
        <v>2022</v>
      </c>
      <c r="AHK5" s="320">
        <f>'1. П МО'!C10</f>
        <v>2022</v>
      </c>
      <c r="AHL5" s="320">
        <f>'1. П МО'!C10</f>
        <v>2022</v>
      </c>
      <c r="AHM5" s="320">
        <f>'1. П МО'!C10</f>
        <v>2022</v>
      </c>
      <c r="AHN5" s="358">
        <f>'1. П МО'!C10</f>
        <v>2022</v>
      </c>
      <c r="AHO5" s="364">
        <f>'1. П МО'!C10</f>
        <v>2022</v>
      </c>
      <c r="AHP5" s="320">
        <f>'1. П МО'!C10</f>
        <v>2022</v>
      </c>
      <c r="AHQ5" s="320">
        <f>'1. П МО'!C10</f>
        <v>2022</v>
      </c>
      <c r="AHR5" s="320">
        <f>'1. П МО'!C10</f>
        <v>2022</v>
      </c>
      <c r="AHS5" s="320">
        <f>'1. П МО'!C10</f>
        <v>2022</v>
      </c>
      <c r="AHT5" s="320">
        <f>'1. П МО'!C10</f>
        <v>2022</v>
      </c>
      <c r="AHU5" s="320">
        <f>'1. П МО'!C10</f>
        <v>2022</v>
      </c>
      <c r="AHV5" s="320">
        <f>'1. П МО'!C10</f>
        <v>2022</v>
      </c>
      <c r="AHW5" s="320">
        <f>'1. П МО'!C10</f>
        <v>2022</v>
      </c>
      <c r="AHX5" s="320">
        <f>'1. П МО'!C10</f>
        <v>2022</v>
      </c>
      <c r="AHY5" s="320">
        <f>'1. П МО'!C10</f>
        <v>2022</v>
      </c>
      <c r="AHZ5" s="320">
        <f>'1. П МО'!C10</f>
        <v>2022</v>
      </c>
      <c r="AIA5" s="320">
        <f>'1. П МО'!C10</f>
        <v>2022</v>
      </c>
      <c r="AIB5" s="320">
        <f>'1. П МО'!C10</f>
        <v>2022</v>
      </c>
      <c r="AIC5" s="320">
        <f>'1. П МО'!C10</f>
        <v>2022</v>
      </c>
      <c r="AID5" s="320">
        <f>'1. П МО'!C10</f>
        <v>2022</v>
      </c>
      <c r="AIE5" s="320">
        <f>'1. П МО'!C10</f>
        <v>2022</v>
      </c>
      <c r="AIF5" s="320">
        <f>'1. П МО'!C10</f>
        <v>2022</v>
      </c>
      <c r="AIG5" s="320">
        <f>'1. П МО'!C10</f>
        <v>2022</v>
      </c>
      <c r="AIH5" s="320">
        <f>'1. П МО'!C10</f>
        <v>2022</v>
      </c>
      <c r="AII5" s="320">
        <f>'1. П МО'!C10</f>
        <v>2022</v>
      </c>
      <c r="AIJ5" s="320">
        <f>'1. П МО'!C10</f>
        <v>2022</v>
      </c>
      <c r="AIK5" s="320">
        <f>'1. П МО'!C10</f>
        <v>2022</v>
      </c>
      <c r="AIL5" s="320">
        <f>'1. П МО'!C10</f>
        <v>2022</v>
      </c>
      <c r="AIM5" s="320">
        <f>'1. П МО'!C10</f>
        <v>2022</v>
      </c>
      <c r="AIN5" s="320">
        <f>'1. П МО'!C10</f>
        <v>2022</v>
      </c>
      <c r="AIO5" s="320">
        <f>'1. П МО'!C10</f>
        <v>2022</v>
      </c>
      <c r="AIP5" s="320">
        <f>'1. П МО'!C10</f>
        <v>2022</v>
      </c>
      <c r="AIQ5" s="361">
        <f>'1. П МО'!C10</f>
        <v>2022</v>
      </c>
      <c r="AIR5" s="648">
        <f>'1. П МО'!C10</f>
        <v>2022</v>
      </c>
      <c r="AIS5" s="647">
        <f>'1. П МО'!C10</f>
        <v>2022</v>
      </c>
      <c r="AIT5" s="647">
        <f>'1. П МО'!C10</f>
        <v>2022</v>
      </c>
      <c r="AIU5" s="647">
        <f>'1. П МО'!C10</f>
        <v>2022</v>
      </c>
      <c r="AIV5" s="647">
        <f>'1. П МО'!C10</f>
        <v>2022</v>
      </c>
      <c r="AIW5" s="360">
        <f>'1. П МО'!C10</f>
        <v>2022</v>
      </c>
      <c r="AIX5" s="362">
        <f>'1. П МО'!C10</f>
        <v>2022</v>
      </c>
      <c r="AIY5" s="321">
        <f>'1. П МО'!C10</f>
        <v>2022</v>
      </c>
      <c r="AIZ5" s="321">
        <f>'1. П МО'!C10</f>
        <v>2022</v>
      </c>
      <c r="AJA5" s="321">
        <f>'1. П МО'!C10</f>
        <v>2022</v>
      </c>
      <c r="AJB5" s="360">
        <f>'1. П МО'!C10</f>
        <v>2022</v>
      </c>
      <c r="AJC5" s="360">
        <f>'1. П МО'!C10</f>
        <v>2022</v>
      </c>
      <c r="AJD5" s="360">
        <f>'1. П МО'!C10</f>
        <v>2022</v>
      </c>
      <c r="AJE5" s="360">
        <f>'1. П МО'!C10</f>
        <v>2022</v>
      </c>
      <c r="AJF5" s="360">
        <f>'1. П МО'!C10</f>
        <v>2022</v>
      </c>
      <c r="AJG5" s="363">
        <f>'1. П МО'!C10</f>
        <v>2022</v>
      </c>
      <c r="AJH5" s="650"/>
      <c r="AJI5" s="335">
        <f>'1. П МО'!C10</f>
        <v>2022</v>
      </c>
      <c r="AJJ5" s="197">
        <f>'1. П МО'!C10</f>
        <v>2022</v>
      </c>
      <c r="AJK5" s="197">
        <f>'1. П МО'!C10</f>
        <v>2022</v>
      </c>
      <c r="AJL5" s="197">
        <f>'1. П МО'!C10</f>
        <v>2022</v>
      </c>
      <c r="AJM5" s="197">
        <f>'1. П МО'!C10</f>
        <v>2022</v>
      </c>
      <c r="AJN5" s="197">
        <f>'1. П МО'!C10</f>
        <v>2022</v>
      </c>
      <c r="AJO5" s="197">
        <f>'1. П МО'!C10</f>
        <v>2022</v>
      </c>
      <c r="AJP5" s="197">
        <f>'1. П МО'!C10</f>
        <v>2022</v>
      </c>
      <c r="AJQ5" s="197">
        <f>'1. П МО'!C10</f>
        <v>2022</v>
      </c>
      <c r="AJR5" s="197">
        <f>'1. П МО'!C10</f>
        <v>2022</v>
      </c>
      <c r="AJS5" s="197">
        <f>'1. П МО'!C10</f>
        <v>2022</v>
      </c>
      <c r="AJT5" s="197">
        <f>'1. П МО'!C10</f>
        <v>2022</v>
      </c>
      <c r="AJU5" s="197">
        <f>'1. П МО'!C10</f>
        <v>2022</v>
      </c>
      <c r="AJV5" s="197">
        <f>'1. П МО'!C10</f>
        <v>2022</v>
      </c>
      <c r="AJW5" s="133">
        <f>'1. П МО'!C10</f>
        <v>2022</v>
      </c>
      <c r="AJX5" s="133">
        <f>'1. П МО'!C10</f>
        <v>2022</v>
      </c>
      <c r="AJY5" s="133">
        <f>'1. П МО'!C10</f>
        <v>2022</v>
      </c>
      <c r="AJZ5" s="133">
        <f>'1. П МО'!C10</f>
        <v>2022</v>
      </c>
      <c r="AKA5" s="133">
        <f>'1. П МО'!C10</f>
        <v>2022</v>
      </c>
      <c r="AKB5" s="133">
        <f>'1. П МО'!C10</f>
        <v>2022</v>
      </c>
      <c r="AKC5" s="133">
        <f>'1. П МО'!C10</f>
        <v>2022</v>
      </c>
      <c r="AKD5" s="133">
        <f>'1. П МО'!C10</f>
        <v>2022</v>
      </c>
      <c r="AKE5" s="182">
        <f>'1. П МО'!C10</f>
        <v>2022</v>
      </c>
      <c r="AKF5" s="344"/>
      <c r="AKG5" s="233"/>
      <c r="AKH5" s="210">
        <f>'4. КУЛЬТ_МАС_МЕР'!C12</f>
        <v>2020</v>
      </c>
      <c r="AKI5" s="206">
        <f>'4. КУЛЬТ_МАС_МЕР'!D12</f>
        <v>2021</v>
      </c>
      <c r="AKJ5" s="211">
        <f>'4. КУЛЬТ_МАС_МЕР'!E12</f>
        <v>2022</v>
      </c>
      <c r="AKK5" s="210">
        <f>'4. КУЛЬТ_МАС_МЕР'!C12</f>
        <v>2020</v>
      </c>
      <c r="AKL5" s="206">
        <f>'4. КУЛЬТ_МАС_МЕР'!D12</f>
        <v>2021</v>
      </c>
      <c r="AKM5" s="211">
        <f>'4. КУЛЬТ_МАС_МЕР'!E12</f>
        <v>2022</v>
      </c>
      <c r="AKN5" s="210">
        <f>'4. КУЛЬТ_МАС_МЕР'!C12</f>
        <v>2020</v>
      </c>
      <c r="AKO5" s="206">
        <f>'4. КУЛЬТ_МАС_МЕР'!D12</f>
        <v>2021</v>
      </c>
      <c r="AKP5" s="211">
        <f>'4. КУЛЬТ_МАС_МЕР'!E12</f>
        <v>2022</v>
      </c>
      <c r="AKQ5" s="225">
        <f>'4. КУЛЬТ_МАС_МЕР'!C12</f>
        <v>2020</v>
      </c>
      <c r="AKR5" s="224">
        <f>'4. КУЛЬТ_МАС_МЕР'!D12</f>
        <v>2021</v>
      </c>
      <c r="AKS5" s="226">
        <f>'4. КУЛЬТ_МАС_МЕР'!E12</f>
        <v>2022</v>
      </c>
      <c r="AKT5" s="225">
        <f>'4. КУЛЬТ_МАС_МЕР'!C12</f>
        <v>2020</v>
      </c>
      <c r="AKU5" s="224">
        <f>'4. КУЛЬТ_МАС_МЕР'!D12</f>
        <v>2021</v>
      </c>
      <c r="AKV5" s="226">
        <f>'4. КУЛЬТ_МАС_МЕР'!E12</f>
        <v>2022</v>
      </c>
      <c r="AKW5" s="225">
        <f>'4. КУЛЬТ_МАС_МЕР'!C12</f>
        <v>2020</v>
      </c>
      <c r="AKX5" s="224">
        <f>'4. КУЛЬТ_МАС_МЕР'!D12</f>
        <v>2021</v>
      </c>
      <c r="AKY5" s="226">
        <f>'4. КУЛЬТ_МАС_МЕР'!E12</f>
        <v>2022</v>
      </c>
      <c r="AKZ5" s="210">
        <f>'4. КУЛЬТ_МАС_МЕР'!C12</f>
        <v>2020</v>
      </c>
      <c r="ALA5" s="206">
        <f>'4. КУЛЬТ_МАС_МЕР'!D12</f>
        <v>2021</v>
      </c>
      <c r="ALB5" s="211">
        <f>'4. КУЛЬТ_МАС_МЕР'!E12</f>
        <v>2022</v>
      </c>
      <c r="ALC5" s="210">
        <f>'4. КУЛЬТ_МАС_МЕР'!C12</f>
        <v>2020</v>
      </c>
      <c r="ALD5" s="206">
        <f>'4. КУЛЬТ_МАС_МЕР'!D12</f>
        <v>2021</v>
      </c>
      <c r="ALE5" s="211">
        <f>'4. КУЛЬТ_МАС_МЕР'!E12</f>
        <v>2022</v>
      </c>
      <c r="ALF5" s="210">
        <f>'4. КУЛЬТ_МАС_МЕР'!C12</f>
        <v>2020</v>
      </c>
      <c r="ALG5" s="206">
        <f>'4. КУЛЬТ_МАС_МЕР'!D12</f>
        <v>2021</v>
      </c>
      <c r="ALH5" s="211">
        <f>'4. КУЛЬТ_МАС_МЕР'!E12</f>
        <v>2022</v>
      </c>
      <c r="ALI5" s="225">
        <f>'4. КУЛЬТ_МАС_МЕР'!C12</f>
        <v>2020</v>
      </c>
      <c r="ALJ5" s="224">
        <f>'4. КУЛЬТ_МАС_МЕР'!D12</f>
        <v>2021</v>
      </c>
      <c r="ALK5" s="226">
        <f>'4. КУЛЬТ_МАС_МЕР'!E12</f>
        <v>2022</v>
      </c>
      <c r="ALL5" s="225">
        <f>'4. КУЛЬТ_МАС_МЕР'!C12</f>
        <v>2020</v>
      </c>
      <c r="ALM5" s="224">
        <f>'4. КУЛЬТ_МАС_МЕР'!D12</f>
        <v>2021</v>
      </c>
      <c r="ALN5" s="226">
        <f>'4. КУЛЬТ_МАС_МЕР'!E12</f>
        <v>2022</v>
      </c>
      <c r="ALO5" s="225">
        <f>'4. КУЛЬТ_МАС_МЕР'!C12</f>
        <v>2020</v>
      </c>
      <c r="ALP5" s="224">
        <f>'4. КУЛЬТ_МАС_МЕР'!D12</f>
        <v>2021</v>
      </c>
      <c r="ALQ5" s="226">
        <f>'4. КУЛЬТ_МАС_МЕР'!E12</f>
        <v>2022</v>
      </c>
      <c r="ALR5" s="344"/>
      <c r="ALS5" s="240">
        <f>'4. КУЛЬТ_МАС_МЕР'!C21</f>
        <v>2020</v>
      </c>
      <c r="ALT5" s="244">
        <f>'4. КУЛЬТ_МАС_МЕР'!D21</f>
        <v>2021</v>
      </c>
      <c r="ALU5" s="242">
        <f>'4. КУЛЬТ_МАС_МЕР'!E21</f>
        <v>2022</v>
      </c>
      <c r="ALV5" s="240">
        <f>'4. КУЛЬТ_МАС_МЕР'!C21</f>
        <v>2020</v>
      </c>
      <c r="ALW5" s="244">
        <f>'4. КУЛЬТ_МАС_МЕР'!D21</f>
        <v>2021</v>
      </c>
      <c r="ALX5" s="242">
        <f>'4. КУЛЬТ_МАС_МЕР'!E21</f>
        <v>2022</v>
      </c>
      <c r="ALY5" s="240">
        <f>'4. КУЛЬТ_МАС_МЕР'!C21</f>
        <v>2020</v>
      </c>
      <c r="ALZ5" s="244">
        <f>'4. КУЛЬТ_МАС_МЕР'!D21</f>
        <v>2021</v>
      </c>
      <c r="AMA5" s="242">
        <f>'4. КУЛЬТ_МАС_МЕР'!E21</f>
        <v>2022</v>
      </c>
      <c r="AMB5" s="243">
        <f>'4. КУЛЬТ_МАС_МЕР'!F21</f>
        <v>2020</v>
      </c>
      <c r="AMC5" s="241">
        <f>'4. КУЛЬТ_МАС_МЕР'!G21</f>
        <v>2021</v>
      </c>
      <c r="AMD5" s="245">
        <f>'4. КУЛЬТ_МАС_МЕР'!H21</f>
        <v>2022</v>
      </c>
      <c r="AME5" s="243">
        <f>'4. КУЛЬТ_МАС_МЕР'!F21</f>
        <v>2020</v>
      </c>
      <c r="AMF5" s="241">
        <f>'4. КУЛЬТ_МАС_МЕР'!G21</f>
        <v>2021</v>
      </c>
      <c r="AMG5" s="245">
        <f>'4. КУЛЬТ_МАС_МЕР'!H21</f>
        <v>2022</v>
      </c>
      <c r="AMH5" s="243">
        <f>'4. КУЛЬТ_МАС_МЕР'!F21</f>
        <v>2020</v>
      </c>
      <c r="AMI5" s="241">
        <f>'4. КУЛЬТ_МАС_МЕР'!G21</f>
        <v>2021</v>
      </c>
      <c r="AMJ5" s="245">
        <f>'4. КУЛЬТ_МАС_МЕР'!H21</f>
        <v>2022</v>
      </c>
      <c r="AMK5" s="240">
        <f>'4. КУЛЬТ_МАС_МЕР'!I21</f>
        <v>2020</v>
      </c>
      <c r="AML5" s="244">
        <f>'4. КУЛЬТ_МАС_МЕР'!J21</f>
        <v>2021</v>
      </c>
      <c r="AMM5" s="242">
        <f>'4. КУЛЬТ_МАС_МЕР'!K21</f>
        <v>2022</v>
      </c>
      <c r="AMN5" s="240">
        <f>'4. КУЛЬТ_МАС_МЕР'!I21</f>
        <v>2020</v>
      </c>
      <c r="AMO5" s="244">
        <f>'4. КУЛЬТ_МАС_МЕР'!J21</f>
        <v>2021</v>
      </c>
      <c r="AMP5" s="242">
        <f>'4. КУЛЬТ_МАС_МЕР'!K21</f>
        <v>2022</v>
      </c>
      <c r="AMQ5" s="240">
        <f>'4. КУЛЬТ_МАС_МЕР'!I21</f>
        <v>2020</v>
      </c>
      <c r="AMR5" s="244">
        <f>'4. КУЛЬТ_МАС_МЕР'!J21</f>
        <v>2021</v>
      </c>
      <c r="AMS5" s="242">
        <f>'4. КУЛЬТ_МАС_МЕР'!K21</f>
        <v>2022</v>
      </c>
      <c r="AMT5" s="243">
        <f>'4. КУЛЬТ_МАС_МЕР'!L21</f>
        <v>2020</v>
      </c>
      <c r="AMU5" s="241">
        <f>'4. КУЛЬТ_МАС_МЕР'!M21</f>
        <v>2021</v>
      </c>
      <c r="AMV5" s="245">
        <f>'4. КУЛЬТ_МАС_МЕР'!N21</f>
        <v>2022</v>
      </c>
      <c r="AMW5" s="243">
        <f>'4. КУЛЬТ_МАС_МЕР'!L21</f>
        <v>2020</v>
      </c>
      <c r="AMX5" s="241">
        <f>'4. КУЛЬТ_МАС_МЕР'!M21</f>
        <v>2021</v>
      </c>
      <c r="AMY5" s="245">
        <f>'4. КУЛЬТ_МАС_МЕР'!N21</f>
        <v>2022</v>
      </c>
      <c r="AMZ5" s="243">
        <f>'4. КУЛЬТ_МАС_МЕР'!L21</f>
        <v>2020</v>
      </c>
      <c r="ANA5" s="241">
        <f>'4. КУЛЬТ_МАС_МЕР'!M21</f>
        <v>2021</v>
      </c>
      <c r="ANB5" s="245">
        <f>'4. КУЛЬТ_МАС_МЕР'!N21</f>
        <v>2022</v>
      </c>
      <c r="ANC5" s="891"/>
      <c r="AND5" s="240">
        <f>'4. КУЛЬТ_МАС_МЕР'!C30</f>
        <v>2020</v>
      </c>
      <c r="ANE5" s="244">
        <f>'4. КУЛЬТ_МАС_МЕР'!D30</f>
        <v>2021</v>
      </c>
      <c r="ANF5" s="242">
        <f>'4. КУЛЬТ_МАС_МЕР'!E30</f>
        <v>2022</v>
      </c>
      <c r="ANG5" s="240">
        <f>'4. КУЛЬТ_МАС_МЕР'!C30</f>
        <v>2020</v>
      </c>
      <c r="ANH5" s="244">
        <f>'4. КУЛЬТ_МАС_МЕР'!D30</f>
        <v>2021</v>
      </c>
      <c r="ANI5" s="242">
        <f>'4. КУЛЬТ_МАС_МЕР'!E30</f>
        <v>2022</v>
      </c>
      <c r="ANJ5" s="240">
        <f>'4. КУЛЬТ_МАС_МЕР'!C30</f>
        <v>2020</v>
      </c>
      <c r="ANK5" s="244">
        <f>'4. КУЛЬТ_МАС_МЕР'!D30</f>
        <v>2021</v>
      </c>
      <c r="ANL5" s="242">
        <f>'4. КУЛЬТ_МАС_МЕР'!E30</f>
        <v>2022</v>
      </c>
      <c r="ANM5" s="243">
        <f>'4. КУЛЬТ_МАС_МЕР'!F30</f>
        <v>2020</v>
      </c>
      <c r="ANN5" s="241">
        <f>'4. КУЛЬТ_МАС_МЕР'!G30</f>
        <v>2021</v>
      </c>
      <c r="ANO5" s="245">
        <f>'4. КУЛЬТ_МАС_МЕР'!H30</f>
        <v>2022</v>
      </c>
      <c r="ANP5" s="243">
        <f>'4. КУЛЬТ_МАС_МЕР'!F30</f>
        <v>2020</v>
      </c>
      <c r="ANQ5" s="241">
        <f>'4. КУЛЬТ_МАС_МЕР'!G30</f>
        <v>2021</v>
      </c>
      <c r="ANR5" s="245">
        <f>'4. КУЛЬТ_МАС_МЕР'!H30</f>
        <v>2022</v>
      </c>
      <c r="ANS5" s="243">
        <f>'4. КУЛЬТ_МАС_МЕР'!F30</f>
        <v>2020</v>
      </c>
      <c r="ANT5" s="241">
        <f>'4. КУЛЬТ_МАС_МЕР'!G30</f>
        <v>2021</v>
      </c>
      <c r="ANU5" s="245">
        <f>'4. КУЛЬТ_МАС_МЕР'!H30</f>
        <v>2022</v>
      </c>
      <c r="ANV5" s="240">
        <f>'4. КУЛЬТ_МАС_МЕР'!I30</f>
        <v>2020</v>
      </c>
      <c r="ANW5" s="244">
        <f>'4. КУЛЬТ_МАС_МЕР'!J30</f>
        <v>2021</v>
      </c>
      <c r="ANX5" s="242">
        <f>'4. КУЛЬТ_МАС_МЕР'!K30</f>
        <v>2022</v>
      </c>
      <c r="ANY5" s="240">
        <f>'4. КУЛЬТ_МАС_МЕР'!I30</f>
        <v>2020</v>
      </c>
      <c r="ANZ5" s="244">
        <f>'4. КУЛЬТ_МАС_МЕР'!J30</f>
        <v>2021</v>
      </c>
      <c r="AOA5" s="242">
        <f>'4. КУЛЬТ_МАС_МЕР'!K30</f>
        <v>2022</v>
      </c>
      <c r="AOB5" s="240">
        <f>'4. КУЛЬТ_МАС_МЕР'!I30</f>
        <v>2020</v>
      </c>
      <c r="AOC5" s="244">
        <f>'4. КУЛЬТ_МАС_МЕР'!J30</f>
        <v>2021</v>
      </c>
      <c r="AOD5" s="242">
        <f>'4. КУЛЬТ_МАС_МЕР'!K30</f>
        <v>2022</v>
      </c>
      <c r="AOE5" s="243">
        <f>'4. КУЛЬТ_МАС_МЕР'!L30</f>
        <v>2020</v>
      </c>
      <c r="AOF5" s="241">
        <f>'4. КУЛЬТ_МАС_МЕР'!M30</f>
        <v>2021</v>
      </c>
      <c r="AOG5" s="245">
        <f>'4. КУЛЬТ_МАС_МЕР'!K30</f>
        <v>2022</v>
      </c>
      <c r="AOH5" s="243">
        <f>'4. КУЛЬТ_МАС_МЕР'!L30</f>
        <v>2020</v>
      </c>
      <c r="AOI5" s="241">
        <f>'4. КУЛЬТ_МАС_МЕР'!M30</f>
        <v>2021</v>
      </c>
      <c r="AOJ5" s="245">
        <f>'4. КУЛЬТ_МАС_МЕР'!N30</f>
        <v>2022</v>
      </c>
      <c r="AOK5" s="243">
        <f>'4. КУЛЬТ_МАС_МЕР'!L30</f>
        <v>2020</v>
      </c>
      <c r="AOL5" s="241">
        <f>'4. КУЛЬТ_МАС_МЕР'!M30</f>
        <v>2021</v>
      </c>
      <c r="AOM5" s="245">
        <f>'4. КУЛЬТ_МАС_МЕР'!N30</f>
        <v>2022</v>
      </c>
      <c r="AON5" s="344"/>
      <c r="AOO5" s="210">
        <f>'4. КУЛЬТ_МАС_МЕР'!C39</f>
        <v>2020</v>
      </c>
      <c r="AOP5" s="206">
        <f>'4. КУЛЬТ_МАС_МЕР'!D39</f>
        <v>2021</v>
      </c>
      <c r="AOQ5" s="206">
        <f>'4. КУЛЬТ_МАС_МЕР'!E39</f>
        <v>2022</v>
      </c>
      <c r="AOR5" s="206">
        <f>'4. КУЛЬТ_МАС_МЕР'!C39</f>
        <v>2020</v>
      </c>
      <c r="AOS5" s="206">
        <f>'4. КУЛЬТ_МАС_МЕР'!D39</f>
        <v>2021</v>
      </c>
      <c r="AOT5" s="211">
        <f>'4. КУЛЬТ_МАС_МЕР'!E39</f>
        <v>2022</v>
      </c>
      <c r="AOU5" s="231"/>
      <c r="AOV5" s="225">
        <f>'4. КУЛЬТ_МАС_МЕР'!I39</f>
        <v>2020</v>
      </c>
      <c r="AOW5" s="224">
        <f>'4. КУЛЬТ_МАС_МЕР'!J39</f>
        <v>2021</v>
      </c>
      <c r="AOX5" s="207">
        <f>'4. КУЛЬТ_МАС_МЕР'!K39</f>
        <v>2022</v>
      </c>
      <c r="AOY5" s="226">
        <f>'1. П МО'!C10</f>
        <v>2022</v>
      </c>
      <c r="AOZ5" s="878"/>
      <c r="APA5" s="210">
        <f>'4. КУЛЬТ_МАС_МЕР'!C49</f>
        <v>2020</v>
      </c>
      <c r="APB5" s="206">
        <f>'4. КУЛЬТ_МАС_МЕР'!D49</f>
        <v>2021</v>
      </c>
      <c r="APC5" s="206">
        <f>'4. КУЛЬТ_МАС_МЕР'!E49</f>
        <v>2022</v>
      </c>
      <c r="APD5" s="206">
        <f>'4. КУЛЬТ_МАС_МЕР'!C49</f>
        <v>2020</v>
      </c>
      <c r="APE5" s="206">
        <f>'4. КУЛЬТ_МАС_МЕР'!D49</f>
        <v>2021</v>
      </c>
      <c r="APF5" s="206">
        <f>'4. КУЛЬТ_МАС_МЕР'!E49</f>
        <v>2022</v>
      </c>
      <c r="APG5" s="206">
        <f>'4. КУЛЬТ_МАС_МЕР'!C49</f>
        <v>2020</v>
      </c>
      <c r="APH5" s="206">
        <f>'4. КУЛЬТ_МАС_МЕР'!D49</f>
        <v>2021</v>
      </c>
      <c r="API5" s="211">
        <f>'4. КУЛЬТ_МАС_МЕР'!E49</f>
        <v>2022</v>
      </c>
      <c r="APJ5" s="225">
        <f>'4. КУЛЬТ_МАС_МЕР'!F49</f>
        <v>2020</v>
      </c>
      <c r="APK5" s="224">
        <f>'4. КУЛЬТ_МАС_МЕР'!G49</f>
        <v>2021</v>
      </c>
      <c r="APL5" s="224">
        <f>'4. КУЛЬТ_МАС_МЕР'!H49</f>
        <v>2022</v>
      </c>
      <c r="APM5" s="224">
        <f>'4. КУЛЬТ_МАС_МЕР'!F49</f>
        <v>2020</v>
      </c>
      <c r="APN5" s="224">
        <f>'4. КУЛЬТ_МАС_МЕР'!G49</f>
        <v>2021</v>
      </c>
      <c r="APO5" s="224">
        <f>'4. КУЛЬТ_МАС_МЕР'!H49</f>
        <v>2022</v>
      </c>
      <c r="APP5" s="224">
        <f>'4. КУЛЬТ_МАС_МЕР'!F49</f>
        <v>2020</v>
      </c>
      <c r="APQ5" s="224">
        <f>'4. КУЛЬТ_МАС_МЕР'!G49</f>
        <v>2021</v>
      </c>
      <c r="APR5" s="226">
        <f>'4. КУЛЬТ_МАС_МЕР'!H49</f>
        <v>2022</v>
      </c>
      <c r="APS5" s="210">
        <f>'4. КУЛЬТ_МАС_МЕР'!I49</f>
        <v>2020</v>
      </c>
      <c r="APT5" s="206">
        <f>'4. КУЛЬТ_МАС_МЕР'!J49</f>
        <v>2021</v>
      </c>
      <c r="APU5" s="206">
        <f>'4. КУЛЬТ_МАС_МЕР'!K49</f>
        <v>2022</v>
      </c>
      <c r="APV5" s="206">
        <f>'4. КУЛЬТ_МАС_МЕР'!I49</f>
        <v>2020</v>
      </c>
      <c r="APW5" s="206">
        <f>'4. КУЛЬТ_МАС_МЕР'!J49</f>
        <v>2021</v>
      </c>
      <c r="APX5" s="206">
        <f>'4. КУЛЬТ_МАС_МЕР'!K49</f>
        <v>2022</v>
      </c>
      <c r="APY5" s="206">
        <f>'4. КУЛЬТ_МАС_МЕР'!I49</f>
        <v>2020</v>
      </c>
      <c r="APZ5" s="206">
        <f>'4. КУЛЬТ_МАС_МЕР'!J49</f>
        <v>2021</v>
      </c>
      <c r="AQA5" s="211">
        <f>'4. КУЛЬТ_МАС_МЕР'!K49</f>
        <v>2022</v>
      </c>
      <c r="AQB5" s="225">
        <f>'4. КУЛЬТ_МАС_МЕР'!L49</f>
        <v>2020</v>
      </c>
      <c r="AQC5" s="224">
        <f>'4. КУЛЬТ_МАС_МЕР'!M49</f>
        <v>2021</v>
      </c>
      <c r="AQD5" s="224">
        <f>'4. КУЛЬТ_МАС_МЕР'!N49</f>
        <v>2022</v>
      </c>
      <c r="AQE5" s="224">
        <f>'4. КУЛЬТ_МАС_МЕР'!L49</f>
        <v>2020</v>
      </c>
      <c r="AQF5" s="224">
        <f>'4. КУЛЬТ_МАС_МЕР'!M49</f>
        <v>2021</v>
      </c>
      <c r="AQG5" s="224">
        <f>'4. КУЛЬТ_МАС_МЕР'!N49</f>
        <v>2022</v>
      </c>
      <c r="AQH5" s="224">
        <f>'4. КУЛЬТ_МАС_МЕР'!L49</f>
        <v>2020</v>
      </c>
      <c r="AQI5" s="224">
        <f>'4. КУЛЬТ_МАС_МЕР'!M49</f>
        <v>2021</v>
      </c>
      <c r="AQJ5" s="226">
        <f>'4. КУЛЬТ_МАС_МЕР'!N49</f>
        <v>2022</v>
      </c>
      <c r="AQK5" s="233"/>
      <c r="AQL5" s="210">
        <f>'4. КУЛЬТ_МАС_МЕР'!C58</f>
        <v>2020</v>
      </c>
      <c r="AQM5" s="206">
        <f>'4. КУЛЬТ_МАС_МЕР'!D58</f>
        <v>2021</v>
      </c>
      <c r="AQN5" s="206">
        <f>'4. КУЛЬТ_МАС_МЕР'!E58</f>
        <v>2022</v>
      </c>
      <c r="AQO5" s="206">
        <f>'4. КУЛЬТ_МАС_МЕР'!C58</f>
        <v>2020</v>
      </c>
      <c r="AQP5" s="206">
        <f>'4. КУЛЬТ_МАС_МЕР'!D58</f>
        <v>2021</v>
      </c>
      <c r="AQQ5" s="206">
        <f>'4. КУЛЬТ_МАС_МЕР'!E58</f>
        <v>2022</v>
      </c>
      <c r="AQR5" s="224">
        <f>'4. КУЛЬТ_МАС_МЕР'!F58</f>
        <v>2020</v>
      </c>
      <c r="AQS5" s="224">
        <f>'4. КУЛЬТ_МАС_МЕР'!G58</f>
        <v>2021</v>
      </c>
      <c r="AQT5" s="224">
        <f>'4. КУЛЬТ_МАС_МЕР'!H58</f>
        <v>2022</v>
      </c>
      <c r="AQU5" s="224">
        <f>'4. КУЛЬТ_МАС_МЕР'!F58</f>
        <v>2020</v>
      </c>
      <c r="AQV5" s="224">
        <f>'4. КУЛЬТ_МАС_МЕР'!G58</f>
        <v>2021</v>
      </c>
      <c r="AQW5" s="224">
        <f>'4. КУЛЬТ_МАС_МЕР'!H58</f>
        <v>2022</v>
      </c>
      <c r="AQX5" s="206">
        <f>'4. КУЛЬТ_МАС_МЕР'!I58</f>
        <v>2020</v>
      </c>
      <c r="AQY5" s="206">
        <f>'4. КУЛЬТ_МАС_МЕР'!J58</f>
        <v>2021</v>
      </c>
      <c r="AQZ5" s="206">
        <f>'4. КУЛЬТ_МАС_МЕР'!K58</f>
        <v>2022</v>
      </c>
      <c r="ARA5" s="206">
        <f>'4. КУЛЬТ_МАС_МЕР'!I58</f>
        <v>2020</v>
      </c>
      <c r="ARB5" s="206">
        <f>'4. КУЛЬТ_МАС_МЕР'!J58</f>
        <v>2021</v>
      </c>
      <c r="ARC5" s="206">
        <f>'4. КУЛЬТ_МАС_МЕР'!K58</f>
        <v>2022</v>
      </c>
      <c r="ARD5" s="224">
        <f>'4. КУЛЬТ_МАС_МЕР'!L58</f>
        <v>2020</v>
      </c>
      <c r="ARE5" s="224">
        <f>'4. КУЛЬТ_МАС_МЕР'!M58</f>
        <v>2021</v>
      </c>
      <c r="ARF5" s="224">
        <f>'4. КУЛЬТ_МАС_МЕР'!N58</f>
        <v>2022</v>
      </c>
      <c r="ARG5" s="224">
        <f>'4. КУЛЬТ_МАС_МЕР'!L58</f>
        <v>2020</v>
      </c>
      <c r="ARH5" s="224">
        <f>'4. КУЛЬТ_МАС_МЕР'!M58</f>
        <v>2021</v>
      </c>
      <c r="ARI5" s="226">
        <f>'4. КУЛЬТ_МАС_МЕР'!N58</f>
        <v>2022</v>
      </c>
      <c r="ARJ5" s="344"/>
      <c r="ARK5" s="210">
        <f>'1. П МО'!C10</f>
        <v>2022</v>
      </c>
      <c r="ARL5" s="206">
        <f>'1. П МО'!C10</f>
        <v>2022</v>
      </c>
      <c r="ARM5" s="206">
        <f>'1. П МО'!C10</f>
        <v>2022</v>
      </c>
      <c r="ARN5" s="206">
        <f>'1. П МО'!C10</f>
        <v>2022</v>
      </c>
      <c r="ARO5" s="206">
        <f>'1. П МО'!C10</f>
        <v>2022</v>
      </c>
      <c r="ARP5" s="206">
        <f>'1. П МО'!C10</f>
        <v>2022</v>
      </c>
      <c r="ARQ5" s="209">
        <f>'1. П МО'!C10</f>
        <v>2022</v>
      </c>
      <c r="ARR5" s="231"/>
      <c r="ARS5" s="208">
        <f>'1. П МО'!C10</f>
        <v>2022</v>
      </c>
      <c r="ART5" s="224">
        <f>'1. П МО'!C10</f>
        <v>2022</v>
      </c>
      <c r="ARU5" s="224">
        <f>'1. П МО'!C10</f>
        <v>2022</v>
      </c>
      <c r="ARV5" s="224">
        <f>'1. П МО'!C10</f>
        <v>2022</v>
      </c>
      <c r="ARW5" s="224">
        <f>'1. П МО'!C10</f>
        <v>2022</v>
      </c>
      <c r="ARX5" s="224">
        <f>'1. П МО'!C10</f>
        <v>2022</v>
      </c>
      <c r="ARY5" s="224">
        <f>'1. П МО'!C10</f>
        <v>2022</v>
      </c>
      <c r="ARZ5" s="224">
        <f>'1. П МО'!C10</f>
        <v>2022</v>
      </c>
      <c r="ASA5" s="224">
        <f>'1. П МО'!C10</f>
        <v>2022</v>
      </c>
      <c r="ASB5" s="235"/>
      <c r="ASC5" s="761">
        <f>'1. П МО'!C10</f>
        <v>2022</v>
      </c>
      <c r="ASD5" s="774"/>
      <c r="ASE5" s="767">
        <f>'5. НАЦ_ПОЛИТИКА'!C10</f>
        <v>2020</v>
      </c>
      <c r="ASF5" s="348">
        <f>'5. НАЦ_ПОЛИТИКА'!D10</f>
        <v>2021</v>
      </c>
      <c r="ASG5" s="348">
        <f>'5. НАЦ_ПОЛИТИКА'!E10</f>
        <v>2022</v>
      </c>
      <c r="ASH5" s="349">
        <f>'5. НАЦ_ПОЛИТИКА'!C10</f>
        <v>2020</v>
      </c>
      <c r="ASI5" s="349">
        <f>'5. НАЦ_ПОЛИТИКА'!D10</f>
        <v>2021</v>
      </c>
      <c r="ASJ5" s="349">
        <f>'5. НАЦ_ПОЛИТИКА'!E10</f>
        <v>2022</v>
      </c>
      <c r="ASK5" s="348">
        <f>'5. НАЦ_ПОЛИТИКА'!C10</f>
        <v>2020</v>
      </c>
      <c r="ASL5" s="348">
        <f>'5. НАЦ_ПОЛИТИКА'!D10</f>
        <v>2021</v>
      </c>
      <c r="ASM5" s="350">
        <f>'5. НАЦ_ПОЛИТИКА'!E10</f>
        <v>2022</v>
      </c>
      <c r="ASN5" s="750">
        <f>'5. НАЦ_ПОЛИТИКА'!E10</f>
        <v>2022</v>
      </c>
      <c r="ASO5" s="235"/>
      <c r="ASP5" s="942">
        <f>'1. П МО'!C10</f>
        <v>2022</v>
      </c>
      <c r="ASQ5" s="349">
        <f>'1. П МО'!C10</f>
        <v>2022</v>
      </c>
      <c r="ASR5" s="349">
        <f>'1. П МО'!C10</f>
        <v>2022</v>
      </c>
      <c r="ASS5" s="750">
        <f>'1. П МО'!C10</f>
        <v>2022</v>
      </c>
      <c r="AST5" s="232">
        <f>'1. П МО'!C10</f>
        <v>2022</v>
      </c>
      <c r="ASU5" s="232">
        <f>'1. П МО'!C10</f>
        <v>2022</v>
      </c>
      <c r="ASV5" s="232">
        <f>'1. П МО'!C10</f>
        <v>2022</v>
      </c>
      <c r="ASW5" s="944">
        <f>'1. П МО'!C10</f>
        <v>2022</v>
      </c>
      <c r="ASX5" s="933"/>
      <c r="ASY5" s="771">
        <f>'1. П МО'!C10</f>
        <v>2022</v>
      </c>
      <c r="ASZ5" s="350">
        <f>'1. П МО'!C10</f>
        <v>2022</v>
      </c>
      <c r="ATA5" s="350">
        <f>'1. П МО'!C10</f>
        <v>2022</v>
      </c>
      <c r="ATB5" s="350">
        <f>'1. П МО'!C10</f>
        <v>2022</v>
      </c>
      <c r="ATC5" s="349">
        <f>'1. П МО'!C10</f>
        <v>2022</v>
      </c>
      <c r="ATD5" s="349">
        <f>'1. П МО'!C10</f>
        <v>2022</v>
      </c>
      <c r="ATE5" s="349">
        <f>'1. П МО'!C10</f>
        <v>2022</v>
      </c>
      <c r="ATF5" s="349">
        <f>'1. П МО'!C10</f>
        <v>2022</v>
      </c>
      <c r="ATG5" s="349">
        <f>'1. П МО'!C10</f>
        <v>2022</v>
      </c>
      <c r="ATH5" s="349">
        <f>'1. П МО'!C10</f>
        <v>2022</v>
      </c>
      <c r="ATI5" s="349">
        <f>'1. П МО'!C10</f>
        <v>2022</v>
      </c>
      <c r="ATJ5" s="349">
        <f>'1. П МО'!C10</f>
        <v>2022</v>
      </c>
      <c r="ATK5" s="349">
        <f>'1. П МО'!C10</f>
        <v>2022</v>
      </c>
      <c r="ATL5" s="349">
        <f>'1. П МО'!C10</f>
        <v>2022</v>
      </c>
      <c r="ATM5" s="349">
        <f>'1. П МО'!C10</f>
        <v>2022</v>
      </c>
      <c r="ATN5" s="348">
        <f>'1. П МО'!C10</f>
        <v>2022</v>
      </c>
      <c r="ATO5" s="762">
        <f>'1. П МО'!C10</f>
        <v>2022</v>
      </c>
      <c r="ATP5" s="754"/>
      <c r="ATQ5" s="354">
        <f>'6. НАУЧ-МЕТОД'!C23</f>
        <v>2020</v>
      </c>
      <c r="ATR5" s="353">
        <f>'6. НАУЧ-МЕТОД'!D23</f>
        <v>2021</v>
      </c>
      <c r="ATS5" s="353">
        <f>'6. НАУЧ-МЕТОД'!E23</f>
        <v>2022</v>
      </c>
      <c r="ATT5" s="352">
        <f>'6. НАУЧ-МЕТОД'!C23</f>
        <v>2020</v>
      </c>
      <c r="ATU5" s="352">
        <f>'6. НАУЧ-МЕТОД'!D23</f>
        <v>2021</v>
      </c>
      <c r="ATV5" s="352">
        <f>'6. НАУЧ-МЕТОД'!E23</f>
        <v>2022</v>
      </c>
      <c r="ATW5" s="353">
        <f>'6. НАУЧ-МЕТОД'!C23</f>
        <v>2020</v>
      </c>
      <c r="ATX5" s="353">
        <f>'6. НАУЧ-МЕТОД'!D23</f>
        <v>2021</v>
      </c>
      <c r="ATY5" s="353">
        <f>'6. НАУЧ-МЕТОД'!E23</f>
        <v>2022</v>
      </c>
      <c r="ATZ5" s="703">
        <f>'6. НАУЧ-МЕТОД'!C23</f>
        <v>2020</v>
      </c>
      <c r="AUA5" s="703">
        <f>'6. НАУЧ-МЕТОД'!D23</f>
        <v>2021</v>
      </c>
      <c r="AUB5" s="921">
        <f>'6. НАУЧ-МЕТОД'!E23</f>
        <v>2022</v>
      </c>
      <c r="AUC5" s="703">
        <f>'1. П МО'!C10</f>
        <v>2022</v>
      </c>
      <c r="AUD5" s="703">
        <f>'1. П МО'!C10</f>
        <v>2022</v>
      </c>
      <c r="AUE5" s="704">
        <f>'1. П МО'!C10</f>
        <v>2022</v>
      </c>
      <c r="AUF5" s="926">
        <f>'1. П МО'!C10</f>
        <v>2022</v>
      </c>
      <c r="AUG5" s="414"/>
      <c r="AUH5" s="415">
        <f>'1. П МО'!C10</f>
        <v>2022</v>
      </c>
      <c r="AUI5" s="416">
        <f>'1. П МО'!C10</f>
        <v>2022</v>
      </c>
      <c r="AUJ5" s="416">
        <f>'1. П МО'!C10</f>
        <v>2022</v>
      </c>
      <c r="AUK5" s="416">
        <f>'1. П МО'!C10</f>
        <v>2022</v>
      </c>
      <c r="AUL5" s="416">
        <f>'1. П МО'!C10</f>
        <v>2022</v>
      </c>
      <c r="AUM5" s="416">
        <f>'1. П МО'!C10</f>
        <v>2022</v>
      </c>
      <c r="AUN5" s="416">
        <f>'1. П МО'!C10</f>
        <v>2022</v>
      </c>
      <c r="AUO5" s="416">
        <f>'1. П МО'!C10</f>
        <v>2022</v>
      </c>
      <c r="AUP5" s="416">
        <f>'1. П МО'!C10</f>
        <v>2022</v>
      </c>
      <c r="AUQ5" s="416">
        <f>'1. П МО'!C10</f>
        <v>2022</v>
      </c>
      <c r="AUR5" s="416">
        <f>'1. П МО'!C10</f>
        <v>2022</v>
      </c>
      <c r="AUS5" s="417">
        <f>'1. П МО'!C10</f>
        <v>2022</v>
      </c>
    </row>
    <row r="6" spans="1:1241" s="236" customFormat="1" ht="22.5" customHeight="1" x14ac:dyDescent="0.3">
      <c r="A6" s="458"/>
      <c r="B6" s="455"/>
      <c r="C6" s="248"/>
      <c r="D6" s="249"/>
      <c r="E6" s="249"/>
      <c r="F6" s="249"/>
      <c r="G6" s="249"/>
      <c r="H6" s="250"/>
      <c r="I6" s="307"/>
      <c r="J6" s="223"/>
      <c r="K6" s="221"/>
      <c r="L6" s="221"/>
      <c r="M6" s="222"/>
      <c r="N6" s="222"/>
      <c r="O6" s="222"/>
      <c r="P6" s="221"/>
      <c r="Q6" s="221"/>
      <c r="R6" s="221"/>
      <c r="S6" s="222"/>
      <c r="T6" s="222"/>
      <c r="U6" s="222"/>
      <c r="V6" s="221"/>
      <c r="W6" s="221"/>
      <c r="X6" s="221"/>
      <c r="Y6" s="222"/>
      <c r="Z6" s="222"/>
      <c r="AA6" s="222"/>
      <c r="AB6" s="221"/>
      <c r="AC6" s="221"/>
      <c r="AD6" s="221"/>
      <c r="AE6" s="222"/>
      <c r="AF6" s="222"/>
      <c r="AG6" s="222"/>
      <c r="AH6" s="221"/>
      <c r="AI6" s="221"/>
      <c r="AJ6" s="221"/>
      <c r="AK6" s="222"/>
      <c r="AL6" s="222"/>
      <c r="AM6" s="295"/>
      <c r="AN6" s="963">
        <v>18</v>
      </c>
      <c r="AO6" s="449"/>
      <c r="AP6" s="173"/>
      <c r="AQ6" s="167"/>
      <c r="AR6" s="300">
        <v>4</v>
      </c>
      <c r="AS6" s="301">
        <v>4</v>
      </c>
      <c r="AT6" s="301">
        <v>4</v>
      </c>
      <c r="AU6" s="301">
        <v>4</v>
      </c>
      <c r="AV6" s="301">
        <v>4</v>
      </c>
      <c r="AW6" s="302">
        <v>4</v>
      </c>
      <c r="AX6" s="293"/>
      <c r="AY6" s="439"/>
      <c r="AZ6" s="309">
        <v>75</v>
      </c>
      <c r="BA6" s="214">
        <v>75</v>
      </c>
      <c r="BB6" s="214">
        <v>76</v>
      </c>
      <c r="BC6" s="214">
        <v>76</v>
      </c>
      <c r="BD6" s="313"/>
      <c r="BE6" s="783">
        <f>'3. КЛУБ_ФОРМ'!Q12</f>
        <v>71</v>
      </c>
      <c r="BF6" s="781">
        <f>'3. КЛУБ_ФОРМ'!Q12</f>
        <v>71</v>
      </c>
      <c r="BG6" s="781">
        <f>'3. КЛУБ_ФОРМ'!Q12</f>
        <v>71</v>
      </c>
      <c r="BH6" s="781">
        <f>'3. КЛУБ_ФОРМ'!Q12</f>
        <v>71</v>
      </c>
      <c r="BI6" s="781">
        <f>'3. КЛУБ_ФОРМ'!Q12</f>
        <v>71</v>
      </c>
      <c r="BJ6" s="781">
        <f>'3. КЛУБ_ФОРМ'!R12</f>
        <v>72</v>
      </c>
      <c r="BK6" s="781">
        <f>'3. КЛУБ_ФОРМ'!R12</f>
        <v>72</v>
      </c>
      <c r="BL6" s="781">
        <f>'3. КЛУБ_ФОРМ'!R12</f>
        <v>72</v>
      </c>
      <c r="BM6" s="781">
        <f>'3. КЛУБ_ФОРМ'!R12</f>
        <v>72</v>
      </c>
      <c r="BN6" s="781">
        <f>'3. КЛУБ_ФОРМ'!R12</f>
        <v>72</v>
      </c>
      <c r="BO6" s="781">
        <f>'3. КЛУБ_ФОРМ'!S12</f>
        <v>73</v>
      </c>
      <c r="BP6" s="781">
        <f>'3. КЛУБ_ФОРМ'!S12</f>
        <v>73</v>
      </c>
      <c r="BQ6" s="781">
        <f>'3. КЛУБ_ФОРМ'!S12</f>
        <v>73</v>
      </c>
      <c r="BR6" s="781">
        <f>'3. КЛУБ_ФОРМ'!S12</f>
        <v>73</v>
      </c>
      <c r="BS6" s="781">
        <f>'3. КЛУБ_ФОРМ'!S12</f>
        <v>73</v>
      </c>
      <c r="BT6" s="786">
        <f>'3. КЛУБ_ФОРМ'!T12</f>
        <v>74</v>
      </c>
      <c r="BU6" s="786">
        <f>'3. КЛУБ_ФОРМ'!T12</f>
        <v>74</v>
      </c>
      <c r="BV6" s="786">
        <f>'3. КЛУБ_ФОРМ'!T12</f>
        <v>74</v>
      </c>
      <c r="BW6" s="786">
        <f>'3. КЛУБ_ФОРМ'!T12</f>
        <v>74</v>
      </c>
      <c r="BX6" s="786">
        <f>'3. КЛУБ_ФОРМ'!T12</f>
        <v>74</v>
      </c>
      <c r="BY6" s="786">
        <f>'3. КЛУБ_ФОРМ'!U12</f>
        <v>75</v>
      </c>
      <c r="BZ6" s="786">
        <f>'3. КЛУБ_ФОРМ'!U12</f>
        <v>75</v>
      </c>
      <c r="CA6" s="786">
        <f>'3. КЛУБ_ФОРМ'!U12</f>
        <v>75</v>
      </c>
      <c r="CB6" s="786">
        <f>'3. КЛУБ_ФОРМ'!U12</f>
        <v>75</v>
      </c>
      <c r="CC6" s="786">
        <f>'3. КЛУБ_ФОРМ'!U12</f>
        <v>75</v>
      </c>
      <c r="CD6" s="786">
        <f>'3. КЛУБ_ФОРМ'!V12</f>
        <v>76</v>
      </c>
      <c r="CE6" s="786">
        <f>'3. КЛУБ_ФОРМ'!V12</f>
        <v>76</v>
      </c>
      <c r="CF6" s="786">
        <f>'3. КЛУБ_ФОРМ'!V12</f>
        <v>76</v>
      </c>
      <c r="CG6" s="786">
        <f>'3. КЛУБ_ФОРМ'!V12</f>
        <v>76</v>
      </c>
      <c r="CH6" s="786">
        <f>'3. КЛУБ_ФОРМ'!V12</f>
        <v>76</v>
      </c>
      <c r="CI6" s="781">
        <f>'3. КЛУБ_ФОРМ'!W12</f>
        <v>77</v>
      </c>
      <c r="CJ6" s="781">
        <f>'3. КЛУБ_ФОРМ'!W12</f>
        <v>77</v>
      </c>
      <c r="CK6" s="781">
        <f>'3. КЛУБ_ФОРМ'!W12</f>
        <v>77</v>
      </c>
      <c r="CL6" s="781">
        <f>'3. КЛУБ_ФОРМ'!W12</f>
        <v>77</v>
      </c>
      <c r="CM6" s="781">
        <f>'3. КЛУБ_ФОРМ'!W12</f>
        <v>77</v>
      </c>
      <c r="CN6" s="781">
        <f>'3. КЛУБ_ФОРМ'!X12</f>
        <v>78</v>
      </c>
      <c r="CO6" s="781">
        <f>'3. КЛУБ_ФОРМ'!X12</f>
        <v>78</v>
      </c>
      <c r="CP6" s="781">
        <f>'3. КЛУБ_ФОРМ'!X12</f>
        <v>78</v>
      </c>
      <c r="CQ6" s="781">
        <f>'3. КЛУБ_ФОРМ'!X12</f>
        <v>78</v>
      </c>
      <c r="CR6" s="781">
        <f>'3. КЛУБ_ФОРМ'!X12</f>
        <v>78</v>
      </c>
      <c r="CS6" s="781">
        <f>'3. КЛУБ_ФОРМ'!Y12</f>
        <v>79</v>
      </c>
      <c r="CT6" s="781">
        <f>'3. КЛУБ_ФОРМ'!Y12</f>
        <v>79</v>
      </c>
      <c r="CU6" s="781">
        <f>'3. КЛУБ_ФОРМ'!Y12</f>
        <v>79</v>
      </c>
      <c r="CV6" s="781">
        <f>'3. КЛУБ_ФОРМ'!Y12</f>
        <v>79</v>
      </c>
      <c r="CW6" s="784">
        <f>'3. КЛУБ_ФОРМ'!Y12</f>
        <v>79</v>
      </c>
      <c r="CX6" s="444"/>
      <c r="CY6" s="315">
        <f>'3. КЛУБ_ФОРМ'!C23</f>
        <v>80</v>
      </c>
      <c r="CZ6" s="316">
        <f>'3. КЛУБ_ФОРМ'!C23</f>
        <v>80</v>
      </c>
      <c r="DA6" s="316">
        <f>'3. КЛУБ_ФОРМ'!C23</f>
        <v>80</v>
      </c>
      <c r="DB6" s="316">
        <f>'3. КЛУБ_ФОРМ'!C23</f>
        <v>80</v>
      </c>
      <c r="DC6" s="316">
        <f>'3. КЛУБ_ФОРМ'!C23</f>
        <v>80</v>
      </c>
      <c r="DD6" s="316">
        <f>'3. КЛУБ_ФОРМ'!C23</f>
        <v>80</v>
      </c>
      <c r="DE6" s="316">
        <f>'3. КЛУБ_ФОРМ'!D23</f>
        <v>81</v>
      </c>
      <c r="DF6" s="316">
        <f>'3. КЛУБ_ФОРМ'!D23</f>
        <v>81</v>
      </c>
      <c r="DG6" s="316">
        <f>'3. КЛУБ_ФОРМ'!D23</f>
        <v>81</v>
      </c>
      <c r="DH6" s="316">
        <f>'3. КЛУБ_ФОРМ'!D23</f>
        <v>81</v>
      </c>
      <c r="DI6" s="316">
        <f>'3. КЛУБ_ФОРМ'!D23</f>
        <v>81</v>
      </c>
      <c r="DJ6" s="316">
        <f>'3. КЛУБ_ФОРМ'!D23</f>
        <v>81</v>
      </c>
      <c r="DK6" s="316">
        <f>'3. КЛУБ_ФОРМ'!E23</f>
        <v>82</v>
      </c>
      <c r="DL6" s="316">
        <f>'3. КЛУБ_ФОРМ'!E23</f>
        <v>82</v>
      </c>
      <c r="DM6" s="316">
        <f>'3. КЛУБ_ФОРМ'!E23</f>
        <v>82</v>
      </c>
      <c r="DN6" s="316">
        <f>'3. КЛУБ_ФОРМ'!E23</f>
        <v>82</v>
      </c>
      <c r="DO6" s="316">
        <f>'3. КЛУБ_ФОРМ'!E23</f>
        <v>82</v>
      </c>
      <c r="DP6" s="317">
        <f>'3. КЛУБ_ФОРМ'!E23</f>
        <v>82</v>
      </c>
      <c r="DQ6" s="315">
        <f>'3. КЛУБ_ФОРМ'!F23</f>
        <v>83</v>
      </c>
      <c r="DR6" s="316">
        <f>'3. КЛУБ_ФОРМ'!F23</f>
        <v>83</v>
      </c>
      <c r="DS6" s="316">
        <f>'3. КЛУБ_ФОРМ'!F23</f>
        <v>83</v>
      </c>
      <c r="DT6" s="316">
        <f>'3. КЛУБ_ФОРМ'!F23</f>
        <v>83</v>
      </c>
      <c r="DU6" s="316">
        <f>'3. КЛУБ_ФОРМ'!F23</f>
        <v>83</v>
      </c>
      <c r="DV6" s="316">
        <f>'3. КЛУБ_ФОРМ'!F23</f>
        <v>83</v>
      </c>
      <c r="DW6" s="316">
        <f>'3. КЛУБ_ФОРМ'!G23</f>
        <v>84</v>
      </c>
      <c r="DX6" s="316">
        <f>'3. КЛУБ_ФОРМ'!G23</f>
        <v>84</v>
      </c>
      <c r="DY6" s="316">
        <f>'3. КЛУБ_ФОРМ'!G23</f>
        <v>84</v>
      </c>
      <c r="DZ6" s="316">
        <f>'3. КЛУБ_ФОРМ'!G23</f>
        <v>84</v>
      </c>
      <c r="EA6" s="316">
        <f>'3. КЛУБ_ФОРМ'!G23</f>
        <v>84</v>
      </c>
      <c r="EB6" s="316">
        <f>'3. КЛУБ_ФОРМ'!G23</f>
        <v>84</v>
      </c>
      <c r="EC6" s="316">
        <f>'3. КЛУБ_ФОРМ'!H23</f>
        <v>85</v>
      </c>
      <c r="ED6" s="316">
        <f>'3. КЛУБ_ФОРМ'!H23</f>
        <v>85</v>
      </c>
      <c r="EE6" s="316">
        <f>'3. КЛУБ_ФОРМ'!H23</f>
        <v>85</v>
      </c>
      <c r="EF6" s="316">
        <f>'3. КЛУБ_ФОРМ'!H23</f>
        <v>85</v>
      </c>
      <c r="EG6" s="316">
        <f>'3. КЛУБ_ФОРМ'!H23</f>
        <v>85</v>
      </c>
      <c r="EH6" s="317">
        <f>'3. КЛУБ_ФОРМ'!H23</f>
        <v>85</v>
      </c>
      <c r="EI6" s="411"/>
      <c r="EJ6" s="204">
        <f>'3. КЛУБ_ФОРМ'!N23</f>
        <v>86</v>
      </c>
      <c r="EK6" s="205">
        <f>'3. КЛУБ_ФОРМ'!N23</f>
        <v>86</v>
      </c>
      <c r="EL6" s="205">
        <f>'3. КЛУБ_ФОРМ'!N23</f>
        <v>86</v>
      </c>
      <c r="EM6" s="205">
        <f>'3. КЛУБ_ФОРМ'!N23</f>
        <v>86</v>
      </c>
      <c r="EN6" s="205">
        <f>'3. КЛУБ_ФОРМ'!N23</f>
        <v>86</v>
      </c>
      <c r="EO6" s="205">
        <f>'3. КЛУБ_ФОРМ'!O23</f>
        <v>87</v>
      </c>
      <c r="EP6" s="205">
        <f>'3. КЛУБ_ФОРМ'!O23</f>
        <v>87</v>
      </c>
      <c r="EQ6" s="205">
        <f>'3. КЛУБ_ФОРМ'!O23</f>
        <v>87</v>
      </c>
      <c r="ER6" s="205">
        <f>'3. КЛУБ_ФОРМ'!O23</f>
        <v>87</v>
      </c>
      <c r="ES6" s="205">
        <f>'3. КЛУБ_ФОРМ'!O23</f>
        <v>87</v>
      </c>
      <c r="ET6" s="205">
        <f>'3. КЛУБ_ФОРМ'!P23</f>
        <v>88</v>
      </c>
      <c r="EU6" s="205">
        <f>'3. КЛУБ_ФОРМ'!P23</f>
        <v>88</v>
      </c>
      <c r="EV6" s="205">
        <f>'3. КЛУБ_ФОРМ'!P23</f>
        <v>88</v>
      </c>
      <c r="EW6" s="205">
        <f>'3. КЛУБ_ФОРМ'!P23</f>
        <v>88</v>
      </c>
      <c r="EX6" s="212">
        <f>'3. КЛУБ_ФОРМ'!P23</f>
        <v>88</v>
      </c>
      <c r="EY6" s="411"/>
      <c r="EZ6" s="315">
        <f>'3. КЛУБ_ФОРМ'!E35</f>
        <v>89</v>
      </c>
      <c r="FA6" s="316">
        <f>'3. КЛУБ_ФОРМ'!E35</f>
        <v>89</v>
      </c>
      <c r="FB6" s="316">
        <f>'3. КЛУБ_ФОРМ'!E35</f>
        <v>89</v>
      </c>
      <c r="FC6" s="316">
        <f>'3. КЛУБ_ФОРМ'!E35</f>
        <v>89</v>
      </c>
      <c r="FD6" s="316">
        <f>'3. КЛУБ_ФОРМ'!E35</f>
        <v>89</v>
      </c>
      <c r="FE6" s="316">
        <f>'3. КЛУБ_ФОРМ'!E35</f>
        <v>89</v>
      </c>
      <c r="FF6" s="316">
        <f>'3. КЛУБ_ФОРМ'!E35</f>
        <v>89</v>
      </c>
      <c r="FG6" s="316">
        <f>'3. КЛУБ_ФОРМ'!E35</f>
        <v>89</v>
      </c>
      <c r="FH6" s="316">
        <f>'3. КЛУБ_ФОРМ'!E35</f>
        <v>89</v>
      </c>
      <c r="FI6" s="316">
        <f>'3. КЛУБ_ФОРМ'!E35</f>
        <v>89</v>
      </c>
      <c r="FJ6" s="317">
        <f>'3. КЛУБ_ФОРМ'!E35</f>
        <v>89</v>
      </c>
      <c r="FK6" s="204">
        <f>'3. КЛУБ_ФОРМ'!F35</f>
        <v>90</v>
      </c>
      <c r="FL6" s="205">
        <f>'3. КЛУБ_ФОРМ'!F35</f>
        <v>90</v>
      </c>
      <c r="FM6" s="205">
        <f>'3. КЛУБ_ФОРМ'!F35</f>
        <v>90</v>
      </c>
      <c r="FN6" s="205">
        <f>'3. КЛУБ_ФОРМ'!F35</f>
        <v>90</v>
      </c>
      <c r="FO6" s="205">
        <f>'3. КЛУБ_ФОРМ'!F35</f>
        <v>90</v>
      </c>
      <c r="FP6" s="205">
        <f>'3. КЛУБ_ФОРМ'!F35</f>
        <v>90</v>
      </c>
      <c r="FQ6" s="205">
        <f>'3. КЛУБ_ФОРМ'!F35</f>
        <v>90</v>
      </c>
      <c r="FR6" s="205">
        <f>'3. КЛУБ_ФОРМ'!F35</f>
        <v>90</v>
      </c>
      <c r="FS6" s="205">
        <f>'3. КЛУБ_ФОРМ'!F35</f>
        <v>90</v>
      </c>
      <c r="FT6" s="205">
        <f>'3. КЛУБ_ФОРМ'!F35</f>
        <v>90</v>
      </c>
      <c r="FU6" s="212">
        <f>'3. КЛУБ_ФОРМ'!F35</f>
        <v>90</v>
      </c>
      <c r="FV6" s="315">
        <f>'3. КЛУБ_ФОРМ'!G35</f>
        <v>91</v>
      </c>
      <c r="FW6" s="316">
        <f>'3. КЛУБ_ФОРМ'!G35</f>
        <v>91</v>
      </c>
      <c r="FX6" s="316">
        <f>'3. КЛУБ_ФОРМ'!G35</f>
        <v>91</v>
      </c>
      <c r="FY6" s="316">
        <f>'3. КЛУБ_ФОРМ'!G35</f>
        <v>91</v>
      </c>
      <c r="FZ6" s="316">
        <f>'3. КЛУБ_ФОРМ'!G35</f>
        <v>91</v>
      </c>
      <c r="GA6" s="316">
        <f>'3. КЛУБ_ФОРМ'!G35</f>
        <v>91</v>
      </c>
      <c r="GB6" s="316">
        <f>'3. КЛУБ_ФОРМ'!G35</f>
        <v>91</v>
      </c>
      <c r="GC6" s="316">
        <f>'3. КЛУБ_ФОРМ'!G35</f>
        <v>91</v>
      </c>
      <c r="GD6" s="316">
        <f>'3. КЛУБ_ФОРМ'!G35</f>
        <v>91</v>
      </c>
      <c r="GE6" s="316">
        <f>'3. КЛУБ_ФОРМ'!G35</f>
        <v>91</v>
      </c>
      <c r="GF6" s="317">
        <f>'3. КЛУБ_ФОРМ'!G35</f>
        <v>91</v>
      </c>
      <c r="GG6" s="204">
        <f>'3. КЛУБ_ФОРМ'!H35</f>
        <v>92</v>
      </c>
      <c r="GH6" s="205">
        <f>'3. КЛУБ_ФОРМ'!H35</f>
        <v>92</v>
      </c>
      <c r="GI6" s="205">
        <f>'3. КЛУБ_ФОРМ'!H35</f>
        <v>92</v>
      </c>
      <c r="GJ6" s="205">
        <f>'3. КЛУБ_ФОРМ'!H35</f>
        <v>92</v>
      </c>
      <c r="GK6" s="205">
        <f>'3. КЛУБ_ФОРМ'!H35</f>
        <v>92</v>
      </c>
      <c r="GL6" s="205">
        <f>'3. КЛУБ_ФОРМ'!H35</f>
        <v>92</v>
      </c>
      <c r="GM6" s="205">
        <f>'3. КЛУБ_ФОРМ'!H35</f>
        <v>92</v>
      </c>
      <c r="GN6" s="205">
        <f>'3. КЛУБ_ФОРМ'!H35</f>
        <v>92</v>
      </c>
      <c r="GO6" s="205">
        <f>'3. КЛУБ_ФОРМ'!H35</f>
        <v>92</v>
      </c>
      <c r="GP6" s="205">
        <f>'3. КЛУБ_ФОРМ'!H35</f>
        <v>92</v>
      </c>
      <c r="GQ6" s="212">
        <f>'3. КЛУБ_ФОРМ'!H35</f>
        <v>92</v>
      </c>
      <c r="GR6" s="660"/>
      <c r="GS6" s="335">
        <f>'3. КЛУБ_ФОРМ'!C53</f>
        <v>93</v>
      </c>
      <c r="GT6" s="197">
        <f>GS6+1</f>
        <v>94</v>
      </c>
      <c r="GU6" s="197">
        <f t="shared" ref="GU6" si="0">GT6+1</f>
        <v>95</v>
      </c>
      <c r="GV6" s="197">
        <f t="shared" ref="GV6" si="1">GU6+1</f>
        <v>96</v>
      </c>
      <c r="GW6" s="197">
        <f t="shared" ref="GW6" si="2">GV6+1</f>
        <v>97</v>
      </c>
      <c r="GX6" s="197">
        <f t="shared" ref="GX6" si="3">GW6+1</f>
        <v>98</v>
      </c>
      <c r="GY6" s="197">
        <f t="shared" ref="GY6" si="4">GX6+1</f>
        <v>99</v>
      </c>
      <c r="GZ6" s="197">
        <f t="shared" ref="GZ6" si="5">GY6+1</f>
        <v>100</v>
      </c>
      <c r="HA6" s="197">
        <f t="shared" ref="HA6" si="6">GZ6+1</f>
        <v>101</v>
      </c>
      <c r="HB6" s="197">
        <f t="shared" ref="HB6" si="7">HA6+1</f>
        <v>102</v>
      </c>
      <c r="HC6" s="197">
        <f t="shared" ref="HC6" si="8">HB6+1</f>
        <v>103</v>
      </c>
      <c r="HD6" s="197">
        <f t="shared" ref="HD6" si="9">HC6+1</f>
        <v>104</v>
      </c>
      <c r="HE6" s="197">
        <f t="shared" ref="HE6" si="10">HD6+1</f>
        <v>105</v>
      </c>
      <c r="HF6" s="197">
        <f t="shared" ref="HF6" si="11">HE6+1</f>
        <v>106</v>
      </c>
      <c r="HG6" s="197">
        <f t="shared" ref="HG6" si="12">HF6+1</f>
        <v>107</v>
      </c>
      <c r="HH6" s="197">
        <f t="shared" ref="HH6" si="13">HG6+1</f>
        <v>108</v>
      </c>
      <c r="HI6" s="197">
        <f t="shared" ref="HI6" si="14">HH6+1</f>
        <v>109</v>
      </c>
      <c r="HJ6" s="197">
        <f t="shared" ref="HJ6" si="15">HI6+1</f>
        <v>110</v>
      </c>
      <c r="HK6" s="197">
        <f t="shared" ref="HK6" si="16">HJ6+1</f>
        <v>111</v>
      </c>
      <c r="HL6" s="197">
        <f t="shared" ref="HL6" si="17">HK6+1</f>
        <v>112</v>
      </c>
      <c r="HM6" s="197">
        <f t="shared" ref="HM6" si="18">HL6+1</f>
        <v>113</v>
      </c>
      <c r="HN6" s="197">
        <f t="shared" ref="HN6" si="19">HM6+1</f>
        <v>114</v>
      </c>
      <c r="HO6" s="197">
        <f t="shared" ref="HO6" si="20">HN6+1</f>
        <v>115</v>
      </c>
      <c r="HP6" s="197">
        <f t="shared" ref="HP6" si="21">HO6+1</f>
        <v>116</v>
      </c>
      <c r="HQ6" s="197">
        <f t="shared" ref="HQ6" si="22">HP6+1</f>
        <v>117</v>
      </c>
      <c r="HR6" s="197">
        <f t="shared" ref="HR6" si="23">HQ6+1</f>
        <v>118</v>
      </c>
      <c r="HS6" s="197">
        <f t="shared" ref="HS6" si="24">HR6+1</f>
        <v>119</v>
      </c>
      <c r="HT6" s="197">
        <f t="shared" ref="HT6" si="25">HS6+1</f>
        <v>120</v>
      </c>
      <c r="HU6" s="336">
        <f t="shared" ref="HU6" si="26">HT6+1</f>
        <v>121</v>
      </c>
      <c r="HV6" s="181">
        <f>'3. КЛУБ_ФОРМ'!C53</f>
        <v>93</v>
      </c>
      <c r="HW6" s="133">
        <f>'3. КЛУБ_ФОРМ'!D53</f>
        <v>94</v>
      </c>
      <c r="HX6" s="133">
        <f>'3. КЛУБ_ФОРМ'!E53</f>
        <v>95</v>
      </c>
      <c r="HY6" s="133">
        <f>'3. КЛУБ_ФОРМ'!F53</f>
        <v>96</v>
      </c>
      <c r="HZ6" s="133">
        <f>'3. КЛУБ_ФОРМ'!G53</f>
        <v>97</v>
      </c>
      <c r="IA6" s="133">
        <f>'3. КЛУБ_ФОРМ'!H53</f>
        <v>98</v>
      </c>
      <c r="IB6" s="133">
        <f>'3. КЛУБ_ФОРМ'!I53</f>
        <v>99</v>
      </c>
      <c r="IC6" s="133">
        <f>'3. КЛУБ_ФОРМ'!J53</f>
        <v>100</v>
      </c>
      <c r="ID6" s="133">
        <f>'3. КЛУБ_ФОРМ'!K53</f>
        <v>101</v>
      </c>
      <c r="IE6" s="133">
        <f>'3. КЛУБ_ФОРМ'!L53</f>
        <v>102</v>
      </c>
      <c r="IF6" s="133">
        <f>'3. КЛУБ_ФОРМ'!M53</f>
        <v>103</v>
      </c>
      <c r="IG6" s="133">
        <f>'3. КЛУБ_ФОРМ'!N53</f>
        <v>104</v>
      </c>
      <c r="IH6" s="133">
        <f>'3. КЛУБ_ФОРМ'!O53</f>
        <v>105</v>
      </c>
      <c r="II6" s="133">
        <f>'3. КЛУБ_ФОРМ'!P53</f>
        <v>106</v>
      </c>
      <c r="IJ6" s="133">
        <f>'3. КЛУБ_ФОРМ'!Q53</f>
        <v>107</v>
      </c>
      <c r="IK6" s="133">
        <f>'3. КЛУБ_ФОРМ'!R53</f>
        <v>108</v>
      </c>
      <c r="IL6" s="133">
        <f>'3. КЛУБ_ФОРМ'!S53</f>
        <v>109</v>
      </c>
      <c r="IM6" s="133">
        <f>'3. КЛУБ_ФОРМ'!T53</f>
        <v>110</v>
      </c>
      <c r="IN6" s="133">
        <f>'3. КЛУБ_ФОРМ'!U53</f>
        <v>111</v>
      </c>
      <c r="IO6" s="133">
        <f>'3. КЛУБ_ФОРМ'!V53</f>
        <v>112</v>
      </c>
      <c r="IP6" s="133">
        <f>'3. КЛУБ_ФОРМ'!W53</f>
        <v>113</v>
      </c>
      <c r="IQ6" s="133">
        <f>'3. КЛУБ_ФОРМ'!X53</f>
        <v>114</v>
      </c>
      <c r="IR6" s="133">
        <f>'3. КЛУБ_ФОРМ'!Y53</f>
        <v>115</v>
      </c>
      <c r="IS6" s="133">
        <f>'3. КЛУБ_ФОРМ'!Z53</f>
        <v>116</v>
      </c>
      <c r="IT6" s="133">
        <f>'3. КЛУБ_ФОРМ'!AA53</f>
        <v>117</v>
      </c>
      <c r="IU6" s="133">
        <f>'3. КЛУБ_ФОРМ'!AB53</f>
        <v>118</v>
      </c>
      <c r="IV6" s="133">
        <f>'3. КЛУБ_ФОРМ'!AC53</f>
        <v>119</v>
      </c>
      <c r="IW6" s="133">
        <f>'3. КЛУБ_ФОРМ'!AD53</f>
        <v>120</v>
      </c>
      <c r="IX6" s="182">
        <f>'3. КЛУБ_ФОРМ'!AE53</f>
        <v>121</v>
      </c>
      <c r="IY6" s="215">
        <f>'3. КЛУБ_ФОРМ'!C53</f>
        <v>93</v>
      </c>
      <c r="IZ6" s="197">
        <f>'3. КЛУБ_ФОРМ'!D53</f>
        <v>94</v>
      </c>
      <c r="JA6" s="197">
        <f>'3. КЛУБ_ФОРМ'!E53</f>
        <v>95</v>
      </c>
      <c r="JB6" s="197">
        <f>'3. КЛУБ_ФОРМ'!F53</f>
        <v>96</v>
      </c>
      <c r="JC6" s="197">
        <f>'3. КЛУБ_ФОРМ'!G53</f>
        <v>97</v>
      </c>
      <c r="JD6" s="197">
        <f>'3. КЛУБ_ФОРМ'!H53</f>
        <v>98</v>
      </c>
      <c r="JE6" s="197">
        <f>'3. КЛУБ_ФОРМ'!I53</f>
        <v>99</v>
      </c>
      <c r="JF6" s="197">
        <f>'3. КЛУБ_ФОРМ'!J53</f>
        <v>100</v>
      </c>
      <c r="JG6" s="197">
        <f>'3. КЛУБ_ФОРМ'!K53</f>
        <v>101</v>
      </c>
      <c r="JH6" s="197">
        <f>'3. КЛУБ_ФОРМ'!L53</f>
        <v>102</v>
      </c>
      <c r="JI6" s="197">
        <f>'3. КЛУБ_ФОРМ'!M53</f>
        <v>103</v>
      </c>
      <c r="JJ6" s="197">
        <f>'3. КЛУБ_ФОРМ'!N53</f>
        <v>104</v>
      </c>
      <c r="JK6" s="197">
        <f>'3. КЛУБ_ФОРМ'!O53</f>
        <v>105</v>
      </c>
      <c r="JL6" s="197">
        <f>'3. КЛУБ_ФОРМ'!P53</f>
        <v>106</v>
      </c>
      <c r="JM6" s="197">
        <f>'3. КЛУБ_ФОРМ'!Q53</f>
        <v>107</v>
      </c>
      <c r="JN6" s="197">
        <f>'3. КЛУБ_ФОРМ'!R53</f>
        <v>108</v>
      </c>
      <c r="JO6" s="197">
        <f>'3. КЛУБ_ФОРМ'!S53</f>
        <v>109</v>
      </c>
      <c r="JP6" s="197">
        <f>'3. КЛУБ_ФОРМ'!T53</f>
        <v>110</v>
      </c>
      <c r="JQ6" s="197">
        <f>'3. КЛУБ_ФОРМ'!U53</f>
        <v>111</v>
      </c>
      <c r="JR6" s="197">
        <f>'3. КЛУБ_ФОРМ'!V53</f>
        <v>112</v>
      </c>
      <c r="JS6" s="197">
        <f>'3. КЛУБ_ФОРМ'!W53</f>
        <v>113</v>
      </c>
      <c r="JT6" s="197">
        <f>'3. КЛУБ_ФОРМ'!X53</f>
        <v>114</v>
      </c>
      <c r="JU6" s="197">
        <f>'3. КЛУБ_ФОРМ'!Y53</f>
        <v>115</v>
      </c>
      <c r="JV6" s="197">
        <f>'3. КЛУБ_ФОРМ'!Z53</f>
        <v>116</v>
      </c>
      <c r="JW6" s="197">
        <f>'3. КЛУБ_ФОРМ'!AA53</f>
        <v>117</v>
      </c>
      <c r="JX6" s="197">
        <f>'3. КЛУБ_ФОРМ'!AB53</f>
        <v>118</v>
      </c>
      <c r="JY6" s="197">
        <f>'3. КЛУБ_ФОРМ'!AC53</f>
        <v>119</v>
      </c>
      <c r="JZ6" s="197">
        <f>'3. КЛУБ_ФОРМ'!AD53</f>
        <v>120</v>
      </c>
      <c r="KA6" s="336">
        <f>'3. КЛУБ_ФОРМ'!AE53</f>
        <v>121</v>
      </c>
      <c r="KB6" s="181">
        <f>'3. КЛУБ_ФОРМ'!C53</f>
        <v>93</v>
      </c>
      <c r="KC6" s="133">
        <f>'3. КЛУБ_ФОРМ'!D53</f>
        <v>94</v>
      </c>
      <c r="KD6" s="133">
        <f>'3. КЛУБ_ФОРМ'!E53</f>
        <v>95</v>
      </c>
      <c r="KE6" s="133">
        <f>'3. КЛУБ_ФОРМ'!F53</f>
        <v>96</v>
      </c>
      <c r="KF6" s="133">
        <f>'3. КЛУБ_ФОРМ'!G53</f>
        <v>97</v>
      </c>
      <c r="KG6" s="133">
        <f>'3. КЛУБ_ФОРМ'!H53</f>
        <v>98</v>
      </c>
      <c r="KH6" s="133">
        <f>'3. КЛУБ_ФОРМ'!I53</f>
        <v>99</v>
      </c>
      <c r="KI6" s="133">
        <f>'3. КЛУБ_ФОРМ'!J53</f>
        <v>100</v>
      </c>
      <c r="KJ6" s="133">
        <f>'3. КЛУБ_ФОРМ'!K53</f>
        <v>101</v>
      </c>
      <c r="KK6" s="133">
        <f>'3. КЛУБ_ФОРМ'!L53</f>
        <v>102</v>
      </c>
      <c r="KL6" s="133">
        <f>'3. КЛУБ_ФОРМ'!M53</f>
        <v>103</v>
      </c>
      <c r="KM6" s="133">
        <f>'3. КЛУБ_ФОРМ'!N53</f>
        <v>104</v>
      </c>
      <c r="KN6" s="133">
        <f>'3. КЛУБ_ФОРМ'!O53</f>
        <v>105</v>
      </c>
      <c r="KO6" s="133">
        <f>'3. КЛУБ_ФОРМ'!P53</f>
        <v>106</v>
      </c>
      <c r="KP6" s="133">
        <f>'3. КЛУБ_ФОРМ'!Q53</f>
        <v>107</v>
      </c>
      <c r="KQ6" s="133">
        <f>'3. КЛУБ_ФОРМ'!R53</f>
        <v>108</v>
      </c>
      <c r="KR6" s="133">
        <f>'3. КЛУБ_ФОРМ'!S53</f>
        <v>109</v>
      </c>
      <c r="KS6" s="133">
        <f>'3. КЛУБ_ФОРМ'!T53</f>
        <v>110</v>
      </c>
      <c r="KT6" s="133">
        <f>'3. КЛУБ_ФОРМ'!U53</f>
        <v>111</v>
      </c>
      <c r="KU6" s="133">
        <f>'3. КЛУБ_ФОРМ'!V53</f>
        <v>112</v>
      </c>
      <c r="KV6" s="133">
        <f>'3. КЛУБ_ФОРМ'!W53</f>
        <v>113</v>
      </c>
      <c r="KW6" s="133">
        <f>'3. КЛУБ_ФОРМ'!X53</f>
        <v>114</v>
      </c>
      <c r="KX6" s="133">
        <f>'3. КЛУБ_ФОРМ'!Y53</f>
        <v>115</v>
      </c>
      <c r="KY6" s="133">
        <f>'3. КЛУБ_ФОРМ'!Z53</f>
        <v>116</v>
      </c>
      <c r="KZ6" s="133">
        <f>'3. КЛУБ_ФОРМ'!AA53</f>
        <v>117</v>
      </c>
      <c r="LA6" s="133">
        <f>'3. КЛУБ_ФОРМ'!AB53</f>
        <v>118</v>
      </c>
      <c r="LB6" s="133">
        <f>'3. КЛУБ_ФОРМ'!AC53</f>
        <v>119</v>
      </c>
      <c r="LC6" s="133">
        <f>'3. КЛУБ_ФОРМ'!AD53</f>
        <v>120</v>
      </c>
      <c r="LD6" s="182">
        <f>'3. КЛУБ_ФОРМ'!AE53</f>
        <v>121</v>
      </c>
      <c r="LE6" s="215">
        <f>'3. КЛУБ_ФОРМ'!C53</f>
        <v>93</v>
      </c>
      <c r="LF6" s="197">
        <f>'3. КЛУБ_ФОРМ'!D53</f>
        <v>94</v>
      </c>
      <c r="LG6" s="197">
        <f>'3. КЛУБ_ФОРМ'!E53</f>
        <v>95</v>
      </c>
      <c r="LH6" s="197">
        <f>'3. КЛУБ_ФОРМ'!F53</f>
        <v>96</v>
      </c>
      <c r="LI6" s="197">
        <f>'3. КЛУБ_ФОРМ'!G53</f>
        <v>97</v>
      </c>
      <c r="LJ6" s="197">
        <f>'3. КЛУБ_ФОРМ'!H53</f>
        <v>98</v>
      </c>
      <c r="LK6" s="197">
        <f>'3. КЛУБ_ФОРМ'!I53</f>
        <v>99</v>
      </c>
      <c r="LL6" s="197">
        <f>'3. КЛУБ_ФОРМ'!J53</f>
        <v>100</v>
      </c>
      <c r="LM6" s="197">
        <f>'3. КЛУБ_ФОРМ'!K53</f>
        <v>101</v>
      </c>
      <c r="LN6" s="197">
        <f>'3. КЛУБ_ФОРМ'!L53</f>
        <v>102</v>
      </c>
      <c r="LO6" s="197">
        <f>'3. КЛУБ_ФОРМ'!M53</f>
        <v>103</v>
      </c>
      <c r="LP6" s="197">
        <f>'3. КЛУБ_ФОРМ'!N53</f>
        <v>104</v>
      </c>
      <c r="LQ6" s="197">
        <f>'3. КЛУБ_ФОРМ'!O53</f>
        <v>105</v>
      </c>
      <c r="LR6" s="197">
        <f>'3. КЛУБ_ФОРМ'!P53</f>
        <v>106</v>
      </c>
      <c r="LS6" s="197">
        <f>'3. КЛУБ_ФОРМ'!Q53</f>
        <v>107</v>
      </c>
      <c r="LT6" s="197">
        <f>'3. КЛУБ_ФОРМ'!R53</f>
        <v>108</v>
      </c>
      <c r="LU6" s="197">
        <f>'3. КЛУБ_ФОРМ'!S53</f>
        <v>109</v>
      </c>
      <c r="LV6" s="197">
        <f>'3. КЛУБ_ФОРМ'!T53</f>
        <v>110</v>
      </c>
      <c r="LW6" s="197">
        <f>'3. КЛУБ_ФОРМ'!U53</f>
        <v>111</v>
      </c>
      <c r="LX6" s="197">
        <f>'3. КЛУБ_ФОРМ'!V53</f>
        <v>112</v>
      </c>
      <c r="LY6" s="197">
        <f>'3. КЛУБ_ФОРМ'!W53</f>
        <v>113</v>
      </c>
      <c r="LZ6" s="197">
        <f>'3. КЛУБ_ФОРМ'!X53</f>
        <v>114</v>
      </c>
      <c r="MA6" s="197">
        <f>'3. КЛУБ_ФОРМ'!Y53</f>
        <v>115</v>
      </c>
      <c r="MB6" s="197">
        <f>'3. КЛУБ_ФОРМ'!Z53</f>
        <v>116</v>
      </c>
      <c r="MC6" s="197">
        <f>'3. КЛУБ_ФОРМ'!AA53</f>
        <v>117</v>
      </c>
      <c r="MD6" s="197">
        <f>'3. КЛУБ_ФОРМ'!AB53</f>
        <v>118</v>
      </c>
      <c r="ME6" s="197">
        <f>'3. КЛУБ_ФОРМ'!AC53</f>
        <v>119</v>
      </c>
      <c r="MF6" s="197">
        <f>'3. КЛУБ_ФОРМ'!AD53</f>
        <v>120</v>
      </c>
      <c r="MG6" s="336">
        <f>'3. КЛУБ_ФОРМ'!AE53</f>
        <v>121</v>
      </c>
      <c r="MH6" s="335">
        <f>'3. КЛУБ_ФОРМ'!C53</f>
        <v>93</v>
      </c>
      <c r="MI6" s="197">
        <f>'3. КЛУБ_ФОРМ'!D53</f>
        <v>94</v>
      </c>
      <c r="MJ6" s="197">
        <f>'3. КЛУБ_ФОРМ'!E53</f>
        <v>95</v>
      </c>
      <c r="MK6" s="197">
        <f>'3. КЛУБ_ФОРМ'!F53</f>
        <v>96</v>
      </c>
      <c r="ML6" s="197">
        <f>'3. КЛУБ_ФОРМ'!G53</f>
        <v>97</v>
      </c>
      <c r="MM6" s="197">
        <f>'3. КЛУБ_ФОРМ'!H53</f>
        <v>98</v>
      </c>
      <c r="MN6" s="197">
        <f>'3. КЛУБ_ФОРМ'!I53</f>
        <v>99</v>
      </c>
      <c r="MO6" s="197">
        <f>'3. КЛУБ_ФОРМ'!J53</f>
        <v>100</v>
      </c>
      <c r="MP6" s="197">
        <f>'3. КЛУБ_ФОРМ'!K53</f>
        <v>101</v>
      </c>
      <c r="MQ6" s="197">
        <f>'3. КЛУБ_ФОРМ'!L53</f>
        <v>102</v>
      </c>
      <c r="MR6" s="197">
        <f>'3. КЛУБ_ФОРМ'!M53</f>
        <v>103</v>
      </c>
      <c r="MS6" s="197">
        <f>'3. КЛУБ_ФОРМ'!N53</f>
        <v>104</v>
      </c>
      <c r="MT6" s="197">
        <f>'3. КЛУБ_ФОРМ'!O53</f>
        <v>105</v>
      </c>
      <c r="MU6" s="197">
        <f>'3. КЛУБ_ФОРМ'!P53</f>
        <v>106</v>
      </c>
      <c r="MV6" s="197">
        <f>'3. КЛУБ_ФОРМ'!Q53</f>
        <v>107</v>
      </c>
      <c r="MW6" s="197">
        <f>'3. КЛУБ_ФОРМ'!R53</f>
        <v>108</v>
      </c>
      <c r="MX6" s="197">
        <f>'3. КЛУБ_ФОРМ'!S53</f>
        <v>109</v>
      </c>
      <c r="MY6" s="197">
        <f>'3. КЛУБ_ФОРМ'!T53</f>
        <v>110</v>
      </c>
      <c r="MZ6" s="197">
        <f>'3. КЛУБ_ФОРМ'!U53</f>
        <v>111</v>
      </c>
      <c r="NA6" s="197">
        <f>'3. КЛУБ_ФОРМ'!V53</f>
        <v>112</v>
      </c>
      <c r="NB6" s="197">
        <f>'3. КЛУБ_ФОРМ'!W53</f>
        <v>113</v>
      </c>
      <c r="NC6" s="197">
        <f>'3. КЛУБ_ФОРМ'!X53</f>
        <v>114</v>
      </c>
      <c r="ND6" s="197">
        <f>'3. КЛУБ_ФОРМ'!Y53</f>
        <v>115</v>
      </c>
      <c r="NE6" s="197">
        <f>'3. КЛУБ_ФОРМ'!Z53</f>
        <v>116</v>
      </c>
      <c r="NF6" s="197">
        <f>'3. КЛУБ_ФОРМ'!AA53</f>
        <v>117</v>
      </c>
      <c r="NG6" s="197">
        <f>'3. КЛУБ_ФОРМ'!AB53</f>
        <v>118</v>
      </c>
      <c r="NH6" s="197">
        <f>'3. КЛУБ_ФОРМ'!AC53</f>
        <v>119</v>
      </c>
      <c r="NI6" s="197">
        <f>'3. КЛУБ_ФОРМ'!AD53</f>
        <v>120</v>
      </c>
      <c r="NJ6" s="336">
        <f>'3. КЛУБ_ФОРМ'!AE53</f>
        <v>121</v>
      </c>
      <c r="NK6" s="181">
        <f>'3. КЛУБ_ФОРМ'!AF53</f>
        <v>122</v>
      </c>
      <c r="NL6" s="133">
        <f>'3. КЛУБ_ФОРМ'!AF53</f>
        <v>122</v>
      </c>
      <c r="NM6" s="133">
        <f>'3. КЛУБ_ФОРМ'!AF53</f>
        <v>122</v>
      </c>
      <c r="NN6" s="133">
        <f>'3. КЛУБ_ФОРМ'!AF53</f>
        <v>122</v>
      </c>
      <c r="NO6" s="133">
        <f>'3. КЛУБ_ФОРМ'!AF53</f>
        <v>122</v>
      </c>
      <c r="NP6" s="182">
        <f>'3. КЛУБ_ФОРМ'!AF53</f>
        <v>122</v>
      </c>
      <c r="NQ6" s="650"/>
      <c r="NR6" s="181">
        <f>'3. КЛУБ_ФОРМ'!C66</f>
        <v>123</v>
      </c>
      <c r="NS6" s="133">
        <f>NR6+1</f>
        <v>124</v>
      </c>
      <c r="NT6" s="133">
        <f t="shared" ref="NT6" si="27">NS6+1</f>
        <v>125</v>
      </c>
      <c r="NU6" s="133">
        <f t="shared" ref="NU6" si="28">NT6+1</f>
        <v>126</v>
      </c>
      <c r="NV6" s="133">
        <f t="shared" ref="NV6" si="29">NU6+1</f>
        <v>127</v>
      </c>
      <c r="NW6" s="133">
        <f t="shared" ref="NW6" si="30">NV6+1</f>
        <v>128</v>
      </c>
      <c r="NX6" s="133">
        <f t="shared" ref="NX6" si="31">NW6+1</f>
        <v>129</v>
      </c>
      <c r="NY6" s="133">
        <f t="shared" ref="NY6" si="32">NX6+1</f>
        <v>130</v>
      </c>
      <c r="NZ6" s="133">
        <f t="shared" ref="NZ6" si="33">NY6+1</f>
        <v>131</v>
      </c>
      <c r="OA6" s="133">
        <f t="shared" ref="OA6" si="34">NZ6+1</f>
        <v>132</v>
      </c>
      <c r="OB6" s="133">
        <f t="shared" ref="OB6" si="35">OA6+1</f>
        <v>133</v>
      </c>
      <c r="OC6" s="133">
        <f t="shared" ref="OC6" si="36">OB6+1</f>
        <v>134</v>
      </c>
      <c r="OD6" s="133">
        <f t="shared" ref="OD6" si="37">OC6+1</f>
        <v>135</v>
      </c>
      <c r="OE6" s="133">
        <f t="shared" ref="OE6" si="38">OD6+1</f>
        <v>136</v>
      </c>
      <c r="OF6" s="133">
        <f t="shared" ref="OF6" si="39">OE6+1</f>
        <v>137</v>
      </c>
      <c r="OG6" s="133">
        <f t="shared" ref="OG6" si="40">OF6+1</f>
        <v>138</v>
      </c>
      <c r="OH6" s="133">
        <f t="shared" ref="OH6" si="41">OG6+1</f>
        <v>139</v>
      </c>
      <c r="OI6" s="133">
        <f t="shared" ref="OI6" si="42">OH6+1</f>
        <v>140</v>
      </c>
      <c r="OJ6" s="133">
        <f t="shared" ref="OJ6" si="43">OI6+1</f>
        <v>141</v>
      </c>
      <c r="OK6" s="133">
        <f t="shared" ref="OK6" si="44">OJ6+1</f>
        <v>142</v>
      </c>
      <c r="OL6" s="133">
        <f t="shared" ref="OL6" si="45">OK6+1</f>
        <v>143</v>
      </c>
      <c r="OM6" s="133">
        <f t="shared" ref="OM6" si="46">OL6+1</f>
        <v>144</v>
      </c>
      <c r="ON6" s="133">
        <f t="shared" ref="ON6" si="47">OM6+1</f>
        <v>145</v>
      </c>
      <c r="OO6" s="133">
        <f t="shared" ref="OO6" si="48">ON6+1</f>
        <v>146</v>
      </c>
      <c r="OP6" s="133">
        <f t="shared" ref="OP6" si="49">OO6+1</f>
        <v>147</v>
      </c>
      <c r="OQ6" s="133">
        <f t="shared" ref="OQ6" si="50">OP6+1</f>
        <v>148</v>
      </c>
      <c r="OR6" s="133">
        <f t="shared" ref="OR6" si="51">OQ6+1</f>
        <v>149</v>
      </c>
      <c r="OS6" s="133">
        <f t="shared" ref="OS6" si="52">OR6+1</f>
        <v>150</v>
      </c>
      <c r="OT6" s="174">
        <f t="shared" ref="OT6" si="53">OS6+1</f>
        <v>151</v>
      </c>
      <c r="OU6" s="335">
        <f>'3. КЛУБ_ФОРМ'!C66</f>
        <v>123</v>
      </c>
      <c r="OV6" s="197">
        <f>OU6+1</f>
        <v>124</v>
      </c>
      <c r="OW6" s="197">
        <f t="shared" ref="OW6" si="54">OV6+1</f>
        <v>125</v>
      </c>
      <c r="OX6" s="197">
        <f t="shared" ref="OX6" si="55">OW6+1</f>
        <v>126</v>
      </c>
      <c r="OY6" s="197">
        <f t="shared" ref="OY6" si="56">OX6+1</f>
        <v>127</v>
      </c>
      <c r="OZ6" s="197">
        <f t="shared" ref="OZ6" si="57">OY6+1</f>
        <v>128</v>
      </c>
      <c r="PA6" s="197">
        <f t="shared" ref="PA6" si="58">OZ6+1</f>
        <v>129</v>
      </c>
      <c r="PB6" s="197">
        <f t="shared" ref="PB6" si="59">PA6+1</f>
        <v>130</v>
      </c>
      <c r="PC6" s="197">
        <f t="shared" ref="PC6" si="60">PB6+1</f>
        <v>131</v>
      </c>
      <c r="PD6" s="197">
        <f t="shared" ref="PD6" si="61">PC6+1</f>
        <v>132</v>
      </c>
      <c r="PE6" s="197">
        <f t="shared" ref="PE6" si="62">PD6+1</f>
        <v>133</v>
      </c>
      <c r="PF6" s="197">
        <f t="shared" ref="PF6" si="63">PE6+1</f>
        <v>134</v>
      </c>
      <c r="PG6" s="197">
        <f t="shared" ref="PG6" si="64">PF6+1</f>
        <v>135</v>
      </c>
      <c r="PH6" s="197">
        <f t="shared" ref="PH6" si="65">PG6+1</f>
        <v>136</v>
      </c>
      <c r="PI6" s="197">
        <f t="shared" ref="PI6" si="66">PH6+1</f>
        <v>137</v>
      </c>
      <c r="PJ6" s="197">
        <f t="shared" ref="PJ6" si="67">PI6+1</f>
        <v>138</v>
      </c>
      <c r="PK6" s="197">
        <f t="shared" ref="PK6" si="68">PJ6+1</f>
        <v>139</v>
      </c>
      <c r="PL6" s="197">
        <f t="shared" ref="PL6" si="69">PK6+1</f>
        <v>140</v>
      </c>
      <c r="PM6" s="197">
        <f t="shared" ref="PM6" si="70">PL6+1</f>
        <v>141</v>
      </c>
      <c r="PN6" s="197">
        <f t="shared" ref="PN6" si="71">PM6+1</f>
        <v>142</v>
      </c>
      <c r="PO6" s="197">
        <f t="shared" ref="PO6" si="72">PN6+1</f>
        <v>143</v>
      </c>
      <c r="PP6" s="197">
        <f t="shared" ref="PP6" si="73">PO6+1</f>
        <v>144</v>
      </c>
      <c r="PQ6" s="197">
        <f t="shared" ref="PQ6" si="74">PP6+1</f>
        <v>145</v>
      </c>
      <c r="PR6" s="197">
        <f t="shared" ref="PR6" si="75">PQ6+1</f>
        <v>146</v>
      </c>
      <c r="PS6" s="197">
        <f t="shared" ref="PS6" si="76">PR6+1</f>
        <v>147</v>
      </c>
      <c r="PT6" s="197">
        <f t="shared" ref="PT6" si="77">PS6+1</f>
        <v>148</v>
      </c>
      <c r="PU6" s="197">
        <f t="shared" ref="PU6" si="78">PT6+1</f>
        <v>149</v>
      </c>
      <c r="PV6" s="197">
        <f t="shared" ref="PV6" si="79">PU6+1</f>
        <v>150</v>
      </c>
      <c r="PW6" s="338">
        <f t="shared" ref="PW6" si="80">PV6+1</f>
        <v>151</v>
      </c>
      <c r="PX6" s="332">
        <f>'3. КЛУБ_ФОРМ'!C66</f>
        <v>123</v>
      </c>
      <c r="PY6" s="133">
        <f>PX6+1</f>
        <v>124</v>
      </c>
      <c r="PZ6" s="133">
        <f t="shared" ref="PZ6" si="81">PY6+1</f>
        <v>125</v>
      </c>
      <c r="QA6" s="133">
        <f t="shared" ref="QA6" si="82">PZ6+1</f>
        <v>126</v>
      </c>
      <c r="QB6" s="133">
        <f t="shared" ref="QB6" si="83">QA6+1</f>
        <v>127</v>
      </c>
      <c r="QC6" s="133">
        <f t="shared" ref="QC6" si="84">QB6+1</f>
        <v>128</v>
      </c>
      <c r="QD6" s="133">
        <f t="shared" ref="QD6" si="85">QC6+1</f>
        <v>129</v>
      </c>
      <c r="QE6" s="133">
        <f t="shared" ref="QE6" si="86">QD6+1</f>
        <v>130</v>
      </c>
      <c r="QF6" s="133">
        <f t="shared" ref="QF6" si="87">QE6+1</f>
        <v>131</v>
      </c>
      <c r="QG6" s="133">
        <f t="shared" ref="QG6" si="88">QF6+1</f>
        <v>132</v>
      </c>
      <c r="QH6" s="133">
        <f t="shared" ref="QH6" si="89">QG6+1</f>
        <v>133</v>
      </c>
      <c r="QI6" s="133">
        <f t="shared" ref="QI6" si="90">QH6+1</f>
        <v>134</v>
      </c>
      <c r="QJ6" s="133">
        <f t="shared" ref="QJ6" si="91">QI6+1</f>
        <v>135</v>
      </c>
      <c r="QK6" s="133">
        <f t="shared" ref="QK6" si="92">QJ6+1</f>
        <v>136</v>
      </c>
      <c r="QL6" s="133">
        <f t="shared" ref="QL6" si="93">QK6+1</f>
        <v>137</v>
      </c>
      <c r="QM6" s="133">
        <f t="shared" ref="QM6" si="94">QL6+1</f>
        <v>138</v>
      </c>
      <c r="QN6" s="133">
        <f t="shared" ref="QN6" si="95">QM6+1</f>
        <v>139</v>
      </c>
      <c r="QO6" s="133">
        <f t="shared" ref="QO6" si="96">QN6+1</f>
        <v>140</v>
      </c>
      <c r="QP6" s="133">
        <f t="shared" ref="QP6" si="97">QO6+1</f>
        <v>141</v>
      </c>
      <c r="QQ6" s="133">
        <f t="shared" ref="QQ6" si="98">QP6+1</f>
        <v>142</v>
      </c>
      <c r="QR6" s="133">
        <f t="shared" ref="QR6" si="99">QQ6+1</f>
        <v>143</v>
      </c>
      <c r="QS6" s="133">
        <f t="shared" ref="QS6" si="100">QR6+1</f>
        <v>144</v>
      </c>
      <c r="QT6" s="133">
        <f t="shared" ref="QT6" si="101">QS6+1</f>
        <v>145</v>
      </c>
      <c r="QU6" s="133">
        <f t="shared" ref="QU6" si="102">QT6+1</f>
        <v>146</v>
      </c>
      <c r="QV6" s="133">
        <f t="shared" ref="QV6" si="103">QU6+1</f>
        <v>147</v>
      </c>
      <c r="QW6" s="133">
        <f t="shared" ref="QW6" si="104">QV6+1</f>
        <v>148</v>
      </c>
      <c r="QX6" s="133">
        <f t="shared" ref="QX6" si="105">QW6+1</f>
        <v>149</v>
      </c>
      <c r="QY6" s="133">
        <f t="shared" ref="QY6" si="106">QX6+1</f>
        <v>150</v>
      </c>
      <c r="QZ6" s="174">
        <f t="shared" ref="QZ6" si="107">QY6+1</f>
        <v>151</v>
      </c>
      <c r="RA6" s="335">
        <f>'3. КЛУБ_ФОРМ'!C66</f>
        <v>123</v>
      </c>
      <c r="RB6" s="197">
        <f>RA6+1</f>
        <v>124</v>
      </c>
      <c r="RC6" s="197">
        <f t="shared" ref="RC6:RK6" si="108">RB6+1</f>
        <v>125</v>
      </c>
      <c r="RD6" s="197">
        <f t="shared" si="108"/>
        <v>126</v>
      </c>
      <c r="RE6" s="197">
        <f t="shared" si="108"/>
        <v>127</v>
      </c>
      <c r="RF6" s="197">
        <f t="shared" si="108"/>
        <v>128</v>
      </c>
      <c r="RG6" s="197">
        <f t="shared" si="108"/>
        <v>129</v>
      </c>
      <c r="RH6" s="197">
        <f t="shared" si="108"/>
        <v>130</v>
      </c>
      <c r="RI6" s="197">
        <f t="shared" si="108"/>
        <v>131</v>
      </c>
      <c r="RJ6" s="197">
        <f t="shared" si="108"/>
        <v>132</v>
      </c>
      <c r="RK6" s="197">
        <f t="shared" si="108"/>
        <v>133</v>
      </c>
      <c r="RL6" s="197">
        <f t="shared" ref="RL6:SC6" si="109">RK6+1</f>
        <v>134</v>
      </c>
      <c r="RM6" s="197">
        <f t="shared" si="109"/>
        <v>135</v>
      </c>
      <c r="RN6" s="197">
        <f t="shared" si="109"/>
        <v>136</v>
      </c>
      <c r="RO6" s="197">
        <f t="shared" si="109"/>
        <v>137</v>
      </c>
      <c r="RP6" s="197">
        <f t="shared" si="109"/>
        <v>138</v>
      </c>
      <c r="RQ6" s="197">
        <f t="shared" si="109"/>
        <v>139</v>
      </c>
      <c r="RR6" s="197">
        <f t="shared" si="109"/>
        <v>140</v>
      </c>
      <c r="RS6" s="197">
        <f t="shared" si="109"/>
        <v>141</v>
      </c>
      <c r="RT6" s="197">
        <f t="shared" si="109"/>
        <v>142</v>
      </c>
      <c r="RU6" s="197">
        <f t="shared" si="109"/>
        <v>143</v>
      </c>
      <c r="RV6" s="197">
        <f t="shared" si="109"/>
        <v>144</v>
      </c>
      <c r="RW6" s="197">
        <f t="shared" si="109"/>
        <v>145</v>
      </c>
      <c r="RX6" s="197">
        <f t="shared" si="109"/>
        <v>146</v>
      </c>
      <c r="RY6" s="197">
        <f t="shared" si="109"/>
        <v>147</v>
      </c>
      <c r="RZ6" s="197">
        <f t="shared" si="109"/>
        <v>148</v>
      </c>
      <c r="SA6" s="197">
        <f t="shared" si="109"/>
        <v>149</v>
      </c>
      <c r="SB6" s="197">
        <f t="shared" si="109"/>
        <v>150</v>
      </c>
      <c r="SC6" s="338">
        <f t="shared" si="109"/>
        <v>151</v>
      </c>
      <c r="SD6" s="181">
        <f>'3. КЛУБ_ФОРМ'!C66</f>
        <v>123</v>
      </c>
      <c r="SE6" s="133">
        <f>SD6+1</f>
        <v>124</v>
      </c>
      <c r="SF6" s="133">
        <f t="shared" ref="SF6:TF6" si="110">SE6+1</f>
        <v>125</v>
      </c>
      <c r="SG6" s="133">
        <f t="shared" si="110"/>
        <v>126</v>
      </c>
      <c r="SH6" s="133">
        <f t="shared" si="110"/>
        <v>127</v>
      </c>
      <c r="SI6" s="133">
        <f t="shared" si="110"/>
        <v>128</v>
      </c>
      <c r="SJ6" s="133">
        <f t="shared" si="110"/>
        <v>129</v>
      </c>
      <c r="SK6" s="133">
        <f t="shared" si="110"/>
        <v>130</v>
      </c>
      <c r="SL6" s="133">
        <f t="shared" si="110"/>
        <v>131</v>
      </c>
      <c r="SM6" s="133">
        <f t="shared" si="110"/>
        <v>132</v>
      </c>
      <c r="SN6" s="133">
        <f t="shared" si="110"/>
        <v>133</v>
      </c>
      <c r="SO6" s="133">
        <f t="shared" si="110"/>
        <v>134</v>
      </c>
      <c r="SP6" s="133">
        <f t="shared" si="110"/>
        <v>135</v>
      </c>
      <c r="SQ6" s="133">
        <f t="shared" si="110"/>
        <v>136</v>
      </c>
      <c r="SR6" s="133">
        <f t="shared" si="110"/>
        <v>137</v>
      </c>
      <c r="SS6" s="133">
        <f t="shared" si="110"/>
        <v>138</v>
      </c>
      <c r="ST6" s="133">
        <f t="shared" si="110"/>
        <v>139</v>
      </c>
      <c r="SU6" s="133">
        <f t="shared" si="110"/>
        <v>140</v>
      </c>
      <c r="SV6" s="133">
        <f t="shared" si="110"/>
        <v>141</v>
      </c>
      <c r="SW6" s="133">
        <f t="shared" si="110"/>
        <v>142</v>
      </c>
      <c r="SX6" s="133">
        <f t="shared" si="110"/>
        <v>143</v>
      </c>
      <c r="SY6" s="133">
        <f t="shared" si="110"/>
        <v>144</v>
      </c>
      <c r="SZ6" s="133">
        <f t="shared" si="110"/>
        <v>145</v>
      </c>
      <c r="TA6" s="133">
        <f t="shared" si="110"/>
        <v>146</v>
      </c>
      <c r="TB6" s="133">
        <f t="shared" si="110"/>
        <v>147</v>
      </c>
      <c r="TC6" s="133">
        <f t="shared" si="110"/>
        <v>148</v>
      </c>
      <c r="TD6" s="133">
        <f t="shared" si="110"/>
        <v>149</v>
      </c>
      <c r="TE6" s="133">
        <f t="shared" si="110"/>
        <v>150</v>
      </c>
      <c r="TF6" s="182">
        <f t="shared" si="110"/>
        <v>151</v>
      </c>
      <c r="TG6" s="133">
        <f>'3. КЛУБ_ФОРМ'!C66</f>
        <v>123</v>
      </c>
      <c r="TH6" s="133">
        <f>TG6+1</f>
        <v>124</v>
      </c>
      <c r="TI6" s="133">
        <f t="shared" ref="TI6:UI6" si="111">TH6+1</f>
        <v>125</v>
      </c>
      <c r="TJ6" s="133">
        <f t="shared" si="111"/>
        <v>126</v>
      </c>
      <c r="TK6" s="133">
        <f t="shared" si="111"/>
        <v>127</v>
      </c>
      <c r="TL6" s="133">
        <f t="shared" si="111"/>
        <v>128</v>
      </c>
      <c r="TM6" s="133">
        <f t="shared" si="111"/>
        <v>129</v>
      </c>
      <c r="TN6" s="133">
        <f t="shared" si="111"/>
        <v>130</v>
      </c>
      <c r="TO6" s="133">
        <f t="shared" si="111"/>
        <v>131</v>
      </c>
      <c r="TP6" s="133">
        <f t="shared" si="111"/>
        <v>132</v>
      </c>
      <c r="TQ6" s="133">
        <f t="shared" si="111"/>
        <v>133</v>
      </c>
      <c r="TR6" s="133">
        <f t="shared" si="111"/>
        <v>134</v>
      </c>
      <c r="TS6" s="133">
        <f t="shared" si="111"/>
        <v>135</v>
      </c>
      <c r="TT6" s="133">
        <f t="shared" si="111"/>
        <v>136</v>
      </c>
      <c r="TU6" s="133">
        <f t="shared" si="111"/>
        <v>137</v>
      </c>
      <c r="TV6" s="133">
        <f t="shared" si="111"/>
        <v>138</v>
      </c>
      <c r="TW6" s="133">
        <f t="shared" si="111"/>
        <v>139</v>
      </c>
      <c r="TX6" s="133">
        <f t="shared" si="111"/>
        <v>140</v>
      </c>
      <c r="TY6" s="133">
        <f t="shared" si="111"/>
        <v>141</v>
      </c>
      <c r="TZ6" s="133">
        <f t="shared" si="111"/>
        <v>142</v>
      </c>
      <c r="UA6" s="133">
        <f t="shared" si="111"/>
        <v>143</v>
      </c>
      <c r="UB6" s="133">
        <f t="shared" si="111"/>
        <v>144</v>
      </c>
      <c r="UC6" s="133">
        <f t="shared" si="111"/>
        <v>145</v>
      </c>
      <c r="UD6" s="133">
        <f t="shared" si="111"/>
        <v>146</v>
      </c>
      <c r="UE6" s="133">
        <f t="shared" si="111"/>
        <v>147</v>
      </c>
      <c r="UF6" s="133">
        <f t="shared" si="111"/>
        <v>148</v>
      </c>
      <c r="UG6" s="133">
        <f t="shared" si="111"/>
        <v>149</v>
      </c>
      <c r="UH6" s="133">
        <f t="shared" si="111"/>
        <v>150</v>
      </c>
      <c r="UI6" s="133">
        <f t="shared" si="111"/>
        <v>151</v>
      </c>
      <c r="UJ6" s="335">
        <f>'3. КЛУБ_ФОРМ'!AF66</f>
        <v>152</v>
      </c>
      <c r="UK6" s="197">
        <f>'3. КЛУБ_ФОРМ'!AF66</f>
        <v>152</v>
      </c>
      <c r="UL6" s="197">
        <f>'3. КЛУБ_ФОРМ'!AF66</f>
        <v>152</v>
      </c>
      <c r="UM6" s="197">
        <f>'3. КЛУБ_ФОРМ'!AF66</f>
        <v>152</v>
      </c>
      <c r="UN6" s="197">
        <f>'3. КЛУБ_ФОРМ'!AF66</f>
        <v>152</v>
      </c>
      <c r="UO6" s="338">
        <f>'3. КЛУБ_ФОРМ'!AF66</f>
        <v>152</v>
      </c>
      <c r="UP6" s="645"/>
      <c r="UQ6" s="181">
        <f>'3. КЛУБ_ФОРМ'!C80</f>
        <v>153</v>
      </c>
      <c r="UR6" s="133">
        <f>UQ6+1</f>
        <v>154</v>
      </c>
      <c r="US6" s="133">
        <f t="shared" ref="US6" si="112">UR6+1</f>
        <v>155</v>
      </c>
      <c r="UT6" s="133">
        <f t="shared" ref="UT6" si="113">US6+1</f>
        <v>156</v>
      </c>
      <c r="UU6" s="133">
        <f t="shared" ref="UU6" si="114">UT6+1</f>
        <v>157</v>
      </c>
      <c r="UV6" s="133">
        <f t="shared" ref="UV6" si="115">UU6+1</f>
        <v>158</v>
      </c>
      <c r="UW6" s="133">
        <f t="shared" ref="UW6" si="116">UV6+1</f>
        <v>159</v>
      </c>
      <c r="UX6" s="133">
        <f t="shared" ref="UX6" si="117">UW6+1</f>
        <v>160</v>
      </c>
      <c r="UY6" s="133">
        <f t="shared" ref="UY6" si="118">UX6+1</f>
        <v>161</v>
      </c>
      <c r="UZ6" s="133">
        <f t="shared" ref="UZ6" si="119">UY6+1</f>
        <v>162</v>
      </c>
      <c r="VA6" s="133">
        <f t="shared" ref="VA6" si="120">UZ6+1</f>
        <v>163</v>
      </c>
      <c r="VB6" s="133">
        <f t="shared" ref="VB6" si="121">VA6+1</f>
        <v>164</v>
      </c>
      <c r="VC6" s="133">
        <f t="shared" ref="VC6" si="122">VB6+1</f>
        <v>165</v>
      </c>
      <c r="VD6" s="133">
        <f t="shared" ref="VD6" si="123">VC6+1</f>
        <v>166</v>
      </c>
      <c r="VE6" s="133">
        <f t="shared" ref="VE6" si="124">VD6+1</f>
        <v>167</v>
      </c>
      <c r="VF6" s="133">
        <f t="shared" ref="VF6" si="125">VE6+1</f>
        <v>168</v>
      </c>
      <c r="VG6" s="133">
        <f t="shared" ref="VG6" si="126">VF6+1</f>
        <v>169</v>
      </c>
      <c r="VH6" s="133">
        <f t="shared" ref="VH6" si="127">VG6+1</f>
        <v>170</v>
      </c>
      <c r="VI6" s="133">
        <f t="shared" ref="VI6" si="128">VH6+1</f>
        <v>171</v>
      </c>
      <c r="VJ6" s="133">
        <f t="shared" ref="VJ6" si="129">VI6+1</f>
        <v>172</v>
      </c>
      <c r="VK6" s="133">
        <f t="shared" ref="VK6" si="130">VJ6+1</f>
        <v>173</v>
      </c>
      <c r="VL6" s="133">
        <f t="shared" ref="VL6" si="131">VK6+1</f>
        <v>174</v>
      </c>
      <c r="VM6" s="133">
        <f t="shared" ref="VM6" si="132">VL6+1</f>
        <v>175</v>
      </c>
      <c r="VN6" s="133">
        <f t="shared" ref="VN6" si="133">VM6+1</f>
        <v>176</v>
      </c>
      <c r="VO6" s="133">
        <f t="shared" ref="VO6" si="134">VN6+1</f>
        <v>177</v>
      </c>
      <c r="VP6" s="133">
        <f t="shared" ref="VP6" si="135">VO6+1</f>
        <v>178</v>
      </c>
      <c r="VQ6" s="133">
        <f t="shared" ref="VQ6" si="136">VP6+1</f>
        <v>179</v>
      </c>
      <c r="VR6" s="133">
        <f t="shared" ref="VR6" si="137">VQ6+1</f>
        <v>180</v>
      </c>
      <c r="VS6" s="182">
        <f t="shared" ref="VS6" si="138">VR6+1</f>
        <v>181</v>
      </c>
      <c r="VT6" s="215">
        <f>'3. КЛУБ_ФОРМ'!C80</f>
        <v>153</v>
      </c>
      <c r="VU6" s="197">
        <f>VT6+1</f>
        <v>154</v>
      </c>
      <c r="VV6" s="197">
        <f t="shared" ref="VV6" si="139">VU6+1</f>
        <v>155</v>
      </c>
      <c r="VW6" s="197">
        <f t="shared" ref="VW6" si="140">VV6+1</f>
        <v>156</v>
      </c>
      <c r="VX6" s="197">
        <f t="shared" ref="VX6" si="141">VW6+1</f>
        <v>157</v>
      </c>
      <c r="VY6" s="197">
        <f t="shared" ref="VY6" si="142">VX6+1</f>
        <v>158</v>
      </c>
      <c r="VZ6" s="197">
        <f t="shared" ref="VZ6" si="143">VY6+1</f>
        <v>159</v>
      </c>
      <c r="WA6" s="197">
        <f t="shared" ref="WA6" si="144">VZ6+1</f>
        <v>160</v>
      </c>
      <c r="WB6" s="197">
        <f t="shared" ref="WB6" si="145">WA6+1</f>
        <v>161</v>
      </c>
      <c r="WC6" s="197">
        <f t="shared" ref="WC6" si="146">WB6+1</f>
        <v>162</v>
      </c>
      <c r="WD6" s="197">
        <f t="shared" ref="WD6" si="147">WC6+1</f>
        <v>163</v>
      </c>
      <c r="WE6" s="197">
        <f t="shared" ref="WE6" si="148">WD6+1</f>
        <v>164</v>
      </c>
      <c r="WF6" s="197">
        <f t="shared" ref="WF6" si="149">WE6+1</f>
        <v>165</v>
      </c>
      <c r="WG6" s="197">
        <f t="shared" ref="WG6" si="150">WF6+1</f>
        <v>166</v>
      </c>
      <c r="WH6" s="197">
        <f t="shared" ref="WH6" si="151">WG6+1</f>
        <v>167</v>
      </c>
      <c r="WI6" s="197">
        <f t="shared" ref="WI6" si="152">WH6+1</f>
        <v>168</v>
      </c>
      <c r="WJ6" s="197">
        <f t="shared" ref="WJ6" si="153">WI6+1</f>
        <v>169</v>
      </c>
      <c r="WK6" s="197">
        <f t="shared" ref="WK6" si="154">WJ6+1</f>
        <v>170</v>
      </c>
      <c r="WL6" s="197">
        <f t="shared" ref="WL6" si="155">WK6+1</f>
        <v>171</v>
      </c>
      <c r="WM6" s="197">
        <f t="shared" ref="WM6" si="156">WL6+1</f>
        <v>172</v>
      </c>
      <c r="WN6" s="197">
        <f t="shared" ref="WN6" si="157">WM6+1</f>
        <v>173</v>
      </c>
      <c r="WO6" s="197">
        <f t="shared" ref="WO6" si="158">WN6+1</f>
        <v>174</v>
      </c>
      <c r="WP6" s="197">
        <f t="shared" ref="WP6" si="159">WO6+1</f>
        <v>175</v>
      </c>
      <c r="WQ6" s="197">
        <f t="shared" ref="WQ6" si="160">WP6+1</f>
        <v>176</v>
      </c>
      <c r="WR6" s="197">
        <f t="shared" ref="WR6" si="161">WQ6+1</f>
        <v>177</v>
      </c>
      <c r="WS6" s="197">
        <f t="shared" ref="WS6" si="162">WR6+1</f>
        <v>178</v>
      </c>
      <c r="WT6" s="197">
        <f t="shared" ref="WT6" si="163">WS6+1</f>
        <v>179</v>
      </c>
      <c r="WU6" s="197">
        <f t="shared" ref="WU6" si="164">WT6+1</f>
        <v>180</v>
      </c>
      <c r="WV6" s="338">
        <f t="shared" ref="WV6" si="165">WU6+1</f>
        <v>181</v>
      </c>
      <c r="WW6" s="332">
        <f>'3. КЛУБ_ФОРМ'!C80</f>
        <v>153</v>
      </c>
      <c r="WX6" s="133">
        <f>WW6+1</f>
        <v>154</v>
      </c>
      <c r="WY6" s="133">
        <f t="shared" ref="WY6" si="166">WX6+1</f>
        <v>155</v>
      </c>
      <c r="WZ6" s="133">
        <f t="shared" ref="WZ6" si="167">WY6+1</f>
        <v>156</v>
      </c>
      <c r="XA6" s="133">
        <f t="shared" ref="XA6" si="168">WZ6+1</f>
        <v>157</v>
      </c>
      <c r="XB6" s="133">
        <f t="shared" ref="XB6" si="169">XA6+1</f>
        <v>158</v>
      </c>
      <c r="XC6" s="133">
        <f t="shared" ref="XC6" si="170">XB6+1</f>
        <v>159</v>
      </c>
      <c r="XD6" s="133">
        <f t="shared" ref="XD6" si="171">XC6+1</f>
        <v>160</v>
      </c>
      <c r="XE6" s="133">
        <f t="shared" ref="XE6" si="172">XD6+1</f>
        <v>161</v>
      </c>
      <c r="XF6" s="133">
        <f t="shared" ref="XF6" si="173">XE6+1</f>
        <v>162</v>
      </c>
      <c r="XG6" s="133">
        <f t="shared" ref="XG6" si="174">XF6+1</f>
        <v>163</v>
      </c>
      <c r="XH6" s="133">
        <f t="shared" ref="XH6" si="175">XG6+1</f>
        <v>164</v>
      </c>
      <c r="XI6" s="133">
        <f t="shared" ref="XI6" si="176">XH6+1</f>
        <v>165</v>
      </c>
      <c r="XJ6" s="133">
        <f t="shared" ref="XJ6" si="177">XI6+1</f>
        <v>166</v>
      </c>
      <c r="XK6" s="133">
        <f t="shared" ref="XK6" si="178">XJ6+1</f>
        <v>167</v>
      </c>
      <c r="XL6" s="133">
        <f t="shared" ref="XL6" si="179">XK6+1</f>
        <v>168</v>
      </c>
      <c r="XM6" s="133">
        <f t="shared" ref="XM6" si="180">XL6+1</f>
        <v>169</v>
      </c>
      <c r="XN6" s="133">
        <f t="shared" ref="XN6" si="181">XM6+1</f>
        <v>170</v>
      </c>
      <c r="XO6" s="133">
        <f t="shared" ref="XO6" si="182">XN6+1</f>
        <v>171</v>
      </c>
      <c r="XP6" s="133">
        <f t="shared" ref="XP6" si="183">XO6+1</f>
        <v>172</v>
      </c>
      <c r="XQ6" s="133">
        <f t="shared" ref="XQ6" si="184">XP6+1</f>
        <v>173</v>
      </c>
      <c r="XR6" s="133">
        <f t="shared" ref="XR6" si="185">XQ6+1</f>
        <v>174</v>
      </c>
      <c r="XS6" s="133">
        <f t="shared" ref="XS6" si="186">XR6+1</f>
        <v>175</v>
      </c>
      <c r="XT6" s="133">
        <f t="shared" ref="XT6" si="187">XS6+1</f>
        <v>176</v>
      </c>
      <c r="XU6" s="133">
        <f t="shared" ref="XU6" si="188">XT6+1</f>
        <v>177</v>
      </c>
      <c r="XV6" s="133">
        <f t="shared" ref="XV6" si="189">XU6+1</f>
        <v>178</v>
      </c>
      <c r="XW6" s="133">
        <f t="shared" ref="XW6" si="190">XV6+1</f>
        <v>179</v>
      </c>
      <c r="XX6" s="133">
        <f t="shared" ref="XX6" si="191">XW6+1</f>
        <v>180</v>
      </c>
      <c r="XY6" s="182">
        <f t="shared" ref="XY6" si="192">XX6+1</f>
        <v>181</v>
      </c>
      <c r="XZ6" s="215">
        <f>'3. КЛУБ_ФОРМ'!C80</f>
        <v>153</v>
      </c>
      <c r="YA6" s="197">
        <f>XZ6+1</f>
        <v>154</v>
      </c>
      <c r="YB6" s="197">
        <f t="shared" ref="YB6" si="193">YA6+1</f>
        <v>155</v>
      </c>
      <c r="YC6" s="197">
        <f t="shared" ref="YC6" si="194">YB6+1</f>
        <v>156</v>
      </c>
      <c r="YD6" s="197">
        <f t="shared" ref="YD6" si="195">YC6+1</f>
        <v>157</v>
      </c>
      <c r="YE6" s="197">
        <f t="shared" ref="YE6" si="196">YD6+1</f>
        <v>158</v>
      </c>
      <c r="YF6" s="197">
        <f t="shared" ref="YF6" si="197">YE6+1</f>
        <v>159</v>
      </c>
      <c r="YG6" s="197">
        <f t="shared" ref="YG6" si="198">YF6+1</f>
        <v>160</v>
      </c>
      <c r="YH6" s="197">
        <f t="shared" ref="YH6" si="199">YG6+1</f>
        <v>161</v>
      </c>
      <c r="YI6" s="197">
        <f t="shared" ref="YI6" si="200">YH6+1</f>
        <v>162</v>
      </c>
      <c r="YJ6" s="197">
        <f t="shared" ref="YJ6" si="201">YI6+1</f>
        <v>163</v>
      </c>
      <c r="YK6" s="197">
        <f t="shared" ref="YK6" si="202">YJ6+1</f>
        <v>164</v>
      </c>
      <c r="YL6" s="197">
        <f t="shared" ref="YL6" si="203">YK6+1</f>
        <v>165</v>
      </c>
      <c r="YM6" s="197">
        <f t="shared" ref="YM6" si="204">YL6+1</f>
        <v>166</v>
      </c>
      <c r="YN6" s="197">
        <f t="shared" ref="YN6" si="205">YM6+1</f>
        <v>167</v>
      </c>
      <c r="YO6" s="197">
        <f t="shared" ref="YO6" si="206">YN6+1</f>
        <v>168</v>
      </c>
      <c r="YP6" s="197">
        <f t="shared" ref="YP6" si="207">YO6+1</f>
        <v>169</v>
      </c>
      <c r="YQ6" s="197">
        <f t="shared" ref="YQ6" si="208">YP6+1</f>
        <v>170</v>
      </c>
      <c r="YR6" s="197">
        <f t="shared" ref="YR6" si="209">YQ6+1</f>
        <v>171</v>
      </c>
      <c r="YS6" s="197">
        <f t="shared" ref="YS6" si="210">YR6+1</f>
        <v>172</v>
      </c>
      <c r="YT6" s="197">
        <f t="shared" ref="YT6" si="211">YS6+1</f>
        <v>173</v>
      </c>
      <c r="YU6" s="197">
        <f t="shared" ref="YU6" si="212">YT6+1</f>
        <v>174</v>
      </c>
      <c r="YV6" s="197">
        <f t="shared" ref="YV6" si="213">YU6+1</f>
        <v>175</v>
      </c>
      <c r="YW6" s="197">
        <f t="shared" ref="YW6" si="214">YV6+1</f>
        <v>176</v>
      </c>
      <c r="YX6" s="197">
        <f t="shared" ref="YX6" si="215">YW6+1</f>
        <v>177</v>
      </c>
      <c r="YY6" s="197">
        <f t="shared" ref="YY6" si="216">YX6+1</f>
        <v>178</v>
      </c>
      <c r="YZ6" s="197">
        <f t="shared" ref="YZ6" si="217">YY6+1</f>
        <v>179</v>
      </c>
      <c r="ZA6" s="197">
        <f t="shared" ref="ZA6" si="218">YZ6+1</f>
        <v>180</v>
      </c>
      <c r="ZB6" s="338">
        <f t="shared" ref="ZB6" si="219">ZA6+1</f>
        <v>181</v>
      </c>
      <c r="ZC6" s="332">
        <f>'3. КЛУБ_ФОРМ'!C80</f>
        <v>153</v>
      </c>
      <c r="ZD6" s="133">
        <f>ZC6+1</f>
        <v>154</v>
      </c>
      <c r="ZE6" s="133">
        <f t="shared" ref="ZE6" si="220">ZD6+1</f>
        <v>155</v>
      </c>
      <c r="ZF6" s="133">
        <f t="shared" ref="ZF6" si="221">ZE6+1</f>
        <v>156</v>
      </c>
      <c r="ZG6" s="133">
        <f t="shared" ref="ZG6" si="222">ZF6+1</f>
        <v>157</v>
      </c>
      <c r="ZH6" s="133">
        <f t="shared" ref="ZH6" si="223">ZG6+1</f>
        <v>158</v>
      </c>
      <c r="ZI6" s="133">
        <f t="shared" ref="ZI6" si="224">ZH6+1</f>
        <v>159</v>
      </c>
      <c r="ZJ6" s="133">
        <f t="shared" ref="ZJ6" si="225">ZI6+1</f>
        <v>160</v>
      </c>
      <c r="ZK6" s="133">
        <f t="shared" ref="ZK6" si="226">ZJ6+1</f>
        <v>161</v>
      </c>
      <c r="ZL6" s="133">
        <f t="shared" ref="ZL6" si="227">ZK6+1</f>
        <v>162</v>
      </c>
      <c r="ZM6" s="133">
        <f t="shared" ref="ZM6" si="228">ZL6+1</f>
        <v>163</v>
      </c>
      <c r="ZN6" s="133">
        <f t="shared" ref="ZN6" si="229">ZM6+1</f>
        <v>164</v>
      </c>
      <c r="ZO6" s="133">
        <f t="shared" ref="ZO6" si="230">ZN6+1</f>
        <v>165</v>
      </c>
      <c r="ZP6" s="133">
        <f t="shared" ref="ZP6" si="231">ZO6+1</f>
        <v>166</v>
      </c>
      <c r="ZQ6" s="133">
        <f t="shared" ref="ZQ6" si="232">ZP6+1</f>
        <v>167</v>
      </c>
      <c r="ZR6" s="133">
        <f t="shared" ref="ZR6" si="233">ZQ6+1</f>
        <v>168</v>
      </c>
      <c r="ZS6" s="133">
        <f t="shared" ref="ZS6" si="234">ZR6+1</f>
        <v>169</v>
      </c>
      <c r="ZT6" s="133">
        <f t="shared" ref="ZT6" si="235">ZS6+1</f>
        <v>170</v>
      </c>
      <c r="ZU6" s="133">
        <f t="shared" ref="ZU6" si="236">ZT6+1</f>
        <v>171</v>
      </c>
      <c r="ZV6" s="133">
        <f t="shared" ref="ZV6" si="237">ZU6+1</f>
        <v>172</v>
      </c>
      <c r="ZW6" s="133">
        <f t="shared" ref="ZW6" si="238">ZV6+1</f>
        <v>173</v>
      </c>
      <c r="ZX6" s="133">
        <f t="shared" ref="ZX6" si="239">ZW6+1</f>
        <v>174</v>
      </c>
      <c r="ZY6" s="133">
        <f t="shared" ref="ZY6" si="240">ZX6+1</f>
        <v>175</v>
      </c>
      <c r="ZZ6" s="133">
        <f t="shared" ref="ZZ6" si="241">ZY6+1</f>
        <v>176</v>
      </c>
      <c r="AAA6" s="133">
        <f t="shared" ref="AAA6" si="242">ZZ6+1</f>
        <v>177</v>
      </c>
      <c r="AAB6" s="133">
        <f t="shared" ref="AAB6" si="243">AAA6+1</f>
        <v>178</v>
      </c>
      <c r="AAC6" s="133">
        <f t="shared" ref="AAC6" si="244">AAB6+1</f>
        <v>179</v>
      </c>
      <c r="AAD6" s="133">
        <f t="shared" ref="AAD6" si="245">AAC6+1</f>
        <v>180</v>
      </c>
      <c r="AAE6" s="182">
        <f t="shared" ref="AAE6" si="246">AAD6+1</f>
        <v>181</v>
      </c>
      <c r="AAF6" s="332">
        <f>'3. КЛУБ_ФОРМ'!C80</f>
        <v>153</v>
      </c>
      <c r="AAG6" s="133">
        <f>AAF6+1</f>
        <v>154</v>
      </c>
      <c r="AAH6" s="133">
        <f t="shared" ref="AAH6" si="247">AAG6+1</f>
        <v>155</v>
      </c>
      <c r="AAI6" s="133">
        <f t="shared" ref="AAI6" si="248">AAH6+1</f>
        <v>156</v>
      </c>
      <c r="AAJ6" s="133">
        <f t="shared" ref="AAJ6" si="249">AAI6+1</f>
        <v>157</v>
      </c>
      <c r="AAK6" s="133">
        <f t="shared" ref="AAK6" si="250">AAJ6+1</f>
        <v>158</v>
      </c>
      <c r="AAL6" s="133">
        <f t="shared" ref="AAL6" si="251">AAK6+1</f>
        <v>159</v>
      </c>
      <c r="AAM6" s="133">
        <f t="shared" ref="AAM6" si="252">AAL6+1</f>
        <v>160</v>
      </c>
      <c r="AAN6" s="133">
        <f t="shared" ref="AAN6" si="253">AAM6+1</f>
        <v>161</v>
      </c>
      <c r="AAO6" s="133">
        <f t="shared" ref="AAO6" si="254">AAN6+1</f>
        <v>162</v>
      </c>
      <c r="AAP6" s="133">
        <f t="shared" ref="AAP6" si="255">AAO6+1</f>
        <v>163</v>
      </c>
      <c r="AAQ6" s="133">
        <f t="shared" ref="AAQ6" si="256">AAP6+1</f>
        <v>164</v>
      </c>
      <c r="AAR6" s="133">
        <f t="shared" ref="AAR6" si="257">AAQ6+1</f>
        <v>165</v>
      </c>
      <c r="AAS6" s="133">
        <f t="shared" ref="AAS6" si="258">AAR6+1</f>
        <v>166</v>
      </c>
      <c r="AAT6" s="133">
        <f t="shared" ref="AAT6" si="259">AAS6+1</f>
        <v>167</v>
      </c>
      <c r="AAU6" s="133">
        <f t="shared" ref="AAU6" si="260">AAT6+1</f>
        <v>168</v>
      </c>
      <c r="AAV6" s="133">
        <f t="shared" ref="AAV6" si="261">AAU6+1</f>
        <v>169</v>
      </c>
      <c r="AAW6" s="133">
        <f t="shared" ref="AAW6" si="262">AAV6+1</f>
        <v>170</v>
      </c>
      <c r="AAX6" s="133">
        <f t="shared" ref="AAX6" si="263">AAW6+1</f>
        <v>171</v>
      </c>
      <c r="AAY6" s="133">
        <f t="shared" ref="AAY6" si="264">AAX6+1</f>
        <v>172</v>
      </c>
      <c r="AAZ6" s="133">
        <f t="shared" ref="AAZ6" si="265">AAY6+1</f>
        <v>173</v>
      </c>
      <c r="ABA6" s="133">
        <f t="shared" ref="ABA6" si="266">AAZ6+1</f>
        <v>174</v>
      </c>
      <c r="ABB6" s="133">
        <f t="shared" ref="ABB6" si="267">ABA6+1</f>
        <v>175</v>
      </c>
      <c r="ABC6" s="133">
        <f t="shared" ref="ABC6" si="268">ABB6+1</f>
        <v>176</v>
      </c>
      <c r="ABD6" s="133">
        <f t="shared" ref="ABD6" si="269">ABC6+1</f>
        <v>177</v>
      </c>
      <c r="ABE6" s="133">
        <f t="shared" ref="ABE6" si="270">ABD6+1</f>
        <v>178</v>
      </c>
      <c r="ABF6" s="133">
        <f t="shared" ref="ABF6" si="271">ABE6+1</f>
        <v>179</v>
      </c>
      <c r="ABG6" s="133">
        <f t="shared" ref="ABG6" si="272">ABF6+1</f>
        <v>180</v>
      </c>
      <c r="ABH6" s="182">
        <f t="shared" ref="ABH6" si="273">ABG6+1</f>
        <v>181</v>
      </c>
      <c r="ABI6" s="335">
        <f>'3. КЛУБ_ФОРМ'!AF80</f>
        <v>182</v>
      </c>
      <c r="ABJ6" s="197">
        <f>'3. КЛУБ_ФОРМ'!AF80</f>
        <v>182</v>
      </c>
      <c r="ABK6" s="197">
        <f>'3. КЛУБ_ФОРМ'!AF80</f>
        <v>182</v>
      </c>
      <c r="ABL6" s="197">
        <f>'3. КЛУБ_ФОРМ'!AF80</f>
        <v>182</v>
      </c>
      <c r="ABM6" s="197">
        <f>'3. КЛУБ_ФОРМ'!AF80</f>
        <v>182</v>
      </c>
      <c r="ABN6" s="338">
        <f>'3. КЛУБ_ФОРМ'!AF80</f>
        <v>182</v>
      </c>
      <c r="ABO6" s="335"/>
      <c r="ABP6" s="197"/>
      <c r="ABQ6" s="197"/>
      <c r="ABR6" s="197"/>
      <c r="ABS6" s="336">
        <f>'3. КЛУБ_ФОРМ'!Z80</f>
        <v>176</v>
      </c>
      <c r="ABT6" s="336">
        <f>'3. КЛУБ_ФОРМ'!AA80</f>
        <v>177</v>
      </c>
      <c r="ABU6" s="336">
        <f>'3. КЛУБ_ФОРМ'!AB80</f>
        <v>178</v>
      </c>
      <c r="ABV6" s="336">
        <f>'3. КЛУБ_ФОРМ'!AC80</f>
        <v>179</v>
      </c>
      <c r="ABW6" s="336">
        <f>'3. КЛУБ_ФОРМ'!AD80</f>
        <v>180</v>
      </c>
      <c r="ABX6" s="338">
        <f>'3. КЛУБ_ФОРМ'!AE80</f>
        <v>181</v>
      </c>
      <c r="ABY6" s="132"/>
      <c r="ABZ6" s="181">
        <f>'3. КЛУБ_ФОРМ'!C93</f>
        <v>183</v>
      </c>
      <c r="ACA6" s="133">
        <f>ABZ6+1</f>
        <v>184</v>
      </c>
      <c r="ACB6" s="133">
        <f t="shared" ref="ACB6" si="274">ACA6+1</f>
        <v>185</v>
      </c>
      <c r="ACC6" s="133">
        <f t="shared" ref="ACC6" si="275">ACB6+1</f>
        <v>186</v>
      </c>
      <c r="ACD6" s="133">
        <f t="shared" ref="ACD6" si="276">ACC6+1</f>
        <v>187</v>
      </c>
      <c r="ACE6" s="133">
        <f t="shared" ref="ACE6" si="277">ACD6+1</f>
        <v>188</v>
      </c>
      <c r="ACF6" s="133">
        <f t="shared" ref="ACF6" si="278">ACE6+1</f>
        <v>189</v>
      </c>
      <c r="ACG6" s="133">
        <f t="shared" ref="ACG6" si="279">ACF6+1</f>
        <v>190</v>
      </c>
      <c r="ACH6" s="133">
        <f t="shared" ref="ACH6" si="280">ACG6+1</f>
        <v>191</v>
      </c>
      <c r="ACI6" s="133">
        <f t="shared" ref="ACI6" si="281">ACH6+1</f>
        <v>192</v>
      </c>
      <c r="ACJ6" s="133">
        <f t="shared" ref="ACJ6" si="282">ACI6+1</f>
        <v>193</v>
      </c>
      <c r="ACK6" s="133">
        <f t="shared" ref="ACK6" si="283">ACJ6+1</f>
        <v>194</v>
      </c>
      <c r="ACL6" s="133">
        <f t="shared" ref="ACL6" si="284">ACK6+1</f>
        <v>195</v>
      </c>
      <c r="ACM6" s="133">
        <f t="shared" ref="ACM6" si="285">ACL6+1</f>
        <v>196</v>
      </c>
      <c r="ACN6" s="133">
        <f t="shared" ref="ACN6" si="286">ACM6+1</f>
        <v>197</v>
      </c>
      <c r="ACO6" s="133">
        <f t="shared" ref="ACO6" si="287">ACN6+1</f>
        <v>198</v>
      </c>
      <c r="ACP6" s="133">
        <f t="shared" ref="ACP6" si="288">ACO6+1</f>
        <v>199</v>
      </c>
      <c r="ACQ6" s="133">
        <f t="shared" ref="ACQ6" si="289">ACP6+1</f>
        <v>200</v>
      </c>
      <c r="ACR6" s="133">
        <f t="shared" ref="ACR6" si="290">ACQ6+1</f>
        <v>201</v>
      </c>
      <c r="ACS6" s="133">
        <f t="shared" ref="ACS6" si="291">ACR6+1</f>
        <v>202</v>
      </c>
      <c r="ACT6" s="133">
        <f t="shared" ref="ACT6" si="292">ACS6+1</f>
        <v>203</v>
      </c>
      <c r="ACU6" s="133">
        <f t="shared" ref="ACU6" si="293">ACT6+1</f>
        <v>204</v>
      </c>
      <c r="ACV6" s="133">
        <f t="shared" ref="ACV6" si="294">ACU6+1</f>
        <v>205</v>
      </c>
      <c r="ACW6" s="133">
        <f t="shared" ref="ACW6" si="295">ACV6+1</f>
        <v>206</v>
      </c>
      <c r="ACX6" s="133">
        <f t="shared" ref="ACX6" si="296">ACW6+1</f>
        <v>207</v>
      </c>
      <c r="ACY6" s="133">
        <f t="shared" ref="ACY6" si="297">ACX6+1</f>
        <v>208</v>
      </c>
      <c r="ACZ6" s="133">
        <f t="shared" ref="ACZ6" si="298">ACY6+1</f>
        <v>209</v>
      </c>
      <c r="ADA6" s="133">
        <f t="shared" ref="ADA6" si="299">ACZ6+1</f>
        <v>210</v>
      </c>
      <c r="ADB6" s="182">
        <f t="shared" ref="ADB6" si="300">ADA6+1</f>
        <v>211</v>
      </c>
      <c r="ADC6" s="215">
        <f>'3. КЛУБ_ФОРМ'!C93</f>
        <v>183</v>
      </c>
      <c r="ADD6" s="197">
        <f>ADC6+1</f>
        <v>184</v>
      </c>
      <c r="ADE6" s="197">
        <f t="shared" ref="ADE6" si="301">ADD6+1</f>
        <v>185</v>
      </c>
      <c r="ADF6" s="197">
        <f t="shared" ref="ADF6" si="302">ADE6+1</f>
        <v>186</v>
      </c>
      <c r="ADG6" s="197">
        <f t="shared" ref="ADG6" si="303">ADF6+1</f>
        <v>187</v>
      </c>
      <c r="ADH6" s="197">
        <f t="shared" ref="ADH6" si="304">ADG6+1</f>
        <v>188</v>
      </c>
      <c r="ADI6" s="197">
        <f t="shared" ref="ADI6" si="305">ADH6+1</f>
        <v>189</v>
      </c>
      <c r="ADJ6" s="197">
        <f t="shared" ref="ADJ6" si="306">ADI6+1</f>
        <v>190</v>
      </c>
      <c r="ADK6" s="197">
        <f t="shared" ref="ADK6" si="307">ADJ6+1</f>
        <v>191</v>
      </c>
      <c r="ADL6" s="197">
        <f t="shared" ref="ADL6" si="308">ADK6+1</f>
        <v>192</v>
      </c>
      <c r="ADM6" s="197">
        <f t="shared" ref="ADM6" si="309">ADL6+1</f>
        <v>193</v>
      </c>
      <c r="ADN6" s="197">
        <f t="shared" ref="ADN6" si="310">ADM6+1</f>
        <v>194</v>
      </c>
      <c r="ADO6" s="197">
        <f t="shared" ref="ADO6" si="311">ADN6+1</f>
        <v>195</v>
      </c>
      <c r="ADP6" s="197">
        <f t="shared" ref="ADP6" si="312">ADO6+1</f>
        <v>196</v>
      </c>
      <c r="ADQ6" s="197">
        <f t="shared" ref="ADQ6" si="313">ADP6+1</f>
        <v>197</v>
      </c>
      <c r="ADR6" s="197">
        <f t="shared" ref="ADR6" si="314">ADQ6+1</f>
        <v>198</v>
      </c>
      <c r="ADS6" s="197">
        <f t="shared" ref="ADS6" si="315">ADR6+1</f>
        <v>199</v>
      </c>
      <c r="ADT6" s="197">
        <f t="shared" ref="ADT6" si="316">ADS6+1</f>
        <v>200</v>
      </c>
      <c r="ADU6" s="197">
        <f t="shared" ref="ADU6" si="317">ADT6+1</f>
        <v>201</v>
      </c>
      <c r="ADV6" s="197">
        <f t="shared" ref="ADV6" si="318">ADU6+1</f>
        <v>202</v>
      </c>
      <c r="ADW6" s="197">
        <f t="shared" ref="ADW6" si="319">ADV6+1</f>
        <v>203</v>
      </c>
      <c r="ADX6" s="197">
        <f t="shared" ref="ADX6" si="320">ADW6+1</f>
        <v>204</v>
      </c>
      <c r="ADY6" s="197">
        <f t="shared" ref="ADY6" si="321">ADX6+1</f>
        <v>205</v>
      </c>
      <c r="ADZ6" s="197">
        <f t="shared" ref="ADZ6" si="322">ADY6+1</f>
        <v>206</v>
      </c>
      <c r="AEA6" s="197">
        <f t="shared" ref="AEA6" si="323">ADZ6+1</f>
        <v>207</v>
      </c>
      <c r="AEB6" s="197">
        <f t="shared" ref="AEB6" si="324">AEA6+1</f>
        <v>208</v>
      </c>
      <c r="AEC6" s="197">
        <f t="shared" ref="AEC6" si="325">AEB6+1</f>
        <v>209</v>
      </c>
      <c r="AED6" s="197">
        <f t="shared" ref="AED6" si="326">AEC6+1</f>
        <v>210</v>
      </c>
      <c r="AEE6" s="338">
        <f t="shared" ref="AEE6" si="327">AED6+1</f>
        <v>211</v>
      </c>
      <c r="AEF6" s="332">
        <f>'3. КЛУБ_ФОРМ'!C93</f>
        <v>183</v>
      </c>
      <c r="AEG6" s="133">
        <f>AEF6+1</f>
        <v>184</v>
      </c>
      <c r="AEH6" s="133">
        <f t="shared" ref="AEH6" si="328">AEG6+1</f>
        <v>185</v>
      </c>
      <c r="AEI6" s="133">
        <f t="shared" ref="AEI6" si="329">AEH6+1</f>
        <v>186</v>
      </c>
      <c r="AEJ6" s="133">
        <f t="shared" ref="AEJ6" si="330">AEI6+1</f>
        <v>187</v>
      </c>
      <c r="AEK6" s="133">
        <f t="shared" ref="AEK6" si="331">AEJ6+1</f>
        <v>188</v>
      </c>
      <c r="AEL6" s="133">
        <f t="shared" ref="AEL6" si="332">AEK6+1</f>
        <v>189</v>
      </c>
      <c r="AEM6" s="133">
        <f t="shared" ref="AEM6" si="333">AEL6+1</f>
        <v>190</v>
      </c>
      <c r="AEN6" s="133">
        <f t="shared" ref="AEN6" si="334">AEM6+1</f>
        <v>191</v>
      </c>
      <c r="AEO6" s="133">
        <f t="shared" ref="AEO6" si="335">AEN6+1</f>
        <v>192</v>
      </c>
      <c r="AEP6" s="133">
        <f t="shared" ref="AEP6" si="336">AEO6+1</f>
        <v>193</v>
      </c>
      <c r="AEQ6" s="133">
        <f t="shared" ref="AEQ6" si="337">AEP6+1</f>
        <v>194</v>
      </c>
      <c r="AER6" s="133">
        <f t="shared" ref="AER6" si="338">AEQ6+1</f>
        <v>195</v>
      </c>
      <c r="AES6" s="133">
        <f t="shared" ref="AES6" si="339">AER6+1</f>
        <v>196</v>
      </c>
      <c r="AET6" s="133">
        <f t="shared" ref="AET6" si="340">AES6+1</f>
        <v>197</v>
      </c>
      <c r="AEU6" s="133">
        <f t="shared" ref="AEU6" si="341">AET6+1</f>
        <v>198</v>
      </c>
      <c r="AEV6" s="133">
        <f t="shared" ref="AEV6" si="342">AEU6+1</f>
        <v>199</v>
      </c>
      <c r="AEW6" s="133">
        <f t="shared" ref="AEW6" si="343">AEV6+1</f>
        <v>200</v>
      </c>
      <c r="AEX6" s="133">
        <f t="shared" ref="AEX6" si="344">AEW6+1</f>
        <v>201</v>
      </c>
      <c r="AEY6" s="133">
        <f t="shared" ref="AEY6" si="345">AEX6+1</f>
        <v>202</v>
      </c>
      <c r="AEZ6" s="133">
        <f t="shared" ref="AEZ6" si="346">AEY6+1</f>
        <v>203</v>
      </c>
      <c r="AFA6" s="133">
        <f t="shared" ref="AFA6" si="347">AEZ6+1</f>
        <v>204</v>
      </c>
      <c r="AFB6" s="133">
        <f t="shared" ref="AFB6" si="348">AFA6+1</f>
        <v>205</v>
      </c>
      <c r="AFC6" s="133">
        <f t="shared" ref="AFC6" si="349">AFB6+1</f>
        <v>206</v>
      </c>
      <c r="AFD6" s="133">
        <f t="shared" ref="AFD6" si="350">AFC6+1</f>
        <v>207</v>
      </c>
      <c r="AFE6" s="133">
        <f t="shared" ref="AFE6" si="351">AFD6+1</f>
        <v>208</v>
      </c>
      <c r="AFF6" s="133">
        <f t="shared" ref="AFF6" si="352">AFE6+1</f>
        <v>209</v>
      </c>
      <c r="AFG6" s="133">
        <f t="shared" ref="AFG6" si="353">AFF6+1</f>
        <v>210</v>
      </c>
      <c r="AFH6" s="182">
        <f t="shared" ref="AFH6" si="354">AFG6+1</f>
        <v>211</v>
      </c>
      <c r="AFI6" s="215">
        <f>'3. КЛУБ_ФОРМ'!C93</f>
        <v>183</v>
      </c>
      <c r="AFJ6" s="197">
        <f>AFI6+1</f>
        <v>184</v>
      </c>
      <c r="AFK6" s="197">
        <f t="shared" ref="AFK6" si="355">AFJ6+1</f>
        <v>185</v>
      </c>
      <c r="AFL6" s="197">
        <f t="shared" ref="AFL6" si="356">AFK6+1</f>
        <v>186</v>
      </c>
      <c r="AFM6" s="197">
        <f t="shared" ref="AFM6" si="357">AFL6+1</f>
        <v>187</v>
      </c>
      <c r="AFN6" s="197">
        <f t="shared" ref="AFN6" si="358">AFM6+1</f>
        <v>188</v>
      </c>
      <c r="AFO6" s="197">
        <f t="shared" ref="AFO6" si="359">AFN6+1</f>
        <v>189</v>
      </c>
      <c r="AFP6" s="197">
        <f t="shared" ref="AFP6" si="360">AFO6+1</f>
        <v>190</v>
      </c>
      <c r="AFQ6" s="197">
        <f t="shared" ref="AFQ6" si="361">AFP6+1</f>
        <v>191</v>
      </c>
      <c r="AFR6" s="197">
        <f t="shared" ref="AFR6" si="362">AFQ6+1</f>
        <v>192</v>
      </c>
      <c r="AFS6" s="197">
        <f t="shared" ref="AFS6" si="363">AFR6+1</f>
        <v>193</v>
      </c>
      <c r="AFT6" s="197">
        <f t="shared" ref="AFT6" si="364">AFS6+1</f>
        <v>194</v>
      </c>
      <c r="AFU6" s="197">
        <f t="shared" ref="AFU6" si="365">AFT6+1</f>
        <v>195</v>
      </c>
      <c r="AFV6" s="197">
        <f t="shared" ref="AFV6" si="366">AFU6+1</f>
        <v>196</v>
      </c>
      <c r="AFW6" s="197">
        <f t="shared" ref="AFW6" si="367">AFV6+1</f>
        <v>197</v>
      </c>
      <c r="AFX6" s="197">
        <f t="shared" ref="AFX6" si="368">AFW6+1</f>
        <v>198</v>
      </c>
      <c r="AFY6" s="197">
        <f t="shared" ref="AFY6" si="369">AFX6+1</f>
        <v>199</v>
      </c>
      <c r="AFZ6" s="197">
        <f t="shared" ref="AFZ6" si="370">AFY6+1</f>
        <v>200</v>
      </c>
      <c r="AGA6" s="197">
        <f t="shared" ref="AGA6" si="371">AFZ6+1</f>
        <v>201</v>
      </c>
      <c r="AGB6" s="197">
        <f t="shared" ref="AGB6" si="372">AGA6+1</f>
        <v>202</v>
      </c>
      <c r="AGC6" s="197">
        <f t="shared" ref="AGC6" si="373">AGB6+1</f>
        <v>203</v>
      </c>
      <c r="AGD6" s="197">
        <f t="shared" ref="AGD6" si="374">AGC6+1</f>
        <v>204</v>
      </c>
      <c r="AGE6" s="197">
        <f t="shared" ref="AGE6" si="375">AGD6+1</f>
        <v>205</v>
      </c>
      <c r="AGF6" s="197">
        <f t="shared" ref="AGF6" si="376">AGE6+1</f>
        <v>206</v>
      </c>
      <c r="AGG6" s="197">
        <f t="shared" ref="AGG6" si="377">AGF6+1</f>
        <v>207</v>
      </c>
      <c r="AGH6" s="197">
        <f t="shared" ref="AGH6" si="378">AGG6+1</f>
        <v>208</v>
      </c>
      <c r="AGI6" s="197">
        <f t="shared" ref="AGI6" si="379">AGH6+1</f>
        <v>209</v>
      </c>
      <c r="AGJ6" s="197">
        <f t="shared" ref="AGJ6" si="380">AGI6+1</f>
        <v>210</v>
      </c>
      <c r="AGK6" s="338">
        <f t="shared" ref="AGK6" si="381">AGJ6+1</f>
        <v>211</v>
      </c>
      <c r="AGL6" s="332">
        <f>'3. КЛУБ_ФОРМ'!C93</f>
        <v>183</v>
      </c>
      <c r="AGM6" s="133">
        <f>AGL6+1</f>
        <v>184</v>
      </c>
      <c r="AGN6" s="133">
        <f t="shared" ref="AGN6" si="382">AGM6+1</f>
        <v>185</v>
      </c>
      <c r="AGO6" s="133">
        <f t="shared" ref="AGO6" si="383">AGN6+1</f>
        <v>186</v>
      </c>
      <c r="AGP6" s="133">
        <f t="shared" ref="AGP6" si="384">AGO6+1</f>
        <v>187</v>
      </c>
      <c r="AGQ6" s="133">
        <f t="shared" ref="AGQ6" si="385">AGP6+1</f>
        <v>188</v>
      </c>
      <c r="AGR6" s="133">
        <f t="shared" ref="AGR6" si="386">AGQ6+1</f>
        <v>189</v>
      </c>
      <c r="AGS6" s="133">
        <f t="shared" ref="AGS6" si="387">AGR6+1</f>
        <v>190</v>
      </c>
      <c r="AGT6" s="133">
        <f t="shared" ref="AGT6" si="388">AGS6+1</f>
        <v>191</v>
      </c>
      <c r="AGU6" s="133">
        <f t="shared" ref="AGU6" si="389">AGT6+1</f>
        <v>192</v>
      </c>
      <c r="AGV6" s="133">
        <f t="shared" ref="AGV6" si="390">AGU6+1</f>
        <v>193</v>
      </c>
      <c r="AGW6" s="133">
        <f t="shared" ref="AGW6" si="391">AGV6+1</f>
        <v>194</v>
      </c>
      <c r="AGX6" s="133">
        <f t="shared" ref="AGX6" si="392">AGW6+1</f>
        <v>195</v>
      </c>
      <c r="AGY6" s="133">
        <f t="shared" ref="AGY6" si="393">AGX6+1</f>
        <v>196</v>
      </c>
      <c r="AGZ6" s="133">
        <f t="shared" ref="AGZ6" si="394">AGY6+1</f>
        <v>197</v>
      </c>
      <c r="AHA6" s="133">
        <f t="shared" ref="AHA6" si="395">AGZ6+1</f>
        <v>198</v>
      </c>
      <c r="AHB6" s="133">
        <f t="shared" ref="AHB6" si="396">AHA6+1</f>
        <v>199</v>
      </c>
      <c r="AHC6" s="133">
        <f t="shared" ref="AHC6" si="397">AHB6+1</f>
        <v>200</v>
      </c>
      <c r="AHD6" s="133">
        <f t="shared" ref="AHD6" si="398">AHC6+1</f>
        <v>201</v>
      </c>
      <c r="AHE6" s="133">
        <f t="shared" ref="AHE6" si="399">AHD6+1</f>
        <v>202</v>
      </c>
      <c r="AHF6" s="133">
        <f t="shared" ref="AHF6" si="400">AHE6+1</f>
        <v>203</v>
      </c>
      <c r="AHG6" s="133">
        <f t="shared" ref="AHG6" si="401">AHF6+1</f>
        <v>204</v>
      </c>
      <c r="AHH6" s="133">
        <f t="shared" ref="AHH6" si="402">AHG6+1</f>
        <v>205</v>
      </c>
      <c r="AHI6" s="133">
        <f t="shared" ref="AHI6" si="403">AHH6+1</f>
        <v>206</v>
      </c>
      <c r="AHJ6" s="133">
        <f t="shared" ref="AHJ6" si="404">AHI6+1</f>
        <v>207</v>
      </c>
      <c r="AHK6" s="133">
        <f t="shared" ref="AHK6" si="405">AHJ6+1</f>
        <v>208</v>
      </c>
      <c r="AHL6" s="133">
        <f t="shared" ref="AHL6" si="406">AHK6+1</f>
        <v>209</v>
      </c>
      <c r="AHM6" s="133">
        <f t="shared" ref="AHM6" si="407">AHL6+1</f>
        <v>210</v>
      </c>
      <c r="AHN6" s="182">
        <f t="shared" ref="AHN6" si="408">AHM6+1</f>
        <v>211</v>
      </c>
      <c r="AHO6" s="332">
        <f>'3. КЛУБ_ФОРМ'!C93</f>
        <v>183</v>
      </c>
      <c r="AHP6" s="133">
        <f>AHO6+1</f>
        <v>184</v>
      </c>
      <c r="AHQ6" s="133">
        <f t="shared" ref="AHQ6" si="409">AHP6+1</f>
        <v>185</v>
      </c>
      <c r="AHR6" s="133">
        <f t="shared" ref="AHR6" si="410">AHQ6+1</f>
        <v>186</v>
      </c>
      <c r="AHS6" s="133">
        <f t="shared" ref="AHS6" si="411">AHR6+1</f>
        <v>187</v>
      </c>
      <c r="AHT6" s="133">
        <f t="shared" ref="AHT6" si="412">AHS6+1</f>
        <v>188</v>
      </c>
      <c r="AHU6" s="133">
        <f t="shared" ref="AHU6" si="413">AHT6+1</f>
        <v>189</v>
      </c>
      <c r="AHV6" s="133">
        <f t="shared" ref="AHV6" si="414">AHU6+1</f>
        <v>190</v>
      </c>
      <c r="AHW6" s="133">
        <f t="shared" ref="AHW6" si="415">AHV6+1</f>
        <v>191</v>
      </c>
      <c r="AHX6" s="133">
        <f t="shared" ref="AHX6" si="416">AHW6+1</f>
        <v>192</v>
      </c>
      <c r="AHY6" s="133">
        <f t="shared" ref="AHY6" si="417">AHX6+1</f>
        <v>193</v>
      </c>
      <c r="AHZ6" s="133">
        <f t="shared" ref="AHZ6" si="418">AHY6+1</f>
        <v>194</v>
      </c>
      <c r="AIA6" s="133">
        <f t="shared" ref="AIA6" si="419">AHZ6+1</f>
        <v>195</v>
      </c>
      <c r="AIB6" s="133">
        <f t="shared" ref="AIB6" si="420">AIA6+1</f>
        <v>196</v>
      </c>
      <c r="AIC6" s="133">
        <f t="shared" ref="AIC6" si="421">AIB6+1</f>
        <v>197</v>
      </c>
      <c r="AID6" s="133">
        <f t="shared" ref="AID6" si="422">AIC6+1</f>
        <v>198</v>
      </c>
      <c r="AIE6" s="133">
        <f t="shared" ref="AIE6" si="423">AID6+1</f>
        <v>199</v>
      </c>
      <c r="AIF6" s="133">
        <f t="shared" ref="AIF6" si="424">AIE6+1</f>
        <v>200</v>
      </c>
      <c r="AIG6" s="133">
        <f t="shared" ref="AIG6" si="425">AIF6+1</f>
        <v>201</v>
      </c>
      <c r="AIH6" s="133">
        <f t="shared" ref="AIH6" si="426">AIG6+1</f>
        <v>202</v>
      </c>
      <c r="AII6" s="133">
        <f t="shared" ref="AII6" si="427">AIH6+1</f>
        <v>203</v>
      </c>
      <c r="AIJ6" s="133">
        <f t="shared" ref="AIJ6" si="428">AII6+1</f>
        <v>204</v>
      </c>
      <c r="AIK6" s="133">
        <f t="shared" ref="AIK6" si="429">AIJ6+1</f>
        <v>205</v>
      </c>
      <c r="AIL6" s="133">
        <f t="shared" ref="AIL6" si="430">AIK6+1</f>
        <v>206</v>
      </c>
      <c r="AIM6" s="133">
        <f t="shared" ref="AIM6" si="431">AIL6+1</f>
        <v>207</v>
      </c>
      <c r="AIN6" s="133">
        <f t="shared" ref="AIN6" si="432">AIM6+1</f>
        <v>208</v>
      </c>
      <c r="AIO6" s="133">
        <f t="shared" ref="AIO6" si="433">AIN6+1</f>
        <v>209</v>
      </c>
      <c r="AIP6" s="133">
        <f t="shared" ref="AIP6" si="434">AIO6+1</f>
        <v>210</v>
      </c>
      <c r="AIQ6" s="174">
        <f t="shared" ref="AIQ6" si="435">AIP6+1</f>
        <v>211</v>
      </c>
      <c r="AIR6" s="335">
        <f>'3. КЛУБ_ФОРМ'!AF93</f>
        <v>212</v>
      </c>
      <c r="AIS6" s="197">
        <f>'3. КЛУБ_ФОРМ'!AF93</f>
        <v>212</v>
      </c>
      <c r="AIT6" s="197">
        <f>'3. КЛУБ_ФОРМ'!AF93</f>
        <v>212</v>
      </c>
      <c r="AIU6" s="197">
        <f>'3. КЛУБ_ФОРМ'!AF93</f>
        <v>212</v>
      </c>
      <c r="AIV6" s="197">
        <f>'3. КЛУБ_ФОРМ'!AF93</f>
        <v>212</v>
      </c>
      <c r="AIW6" s="336">
        <f>'3. КЛУБ_ФОРМ'!AF93</f>
        <v>212</v>
      </c>
      <c r="AIX6" s="335"/>
      <c r="AIY6" s="197"/>
      <c r="AIZ6" s="197"/>
      <c r="AJA6" s="197"/>
      <c r="AJB6" s="336">
        <f>'3. КЛУБ_ФОРМ'!Z93</f>
        <v>206</v>
      </c>
      <c r="AJC6" s="336">
        <f>'3. КЛУБ_ФОРМ'!AA93</f>
        <v>207</v>
      </c>
      <c r="AJD6" s="336">
        <f>'3. КЛУБ_ФОРМ'!AB93</f>
        <v>208</v>
      </c>
      <c r="AJE6" s="336">
        <f>'3. КЛУБ_ФОРМ'!AC93</f>
        <v>209</v>
      </c>
      <c r="AJF6" s="336">
        <f>'3. КЛУБ_ФОРМ'!AD93</f>
        <v>210</v>
      </c>
      <c r="AJG6" s="338">
        <f>'3. КЛУБ_ФОРМ'!AE93</f>
        <v>211</v>
      </c>
      <c r="AJH6" s="650"/>
      <c r="AJI6" s="335">
        <f>'3.10 КЛУБ_ФОРМ'!F16</f>
        <v>217</v>
      </c>
      <c r="AJJ6" s="197">
        <f>'3.10 КЛУБ_ФОРМ'!E16</f>
        <v>216</v>
      </c>
      <c r="AJK6" s="197">
        <f>'3.10 КЛУБ_ФОРМ'!E16</f>
        <v>216</v>
      </c>
      <c r="AJL6" s="197">
        <f>'3.10 КЛУБ_ФОРМ'!E16</f>
        <v>216</v>
      </c>
      <c r="AJM6" s="197">
        <f>'3.10 КЛУБ_ФОРМ'!E16</f>
        <v>216</v>
      </c>
      <c r="AJN6" s="197">
        <f>'3.10 КЛУБ_ФОРМ'!E16</f>
        <v>216</v>
      </c>
      <c r="AJO6" s="197">
        <f>'3.10 КЛУБ_ФОРМ'!E16</f>
        <v>216</v>
      </c>
      <c r="AJP6" s="197">
        <f>'3.10 КЛУБ_ФОРМ'!E16</f>
        <v>216</v>
      </c>
      <c r="AJQ6" s="197">
        <f>'3.10 КЛУБ_ФОРМ'!E16</f>
        <v>216</v>
      </c>
      <c r="AJR6" s="197">
        <f>'3.10 КЛУБ_ФОРМ'!E16</f>
        <v>216</v>
      </c>
      <c r="AJS6" s="197">
        <f>'3.10 КЛУБ_ФОРМ'!E16</f>
        <v>216</v>
      </c>
      <c r="AJT6" s="197">
        <f>'3.10 КЛУБ_ФОРМ'!E16</f>
        <v>216</v>
      </c>
      <c r="AJU6" s="197">
        <f>'3.10 КЛУБ_ФОРМ'!E16</f>
        <v>216</v>
      </c>
      <c r="AJV6" s="197">
        <f>'3.10 КЛУБ_ФОРМ'!E16</f>
        <v>216</v>
      </c>
      <c r="AJW6" s="133">
        <f>'3.10 КЛУБ_ФОРМ'!G16</f>
        <v>218</v>
      </c>
      <c r="AJX6" s="133">
        <f>'3.10 КЛУБ_ФОРМ'!G16</f>
        <v>218</v>
      </c>
      <c r="AJY6" s="133">
        <f>'3.10 КЛУБ_ФОРМ'!G16</f>
        <v>218</v>
      </c>
      <c r="AJZ6" s="133">
        <f>'3.10 КЛУБ_ФОРМ'!G16</f>
        <v>218</v>
      </c>
      <c r="AKA6" s="133">
        <f>'3.10 КЛУБ_ФОРМ'!G16</f>
        <v>218</v>
      </c>
      <c r="AKB6" s="133">
        <f>'3.10 КЛУБ_ФОРМ'!G16</f>
        <v>218</v>
      </c>
      <c r="AKC6" s="133">
        <f>'3.10 КЛУБ_ФОРМ'!G16</f>
        <v>218</v>
      </c>
      <c r="AKD6" s="133">
        <f>'3.10 КЛУБ_ФОРМ'!G16</f>
        <v>218</v>
      </c>
      <c r="AKE6" s="182">
        <f>'3.10 КЛУБ_ФОРМ'!G16</f>
        <v>218</v>
      </c>
      <c r="AKF6" s="344"/>
      <c r="AKG6" s="233"/>
      <c r="AKH6" s="210">
        <f>'4. КУЛЬТ_МАС_МЕР'!C13</f>
        <v>229</v>
      </c>
      <c r="AKI6" s="206">
        <f>'4. КУЛЬТ_МАС_МЕР'!D13</f>
        <v>230</v>
      </c>
      <c r="AKJ6" s="211">
        <f>'4. КУЛЬТ_МАС_МЕР'!E13</f>
        <v>231</v>
      </c>
      <c r="AKK6" s="210">
        <f>'4. КУЛЬТ_МАС_МЕР'!C13</f>
        <v>229</v>
      </c>
      <c r="AKL6" s="206">
        <f>'4. КУЛЬТ_МАС_МЕР'!D13</f>
        <v>230</v>
      </c>
      <c r="AKM6" s="211">
        <f>'4. КУЛЬТ_МАС_МЕР'!E13</f>
        <v>231</v>
      </c>
      <c r="AKN6" s="210">
        <f>'4. КУЛЬТ_МАС_МЕР'!C13</f>
        <v>229</v>
      </c>
      <c r="AKO6" s="206">
        <f>'4. КУЛЬТ_МАС_МЕР'!D13</f>
        <v>230</v>
      </c>
      <c r="AKP6" s="211">
        <f>'4. КУЛЬТ_МАС_МЕР'!E13</f>
        <v>231</v>
      </c>
      <c r="AKQ6" s="225">
        <f>'4. КУЛЬТ_МАС_МЕР'!F13</f>
        <v>232</v>
      </c>
      <c r="AKR6" s="224">
        <f>'4. КУЛЬТ_МАС_МЕР'!G13</f>
        <v>233</v>
      </c>
      <c r="AKS6" s="226">
        <f>'4. КУЛЬТ_МАС_МЕР'!H13</f>
        <v>234</v>
      </c>
      <c r="AKT6" s="225">
        <f>'4. КУЛЬТ_МАС_МЕР'!F13</f>
        <v>232</v>
      </c>
      <c r="AKU6" s="224">
        <f>'4. КУЛЬТ_МАС_МЕР'!G13</f>
        <v>233</v>
      </c>
      <c r="AKV6" s="226">
        <f>'4. КУЛЬТ_МАС_МЕР'!H13</f>
        <v>234</v>
      </c>
      <c r="AKW6" s="225">
        <f>'4. КУЛЬТ_МАС_МЕР'!F13</f>
        <v>232</v>
      </c>
      <c r="AKX6" s="224">
        <f>'4. КУЛЬТ_МАС_МЕР'!G13</f>
        <v>233</v>
      </c>
      <c r="AKY6" s="226">
        <f>'4. КУЛЬТ_МАС_МЕР'!H13</f>
        <v>234</v>
      </c>
      <c r="AKZ6" s="210">
        <f>'4. КУЛЬТ_МАС_МЕР'!I13</f>
        <v>235</v>
      </c>
      <c r="ALA6" s="206">
        <f>'4. КУЛЬТ_МАС_МЕР'!J13</f>
        <v>236</v>
      </c>
      <c r="ALB6" s="211">
        <f>'4. КУЛЬТ_МАС_МЕР'!K13</f>
        <v>237</v>
      </c>
      <c r="ALC6" s="210">
        <f>'4. КУЛЬТ_МАС_МЕР'!I13</f>
        <v>235</v>
      </c>
      <c r="ALD6" s="206">
        <f>'4. КУЛЬТ_МАС_МЕР'!J13</f>
        <v>236</v>
      </c>
      <c r="ALE6" s="211">
        <f>'4. КУЛЬТ_МАС_МЕР'!K13</f>
        <v>237</v>
      </c>
      <c r="ALF6" s="210">
        <f>'4. КУЛЬТ_МАС_МЕР'!I13</f>
        <v>235</v>
      </c>
      <c r="ALG6" s="206">
        <f>'4. КУЛЬТ_МАС_МЕР'!J13</f>
        <v>236</v>
      </c>
      <c r="ALH6" s="211">
        <f>'4. КУЛЬТ_МАС_МЕР'!K13</f>
        <v>237</v>
      </c>
      <c r="ALI6" s="225">
        <f>'4. КУЛЬТ_МАС_МЕР'!L13</f>
        <v>238</v>
      </c>
      <c r="ALJ6" s="224">
        <f>'4. КУЛЬТ_МАС_МЕР'!M13</f>
        <v>239</v>
      </c>
      <c r="ALK6" s="226">
        <f>'4. КУЛЬТ_МАС_МЕР'!N13</f>
        <v>240</v>
      </c>
      <c r="ALL6" s="225">
        <f>'4. КУЛЬТ_МАС_МЕР'!L13</f>
        <v>238</v>
      </c>
      <c r="ALM6" s="224">
        <f>'4. КУЛЬТ_МАС_МЕР'!M13</f>
        <v>239</v>
      </c>
      <c r="ALN6" s="226">
        <f>'4. КУЛЬТ_МАС_МЕР'!N13</f>
        <v>240</v>
      </c>
      <c r="ALO6" s="225">
        <f>'4. КУЛЬТ_МАС_МЕР'!L13</f>
        <v>238</v>
      </c>
      <c r="ALP6" s="224">
        <f>'4. КУЛЬТ_МАС_МЕР'!M13</f>
        <v>239</v>
      </c>
      <c r="ALQ6" s="226">
        <f>'4. КУЛЬТ_МАС_МЕР'!N13</f>
        <v>240</v>
      </c>
      <c r="ALR6" s="344"/>
      <c r="ALS6" s="234">
        <f>'4. КУЛЬТ_МАС_МЕР'!C22</f>
        <v>241</v>
      </c>
      <c r="ALT6" s="206">
        <f>'4. КУЛЬТ_МАС_МЕР'!D22</f>
        <v>242</v>
      </c>
      <c r="ALU6" s="211">
        <f>'4. КУЛЬТ_МАС_МЕР'!E22</f>
        <v>243</v>
      </c>
      <c r="ALV6" s="234">
        <f>'4. КУЛЬТ_МАС_МЕР'!C22</f>
        <v>241</v>
      </c>
      <c r="ALW6" s="206">
        <f>'4. КУЛЬТ_МАС_МЕР'!D22</f>
        <v>242</v>
      </c>
      <c r="ALX6" s="211">
        <f>'4. КУЛЬТ_МАС_МЕР'!E22</f>
        <v>243</v>
      </c>
      <c r="ALY6" s="234">
        <f>'4. КУЛЬТ_МАС_МЕР'!C22</f>
        <v>241</v>
      </c>
      <c r="ALZ6" s="206">
        <f>'4. КУЛЬТ_МАС_МЕР'!D22</f>
        <v>242</v>
      </c>
      <c r="AMA6" s="211">
        <f>'4. КУЛЬТ_МАС_МЕР'!E22</f>
        <v>243</v>
      </c>
      <c r="AMB6" s="225">
        <f>'4. КУЛЬТ_МАС_МЕР'!F22</f>
        <v>244</v>
      </c>
      <c r="AMC6" s="224">
        <f>'4. КУЛЬТ_МАС_МЕР'!G22</f>
        <v>245</v>
      </c>
      <c r="AMD6" s="226">
        <f>'4. КУЛЬТ_МАС_МЕР'!H22</f>
        <v>246</v>
      </c>
      <c r="AME6" s="225">
        <f>'4. КУЛЬТ_МАС_МЕР'!F22</f>
        <v>244</v>
      </c>
      <c r="AMF6" s="224">
        <f>'4. КУЛЬТ_МАС_МЕР'!G22</f>
        <v>245</v>
      </c>
      <c r="AMG6" s="226">
        <f>'4. КУЛЬТ_МАС_МЕР'!H22</f>
        <v>246</v>
      </c>
      <c r="AMH6" s="225">
        <f>'4. КУЛЬТ_МАС_МЕР'!F22</f>
        <v>244</v>
      </c>
      <c r="AMI6" s="224">
        <f>'4. КУЛЬТ_МАС_МЕР'!G22</f>
        <v>245</v>
      </c>
      <c r="AMJ6" s="226">
        <f>'4. КУЛЬТ_МАС_МЕР'!H22</f>
        <v>246</v>
      </c>
      <c r="AMK6" s="210">
        <f>'4. КУЛЬТ_МАС_МЕР'!I22</f>
        <v>247</v>
      </c>
      <c r="AML6" s="206">
        <f>'4. КУЛЬТ_МАС_МЕР'!J22</f>
        <v>248</v>
      </c>
      <c r="AMM6" s="211">
        <f>'4. КУЛЬТ_МАС_МЕР'!K22</f>
        <v>249</v>
      </c>
      <c r="AMN6" s="210">
        <f>'4. КУЛЬТ_МАС_МЕР'!I22</f>
        <v>247</v>
      </c>
      <c r="AMO6" s="206">
        <f>'4. КУЛЬТ_МАС_МЕР'!J22</f>
        <v>248</v>
      </c>
      <c r="AMP6" s="211">
        <f>'4. КУЛЬТ_МАС_МЕР'!K22</f>
        <v>249</v>
      </c>
      <c r="AMQ6" s="210">
        <f>'4. КУЛЬТ_МАС_МЕР'!I22</f>
        <v>247</v>
      </c>
      <c r="AMR6" s="206">
        <f>'4. КУЛЬТ_МАС_МЕР'!J22</f>
        <v>248</v>
      </c>
      <c r="AMS6" s="211">
        <f>'4. КУЛЬТ_МАС_МЕР'!K22</f>
        <v>249</v>
      </c>
      <c r="AMT6" s="225">
        <f>'4. КУЛЬТ_МАС_МЕР'!L22</f>
        <v>250</v>
      </c>
      <c r="AMU6" s="224">
        <f>'4. КУЛЬТ_МАС_МЕР'!M22</f>
        <v>251</v>
      </c>
      <c r="AMV6" s="226">
        <f>'4. КУЛЬТ_МАС_МЕР'!N22</f>
        <v>252</v>
      </c>
      <c r="AMW6" s="225">
        <f>'4. КУЛЬТ_МАС_МЕР'!L22</f>
        <v>250</v>
      </c>
      <c r="AMX6" s="224">
        <f>'4. КУЛЬТ_МАС_МЕР'!M22</f>
        <v>251</v>
      </c>
      <c r="AMY6" s="226">
        <f>'4. КУЛЬТ_МАС_МЕР'!N22</f>
        <v>252</v>
      </c>
      <c r="AMZ6" s="225">
        <f>'4. КУЛЬТ_МАС_МЕР'!L22</f>
        <v>250</v>
      </c>
      <c r="ANA6" s="224">
        <f>'4. КУЛЬТ_МАС_МЕР'!M22</f>
        <v>251</v>
      </c>
      <c r="ANB6" s="226">
        <f>'4. КУЛЬТ_МАС_МЕР'!N22</f>
        <v>252</v>
      </c>
      <c r="ANC6" s="892"/>
      <c r="AND6" s="234">
        <f>'4. КУЛЬТ_МАС_МЕР'!C31</f>
        <v>253</v>
      </c>
      <c r="ANE6" s="206">
        <f>'4. КУЛЬТ_МАС_МЕР'!D31</f>
        <v>254</v>
      </c>
      <c r="ANF6" s="211">
        <f>'4. КУЛЬТ_МАС_МЕР'!E31</f>
        <v>255</v>
      </c>
      <c r="ANG6" s="234">
        <f>'4. КУЛЬТ_МАС_МЕР'!C31</f>
        <v>253</v>
      </c>
      <c r="ANH6" s="206">
        <f>'4. КУЛЬТ_МАС_МЕР'!D31</f>
        <v>254</v>
      </c>
      <c r="ANI6" s="211">
        <f>'4. КУЛЬТ_МАС_МЕР'!E31</f>
        <v>255</v>
      </c>
      <c r="ANJ6" s="234">
        <f>'4. КУЛЬТ_МАС_МЕР'!C31</f>
        <v>253</v>
      </c>
      <c r="ANK6" s="206">
        <f>'4. КУЛЬТ_МАС_МЕР'!D31</f>
        <v>254</v>
      </c>
      <c r="ANL6" s="211">
        <f>'4. КУЛЬТ_МАС_МЕР'!E31</f>
        <v>255</v>
      </c>
      <c r="ANM6" s="225">
        <f>'4. КУЛЬТ_МАС_МЕР'!F31</f>
        <v>256</v>
      </c>
      <c r="ANN6" s="224">
        <f>'4. КУЛЬТ_МАС_МЕР'!G31</f>
        <v>257</v>
      </c>
      <c r="ANO6" s="226">
        <f>'4. КУЛЬТ_МАС_МЕР'!H31</f>
        <v>258</v>
      </c>
      <c r="ANP6" s="225">
        <f>'4. КУЛЬТ_МАС_МЕР'!F31</f>
        <v>256</v>
      </c>
      <c r="ANQ6" s="224">
        <f>'4. КУЛЬТ_МАС_МЕР'!G31</f>
        <v>257</v>
      </c>
      <c r="ANR6" s="226">
        <f>'4. КУЛЬТ_МАС_МЕР'!H31</f>
        <v>258</v>
      </c>
      <c r="ANS6" s="225">
        <f>'4. КУЛЬТ_МАС_МЕР'!F31</f>
        <v>256</v>
      </c>
      <c r="ANT6" s="224">
        <f>'4. КУЛЬТ_МАС_МЕР'!G31</f>
        <v>257</v>
      </c>
      <c r="ANU6" s="226">
        <f>'4. КУЛЬТ_МАС_МЕР'!H31</f>
        <v>258</v>
      </c>
      <c r="ANV6" s="210">
        <f>'4. КУЛЬТ_МАС_МЕР'!I31</f>
        <v>259</v>
      </c>
      <c r="ANW6" s="206">
        <f>'4. КУЛЬТ_МАС_МЕР'!J31</f>
        <v>260</v>
      </c>
      <c r="ANX6" s="211">
        <f>'4. КУЛЬТ_МАС_МЕР'!K31</f>
        <v>261</v>
      </c>
      <c r="ANY6" s="210">
        <f>'4. КУЛЬТ_МАС_МЕР'!I31</f>
        <v>259</v>
      </c>
      <c r="ANZ6" s="206">
        <f>'4. КУЛЬТ_МАС_МЕР'!J31</f>
        <v>260</v>
      </c>
      <c r="AOA6" s="211">
        <f>'4. КУЛЬТ_МАС_МЕР'!K31</f>
        <v>261</v>
      </c>
      <c r="AOB6" s="210">
        <f>'4. КУЛЬТ_МАС_МЕР'!I31</f>
        <v>259</v>
      </c>
      <c r="AOC6" s="206">
        <f>'4. КУЛЬТ_МАС_МЕР'!J31</f>
        <v>260</v>
      </c>
      <c r="AOD6" s="211">
        <f>'4. КУЛЬТ_МАС_МЕР'!K31</f>
        <v>261</v>
      </c>
      <c r="AOE6" s="225">
        <f>'4. КУЛЬТ_МАС_МЕР'!L31</f>
        <v>262</v>
      </c>
      <c r="AOF6" s="224">
        <f>'4. КУЛЬТ_МАС_МЕР'!M31</f>
        <v>263</v>
      </c>
      <c r="AOG6" s="226">
        <f>'4. КУЛЬТ_МАС_МЕР'!N31</f>
        <v>264</v>
      </c>
      <c r="AOH6" s="225">
        <f>'4. КУЛЬТ_МАС_МЕР'!L31</f>
        <v>262</v>
      </c>
      <c r="AOI6" s="224">
        <f>'4. КУЛЬТ_МАС_МЕР'!M31</f>
        <v>263</v>
      </c>
      <c r="AOJ6" s="226">
        <f>'4. КУЛЬТ_МАС_МЕР'!N31</f>
        <v>264</v>
      </c>
      <c r="AOK6" s="225">
        <f>'4. КУЛЬТ_МАС_МЕР'!L31</f>
        <v>262</v>
      </c>
      <c r="AOL6" s="224">
        <f>'4. КУЛЬТ_МАС_МЕР'!M31</f>
        <v>263</v>
      </c>
      <c r="AOM6" s="226">
        <f>'4. КУЛЬТ_МАС_МЕР'!N31</f>
        <v>264</v>
      </c>
      <c r="AON6" s="344"/>
      <c r="AOO6" s="210">
        <f>'4. КУЛЬТ_МАС_МЕР'!C40</f>
        <v>265</v>
      </c>
      <c r="AOP6" s="206">
        <f>'4. КУЛЬТ_МАС_МЕР'!D40</f>
        <v>266</v>
      </c>
      <c r="AOQ6" s="206">
        <f>'4. КУЛЬТ_МАС_МЕР'!E40</f>
        <v>267</v>
      </c>
      <c r="AOR6" s="206">
        <f>'4. КУЛЬТ_МАС_МЕР'!C40</f>
        <v>265</v>
      </c>
      <c r="AOS6" s="206">
        <f>'4. КУЛЬТ_МАС_МЕР'!D40</f>
        <v>266</v>
      </c>
      <c r="AOT6" s="211">
        <f>'4. КУЛЬТ_МАС_МЕР'!E40</f>
        <v>267</v>
      </c>
      <c r="AOU6" s="231"/>
      <c r="AOV6" s="225">
        <f>'4. КУЛЬТ_МАС_МЕР'!I40</f>
        <v>268</v>
      </c>
      <c r="AOW6" s="224">
        <f>'4. КУЛЬТ_МАС_МЕР'!J40</f>
        <v>269</v>
      </c>
      <c r="AOX6" s="207">
        <f>'4. КУЛЬТ_МАС_МЕР'!K40</f>
        <v>270</v>
      </c>
      <c r="AOY6" s="226"/>
      <c r="AOZ6" s="878"/>
      <c r="APA6" s="210">
        <f>'4. КУЛЬТ_МАС_МЕР'!C50</f>
        <v>271</v>
      </c>
      <c r="APB6" s="206">
        <f>'4. КУЛЬТ_МАС_МЕР'!D50</f>
        <v>272</v>
      </c>
      <c r="APC6" s="206">
        <f>'4. КУЛЬТ_МАС_МЕР'!E50</f>
        <v>273</v>
      </c>
      <c r="APD6" s="206">
        <f>'4. КУЛЬТ_МАС_МЕР'!C50</f>
        <v>271</v>
      </c>
      <c r="APE6" s="206">
        <f>'4. КУЛЬТ_МАС_МЕР'!D50</f>
        <v>272</v>
      </c>
      <c r="APF6" s="206">
        <f>'4. КУЛЬТ_МАС_МЕР'!E50</f>
        <v>273</v>
      </c>
      <c r="APG6" s="206">
        <f>'4. КУЛЬТ_МАС_МЕР'!C50</f>
        <v>271</v>
      </c>
      <c r="APH6" s="206">
        <f>'4. КУЛЬТ_МАС_МЕР'!D50</f>
        <v>272</v>
      </c>
      <c r="API6" s="211">
        <f>'4. КУЛЬТ_МАС_МЕР'!E50</f>
        <v>273</v>
      </c>
      <c r="APJ6" s="225">
        <f>'4. КУЛЬТ_МАС_МЕР'!F50</f>
        <v>274</v>
      </c>
      <c r="APK6" s="224">
        <f>'4. КУЛЬТ_МАС_МЕР'!G50</f>
        <v>275</v>
      </c>
      <c r="APL6" s="224">
        <f>'4. КУЛЬТ_МАС_МЕР'!H50</f>
        <v>276</v>
      </c>
      <c r="APM6" s="224">
        <f>'4. КУЛЬТ_МАС_МЕР'!F50</f>
        <v>274</v>
      </c>
      <c r="APN6" s="224">
        <f>'4. КУЛЬТ_МАС_МЕР'!G50</f>
        <v>275</v>
      </c>
      <c r="APO6" s="224">
        <f>'4. КУЛЬТ_МАС_МЕР'!H50</f>
        <v>276</v>
      </c>
      <c r="APP6" s="224">
        <f>'4. КУЛЬТ_МАС_МЕР'!F50</f>
        <v>274</v>
      </c>
      <c r="APQ6" s="224">
        <f>'4. КУЛЬТ_МАС_МЕР'!G50</f>
        <v>275</v>
      </c>
      <c r="APR6" s="226">
        <f>'4. КУЛЬТ_МАС_МЕР'!H50</f>
        <v>276</v>
      </c>
      <c r="APS6" s="210">
        <f>'4. КУЛЬТ_МАС_МЕР'!I50</f>
        <v>277</v>
      </c>
      <c r="APT6" s="206">
        <f>'4. КУЛЬТ_МАС_МЕР'!J50</f>
        <v>278</v>
      </c>
      <c r="APU6" s="206">
        <f>'4. КУЛЬТ_МАС_МЕР'!K50</f>
        <v>279</v>
      </c>
      <c r="APV6" s="206">
        <f>'4. КУЛЬТ_МАС_МЕР'!I50</f>
        <v>277</v>
      </c>
      <c r="APW6" s="206">
        <f>'4. КУЛЬТ_МАС_МЕР'!J50</f>
        <v>278</v>
      </c>
      <c r="APX6" s="206">
        <f>'4. КУЛЬТ_МАС_МЕР'!K50</f>
        <v>279</v>
      </c>
      <c r="APY6" s="206">
        <f>'4. КУЛЬТ_МАС_МЕР'!I50</f>
        <v>277</v>
      </c>
      <c r="APZ6" s="206">
        <f>'4. КУЛЬТ_МАС_МЕР'!J50</f>
        <v>278</v>
      </c>
      <c r="AQA6" s="211">
        <f>'4. КУЛЬТ_МАС_МЕР'!K50</f>
        <v>279</v>
      </c>
      <c r="AQB6" s="225">
        <f>'4. КУЛЬТ_МАС_МЕР'!L50</f>
        <v>280</v>
      </c>
      <c r="AQC6" s="224">
        <f>'4. КУЛЬТ_МАС_МЕР'!M50</f>
        <v>281</v>
      </c>
      <c r="AQD6" s="224">
        <f>'4. КУЛЬТ_МАС_МЕР'!N50</f>
        <v>282</v>
      </c>
      <c r="AQE6" s="224">
        <f>'4. КУЛЬТ_МАС_МЕР'!L50</f>
        <v>280</v>
      </c>
      <c r="AQF6" s="224">
        <f>'4. КУЛЬТ_МАС_МЕР'!M50</f>
        <v>281</v>
      </c>
      <c r="AQG6" s="224">
        <f>'4. КУЛЬТ_МАС_МЕР'!N50</f>
        <v>282</v>
      </c>
      <c r="AQH6" s="224">
        <f>'4. КУЛЬТ_МАС_МЕР'!L50</f>
        <v>280</v>
      </c>
      <c r="AQI6" s="224">
        <f>'4. КУЛЬТ_МАС_МЕР'!M50</f>
        <v>281</v>
      </c>
      <c r="AQJ6" s="226">
        <f>'4. КУЛЬТ_МАС_МЕР'!N50</f>
        <v>282</v>
      </c>
      <c r="AQK6" s="233"/>
      <c r="AQL6" s="210">
        <f>'4. КУЛЬТ_МАС_МЕР'!C59</f>
        <v>283</v>
      </c>
      <c r="AQM6" s="206">
        <f>'4. КУЛЬТ_МАС_МЕР'!D59</f>
        <v>284</v>
      </c>
      <c r="AQN6" s="206">
        <f>'4. КУЛЬТ_МАС_МЕР'!E59</f>
        <v>285</v>
      </c>
      <c r="AQO6" s="206">
        <f>'4. КУЛЬТ_МАС_МЕР'!C59</f>
        <v>283</v>
      </c>
      <c r="AQP6" s="206">
        <f>'4. КУЛЬТ_МАС_МЕР'!D59</f>
        <v>284</v>
      </c>
      <c r="AQQ6" s="206">
        <f>'4. КУЛЬТ_МАС_МЕР'!E59</f>
        <v>285</v>
      </c>
      <c r="AQR6" s="224">
        <f>'4. КУЛЬТ_МАС_МЕР'!F59</f>
        <v>286</v>
      </c>
      <c r="AQS6" s="224">
        <f>'4. КУЛЬТ_МАС_МЕР'!G59</f>
        <v>287</v>
      </c>
      <c r="AQT6" s="224">
        <f>'4. КУЛЬТ_МАС_МЕР'!H59</f>
        <v>288</v>
      </c>
      <c r="AQU6" s="224">
        <f>'4. КУЛЬТ_МАС_МЕР'!F59</f>
        <v>286</v>
      </c>
      <c r="AQV6" s="224">
        <f>'4. КУЛЬТ_МАС_МЕР'!G59</f>
        <v>287</v>
      </c>
      <c r="AQW6" s="224">
        <f>'4. КУЛЬТ_МАС_МЕР'!H59</f>
        <v>288</v>
      </c>
      <c r="AQX6" s="206">
        <f>'4. КУЛЬТ_МАС_МЕР'!I59</f>
        <v>289</v>
      </c>
      <c r="AQY6" s="206">
        <f>'4. КУЛЬТ_МАС_МЕР'!J59</f>
        <v>290</v>
      </c>
      <c r="AQZ6" s="206">
        <f>'4. КУЛЬТ_МАС_МЕР'!K59</f>
        <v>291</v>
      </c>
      <c r="ARA6" s="206">
        <f>'4. КУЛЬТ_МАС_МЕР'!I59</f>
        <v>289</v>
      </c>
      <c r="ARB6" s="206">
        <f>'4. КУЛЬТ_МАС_МЕР'!J59</f>
        <v>290</v>
      </c>
      <c r="ARC6" s="206">
        <f>'4. КУЛЬТ_МАС_МЕР'!K59</f>
        <v>291</v>
      </c>
      <c r="ARD6" s="224">
        <f>'4. КУЛЬТ_МАС_МЕР'!L59</f>
        <v>292</v>
      </c>
      <c r="ARE6" s="224">
        <f>'4. КУЛЬТ_МАС_МЕР'!M59</f>
        <v>293</v>
      </c>
      <c r="ARF6" s="224">
        <f>'4. КУЛЬТ_МАС_МЕР'!N59</f>
        <v>294</v>
      </c>
      <c r="ARG6" s="224">
        <f>'4. КУЛЬТ_МАС_МЕР'!L59</f>
        <v>292</v>
      </c>
      <c r="ARH6" s="224">
        <f>'4. КУЛЬТ_МАС_МЕР'!M59</f>
        <v>293</v>
      </c>
      <c r="ARI6" s="226">
        <f>'4. КУЛЬТ_МАС_МЕР'!N59</f>
        <v>294</v>
      </c>
      <c r="ARJ6" s="344"/>
      <c r="ARK6" s="210">
        <f>'4.9 МЕР онлайн '!C11</f>
        <v>303</v>
      </c>
      <c r="ARL6" s="206">
        <f>'4.9 МЕР онлайн '!C11</f>
        <v>303</v>
      </c>
      <c r="ARM6" s="206">
        <f>'4.9 МЕР онлайн '!C11</f>
        <v>303</v>
      </c>
      <c r="ARN6" s="206">
        <f>'4.9 МЕР онлайн '!C11</f>
        <v>303</v>
      </c>
      <c r="ARO6" s="206">
        <f>'4.9 МЕР онлайн '!C11</f>
        <v>303</v>
      </c>
      <c r="ARP6" s="206">
        <f>'4.9 МЕР онлайн '!C11</f>
        <v>303</v>
      </c>
      <c r="ARQ6" s="209">
        <f>'4.9 МЕР онлайн '!C11</f>
        <v>303</v>
      </c>
      <c r="ARR6" s="231"/>
      <c r="ARS6" s="208">
        <f>'4.9 МЕР онлайн '!F11</f>
        <v>304</v>
      </c>
      <c r="ART6" s="224">
        <f>'4.9 МЕР онлайн '!F11</f>
        <v>304</v>
      </c>
      <c r="ARU6" s="224">
        <f>'4.9 МЕР онлайн '!F11</f>
        <v>304</v>
      </c>
      <c r="ARV6" s="224">
        <f>'4.9 МЕР онлайн '!G11</f>
        <v>305</v>
      </c>
      <c r="ARW6" s="224">
        <f>'4.9 МЕР онлайн '!G11</f>
        <v>305</v>
      </c>
      <c r="ARX6" s="224">
        <f>'4.9 МЕР онлайн '!G11</f>
        <v>305</v>
      </c>
      <c r="ARY6" s="224">
        <f>'4.9 МЕР онлайн '!H11</f>
        <v>306</v>
      </c>
      <c r="ARZ6" s="224">
        <f>'4.9 МЕР онлайн '!H11</f>
        <v>306</v>
      </c>
      <c r="ASA6" s="224">
        <f>'4.9 МЕР онлайн '!H11</f>
        <v>306</v>
      </c>
      <c r="ASB6" s="235"/>
      <c r="ASC6" s="763">
        <f>'5. НАЦ_ПОЛИТИКА'!C31</f>
        <v>325</v>
      </c>
      <c r="ASD6" s="774"/>
      <c r="ASE6" s="768">
        <f>'5. НАЦ_ПОЛИТИКА'!C11</f>
        <v>315</v>
      </c>
      <c r="ASF6" s="229">
        <f>'5. НАЦ_ПОЛИТИКА'!D11</f>
        <v>316</v>
      </c>
      <c r="ASG6" s="229">
        <f>'5. НАЦ_ПОЛИТИКА'!E11</f>
        <v>317</v>
      </c>
      <c r="ASH6" s="232">
        <f>'5. НАЦ_ПОЛИТИКА'!C11</f>
        <v>315</v>
      </c>
      <c r="ASI6" s="232">
        <f>'5. НАЦ_ПОЛИТИКА'!D11</f>
        <v>316</v>
      </c>
      <c r="ASJ6" s="232">
        <f>'5. НАЦ_ПОЛИТИКА'!E11</f>
        <v>317</v>
      </c>
      <c r="ASK6" s="229">
        <f>'5. НАЦ_ПОЛИТИКА'!C11</f>
        <v>315</v>
      </c>
      <c r="ASL6" s="229">
        <f>'5. НАЦ_ПОЛИТИКА'!D11</f>
        <v>316</v>
      </c>
      <c r="ASM6" s="213">
        <f>'5. НАЦ_ПОЛИТИКА'!E11</f>
        <v>317</v>
      </c>
      <c r="ASN6" s="751">
        <f>'5. НАЦ_ПОЛИТИКА'!C53</f>
        <v>333</v>
      </c>
      <c r="ASO6" s="235"/>
      <c r="ASP6" s="943">
        <f>'5. НАЦ_ПОЛИТИКА'!C41</f>
        <v>330</v>
      </c>
      <c r="ASQ6" s="232">
        <f>'5. НАЦ_ПОЛИТИКА'!C41</f>
        <v>330</v>
      </c>
      <c r="ASR6" s="232">
        <f>'5. НАЦ_ПОЛИТИКА'!D41</f>
        <v>331</v>
      </c>
      <c r="ASS6" s="751">
        <f>'5. НАЦ_ПОЛИТИКА'!D41</f>
        <v>331</v>
      </c>
      <c r="AST6" s="232">
        <f>'5. НАЦ_ПОЛИТИКА'!C41</f>
        <v>330</v>
      </c>
      <c r="ASU6" s="232">
        <f>'5. НАЦ_ПОЛИТИКА'!C41</f>
        <v>330</v>
      </c>
      <c r="ASV6" s="232">
        <f>'5. НАЦ_ПОЛИТИКА'!D41</f>
        <v>331</v>
      </c>
      <c r="ASW6" s="944">
        <f>'5. НАЦ_ПОЛИТИКА'!D41</f>
        <v>331</v>
      </c>
      <c r="ASX6" s="933"/>
      <c r="ASY6" s="772">
        <f>'5. НАЦ_ПОЛИТИКА'!G67</f>
        <v>344</v>
      </c>
      <c r="ASZ6" s="213">
        <f>'5. НАЦ_ПОЛИТИКА'!G67</f>
        <v>344</v>
      </c>
      <c r="ATA6" s="213">
        <f>'5. НАЦ_ПОЛИТИКА'!G67</f>
        <v>344</v>
      </c>
      <c r="ATB6" s="213">
        <f>'5. НАЦ_ПОЛИТИКА'!G67</f>
        <v>344</v>
      </c>
      <c r="ATC6" s="232">
        <f>'5. НАЦ_ПОЛИТИКА'!H67</f>
        <v>345</v>
      </c>
      <c r="ATD6" s="232">
        <f>'5. НАЦ_ПОЛИТИКА'!H67</f>
        <v>345</v>
      </c>
      <c r="ATE6" s="232">
        <f>'5. НАЦ_ПОЛИТИКА'!H67</f>
        <v>345</v>
      </c>
      <c r="ATF6" s="232">
        <f>'5. НАЦ_ПОЛИТИКА'!H67</f>
        <v>345</v>
      </c>
      <c r="ATG6" s="232">
        <f>'5. НАЦ_ПОЛИТИКА'!H67</f>
        <v>345</v>
      </c>
      <c r="ATH6" s="232">
        <f>'5. НАЦ_ПОЛИТИКА'!H67</f>
        <v>345</v>
      </c>
      <c r="ATI6" s="232">
        <f>'5. НАЦ_ПОЛИТИКА'!H67</f>
        <v>345</v>
      </c>
      <c r="ATJ6" s="232">
        <f>'5. НАЦ_ПОЛИТИКА'!H67</f>
        <v>345</v>
      </c>
      <c r="ATK6" s="232">
        <f>'5. НАЦ_ПОЛИТИКА'!H67</f>
        <v>345</v>
      </c>
      <c r="ATL6" s="232">
        <f>'5. НАЦ_ПОЛИТИКА'!H67</f>
        <v>345</v>
      </c>
      <c r="ATM6" s="232">
        <f>'5. НАЦ_ПОЛИТИКА'!H67</f>
        <v>345</v>
      </c>
      <c r="ATN6" s="229"/>
      <c r="ATO6" s="764">
        <f>'5. НАЦ_ПОЛИТИКА'!I67</f>
        <v>346</v>
      </c>
      <c r="ATP6" s="754"/>
      <c r="ATQ6" s="227">
        <f>'6. НАУЧ-МЕТОД'!C25</f>
        <v>357</v>
      </c>
      <c r="ATR6" s="228">
        <f>'6. НАУЧ-МЕТОД'!D25</f>
        <v>358</v>
      </c>
      <c r="ATS6" s="228">
        <f>'6. НАУЧ-МЕТОД'!E25</f>
        <v>359</v>
      </c>
      <c r="ATT6" s="246">
        <f>'6. НАУЧ-МЕТОД'!C25</f>
        <v>357</v>
      </c>
      <c r="ATU6" s="246">
        <f>'6. НАУЧ-МЕТОД'!D25</f>
        <v>358</v>
      </c>
      <c r="ATV6" s="246">
        <f>'6. НАУЧ-МЕТОД'!E25</f>
        <v>359</v>
      </c>
      <c r="ATW6" s="228">
        <f>'6. НАУЧ-МЕТОД'!C25</f>
        <v>357</v>
      </c>
      <c r="ATX6" s="228">
        <f>'6. НАУЧ-МЕТОД'!D25</f>
        <v>358</v>
      </c>
      <c r="ATY6" s="228">
        <f>'6. НАУЧ-МЕТОД'!E25</f>
        <v>359</v>
      </c>
      <c r="ATZ6" s="705">
        <f>'6. НАУЧ-МЕТОД'!E25</f>
        <v>359</v>
      </c>
      <c r="AUA6" s="705">
        <f>'6. НАУЧ-МЕТОД'!E25</f>
        <v>359</v>
      </c>
      <c r="AUB6" s="922">
        <f>'6. НАУЧ-МЕТОД'!E25</f>
        <v>359</v>
      </c>
      <c r="AUC6" s="705">
        <f>'6. НАУЧ-МЕТОД'!F25</f>
        <v>360</v>
      </c>
      <c r="AUD6" s="705">
        <f>'6. НАУЧ-МЕТОД'!F25</f>
        <v>360</v>
      </c>
      <c r="AUE6" s="706">
        <f>'6. НАУЧ-МЕТОД'!F25</f>
        <v>360</v>
      </c>
      <c r="AUF6" s="927">
        <f>'6. НАУЧ-МЕТОД'!C52</f>
        <v>370</v>
      </c>
      <c r="AUG6" s="414"/>
      <c r="AUH6" s="418">
        <f>'7. ПРОЕКТЫ'!C11</f>
        <v>377</v>
      </c>
      <c r="AUI6" s="346">
        <f>'7. ПРОЕКТЫ'!G11</f>
        <v>381</v>
      </c>
      <c r="AUJ6" s="346">
        <f>'7. ПРОЕКТЫ'!C24</f>
        <v>313</v>
      </c>
      <c r="AUK6" s="346">
        <f>'7. ПРОЕКТЫ'!C24</f>
        <v>313</v>
      </c>
      <c r="AUL6" s="346">
        <f>'7. ПРОЕКТЫ'!C24</f>
        <v>313</v>
      </c>
      <c r="AUM6" s="346">
        <f>'7. ПРОЕКТЫ'!F24</f>
        <v>314</v>
      </c>
      <c r="AUN6" s="346">
        <f>'7. ПРОЕКТЫ'!F24</f>
        <v>314</v>
      </c>
      <c r="AUO6" s="346">
        <f>'7. ПРОЕКТЫ'!F24</f>
        <v>314</v>
      </c>
      <c r="AUP6" s="346">
        <f>'7. ПРОЕКТЫ'!F24</f>
        <v>314</v>
      </c>
      <c r="AUQ6" s="346">
        <f>'7. ПРОЕКТЫ'!F24</f>
        <v>314</v>
      </c>
      <c r="AUR6" s="346">
        <f>'7. ПРОЕКТЫ'!F24</f>
        <v>314</v>
      </c>
      <c r="AUS6" s="419">
        <f>'7. ПРОЕКТЫ'!F24</f>
        <v>314</v>
      </c>
    </row>
    <row r="7" spans="1:1241" s="236" customFormat="1" ht="32.25" customHeight="1" thickBot="1" x14ac:dyDescent="0.3">
      <c r="A7" s="459" t="str">
        <f>'1. П МО'!C8</f>
        <v>Сивинский муниципальный округ</v>
      </c>
      <c r="B7" s="456"/>
      <c r="C7" s="251">
        <f>'1. П КДУ'!D25</f>
        <v>11</v>
      </c>
      <c r="D7" s="252">
        <f>'1. П КДУ'!D26</f>
        <v>1</v>
      </c>
      <c r="E7" s="252">
        <f>'1. П КДУ'!D27</f>
        <v>0</v>
      </c>
      <c r="F7" s="252">
        <f>'1. П КДУ'!D28</f>
        <v>0</v>
      </c>
      <c r="G7" s="252">
        <f>'1. П КДУ'!D29</f>
        <v>10</v>
      </c>
      <c r="H7" s="253">
        <f>'1. П КДУ'!D39</f>
        <v>1</v>
      </c>
      <c r="I7" s="308"/>
      <c r="J7" s="254">
        <f>'1. П МО'!D15</f>
        <v>13.567</v>
      </c>
      <c r="K7" s="296">
        <f>'1. П МО'!E15</f>
        <v>13.461</v>
      </c>
      <c r="L7" s="296">
        <f>'1. П МО'!F15</f>
        <v>13.236000000000001</v>
      </c>
      <c r="M7" s="255">
        <f>'1. П МО'!D16</f>
        <v>146.108</v>
      </c>
      <c r="N7" s="255">
        <f>'1. П МО'!E16</f>
        <v>171.822</v>
      </c>
      <c r="O7" s="255">
        <f>'1. П МО'!F16</f>
        <v>262.363</v>
      </c>
      <c r="P7" s="298">
        <f>'1. П МО'!D17</f>
        <v>1174</v>
      </c>
      <c r="Q7" s="298">
        <f>'1. П МО'!E17</f>
        <v>1180</v>
      </c>
      <c r="R7" s="298">
        <f>'1. П МО'!F17</f>
        <v>1230</v>
      </c>
      <c r="S7" s="255">
        <f>'1. П МО'!D18</f>
        <v>45</v>
      </c>
      <c r="T7" s="255">
        <f>'1. П МО'!E18</f>
        <v>45.25</v>
      </c>
      <c r="U7" s="255">
        <f>'1. П МО'!F18</f>
        <v>43.5</v>
      </c>
      <c r="V7" s="296">
        <f>'1. П МО'!D19</f>
        <v>45</v>
      </c>
      <c r="W7" s="296">
        <f>'1. П МО'!E19</f>
        <v>43.75</v>
      </c>
      <c r="X7" s="296">
        <f>'1. П МО'!F19</f>
        <v>40</v>
      </c>
      <c r="Y7" s="257">
        <f>'1. П МО'!D20</f>
        <v>49</v>
      </c>
      <c r="Z7" s="257">
        <f>'1. П МО'!E20</f>
        <v>48</v>
      </c>
      <c r="AA7" s="257">
        <f>'1. П МО'!F20</f>
        <v>48</v>
      </c>
      <c r="AB7" s="299">
        <f>'1. П МО'!D21</f>
        <v>35</v>
      </c>
      <c r="AC7" s="299">
        <f>'1. П МО'!E21</f>
        <v>32</v>
      </c>
      <c r="AD7" s="299">
        <f>'1. П МО'!F21</f>
        <v>33</v>
      </c>
      <c r="AE7" s="256">
        <f>'1. П МО'!D22</f>
        <v>26.666699999999999</v>
      </c>
      <c r="AF7" s="256">
        <f>'1. П МО'!E22</f>
        <v>29.873999999999999</v>
      </c>
      <c r="AG7" s="256">
        <f>'1. П МО'!F22</f>
        <v>31.414000000000001</v>
      </c>
      <c r="AH7" s="298">
        <f>'1. П МО'!D23</f>
        <v>1</v>
      </c>
      <c r="AI7" s="298">
        <f>'1. П МО'!E23</f>
        <v>1</v>
      </c>
      <c r="AJ7" s="298">
        <f>'1. П МО'!F23</f>
        <v>1</v>
      </c>
      <c r="AK7" s="256">
        <f>'1. П МО'!D24</f>
        <v>11</v>
      </c>
      <c r="AL7" s="256">
        <f>'1. П МО'!E24</f>
        <v>11</v>
      </c>
      <c r="AM7" s="297">
        <f>'1. П МО'!F24</f>
        <v>10</v>
      </c>
      <c r="AN7" s="964">
        <f>COUNTIF('1. П КДУ'!S12:S23,"да")</f>
        <v>7</v>
      </c>
      <c r="AO7" s="450"/>
      <c r="AP7" s="172">
        <f>'2. МТБ'!D14</f>
        <v>0</v>
      </c>
      <c r="AQ7" s="898">
        <f>'2. МТБ'!E23</f>
        <v>164.608</v>
      </c>
      <c r="AR7" s="303">
        <f>SUMIF('2. МТБ'!D21:D22,AR4,'2. МТБ'!E21:E22)</f>
        <v>0</v>
      </c>
      <c r="AS7" s="304">
        <f>SUMIF('2. МТБ'!D21:D22,AS4,'2. МТБ'!E21:E22)</f>
        <v>0</v>
      </c>
      <c r="AT7" s="304">
        <f>SUMIF('2. МТБ'!D21:D22,AT4,'2. МТБ'!E21:E22)</f>
        <v>164.608</v>
      </c>
      <c r="AU7" s="304">
        <f>SUMIF('2. МТБ'!D21:D22,AU4,'2. МТБ'!E21:E22)</f>
        <v>0</v>
      </c>
      <c r="AV7" s="304">
        <f>SUMIF('2. МТБ'!D21:D22,AV4,'2. МТБ'!E21:E22)</f>
        <v>0</v>
      </c>
      <c r="AW7" s="305">
        <f>SUMIF('2. МТБ'!D21:D22,AW4,'2. МТБ'!E21:E22)</f>
        <v>0</v>
      </c>
      <c r="AX7" s="294"/>
      <c r="AY7" s="447"/>
      <c r="AZ7" s="310">
        <f>'3. КЛУБ_ФОРМ'!F13</f>
        <v>4</v>
      </c>
      <c r="BA7" s="311">
        <f>'3. КЛУБ_ФОРМ'!F14</f>
        <v>0</v>
      </c>
      <c r="BB7" s="311">
        <f>'3. КЛУБ_ФОРМ'!G13</f>
        <v>87</v>
      </c>
      <c r="BC7" s="311">
        <f>'3. КЛУБ_ФОРМ'!G14</f>
        <v>0</v>
      </c>
      <c r="BD7" s="314"/>
      <c r="BE7" s="267">
        <f>'3. КЛУБ_ФОРМ'!Q13</f>
        <v>58</v>
      </c>
      <c r="BF7" s="260">
        <f>'3. КЛУБ_ФОРМ'!Q14</f>
        <v>0</v>
      </c>
      <c r="BG7" s="260">
        <f>'3. КЛУБ_ФОРМ'!Q15</f>
        <v>1</v>
      </c>
      <c r="BH7" s="260">
        <f>'3. КЛУБ_ФОРМ'!Q16</f>
        <v>30</v>
      </c>
      <c r="BI7" s="260">
        <f>'3. КЛУБ_ФОРМ'!Q17</f>
        <v>89</v>
      </c>
      <c r="BJ7" s="260">
        <f>'3. КЛУБ_ФОРМ'!R13</f>
        <v>689</v>
      </c>
      <c r="BK7" s="260">
        <f>'3. КЛУБ_ФОРМ'!R14</f>
        <v>0</v>
      </c>
      <c r="BL7" s="260">
        <f>'3. КЛУБ_ФОРМ'!R15</f>
        <v>10</v>
      </c>
      <c r="BM7" s="260">
        <f>'3. КЛУБ_ФОРМ'!R16</f>
        <v>475</v>
      </c>
      <c r="BN7" s="260">
        <f>'3. КЛУБ_ФОРМ'!R17</f>
        <v>1174</v>
      </c>
      <c r="BO7" s="260">
        <f>'3. КЛУБ_ФОРМ'!S13</f>
        <v>0</v>
      </c>
      <c r="BP7" s="260">
        <f>'3. КЛУБ_ФОРМ'!S14</f>
        <v>0</v>
      </c>
      <c r="BQ7" s="260">
        <f>'3. КЛУБ_ФОРМ'!S15</f>
        <v>0</v>
      </c>
      <c r="BR7" s="260">
        <f>'3. КЛУБ_ФОРМ'!S16</f>
        <v>1</v>
      </c>
      <c r="BS7" s="260">
        <f>'3. КЛУБ_ФОРМ'!S17</f>
        <v>1</v>
      </c>
      <c r="BT7" s="259">
        <f>'3. КЛУБ_ФОРМ'!T13</f>
        <v>54</v>
      </c>
      <c r="BU7" s="259">
        <f>'3. КЛУБ_ФОРМ'!T14</f>
        <v>0</v>
      </c>
      <c r="BV7" s="259">
        <f>'3. КЛУБ_ФОРМ'!T15</f>
        <v>1</v>
      </c>
      <c r="BW7" s="259">
        <f>'3. КЛУБ_ФОРМ'!T16</f>
        <v>34</v>
      </c>
      <c r="BX7" s="262">
        <f>'3. КЛУБ_ФОРМ'!T17</f>
        <v>89</v>
      </c>
      <c r="BY7" s="259">
        <f>'3. КЛУБ_ФОРМ'!U13</f>
        <v>640</v>
      </c>
      <c r="BZ7" s="259">
        <f>'3. КЛУБ_ФОРМ'!U14</f>
        <v>0</v>
      </c>
      <c r="CA7" s="259">
        <f>'3. КЛУБ_ФОРМ'!U15</f>
        <v>12</v>
      </c>
      <c r="CB7" s="259">
        <f>'3. КЛУБ_ФОРМ'!U16</f>
        <v>528</v>
      </c>
      <c r="CC7" s="262">
        <f>'3. КЛУБ_ФОРМ'!U17</f>
        <v>1180</v>
      </c>
      <c r="CD7" s="262">
        <f>'3. КЛУБ_ФОРМ'!V13</f>
        <v>8</v>
      </c>
      <c r="CE7" s="262">
        <f>'3. КЛУБ_ФОРМ'!V14</f>
        <v>0</v>
      </c>
      <c r="CF7" s="262">
        <f>'3. КЛУБ_ФОРМ'!V15</f>
        <v>0</v>
      </c>
      <c r="CG7" s="262">
        <f>'3. КЛУБ_ФОРМ'!V16</f>
        <v>7</v>
      </c>
      <c r="CH7" s="262">
        <f>'3. КЛУБ_ФОРМ'!V17</f>
        <v>15</v>
      </c>
      <c r="CI7" s="260">
        <f>'3. КЛУБ_ФОРМ'!W13</f>
        <v>57</v>
      </c>
      <c r="CJ7" s="260">
        <f>'3. КЛУБ_ФОРМ'!W14</f>
        <v>1</v>
      </c>
      <c r="CK7" s="260">
        <f>'3. КЛУБ_ФОРМ'!W15</f>
        <v>1</v>
      </c>
      <c r="CL7" s="260">
        <f>'3. КЛУБ_ФОРМ'!W16</f>
        <v>35</v>
      </c>
      <c r="CM7" s="261">
        <f>'3. КЛУБ_ФОРМ'!W17</f>
        <v>94</v>
      </c>
      <c r="CN7" s="260">
        <f>'3. КЛУБ_ФОРМ'!X13</f>
        <v>663</v>
      </c>
      <c r="CO7" s="260">
        <f>'3. КЛУБ_ФОРМ'!X14</f>
        <v>15</v>
      </c>
      <c r="CP7" s="260">
        <f>'3. КЛУБ_ФОРМ'!X15</f>
        <v>12</v>
      </c>
      <c r="CQ7" s="260">
        <f>'3. КЛУБ_ФОРМ'!X16</f>
        <v>540</v>
      </c>
      <c r="CR7" s="261">
        <f>'3. КЛУБ_ФОРМ'!X17</f>
        <v>1230</v>
      </c>
      <c r="CS7" s="261">
        <f>'3. КЛУБ_ФОРМ'!Y13</f>
        <v>6</v>
      </c>
      <c r="CT7" s="261">
        <f>'3. КЛУБ_ФОРМ'!Y14</f>
        <v>0</v>
      </c>
      <c r="CU7" s="261">
        <f>'3. КЛУБ_ФОРМ'!Y15</f>
        <v>0</v>
      </c>
      <c r="CV7" s="261">
        <f>'3. КЛУБ_ФОРМ'!Y16</f>
        <v>7</v>
      </c>
      <c r="CW7" s="265">
        <f>'3. КЛУБ_ФОРМ'!Y17</f>
        <v>13</v>
      </c>
      <c r="CX7" s="445"/>
      <c r="CY7" s="266">
        <f>'3. КЛУБ_ФОРМ'!C24</f>
        <v>122</v>
      </c>
      <c r="CZ7" s="262">
        <f>'3. КЛУБ_ФОРМ'!C25</f>
        <v>17</v>
      </c>
      <c r="DA7" s="262">
        <f>'3. КЛУБ_ФОРМ'!C26</f>
        <v>0</v>
      </c>
      <c r="DB7" s="262">
        <f>'3. КЛУБ_ФОРМ'!C27</f>
        <v>13</v>
      </c>
      <c r="DC7" s="262">
        <f>'3. КЛУБ_ФОРМ'!C28</f>
        <v>0</v>
      </c>
      <c r="DD7" s="262">
        <f>'3. КЛУБ_ФОРМ'!C29</f>
        <v>152</v>
      </c>
      <c r="DE7" s="262">
        <f>'3. КЛУБ_ФОРМ'!D24</f>
        <v>247</v>
      </c>
      <c r="DF7" s="262">
        <f>'3. КЛУБ_ФОРМ'!D25</f>
        <v>41</v>
      </c>
      <c r="DG7" s="262">
        <f>'3. КЛУБ_ФОРМ'!D26</f>
        <v>3</v>
      </c>
      <c r="DH7" s="262">
        <f>'3. КЛУБ_ФОРМ'!D27</f>
        <v>12</v>
      </c>
      <c r="DI7" s="262">
        <f>'3. КЛУБ_ФОРМ'!D28</f>
        <v>17</v>
      </c>
      <c r="DJ7" s="262">
        <f>'3. КЛУБ_ФОРМ'!D29</f>
        <v>320</v>
      </c>
      <c r="DK7" s="262">
        <f>'3. КЛУБ_ФОРМ'!E24</f>
        <v>415</v>
      </c>
      <c r="DL7" s="262">
        <f>'3. КЛУБ_ФОРМ'!E25</f>
        <v>9</v>
      </c>
      <c r="DM7" s="262">
        <f>'3. КЛУБ_ФОРМ'!E26</f>
        <v>2</v>
      </c>
      <c r="DN7" s="262">
        <f>'3. КЛУБ_ФОРМ'!E27</f>
        <v>14</v>
      </c>
      <c r="DO7" s="262">
        <f>'3. КЛУБ_ФОРМ'!E28</f>
        <v>15</v>
      </c>
      <c r="DP7" s="263">
        <f>'3. КЛУБ_ФОРМ'!E29</f>
        <v>455</v>
      </c>
      <c r="DQ7" s="266">
        <f>'3. КЛУБ_ФОРМ'!F24</f>
        <v>10</v>
      </c>
      <c r="DR7" s="262">
        <f>'3. КЛУБ_ФОРМ'!F25</f>
        <v>3</v>
      </c>
      <c r="DS7" s="262">
        <f>'3. КЛУБ_ФОРМ'!F26</f>
        <v>0</v>
      </c>
      <c r="DT7" s="262">
        <f>'3. КЛУБ_ФОРМ'!F27</f>
        <v>0</v>
      </c>
      <c r="DU7" s="262">
        <f>'3. КЛУБ_ФОРМ'!F28</f>
        <v>0</v>
      </c>
      <c r="DV7" s="262">
        <f>'3. КЛУБ_ФОРМ'!F29</f>
        <v>13</v>
      </c>
      <c r="DW7" s="262">
        <f>'3. КЛУБ_ФОРМ'!G24</f>
        <v>12</v>
      </c>
      <c r="DX7" s="262">
        <f>'3. КЛУБ_ФОРМ'!G25</f>
        <v>0</v>
      </c>
      <c r="DY7" s="262">
        <f>'3. КЛУБ_ФОРМ'!G26</f>
        <v>0</v>
      </c>
      <c r="DZ7" s="262">
        <f>'3. КЛУБ_ФОРМ'!G27</f>
        <v>0</v>
      </c>
      <c r="EA7" s="262">
        <f>'3. КЛУБ_ФОРМ'!G28</f>
        <v>0</v>
      </c>
      <c r="EB7" s="262">
        <f>'3. КЛУБ_ФОРМ'!G29</f>
        <v>12</v>
      </c>
      <c r="EC7" s="262">
        <f>'3. КЛУБ_ФОРМ'!H24</f>
        <v>18</v>
      </c>
      <c r="ED7" s="262">
        <f>'3. КЛУБ_ФОРМ'!H25</f>
        <v>0</v>
      </c>
      <c r="EE7" s="262">
        <f>'3. КЛУБ_ФОРМ'!H26</f>
        <v>0</v>
      </c>
      <c r="EF7" s="262">
        <f>'3. КЛУБ_ФОРМ'!H27</f>
        <v>0</v>
      </c>
      <c r="EG7" s="262">
        <f>'3. КЛУБ_ФОРМ'!H28</f>
        <v>0</v>
      </c>
      <c r="EH7" s="263">
        <f>'3. КЛУБ_ФОРМ'!H29</f>
        <v>18</v>
      </c>
      <c r="EI7" s="412"/>
      <c r="EJ7" s="264">
        <f>'3. КЛУБ_ФОРМ'!N24</f>
        <v>2</v>
      </c>
      <c r="EK7" s="261">
        <f>'3. КЛУБ_ФОРМ'!N25</f>
        <v>0</v>
      </c>
      <c r="EL7" s="261">
        <f>'3. КЛУБ_ФОРМ'!N26</f>
        <v>0</v>
      </c>
      <c r="EM7" s="261">
        <f>'3. КЛУБ_ФОРМ'!N27</f>
        <v>0</v>
      </c>
      <c r="EN7" s="261">
        <f>'3. КЛУБ_ФОРМ'!N28</f>
        <v>2</v>
      </c>
      <c r="EO7" s="261">
        <f>'3. КЛУБ_ФОРМ'!O24</f>
        <v>0</v>
      </c>
      <c r="EP7" s="261">
        <f>'3. КЛУБ_ФОРМ'!O25</f>
        <v>0</v>
      </c>
      <c r="EQ7" s="261">
        <f>'3. КЛУБ_ФОРМ'!O26</f>
        <v>0</v>
      </c>
      <c r="ER7" s="261">
        <f>'3. КЛУБ_ФОРМ'!O27</f>
        <v>0</v>
      </c>
      <c r="ES7" s="261">
        <f>'3. КЛУБ_ФОРМ'!O28</f>
        <v>0</v>
      </c>
      <c r="ET7" s="261">
        <f>'3. КЛУБ_ФОРМ'!P24</f>
        <v>0</v>
      </c>
      <c r="EU7" s="261">
        <f>'3. КЛУБ_ФОРМ'!P25</f>
        <v>0</v>
      </c>
      <c r="EV7" s="261">
        <f>'3. КЛУБ_ФОРМ'!P26</f>
        <v>0</v>
      </c>
      <c r="EW7" s="261">
        <f>'3. КЛУБ_ФОРМ'!P27</f>
        <v>0</v>
      </c>
      <c r="EX7" s="265">
        <f>'3. КЛУБ_ФОРМ'!P28</f>
        <v>0</v>
      </c>
      <c r="EY7" s="412"/>
      <c r="EZ7" s="266">
        <f>'3. КЛУБ_ФОРМ'!E36</f>
        <v>1</v>
      </c>
      <c r="FA7" s="262">
        <f>'3. КЛУБ_ФОРМ'!E37</f>
        <v>0</v>
      </c>
      <c r="FB7" s="262">
        <f>'3. КЛУБ_ФОРМ'!E38</f>
        <v>0</v>
      </c>
      <c r="FC7" s="262">
        <f>'3. КЛУБ_ФОРМ'!E39</f>
        <v>0</v>
      </c>
      <c r="FD7" s="262">
        <f>'3. КЛУБ_ФОРМ'!E40</f>
        <v>0</v>
      </c>
      <c r="FE7" s="262">
        <f>'3. КЛУБ_ФОРМ'!E41</f>
        <v>0</v>
      </c>
      <c r="FF7" s="262">
        <f>'3. КЛУБ_ФОРМ'!E42</f>
        <v>1</v>
      </c>
      <c r="FG7" s="262">
        <f>'3. КЛУБ_ФОРМ'!E43</f>
        <v>0</v>
      </c>
      <c r="FH7" s="262">
        <f>'3. КЛУБ_ФОРМ'!E44</f>
        <v>0</v>
      </c>
      <c r="FI7" s="262">
        <f>'3. КЛУБ_ФОРМ'!E45</f>
        <v>0</v>
      </c>
      <c r="FJ7" s="263">
        <f>'3. КЛУБ_ФОРМ'!E46</f>
        <v>2</v>
      </c>
      <c r="FK7" s="264">
        <f>'3. КЛУБ_ФОРМ'!F36</f>
        <v>7</v>
      </c>
      <c r="FL7" s="261">
        <f>'3. КЛУБ_ФОРМ'!F37</f>
        <v>0</v>
      </c>
      <c r="FM7" s="261">
        <f>'3. КЛУБ_ФОРМ'!F38</f>
        <v>0</v>
      </c>
      <c r="FN7" s="261">
        <f>'3. КЛУБ_ФОРМ'!F39</f>
        <v>0</v>
      </c>
      <c r="FO7" s="261">
        <f>'3. КЛУБ_ФОРМ'!F40</f>
        <v>0</v>
      </c>
      <c r="FP7" s="261">
        <f>'3. КЛУБ_ФОРМ'!F41</f>
        <v>0</v>
      </c>
      <c r="FQ7" s="261">
        <f>'3. КЛУБ_ФОРМ'!F42</f>
        <v>10</v>
      </c>
      <c r="FR7" s="261">
        <f>'3. КЛУБ_ФОРМ'!F43</f>
        <v>0</v>
      </c>
      <c r="FS7" s="261">
        <f>'3. КЛУБ_ФОРМ'!F44</f>
        <v>0</v>
      </c>
      <c r="FT7" s="261">
        <f>'3. КЛУБ_ФОРМ'!F45</f>
        <v>0</v>
      </c>
      <c r="FU7" s="265">
        <f>'3. КЛУБ_ФОРМ'!F46</f>
        <v>17</v>
      </c>
      <c r="FV7" s="266">
        <f>'3. КЛУБ_ФОРМ'!G36</f>
        <v>13</v>
      </c>
      <c r="FW7" s="262">
        <f>'3. КЛУБ_ФОРМ'!G37</f>
        <v>16</v>
      </c>
      <c r="FX7" s="262">
        <f>'3. КЛУБ_ФОРМ'!G38</f>
        <v>0</v>
      </c>
      <c r="FY7" s="262">
        <f>'3. КЛУБ_ФОРМ'!G39</f>
        <v>8</v>
      </c>
      <c r="FZ7" s="262">
        <f>'3. КЛУБ_ФОРМ'!G40</f>
        <v>2</v>
      </c>
      <c r="GA7" s="262">
        <f>'3. КЛУБ_ФОРМ'!G41</f>
        <v>2</v>
      </c>
      <c r="GB7" s="262">
        <f>'3. КЛУБ_ФОРМ'!G42</f>
        <v>7</v>
      </c>
      <c r="GC7" s="262">
        <f>'3. КЛУБ_ФОРМ'!G43</f>
        <v>1</v>
      </c>
      <c r="GD7" s="262">
        <f>'3. КЛУБ_ФОРМ'!G44</f>
        <v>0</v>
      </c>
      <c r="GE7" s="262">
        <f>'3. КЛУБ_ФОРМ'!F45</f>
        <v>0</v>
      </c>
      <c r="GF7" s="263">
        <f>'3. КЛУБ_ФОРМ'!G46</f>
        <v>57</v>
      </c>
      <c r="GG7" s="264">
        <f>'3. КЛУБ_ФОРМ'!H36</f>
        <v>173</v>
      </c>
      <c r="GH7" s="261">
        <f>'3. КЛУБ_ФОРМ'!H37</f>
        <v>208</v>
      </c>
      <c r="GI7" s="261">
        <f>'3. КЛУБ_ФОРМ'!H38</f>
        <v>0</v>
      </c>
      <c r="GJ7" s="261">
        <f>'3. КЛУБ_ФОРМ'!H39</f>
        <v>101</v>
      </c>
      <c r="GK7" s="261">
        <f>'3. КЛУБ_ФОРМ'!H40</f>
        <v>25</v>
      </c>
      <c r="GL7" s="261">
        <f>'3. КЛУБ_ФОРМ'!H41</f>
        <v>21</v>
      </c>
      <c r="GM7" s="261">
        <f>'3. КЛУБ_ФОРМ'!H42</f>
        <v>75</v>
      </c>
      <c r="GN7" s="261">
        <f>'3. КЛУБ_ФОРМ'!H43</f>
        <v>7</v>
      </c>
      <c r="GO7" s="261">
        <f>'3. КЛУБ_ФОРМ'!H44</f>
        <v>0</v>
      </c>
      <c r="GP7" s="261">
        <f>'3. КЛУБ_ФОРМ'!H45</f>
        <v>53</v>
      </c>
      <c r="GQ7" s="265">
        <f>'3. КЛУБ_ФОРМ'!H46</f>
        <v>663</v>
      </c>
      <c r="GR7" s="445"/>
      <c r="GS7" s="258">
        <f>'3. КЛУБ_ФОРМ'!C54</f>
        <v>0</v>
      </c>
      <c r="GT7" s="259">
        <f>'3. КЛУБ_ФОРМ'!D54</f>
        <v>0</v>
      </c>
      <c r="GU7" s="259">
        <f>'3. КЛУБ_ФОРМ'!E54</f>
        <v>0</v>
      </c>
      <c r="GV7" s="259">
        <f>'3. КЛУБ_ФОРМ'!F54</f>
        <v>1</v>
      </c>
      <c r="GW7" s="259">
        <f>'3. КЛУБ_ФОРМ'!G54</f>
        <v>1</v>
      </c>
      <c r="GX7" s="259">
        <f>'3. КЛУБ_ФОРМ'!H54</f>
        <v>1</v>
      </c>
      <c r="GY7" s="259">
        <f>'3. КЛУБ_ФОРМ'!I54</f>
        <v>0</v>
      </c>
      <c r="GZ7" s="259">
        <f>'3. КЛУБ_ФОРМ'!J54</f>
        <v>2</v>
      </c>
      <c r="HA7" s="259">
        <f>'3. КЛУБ_ФОРМ'!K54</f>
        <v>7</v>
      </c>
      <c r="HB7" s="259">
        <f>'3. КЛУБ_ФОРМ'!L54</f>
        <v>1</v>
      </c>
      <c r="HC7" s="259">
        <f>'3. КЛУБ_ФОРМ'!M54</f>
        <v>0</v>
      </c>
      <c r="HD7" s="259">
        <f>'3. КЛУБ_ФОРМ'!N54</f>
        <v>0</v>
      </c>
      <c r="HE7" s="259">
        <f>'3. КЛУБ_ФОРМ'!O54</f>
        <v>0</v>
      </c>
      <c r="HF7" s="259">
        <f>'3. КЛУБ_ФОРМ'!P54</f>
        <v>0</v>
      </c>
      <c r="HG7" s="259">
        <f>'3. КЛУБ_ФОРМ'!Q54</f>
        <v>0</v>
      </c>
      <c r="HH7" s="259">
        <f>'3. КЛУБ_ФОРМ'!R54</f>
        <v>0</v>
      </c>
      <c r="HI7" s="259">
        <f>'3. КЛУБ_ФОРМ'!S54</f>
        <v>0</v>
      </c>
      <c r="HJ7" s="259">
        <f>'3. КЛУБ_ФОРМ'!T54</f>
        <v>0</v>
      </c>
      <c r="HK7" s="259">
        <f>'3. КЛУБ_ФОРМ'!U54</f>
        <v>3</v>
      </c>
      <c r="HL7" s="259">
        <f>'3. КЛУБ_ФОРМ'!V54</f>
        <v>0</v>
      </c>
      <c r="HM7" s="259">
        <f>'3. КЛУБ_ФОРМ'!W54</f>
        <v>0</v>
      </c>
      <c r="HN7" s="259">
        <f>'3. КЛУБ_ФОРМ'!X54</f>
        <v>0</v>
      </c>
      <c r="HO7" s="259">
        <f>'3. КЛУБ_ФОРМ'!Y54</f>
        <v>0</v>
      </c>
      <c r="HP7" s="259">
        <f>'3. КЛУБ_ФОРМ'!Z54</f>
        <v>0</v>
      </c>
      <c r="HQ7" s="259">
        <f>'3. КЛУБ_ФОРМ'!AA54</f>
        <v>2</v>
      </c>
      <c r="HR7" s="259">
        <f>'3. КЛУБ_ФОРМ'!AB54</f>
        <v>7</v>
      </c>
      <c r="HS7" s="259">
        <f>'3. КЛУБ_ФОРМ'!AC54</f>
        <v>0</v>
      </c>
      <c r="HT7" s="259">
        <f>'3. КЛУБ_ФОРМ'!AD54</f>
        <v>0</v>
      </c>
      <c r="HU7" s="337">
        <f>'3. КЛУБ_ФОРМ'!AE54</f>
        <v>5</v>
      </c>
      <c r="HV7" s="267">
        <f>'3. КЛУБ_ФОРМ'!C55</f>
        <v>0</v>
      </c>
      <c r="HW7" s="260">
        <f>'3. КЛУБ_ФОРМ'!D55</f>
        <v>0</v>
      </c>
      <c r="HX7" s="260">
        <f>'3. КЛУБ_ФОРМ'!E55</f>
        <v>0</v>
      </c>
      <c r="HY7" s="260">
        <f>'3. КЛУБ_ФОРМ'!F55</f>
        <v>0</v>
      </c>
      <c r="HZ7" s="260">
        <f>'3. КЛУБ_ФОРМ'!G55</f>
        <v>0</v>
      </c>
      <c r="IA7" s="260">
        <f>'3. КЛУБ_ФОРМ'!H55</f>
        <v>1</v>
      </c>
      <c r="IB7" s="260">
        <f>'3. КЛУБ_ФОРМ'!I55</f>
        <v>0</v>
      </c>
      <c r="IC7" s="260">
        <f>'3. КЛУБ_ФОРМ'!J55</f>
        <v>1</v>
      </c>
      <c r="ID7" s="260">
        <f>'3. КЛУБ_ФОРМ'!K55</f>
        <v>0</v>
      </c>
      <c r="IE7" s="260">
        <f>'3. КЛУБ_ФОРМ'!L55</f>
        <v>0</v>
      </c>
      <c r="IF7" s="260">
        <f>'3. КЛУБ_ФОРМ'!M55</f>
        <v>0</v>
      </c>
      <c r="IG7" s="260">
        <f>'3. КЛУБ_ФОРМ'!N55</f>
        <v>0</v>
      </c>
      <c r="IH7" s="260">
        <f>'3. КЛУБ_ФОРМ'!O55</f>
        <v>0</v>
      </c>
      <c r="II7" s="260">
        <f>'3. КЛУБ_ФОРМ'!P55</f>
        <v>0</v>
      </c>
      <c r="IJ7" s="260">
        <f>'3. КЛУБ_ФОРМ'!Q55</f>
        <v>0</v>
      </c>
      <c r="IK7" s="260">
        <f>'3. КЛУБ_ФОРМ'!R55</f>
        <v>0</v>
      </c>
      <c r="IL7" s="260">
        <f>'3. КЛУБ_ФОРМ'!S55</f>
        <v>0</v>
      </c>
      <c r="IM7" s="260">
        <f>'3. КЛУБ_ФОРМ'!T55</f>
        <v>0</v>
      </c>
      <c r="IN7" s="260">
        <f>'3. КЛУБ_ФОРМ'!U55</f>
        <v>0</v>
      </c>
      <c r="IO7" s="260">
        <f>'3. КЛУБ_ФОРМ'!V55</f>
        <v>0</v>
      </c>
      <c r="IP7" s="260">
        <f>'3. КЛУБ_ФОРМ'!W55</f>
        <v>0</v>
      </c>
      <c r="IQ7" s="260">
        <f>'3. КЛУБ_ФОРМ'!X55</f>
        <v>0</v>
      </c>
      <c r="IR7" s="260">
        <f>'3. КЛУБ_ФОРМ'!Y55</f>
        <v>0</v>
      </c>
      <c r="IS7" s="260">
        <f>'3. КЛУБ_ФОРМ'!Z55</f>
        <v>0</v>
      </c>
      <c r="IT7" s="260">
        <f>'3. КЛУБ_ФОРМ'!AA55</f>
        <v>0</v>
      </c>
      <c r="IU7" s="260">
        <f>'3. КЛУБ_ФОРМ'!AB55</f>
        <v>0</v>
      </c>
      <c r="IV7" s="260">
        <f>'3. КЛУБ_ФОРМ'!AC55</f>
        <v>0</v>
      </c>
      <c r="IW7" s="260">
        <f>'3. КЛУБ_ФОРМ'!AD55</f>
        <v>0</v>
      </c>
      <c r="IX7" s="271">
        <f>'3. КЛУБ_ФОРМ'!AE55</f>
        <v>0</v>
      </c>
      <c r="IY7" s="270">
        <f>'3. КЛУБ_ФОРМ'!C56</f>
        <v>0</v>
      </c>
      <c r="IZ7" s="259">
        <f>'3. КЛУБ_ФОРМ'!D56</f>
        <v>0</v>
      </c>
      <c r="JA7" s="259">
        <f>'3. КЛУБ_ФОРМ'!E56</f>
        <v>0</v>
      </c>
      <c r="JB7" s="259">
        <f>'3. КЛУБ_ФОРМ'!F56</f>
        <v>1</v>
      </c>
      <c r="JC7" s="259">
        <f>'3. КЛУБ_ФОРМ'!G56</f>
        <v>0</v>
      </c>
      <c r="JD7" s="259">
        <f>'3. КЛУБ_ФОРМ'!H56</f>
        <v>2</v>
      </c>
      <c r="JE7" s="259">
        <f>'3. КЛУБ_ФОРМ'!I56</f>
        <v>0</v>
      </c>
      <c r="JF7" s="259">
        <f>'3. КЛУБ_ФОРМ'!J56</f>
        <v>0</v>
      </c>
      <c r="JG7" s="259">
        <f>'3. КЛУБ_ФОРМ'!K56</f>
        <v>0</v>
      </c>
      <c r="JH7" s="259">
        <f>'3. КЛУБ_ФОРМ'!L56</f>
        <v>0</v>
      </c>
      <c r="JI7" s="259">
        <f>'3. КЛУБ_ФОРМ'!M56</f>
        <v>0</v>
      </c>
      <c r="JJ7" s="259">
        <f>'3. КЛУБ_ФОРМ'!N56</f>
        <v>0</v>
      </c>
      <c r="JK7" s="259">
        <f>'3. КЛУБ_ФОРМ'!O56</f>
        <v>0</v>
      </c>
      <c r="JL7" s="259">
        <f>'3. КЛУБ_ФОРМ'!P56</f>
        <v>0</v>
      </c>
      <c r="JM7" s="259">
        <f>'3. КЛУБ_ФОРМ'!Q56</f>
        <v>0</v>
      </c>
      <c r="JN7" s="259">
        <f>'3. КЛУБ_ФОРМ'!R56</f>
        <v>0</v>
      </c>
      <c r="JO7" s="259">
        <f>'3. КЛУБ_ФОРМ'!S56</f>
        <v>0</v>
      </c>
      <c r="JP7" s="259">
        <f>'3. КЛУБ_ФОРМ'!T56</f>
        <v>0</v>
      </c>
      <c r="JQ7" s="259">
        <f>'3. КЛУБ_ФОРМ'!U56</f>
        <v>1</v>
      </c>
      <c r="JR7" s="259">
        <f>'3. КЛУБ_ФОРМ'!V56</f>
        <v>0</v>
      </c>
      <c r="JS7" s="259">
        <f>'3. КЛУБ_ФОРМ'!W56</f>
        <v>0</v>
      </c>
      <c r="JT7" s="259">
        <f>'3. КЛУБ_ФОРМ'!X56</f>
        <v>0</v>
      </c>
      <c r="JU7" s="259">
        <f>'3. КЛУБ_ФОРМ'!Y56</f>
        <v>0</v>
      </c>
      <c r="JV7" s="259">
        <f>'3. КЛУБ_ФОРМ'!Z56</f>
        <v>0</v>
      </c>
      <c r="JW7" s="259">
        <f>'3. КЛУБ_ФОРМ'!AA56</f>
        <v>0</v>
      </c>
      <c r="JX7" s="259">
        <f>'3. КЛУБ_ФОРМ'!AB56</f>
        <v>0</v>
      </c>
      <c r="JY7" s="259">
        <f>'3. КЛУБ_ФОРМ'!AC56</f>
        <v>0</v>
      </c>
      <c r="JZ7" s="259">
        <f>'3. КЛУБ_ФОРМ'!AD56</f>
        <v>0</v>
      </c>
      <c r="KA7" s="337">
        <f>'3. КЛУБ_ФОРМ'!AE56</f>
        <v>3</v>
      </c>
      <c r="KB7" s="267">
        <f>'3. КЛУБ_ФОРМ'!C57</f>
        <v>0</v>
      </c>
      <c r="KC7" s="260">
        <f>'3. КЛУБ_ФОРМ'!D57</f>
        <v>1</v>
      </c>
      <c r="KD7" s="260">
        <f>'3. КЛУБ_ФОРМ'!E57</f>
        <v>0</v>
      </c>
      <c r="KE7" s="260">
        <f>'3. КЛУБ_ФОРМ'!F57</f>
        <v>1</v>
      </c>
      <c r="KF7" s="260">
        <f>'3. КЛУБ_ФОРМ'!G57</f>
        <v>0</v>
      </c>
      <c r="KG7" s="260">
        <f>'3. КЛУБ_ФОРМ'!H57</f>
        <v>0</v>
      </c>
      <c r="KH7" s="260">
        <f>'3. КЛУБ_ФОРМ'!I57</f>
        <v>0</v>
      </c>
      <c r="KI7" s="260">
        <f>'3. КЛУБ_ФОРМ'!J57</f>
        <v>0</v>
      </c>
      <c r="KJ7" s="260">
        <f>'3. КЛУБ_ФОРМ'!K57</f>
        <v>0</v>
      </c>
      <c r="KK7" s="260">
        <f>'3. КЛУБ_ФОРМ'!L57</f>
        <v>0</v>
      </c>
      <c r="KL7" s="260">
        <f>'3. КЛУБ_ФОРМ'!M57</f>
        <v>0</v>
      </c>
      <c r="KM7" s="260">
        <f>'3. КЛУБ_ФОРМ'!N57</f>
        <v>0</v>
      </c>
      <c r="KN7" s="260">
        <f>'3. КЛУБ_ФОРМ'!O57</f>
        <v>0</v>
      </c>
      <c r="KO7" s="260">
        <f>'3. КЛУБ_ФОРМ'!P57</f>
        <v>0</v>
      </c>
      <c r="KP7" s="260">
        <f>'3. КЛУБ_ФОРМ'!Q57</f>
        <v>0</v>
      </c>
      <c r="KQ7" s="260">
        <f>'3. КЛУБ_ФОРМ'!R57</f>
        <v>0</v>
      </c>
      <c r="KR7" s="260">
        <f>'3. КЛУБ_ФОРМ'!S57</f>
        <v>0</v>
      </c>
      <c r="KS7" s="260">
        <f>'3. КЛУБ_ФОРМ'!T57</f>
        <v>0</v>
      </c>
      <c r="KT7" s="260">
        <f>'3. КЛУБ_ФОРМ'!U57</f>
        <v>0</v>
      </c>
      <c r="KU7" s="260">
        <f>'3. КЛУБ_ФОРМ'!V57</f>
        <v>0</v>
      </c>
      <c r="KV7" s="260">
        <f>'3. КЛУБ_ФОРМ'!W57</f>
        <v>0</v>
      </c>
      <c r="KW7" s="260">
        <f>'3. КЛУБ_ФОРМ'!X57</f>
        <v>0</v>
      </c>
      <c r="KX7" s="260">
        <f>'3. КЛУБ_ФОРМ'!Y57</f>
        <v>0</v>
      </c>
      <c r="KY7" s="260">
        <f>'3. КЛУБ_ФОРМ'!Z57</f>
        <v>1</v>
      </c>
      <c r="KZ7" s="260">
        <f>'3. КЛУБ_ФОРМ'!AA57</f>
        <v>0</v>
      </c>
      <c r="LA7" s="260">
        <f>'3. КЛУБ_ФОРМ'!AB57</f>
        <v>0</v>
      </c>
      <c r="LB7" s="260">
        <f>'3. КЛУБ_ФОРМ'!AC57</f>
        <v>0</v>
      </c>
      <c r="LC7" s="260">
        <f>'3. КЛУБ_ФОРМ'!AD57</f>
        <v>0</v>
      </c>
      <c r="LD7" s="271">
        <f>'3. КЛУБ_ФОРМ'!AE57</f>
        <v>0</v>
      </c>
      <c r="LE7" s="270">
        <f>'3. КЛУБ_ФОРМ'!C58</f>
        <v>0</v>
      </c>
      <c r="LF7" s="259">
        <f>'3. КЛУБ_ФОРМ'!D58</f>
        <v>0</v>
      </c>
      <c r="LG7" s="259">
        <f>'3. КЛУБ_ФОРМ'!E58</f>
        <v>0</v>
      </c>
      <c r="LH7" s="259">
        <f>'3. КЛУБ_ФОРМ'!F58</f>
        <v>7</v>
      </c>
      <c r="LI7" s="259">
        <f>'3. КЛУБ_ФОРМ'!G58</f>
        <v>1</v>
      </c>
      <c r="LJ7" s="259">
        <f>'3. КЛУБ_ФОРМ'!H58</f>
        <v>0</v>
      </c>
      <c r="LK7" s="259">
        <f>'3. КЛУБ_ФОРМ'!I58</f>
        <v>0</v>
      </c>
      <c r="LL7" s="259">
        <f>'3. КЛУБ_ФОРМ'!J58</f>
        <v>0</v>
      </c>
      <c r="LM7" s="259">
        <f>'3. КЛУБ_ФОРМ'!K58</f>
        <v>0</v>
      </c>
      <c r="LN7" s="259">
        <f>'3. КЛУБ_ФОРМ'!L58</f>
        <v>1</v>
      </c>
      <c r="LO7" s="259">
        <f>'3. КЛУБ_ФОРМ'!M58</f>
        <v>0</v>
      </c>
      <c r="LP7" s="259">
        <f>'3. КЛУБ_ФОРМ'!N58</f>
        <v>0</v>
      </c>
      <c r="LQ7" s="259">
        <f>'3. КЛУБ_ФОРМ'!O58</f>
        <v>0</v>
      </c>
      <c r="LR7" s="259">
        <f>'3. КЛУБ_ФОРМ'!P58</f>
        <v>0</v>
      </c>
      <c r="LS7" s="259">
        <f>'3. КЛУБ_ФОРМ'!Q58</f>
        <v>0</v>
      </c>
      <c r="LT7" s="259">
        <f>'3. КЛУБ_ФОРМ'!R58</f>
        <v>0</v>
      </c>
      <c r="LU7" s="259">
        <f>'3. КЛУБ_ФОРМ'!S58</f>
        <v>0</v>
      </c>
      <c r="LV7" s="259">
        <f>'3. КЛУБ_ФОРМ'!T58</f>
        <v>0</v>
      </c>
      <c r="LW7" s="259">
        <f>'3. КЛУБ_ФОРМ'!U58</f>
        <v>2</v>
      </c>
      <c r="LX7" s="259">
        <f>'3. КЛУБ_ФОРМ'!V58</f>
        <v>0</v>
      </c>
      <c r="LY7" s="259">
        <f>'3. КЛУБ_ФОРМ'!W58</f>
        <v>1</v>
      </c>
      <c r="LZ7" s="259">
        <f>'3. КЛУБ_ФОРМ'!X58</f>
        <v>0</v>
      </c>
      <c r="MA7" s="259">
        <f>'3. КЛУБ_ФОРМ'!Y58</f>
        <v>1</v>
      </c>
      <c r="MB7" s="259">
        <f>'3. КЛУБ_ФОРМ'!Z58</f>
        <v>1</v>
      </c>
      <c r="MC7" s="259">
        <f>'3. КЛУБ_ФОРМ'!AA58</f>
        <v>0</v>
      </c>
      <c r="MD7" s="259">
        <f>'3. КЛУБ_ФОРМ'!AB58</f>
        <v>0</v>
      </c>
      <c r="ME7" s="259">
        <f>'3. КЛУБ_ФОРМ'!AC58</f>
        <v>1</v>
      </c>
      <c r="MF7" s="259">
        <f>'3. КЛУБ_ФОРМ'!AD58</f>
        <v>0</v>
      </c>
      <c r="MG7" s="337">
        <f>'3. КЛУБ_ФОРМ'!AE58</f>
        <v>0</v>
      </c>
      <c r="MH7" s="258">
        <f>'3. КЛУБ_ФОРМ'!C59</f>
        <v>0</v>
      </c>
      <c r="MI7" s="259">
        <f>'3. КЛУБ_ФОРМ'!D59</f>
        <v>1</v>
      </c>
      <c r="MJ7" s="259">
        <f>'3. КЛУБ_ФОРМ'!E59</f>
        <v>0</v>
      </c>
      <c r="MK7" s="259">
        <f>'3. КЛУБ_ФОРМ'!F59</f>
        <v>10</v>
      </c>
      <c r="ML7" s="259">
        <f>'3. КЛУБ_ФОРМ'!G59</f>
        <v>2</v>
      </c>
      <c r="MM7" s="259">
        <f>'3. КЛУБ_ФОРМ'!H59</f>
        <v>4</v>
      </c>
      <c r="MN7" s="259">
        <f>'3. КЛУБ_ФОРМ'!I59</f>
        <v>0</v>
      </c>
      <c r="MO7" s="259">
        <f>'3. КЛУБ_ФОРМ'!J59</f>
        <v>3</v>
      </c>
      <c r="MP7" s="259">
        <f>'3. КЛУБ_ФОРМ'!K59</f>
        <v>7</v>
      </c>
      <c r="MQ7" s="259">
        <f>'3. КЛУБ_ФОРМ'!L59</f>
        <v>2</v>
      </c>
      <c r="MR7" s="259">
        <f>'3. КЛУБ_ФОРМ'!M59</f>
        <v>0</v>
      </c>
      <c r="MS7" s="259">
        <f>'3. КЛУБ_ФОРМ'!N59</f>
        <v>0</v>
      </c>
      <c r="MT7" s="259">
        <f>'3. КЛУБ_ФОРМ'!O59</f>
        <v>0</v>
      </c>
      <c r="MU7" s="259">
        <f>'3. КЛУБ_ФОРМ'!P59</f>
        <v>0</v>
      </c>
      <c r="MV7" s="259">
        <f>'3. КЛУБ_ФОРМ'!Q59</f>
        <v>0</v>
      </c>
      <c r="MW7" s="259">
        <f>'3. КЛУБ_ФОРМ'!R59</f>
        <v>0</v>
      </c>
      <c r="MX7" s="259">
        <f>'3. КЛУБ_ФОРМ'!S59</f>
        <v>0</v>
      </c>
      <c r="MY7" s="259">
        <f>'3. КЛУБ_ФОРМ'!T59</f>
        <v>0</v>
      </c>
      <c r="MZ7" s="259">
        <f>'3. КЛУБ_ФОРМ'!U59</f>
        <v>6</v>
      </c>
      <c r="NA7" s="259">
        <f>'3. КЛУБ_ФОРМ'!V59</f>
        <v>0</v>
      </c>
      <c r="NB7" s="259">
        <f>'3. КЛУБ_ФОРМ'!W59</f>
        <v>1</v>
      </c>
      <c r="NC7" s="259">
        <f>'3. КЛУБ_ФОРМ'!X59</f>
        <v>0</v>
      </c>
      <c r="ND7" s="259">
        <f>'3. КЛУБ_ФОРМ'!Y59</f>
        <v>1</v>
      </c>
      <c r="NE7" s="259">
        <f>'3. КЛУБ_ФОРМ'!Z59</f>
        <v>2</v>
      </c>
      <c r="NF7" s="259">
        <f>'3. КЛУБ_ФОРМ'!AA59</f>
        <v>2</v>
      </c>
      <c r="NG7" s="259">
        <f>'3. КЛУБ_ФОРМ'!AB59</f>
        <v>7</v>
      </c>
      <c r="NH7" s="259">
        <f>'3. КЛУБ_ФОРМ'!AC59</f>
        <v>1</v>
      </c>
      <c r="NI7" s="259">
        <f>'3. КЛУБ_ФОРМ'!AD59</f>
        <v>0</v>
      </c>
      <c r="NJ7" s="337">
        <f>'3. КЛУБ_ФОРМ'!AE59</f>
        <v>8</v>
      </c>
      <c r="NK7" s="267">
        <f>'3. КЛУБ_ФОРМ'!AF54</f>
        <v>30</v>
      </c>
      <c r="NL7" s="260">
        <f>'3. КЛУБ_ФОРМ'!AF55</f>
        <v>2</v>
      </c>
      <c r="NM7" s="260">
        <f>'3. КЛУБ_ФОРМ'!AF56</f>
        <v>7</v>
      </c>
      <c r="NN7" s="260">
        <f>'3. КЛУБ_ФОРМ'!AF57</f>
        <v>3</v>
      </c>
      <c r="NO7" s="260">
        <f>'3. КЛУБ_ФОРМ'!AF58</f>
        <v>15</v>
      </c>
      <c r="NP7" s="271">
        <f>'3. КЛУБ_ФОРМ'!AF59</f>
        <v>57</v>
      </c>
      <c r="NQ7" s="651"/>
      <c r="NR7" s="267">
        <f>'3. КЛУБ_ФОРМ'!C67</f>
        <v>0</v>
      </c>
      <c r="NS7" s="260">
        <f>'3. КЛУБ_ФОРМ'!D67</f>
        <v>0</v>
      </c>
      <c r="NT7" s="260">
        <f>'3. КЛУБ_ФОРМ'!E67</f>
        <v>0</v>
      </c>
      <c r="NU7" s="260">
        <f>'3. КЛУБ_ФОРМ'!F67</f>
        <v>42</v>
      </c>
      <c r="NV7" s="260">
        <f>'3. КЛУБ_ФОРМ'!G67</f>
        <v>12</v>
      </c>
      <c r="NW7" s="260">
        <f>'3. КЛУБ_ФОРМ'!H67</f>
        <v>15</v>
      </c>
      <c r="NX7" s="260">
        <f>'3. КЛУБ_ФОРМ'!I67</f>
        <v>0</v>
      </c>
      <c r="NY7" s="260">
        <f>'3. КЛУБ_ФОРМ'!J67</f>
        <v>62</v>
      </c>
      <c r="NZ7" s="260">
        <f>'3. КЛУБ_ФОРМ'!K67</f>
        <v>86</v>
      </c>
      <c r="OA7" s="260">
        <f>'3. КЛУБ_ФОРМ'!L67</f>
        <v>10</v>
      </c>
      <c r="OB7" s="260">
        <f>'3. КЛУБ_ФОРМ'!M67</f>
        <v>0</v>
      </c>
      <c r="OC7" s="260">
        <f>'3. КЛУБ_ФОРМ'!N67</f>
        <v>0</v>
      </c>
      <c r="OD7" s="260">
        <f>'3. КЛУБ_ФОРМ'!O67</f>
        <v>0</v>
      </c>
      <c r="OE7" s="260">
        <f>'3. КЛУБ_ФОРМ'!P67</f>
        <v>0</v>
      </c>
      <c r="OF7" s="260">
        <f>'3. КЛУБ_ФОРМ'!Q67</f>
        <v>0</v>
      </c>
      <c r="OG7" s="260">
        <f>'3. КЛУБ_ФОРМ'!R67</f>
        <v>0</v>
      </c>
      <c r="OH7" s="260">
        <f>'3. КЛУБ_ФОРМ'!S67</f>
        <v>0</v>
      </c>
      <c r="OI7" s="260">
        <f>'3. КЛУБ_ФОРМ'!T67</f>
        <v>0</v>
      </c>
      <c r="OJ7" s="260">
        <f>'3. КЛУБ_ФОРМ'!U67</f>
        <v>30</v>
      </c>
      <c r="OK7" s="260">
        <f>'3. КЛУБ_ФОРМ'!V67</f>
        <v>0</v>
      </c>
      <c r="OL7" s="260">
        <f>'3. КЛУБ_ФОРМ'!W67</f>
        <v>0</v>
      </c>
      <c r="OM7" s="260">
        <f>'3. КЛУБ_ФОРМ'!X67</f>
        <v>0</v>
      </c>
      <c r="ON7" s="260">
        <f>'3. КЛУБ_ФОРМ'!Y67</f>
        <v>0</v>
      </c>
      <c r="OO7" s="260">
        <f>'3. КЛУБ_ФОРМ'!Z67</f>
        <v>0</v>
      </c>
      <c r="OP7" s="260">
        <f>'3. КЛУБ_ФОРМ'!AA67</f>
        <v>21</v>
      </c>
      <c r="OQ7" s="260">
        <f>'3. КЛУБ_ФОРМ'!AB67</f>
        <v>75</v>
      </c>
      <c r="OR7" s="260">
        <f>'3. КЛУБ_ФОРМ'!AC67</f>
        <v>0</v>
      </c>
      <c r="OS7" s="260">
        <f>'3. КЛУБ_ФОРМ'!AD67</f>
        <v>0</v>
      </c>
      <c r="OT7" s="268">
        <f>'3. КЛУБ_ФОРМ'!AE67</f>
        <v>42</v>
      </c>
      <c r="OU7" s="258">
        <f>'3. КЛУБ_ФОРМ'!C68</f>
        <v>0</v>
      </c>
      <c r="OV7" s="259">
        <f>'3. КЛУБ_ФОРМ'!D68</f>
        <v>0</v>
      </c>
      <c r="OW7" s="259">
        <f>'3. КЛУБ_ФОРМ'!E68</f>
        <v>0</v>
      </c>
      <c r="OX7" s="259">
        <f>'3. КЛУБ_ФОРМ'!F68</f>
        <v>0</v>
      </c>
      <c r="OY7" s="259">
        <f>'3. КЛУБ_ФОРМ'!G68</f>
        <v>0</v>
      </c>
      <c r="OZ7" s="259">
        <f>'3. КЛУБ_ФОРМ'!H68</f>
        <v>6</v>
      </c>
      <c r="PA7" s="259">
        <f>'3. КЛУБ_ФОРМ'!I68</f>
        <v>0</v>
      </c>
      <c r="PB7" s="259">
        <f>'3. КЛУБ_ФОРМ'!J68</f>
        <v>7</v>
      </c>
      <c r="PC7" s="259">
        <f>'3. КЛУБ_ФОРМ'!K68</f>
        <v>0</v>
      </c>
      <c r="PD7" s="259">
        <f>'3. КЛУБ_ФОРМ'!L68</f>
        <v>0</v>
      </c>
      <c r="PE7" s="259">
        <f>'3. КЛУБ_ФОРМ'!M68</f>
        <v>0</v>
      </c>
      <c r="PF7" s="259">
        <f>'3. КЛУБ_ФОРМ'!N68</f>
        <v>0</v>
      </c>
      <c r="PG7" s="259">
        <f>'3. КЛУБ_ФОРМ'!O68</f>
        <v>0</v>
      </c>
      <c r="PH7" s="259">
        <f>'3. КЛУБ_ФОРМ'!P68</f>
        <v>0</v>
      </c>
      <c r="PI7" s="259">
        <f>'3. КЛУБ_ФОРМ'!Q68</f>
        <v>0</v>
      </c>
      <c r="PJ7" s="259">
        <f>'3. КЛУБ_ФОРМ'!R68</f>
        <v>0</v>
      </c>
      <c r="PK7" s="259">
        <f>'3. КЛУБ_ФОРМ'!S68</f>
        <v>0</v>
      </c>
      <c r="PL7" s="259">
        <f>'3. КЛУБ_ФОРМ'!T68</f>
        <v>0</v>
      </c>
      <c r="PM7" s="259">
        <f>'3. КЛУБ_ФОРМ'!U68</f>
        <v>0</v>
      </c>
      <c r="PN7" s="259">
        <f>'3. КЛУБ_ФОРМ'!V68</f>
        <v>0</v>
      </c>
      <c r="PO7" s="259">
        <f>'3. КЛУБ_ФОРМ'!W68</f>
        <v>0</v>
      </c>
      <c r="PP7" s="259">
        <f>'3. КЛУБ_ФОРМ'!X68</f>
        <v>0</v>
      </c>
      <c r="PQ7" s="259">
        <f>'3. КЛУБ_ФОРМ'!Y68</f>
        <v>0</v>
      </c>
      <c r="PR7" s="259">
        <f>'3. КЛУБ_ФОРМ'!Z68</f>
        <v>0</v>
      </c>
      <c r="PS7" s="259">
        <f>'3. КЛУБ_ФОРМ'!AA68</f>
        <v>0</v>
      </c>
      <c r="PT7" s="259">
        <f>'3. КЛУБ_ФОРМ'!AB68</f>
        <v>0</v>
      </c>
      <c r="PU7" s="259">
        <f>'3. КЛУБ_ФОРМ'!AC68</f>
        <v>0</v>
      </c>
      <c r="PV7" s="259">
        <f>'3. КЛУБ_ФОРМ'!AD68</f>
        <v>0</v>
      </c>
      <c r="PW7" s="334">
        <f>'3. КЛУБ_ФОРМ'!AE68</f>
        <v>0</v>
      </c>
      <c r="PX7" s="333">
        <f>'3. КЛУБ_ФОРМ'!C69</f>
        <v>0</v>
      </c>
      <c r="PY7" s="260">
        <f>'3. КЛУБ_ФОРМ'!D69</f>
        <v>0</v>
      </c>
      <c r="PZ7" s="260">
        <f>'3. КЛУБ_ФОРМ'!E69</f>
        <v>0</v>
      </c>
      <c r="QA7" s="260">
        <f>'3. КЛУБ_ФОРМ'!F69</f>
        <v>10</v>
      </c>
      <c r="QB7" s="260">
        <f>'3. КЛУБ_ФОРМ'!G69</f>
        <v>0</v>
      </c>
      <c r="QC7" s="260">
        <f>'3. КЛУБ_ФОРМ'!H69</f>
        <v>16</v>
      </c>
      <c r="QD7" s="260">
        <f>'3. КЛУБ_ФОРМ'!I69</f>
        <v>0</v>
      </c>
      <c r="QE7" s="260">
        <f>'3. КЛУБ_ФОРМ'!J69</f>
        <v>0</v>
      </c>
      <c r="QF7" s="260">
        <f>'3. КЛУБ_ФОРМ'!K69</f>
        <v>0</v>
      </c>
      <c r="QG7" s="260">
        <f>'3. КЛУБ_ФОРМ'!L69</f>
        <v>0</v>
      </c>
      <c r="QH7" s="260">
        <f>'3. КЛУБ_ФОРМ'!M69</f>
        <v>0</v>
      </c>
      <c r="QI7" s="260">
        <f>'3. КЛУБ_ФОРМ'!N69</f>
        <v>0</v>
      </c>
      <c r="QJ7" s="260">
        <f>'3. КЛУБ_ФОРМ'!O69</f>
        <v>0</v>
      </c>
      <c r="QK7" s="260">
        <f>'3. КЛУБ_ФОРМ'!P69</f>
        <v>0</v>
      </c>
      <c r="QL7" s="260">
        <f>'3. КЛУБ_ФОРМ'!Q69</f>
        <v>0</v>
      </c>
      <c r="QM7" s="260">
        <f>'3. КЛУБ_ФОРМ'!R69</f>
        <v>0</v>
      </c>
      <c r="QN7" s="260">
        <f>'3. КЛУБ_ФОРМ'!S69</f>
        <v>0</v>
      </c>
      <c r="QO7" s="260">
        <f>'3. КЛУБ_ФОРМ'!T69</f>
        <v>0</v>
      </c>
      <c r="QP7" s="260">
        <f>'3. КЛУБ_ФОРМ'!U69</f>
        <v>9</v>
      </c>
      <c r="QQ7" s="260">
        <f>'3. КЛУБ_ФОРМ'!V69</f>
        <v>0</v>
      </c>
      <c r="QR7" s="260">
        <f>'3. КЛУБ_ФОРМ'!W69</f>
        <v>0</v>
      </c>
      <c r="QS7" s="260">
        <f>'3. КЛУБ_ФОРМ'!X69</f>
        <v>0</v>
      </c>
      <c r="QT7" s="260">
        <f>'3. КЛУБ_ФОРМ'!Y69</f>
        <v>0</v>
      </c>
      <c r="QU7" s="260">
        <f>'3. КЛУБ_ФОРМ'!Z69</f>
        <v>0</v>
      </c>
      <c r="QV7" s="260">
        <f>'3. КЛУБ_ФОРМ'!AA69</f>
        <v>0</v>
      </c>
      <c r="QW7" s="260">
        <f>'3. КЛУБ_ФОРМ'!AB69</f>
        <v>0</v>
      </c>
      <c r="QX7" s="260">
        <f>'3. КЛУБ_ФОРМ'!AC69</f>
        <v>0</v>
      </c>
      <c r="QY7" s="260">
        <f>'3. КЛУБ_ФОРМ'!AD69</f>
        <v>0</v>
      </c>
      <c r="QZ7" s="268">
        <f>'3. КЛУБ_ФОРМ'!AE69</f>
        <v>11</v>
      </c>
      <c r="RA7" s="258">
        <f>'3. КЛУБ_ФОРМ'!C70</f>
        <v>0</v>
      </c>
      <c r="RB7" s="259">
        <f>'3. КЛУБ_ФОРМ'!D70</f>
        <v>18</v>
      </c>
      <c r="RC7" s="259">
        <f>'3. КЛУБ_ФОРМ'!E70</f>
        <v>0</v>
      </c>
      <c r="RD7" s="259">
        <f>'3. КЛУБ_ФОРМ'!F70</f>
        <v>7</v>
      </c>
      <c r="RE7" s="259">
        <f>'3. КЛУБ_ФОРМ'!G70</f>
        <v>0</v>
      </c>
      <c r="RF7" s="259">
        <f>'3. КЛУБ_ФОРМ'!H70</f>
        <v>0</v>
      </c>
      <c r="RG7" s="259">
        <f>'3. КЛУБ_ФОРМ'!I70</f>
        <v>0</v>
      </c>
      <c r="RH7" s="259">
        <f>'3. КЛУБ_ФОРМ'!J70</f>
        <v>0</v>
      </c>
      <c r="RI7" s="259">
        <f>'3. КЛУБ_ФОРМ'!K70</f>
        <v>0</v>
      </c>
      <c r="RJ7" s="259">
        <f>'3. КЛУБ_ФОРМ'!L70</f>
        <v>0</v>
      </c>
      <c r="RK7" s="259">
        <f>'3. КЛУБ_ФОРМ'!M70</f>
        <v>0</v>
      </c>
      <c r="RL7" s="259">
        <f>'3. КЛУБ_ФОРМ'!N70</f>
        <v>0</v>
      </c>
      <c r="RM7" s="259">
        <f>'3. КЛУБ_ФОРМ'!O70</f>
        <v>0</v>
      </c>
      <c r="RN7" s="259">
        <f>'3. КЛУБ_ФОРМ'!P70</f>
        <v>0</v>
      </c>
      <c r="RO7" s="259">
        <f>'3. КЛУБ_ФОРМ'!Q70</f>
        <v>0</v>
      </c>
      <c r="RP7" s="259">
        <f>'3. КЛУБ_ФОРМ'!R70</f>
        <v>0</v>
      </c>
      <c r="RQ7" s="259">
        <f>'3. КЛУБ_ФОРМ'!S70</f>
        <v>0</v>
      </c>
      <c r="RR7" s="259">
        <f>'3. КЛУБ_ФОРМ'!T70</f>
        <v>0</v>
      </c>
      <c r="RS7" s="259">
        <f>'3. КЛУБ_ФОРМ'!U70</f>
        <v>0</v>
      </c>
      <c r="RT7" s="259">
        <f>'3. КЛУБ_ФОРМ'!V70</f>
        <v>0</v>
      </c>
      <c r="RU7" s="259">
        <f>'3. КЛУБ_ФОРМ'!W70</f>
        <v>0</v>
      </c>
      <c r="RV7" s="259">
        <f>'3. КЛУБ_ФОРМ'!X70</f>
        <v>0</v>
      </c>
      <c r="RW7" s="259">
        <f>'3. КЛУБ_ФОРМ'!Y70</f>
        <v>0</v>
      </c>
      <c r="RX7" s="259">
        <f>'3. КЛУБ_ФОРМ'!Z70</f>
        <v>14</v>
      </c>
      <c r="RY7" s="259">
        <f>'3. КЛУБ_ФОРМ'!AA70</f>
        <v>0</v>
      </c>
      <c r="RZ7" s="259">
        <f>'3. КЛУБ_ФОРМ'!AB70</f>
        <v>0</v>
      </c>
      <c r="SA7" s="259">
        <f>'3. КЛУБ_ФОРМ'!AC70</f>
        <v>0</v>
      </c>
      <c r="SB7" s="259">
        <f>'3. КЛУБ_ФОРМ'!AD70</f>
        <v>0</v>
      </c>
      <c r="SC7" s="334">
        <f>'3. КЛУБ_ФОРМ'!AE70</f>
        <v>0</v>
      </c>
      <c r="SD7" s="267">
        <f>'3. КЛУБ_ФОРМ'!C71</f>
        <v>0</v>
      </c>
      <c r="SE7" s="260">
        <f>'3. КЛУБ_ФОРМ'!D71</f>
        <v>0</v>
      </c>
      <c r="SF7" s="260">
        <f>'3. КЛУБ_ФОРМ'!E71</f>
        <v>0</v>
      </c>
      <c r="SG7" s="260">
        <f>'3. КЛУБ_ФОРМ'!F71</f>
        <v>77</v>
      </c>
      <c r="SH7" s="260">
        <f>'3. КЛУБ_ФОРМ'!G71</f>
        <v>7</v>
      </c>
      <c r="SI7" s="260">
        <f>'3. КЛУБ_ФОРМ'!H71</f>
        <v>0</v>
      </c>
      <c r="SJ7" s="260">
        <f>'3. КЛУБ_ФОРМ'!I71</f>
        <v>0</v>
      </c>
      <c r="SK7" s="260">
        <f>'3. КЛУБ_ФОРМ'!J71</f>
        <v>0</v>
      </c>
      <c r="SL7" s="260">
        <f>'3. КЛУБ_ФОРМ'!K71</f>
        <v>0</v>
      </c>
      <c r="SM7" s="260">
        <f>'3. КЛУБ_ФОРМ'!L71</f>
        <v>6</v>
      </c>
      <c r="SN7" s="260">
        <f>'3. КЛУБ_ФОРМ'!M71</f>
        <v>0</v>
      </c>
      <c r="SO7" s="260">
        <f>'3. КЛУБ_ФОРМ'!N71</f>
        <v>0</v>
      </c>
      <c r="SP7" s="260">
        <f>'3. КЛУБ_ФОРМ'!O71</f>
        <v>0</v>
      </c>
      <c r="SQ7" s="260">
        <f>'3. КЛУБ_ФОРМ'!P71</f>
        <v>0</v>
      </c>
      <c r="SR7" s="260">
        <f>'3. КЛУБ_ФОРМ'!Q71</f>
        <v>0</v>
      </c>
      <c r="SS7" s="260">
        <f>'3. КЛУБ_ФОРМ'!R71</f>
        <v>0</v>
      </c>
      <c r="ST7" s="260">
        <f>'3. КЛУБ_ФОРМ'!S71</f>
        <v>0</v>
      </c>
      <c r="SU7" s="260">
        <f>'3. КЛУБ_ФОРМ'!T71</f>
        <v>0</v>
      </c>
      <c r="SV7" s="260">
        <f>'3. КЛУБ_ФОРМ'!U71</f>
        <v>42</v>
      </c>
      <c r="SW7" s="260">
        <f>'3. КЛУБ_ФОРМ'!V71</f>
        <v>0</v>
      </c>
      <c r="SX7" s="260">
        <f>'3. КЛУБ_ФОРМ'!W71</f>
        <v>10</v>
      </c>
      <c r="SY7" s="260">
        <f>'3. КЛУБ_ФОРМ'!X71</f>
        <v>0</v>
      </c>
      <c r="SZ7" s="260">
        <f>'3. КЛУБ_ФОРМ'!Y71</f>
        <v>10</v>
      </c>
      <c r="TA7" s="260">
        <f>'3. КЛУБ_ФОРМ'!Z71</f>
        <v>11</v>
      </c>
      <c r="TB7" s="260">
        <f>'3. КЛУБ_ФОРМ'!AA71</f>
        <v>0</v>
      </c>
      <c r="TC7" s="260">
        <f>'3. КЛУБ_ФОРМ'!AB71</f>
        <v>0</v>
      </c>
      <c r="TD7" s="260">
        <f>'3. КЛУБ_ФОРМ'!AC71</f>
        <v>7</v>
      </c>
      <c r="TE7" s="260">
        <f>'3. КЛУБ_ФОРМ'!AD71</f>
        <v>0</v>
      </c>
      <c r="TF7" s="271">
        <f>'3. КЛУБ_ФОРМ'!AE71</f>
        <v>0</v>
      </c>
      <c r="TG7" s="260">
        <f>'3. КЛУБ_ФОРМ'!C72</f>
        <v>0</v>
      </c>
      <c r="TH7" s="260">
        <f>'3. КЛУБ_ФОРМ'!D72</f>
        <v>18</v>
      </c>
      <c r="TI7" s="260">
        <f>'3. КЛУБ_ФОРМ'!E72</f>
        <v>0</v>
      </c>
      <c r="TJ7" s="260">
        <f>'3. КЛУБ_ФОРМ'!F72</f>
        <v>136</v>
      </c>
      <c r="TK7" s="260">
        <f>'3. КЛУБ_ФОРМ'!G72</f>
        <v>19</v>
      </c>
      <c r="TL7" s="260">
        <f>'3. КЛУБ_ФОРМ'!H72</f>
        <v>37</v>
      </c>
      <c r="TM7" s="260">
        <f>'3. КЛУБ_ФОРМ'!I72</f>
        <v>0</v>
      </c>
      <c r="TN7" s="260">
        <f>'3. КЛУБ_ФОРМ'!J72</f>
        <v>69</v>
      </c>
      <c r="TO7" s="260">
        <f>'3. КЛУБ_ФОРМ'!K72</f>
        <v>86</v>
      </c>
      <c r="TP7" s="260">
        <f>'3. КЛУБ_ФОРМ'!L72</f>
        <v>16</v>
      </c>
      <c r="TQ7" s="260">
        <f>'3. КЛУБ_ФОРМ'!M72</f>
        <v>0</v>
      </c>
      <c r="TR7" s="260">
        <f>'3. КЛУБ_ФОРМ'!N72</f>
        <v>0</v>
      </c>
      <c r="TS7" s="260">
        <f>'3. КЛУБ_ФОРМ'!O72</f>
        <v>0</v>
      </c>
      <c r="TT7" s="260">
        <f>'3. КЛУБ_ФОРМ'!P72</f>
        <v>0</v>
      </c>
      <c r="TU7" s="260">
        <f>'3. КЛУБ_ФОРМ'!Q72</f>
        <v>0</v>
      </c>
      <c r="TV7" s="260">
        <f>'3. КЛУБ_ФОРМ'!R72</f>
        <v>0</v>
      </c>
      <c r="TW7" s="260">
        <f>'3. КЛУБ_ФОРМ'!S72</f>
        <v>0</v>
      </c>
      <c r="TX7" s="260">
        <f>'3. КЛУБ_ФОРМ'!T72</f>
        <v>0</v>
      </c>
      <c r="TY7" s="260">
        <f>'3. КЛУБ_ФОРМ'!U72</f>
        <v>81</v>
      </c>
      <c r="TZ7" s="260">
        <f>'3. КЛУБ_ФОРМ'!V72</f>
        <v>0</v>
      </c>
      <c r="UA7" s="260">
        <f>'3. КЛУБ_ФОРМ'!W72</f>
        <v>10</v>
      </c>
      <c r="UB7" s="260">
        <f>'3. КЛУБ_ФОРМ'!X72</f>
        <v>0</v>
      </c>
      <c r="UC7" s="260">
        <f>'3. КЛУБ_ФОРМ'!Y72</f>
        <v>10</v>
      </c>
      <c r="UD7" s="260">
        <f>'3. КЛУБ_ФОРМ'!Z72</f>
        <v>25</v>
      </c>
      <c r="UE7" s="260">
        <f>'3. КЛУБ_ФОРМ'!AA72</f>
        <v>21</v>
      </c>
      <c r="UF7" s="260">
        <f>'3. КЛУБ_ФОРМ'!AB72</f>
        <v>75</v>
      </c>
      <c r="UG7" s="260">
        <f>'3. КЛУБ_ФОРМ'!AC72</f>
        <v>7</v>
      </c>
      <c r="UH7" s="260">
        <f>'3. КЛУБ_ФОРМ'!AD72</f>
        <v>0</v>
      </c>
      <c r="UI7" s="268">
        <f>'3. КЛУБ_ФОРМ'!AE72</f>
        <v>53</v>
      </c>
      <c r="UJ7" s="258">
        <f>'3. КЛУБ_ФОРМ'!AF67</f>
        <v>395</v>
      </c>
      <c r="UK7" s="259">
        <f>'3. КЛУБ_ФОРМ'!AF68</f>
        <v>13</v>
      </c>
      <c r="UL7" s="259">
        <f>'3. КЛУБ_ФОРМ'!AF69</f>
        <v>46</v>
      </c>
      <c r="UM7" s="259">
        <f>'3. КЛУБ_ФОРМ'!AF70</f>
        <v>39</v>
      </c>
      <c r="UN7" s="259">
        <f>'3. КЛУБ_ФОРМ'!AF71</f>
        <v>170</v>
      </c>
      <c r="UO7" s="334">
        <f>'3. КЛУБ_ФОРМ'!AF72</f>
        <v>663</v>
      </c>
      <c r="UP7" s="646"/>
      <c r="UQ7" s="267">
        <f>'3. КЛУБ_ФОРМ'!C81</f>
        <v>0</v>
      </c>
      <c r="UR7" s="260">
        <f>'3. КЛУБ_ФОРМ'!D81</f>
        <v>0</v>
      </c>
      <c r="US7" s="260">
        <f>'3. КЛУБ_ФОРМ'!E81</f>
        <v>0</v>
      </c>
      <c r="UT7" s="260">
        <f>'3. КЛУБ_ФОРМ'!F81</f>
        <v>0</v>
      </c>
      <c r="UU7" s="260">
        <f>'3. КЛУБ_ФОРМ'!G81</f>
        <v>0</v>
      </c>
      <c r="UV7" s="260">
        <f>'3. КЛУБ_ФОРМ'!H81</f>
        <v>0</v>
      </c>
      <c r="UW7" s="260">
        <f>'3. КЛУБ_ФОРМ'!I81</f>
        <v>0</v>
      </c>
      <c r="UX7" s="260">
        <f>'3. КЛУБ_ФОРМ'!J81</f>
        <v>0</v>
      </c>
      <c r="UY7" s="260">
        <f>'3. КЛУБ_ФОРМ'!K81</f>
        <v>0</v>
      </c>
      <c r="UZ7" s="260">
        <f>'3. КЛУБ_ФОРМ'!L81</f>
        <v>0</v>
      </c>
      <c r="VA7" s="260">
        <f>'3. КЛУБ_ФОРМ'!M81</f>
        <v>0</v>
      </c>
      <c r="VB7" s="260">
        <f>'3. КЛУБ_ФОРМ'!N81</f>
        <v>0</v>
      </c>
      <c r="VC7" s="260">
        <f>'3. КЛУБ_ФОРМ'!O81</f>
        <v>0</v>
      </c>
      <c r="VD7" s="260">
        <f>'3. КЛУБ_ФОРМ'!P81</f>
        <v>0</v>
      </c>
      <c r="VE7" s="260">
        <f>'3. КЛУБ_ФОРМ'!Q81</f>
        <v>0</v>
      </c>
      <c r="VF7" s="260">
        <f>'3. КЛУБ_ФОРМ'!R81</f>
        <v>0</v>
      </c>
      <c r="VG7" s="260">
        <f>'3. КЛУБ_ФОРМ'!S81</f>
        <v>0</v>
      </c>
      <c r="VH7" s="260">
        <f>'3. КЛУБ_ФОРМ'!T81</f>
        <v>0</v>
      </c>
      <c r="VI7" s="260">
        <f>'3. КЛУБ_ФОРМ'!U81</f>
        <v>0</v>
      </c>
      <c r="VJ7" s="260">
        <f>'3. КЛУБ_ФОРМ'!V81</f>
        <v>0</v>
      </c>
      <c r="VK7" s="260">
        <f>'3. КЛУБ_ФОРМ'!W81</f>
        <v>0</v>
      </c>
      <c r="VL7" s="260">
        <f>'3. КЛУБ_ФОРМ'!X81</f>
        <v>0</v>
      </c>
      <c r="VM7" s="260">
        <f>'3. КЛУБ_ФОРМ'!Y81</f>
        <v>0</v>
      </c>
      <c r="VN7" s="260">
        <f>'3. КЛУБ_ФОРМ'!Z81</f>
        <v>0</v>
      </c>
      <c r="VO7" s="260">
        <f>'3. КЛУБ_ФОРМ'!AA81</f>
        <v>0</v>
      </c>
      <c r="VP7" s="260">
        <f>'3. КЛУБ_ФОРМ'!AB81</f>
        <v>0</v>
      </c>
      <c r="VQ7" s="260">
        <f>'3. КЛУБ_ФОРМ'!AC81</f>
        <v>0</v>
      </c>
      <c r="VR7" s="260">
        <f>'3. КЛУБ_ФОРМ'!AD81</f>
        <v>0</v>
      </c>
      <c r="VS7" s="271">
        <f>'3. КЛУБ_ФОРМ'!AE81</f>
        <v>0</v>
      </c>
      <c r="VT7" s="270">
        <f>'3. КЛУБ_ФОРМ'!C82</f>
        <v>0</v>
      </c>
      <c r="VU7" s="259">
        <f>'3. КЛУБ_ФОРМ'!D82</f>
        <v>0</v>
      </c>
      <c r="VV7" s="259">
        <f>'3. КЛУБ_ФОРМ'!E82</f>
        <v>0</v>
      </c>
      <c r="VW7" s="259">
        <f>'3. КЛУБ_ФОРМ'!F82</f>
        <v>0</v>
      </c>
      <c r="VX7" s="259">
        <f>'3. КЛУБ_ФОРМ'!G82</f>
        <v>0</v>
      </c>
      <c r="VY7" s="259">
        <f>'3. КЛУБ_ФОРМ'!H82</f>
        <v>0</v>
      </c>
      <c r="VZ7" s="259">
        <f>'3. КЛУБ_ФОРМ'!I82</f>
        <v>0</v>
      </c>
      <c r="WA7" s="259">
        <f>'3. КЛУБ_ФОРМ'!J82</f>
        <v>0</v>
      </c>
      <c r="WB7" s="259">
        <f>'3. КЛУБ_ФОРМ'!K82</f>
        <v>0</v>
      </c>
      <c r="WC7" s="259">
        <f>'3. КЛУБ_ФОРМ'!L82</f>
        <v>0</v>
      </c>
      <c r="WD7" s="259">
        <f>'3. КЛУБ_ФОРМ'!M82</f>
        <v>0</v>
      </c>
      <c r="WE7" s="259">
        <f>'3. КЛУБ_ФОРМ'!N82</f>
        <v>0</v>
      </c>
      <c r="WF7" s="259">
        <f>'3. КЛУБ_ФОРМ'!O82</f>
        <v>0</v>
      </c>
      <c r="WG7" s="259">
        <f>'3. КЛУБ_ФОРМ'!P82</f>
        <v>0</v>
      </c>
      <c r="WH7" s="259">
        <f>'3. КЛУБ_ФОРМ'!Q82</f>
        <v>0</v>
      </c>
      <c r="WI7" s="259">
        <f>'3. КЛУБ_ФОРМ'!R82</f>
        <v>0</v>
      </c>
      <c r="WJ7" s="259">
        <f>'3. КЛУБ_ФОРМ'!S82</f>
        <v>0</v>
      </c>
      <c r="WK7" s="259">
        <f>'3. КЛУБ_ФОРМ'!T82</f>
        <v>0</v>
      </c>
      <c r="WL7" s="259">
        <f>'3. КЛУБ_ФОРМ'!U82</f>
        <v>0</v>
      </c>
      <c r="WM7" s="259">
        <f>'3. КЛУБ_ФОРМ'!V82</f>
        <v>0</v>
      </c>
      <c r="WN7" s="259">
        <f>'3. КЛУБ_ФОРМ'!W82</f>
        <v>0</v>
      </c>
      <c r="WO7" s="259">
        <f>'3. КЛУБ_ФОРМ'!X82</f>
        <v>0</v>
      </c>
      <c r="WP7" s="259">
        <f>'3. КЛУБ_ФОРМ'!Y82</f>
        <v>0</v>
      </c>
      <c r="WQ7" s="259">
        <f>'3. КЛУБ_ФОРМ'!Z82</f>
        <v>0</v>
      </c>
      <c r="WR7" s="259">
        <f>'3. КЛУБ_ФОРМ'!AA82</f>
        <v>0</v>
      </c>
      <c r="WS7" s="259">
        <f>'3. КЛУБ_ФОРМ'!AB82</f>
        <v>0</v>
      </c>
      <c r="WT7" s="259">
        <f>'3. КЛУБ_ФОРМ'!AC82</f>
        <v>0</v>
      </c>
      <c r="WU7" s="259">
        <f>'3. КЛУБ_ФОРМ'!AD82</f>
        <v>0</v>
      </c>
      <c r="WV7" s="334">
        <f>'3. КЛУБ_ФОРМ'!AE82</f>
        <v>0</v>
      </c>
      <c r="WW7" s="333">
        <f>'3. КЛУБ_ФОРМ'!C83</f>
        <v>0</v>
      </c>
      <c r="WX7" s="260">
        <f>'3. КЛУБ_ФОРМ'!D83</f>
        <v>0</v>
      </c>
      <c r="WY7" s="260">
        <f>'3. КЛУБ_ФОРМ'!E83</f>
        <v>0</v>
      </c>
      <c r="WZ7" s="260">
        <f>'3. КЛУБ_ФОРМ'!F83</f>
        <v>0</v>
      </c>
      <c r="XA7" s="260">
        <f>'3. КЛУБ_ФОРМ'!G83</f>
        <v>0</v>
      </c>
      <c r="XB7" s="260">
        <f>'3. КЛУБ_ФОРМ'!H83</f>
        <v>0</v>
      </c>
      <c r="XC7" s="260">
        <f>'3. КЛУБ_ФОРМ'!I83</f>
        <v>0</v>
      </c>
      <c r="XD7" s="260">
        <f>'3. КЛУБ_ФОРМ'!J83</f>
        <v>0</v>
      </c>
      <c r="XE7" s="260">
        <f>'3. КЛУБ_ФОРМ'!K83</f>
        <v>0</v>
      </c>
      <c r="XF7" s="260">
        <f>'3. КЛУБ_ФОРМ'!L83</f>
        <v>0</v>
      </c>
      <c r="XG7" s="260">
        <f>'3. КЛУБ_ФОРМ'!M83</f>
        <v>0</v>
      </c>
      <c r="XH7" s="260">
        <f>'3. КЛУБ_ФОРМ'!N83</f>
        <v>0</v>
      </c>
      <c r="XI7" s="260">
        <f>'3. КЛУБ_ФОРМ'!O83</f>
        <v>0</v>
      </c>
      <c r="XJ7" s="260">
        <f>'3. КЛУБ_ФОРМ'!P83</f>
        <v>0</v>
      </c>
      <c r="XK7" s="260">
        <f>'3. КЛУБ_ФОРМ'!Q83</f>
        <v>0</v>
      </c>
      <c r="XL7" s="260">
        <f>'3. КЛУБ_ФОРМ'!R83</f>
        <v>0</v>
      </c>
      <c r="XM7" s="260">
        <f>'3. КЛУБ_ФОРМ'!S83</f>
        <v>0</v>
      </c>
      <c r="XN7" s="260">
        <f>'3. КЛУБ_ФОРМ'!T83</f>
        <v>0</v>
      </c>
      <c r="XO7" s="260">
        <f>'3. КЛУБ_ФОРМ'!U83</f>
        <v>0</v>
      </c>
      <c r="XP7" s="260">
        <f>'3. КЛУБ_ФОРМ'!V83</f>
        <v>0</v>
      </c>
      <c r="XQ7" s="260">
        <f>'3. КЛУБ_ФОРМ'!W83</f>
        <v>0</v>
      </c>
      <c r="XR7" s="260">
        <f>'3. КЛУБ_ФОРМ'!X83</f>
        <v>0</v>
      </c>
      <c r="XS7" s="260">
        <f>'3. КЛУБ_ФОРМ'!Y83</f>
        <v>0</v>
      </c>
      <c r="XT7" s="260">
        <f>'3. КЛУБ_ФОРМ'!Z83</f>
        <v>0</v>
      </c>
      <c r="XU7" s="260">
        <f>'3. КЛУБ_ФОРМ'!AA83</f>
        <v>0</v>
      </c>
      <c r="XV7" s="260">
        <f>'3. КЛУБ_ФОРМ'!AB83</f>
        <v>0</v>
      </c>
      <c r="XW7" s="260">
        <f>'3. КЛУБ_ФОРМ'!AC83</f>
        <v>0</v>
      </c>
      <c r="XX7" s="260">
        <f>'3. КЛУБ_ФОРМ'!AD83</f>
        <v>0</v>
      </c>
      <c r="XY7" s="271">
        <f>'3. КЛУБ_ФОРМ'!AE83</f>
        <v>0</v>
      </c>
      <c r="XZ7" s="270">
        <f>'3. КЛУБ_ФОРМ'!C84</f>
        <v>0</v>
      </c>
      <c r="YA7" s="259">
        <f>'3. КЛУБ_ФОРМ'!D84</f>
        <v>1</v>
      </c>
      <c r="YB7" s="259">
        <f>'3. КЛУБ_ФОРМ'!E84</f>
        <v>0</v>
      </c>
      <c r="YC7" s="259">
        <f>'3. КЛУБ_ФОРМ'!F84</f>
        <v>1</v>
      </c>
      <c r="YD7" s="259">
        <f>'3. КЛУБ_ФОРМ'!G84</f>
        <v>0</v>
      </c>
      <c r="YE7" s="259">
        <f>'3. КЛУБ_ФОРМ'!H84</f>
        <v>0</v>
      </c>
      <c r="YF7" s="259">
        <f>'3. КЛУБ_ФОРМ'!I84</f>
        <v>0</v>
      </c>
      <c r="YG7" s="259">
        <f>'3. КЛУБ_ФОРМ'!J84</f>
        <v>0</v>
      </c>
      <c r="YH7" s="259">
        <f>'3. КЛУБ_ФОРМ'!K84</f>
        <v>0</v>
      </c>
      <c r="YI7" s="259">
        <f>'3. КЛУБ_ФОРМ'!L84</f>
        <v>0</v>
      </c>
      <c r="YJ7" s="259">
        <f>'3. КЛУБ_ФОРМ'!M84</f>
        <v>0</v>
      </c>
      <c r="YK7" s="259">
        <f>'3. КЛУБ_ФОРМ'!N84</f>
        <v>0</v>
      </c>
      <c r="YL7" s="259">
        <f>'3. КЛУБ_ФОРМ'!O84</f>
        <v>0</v>
      </c>
      <c r="YM7" s="259">
        <f>'3. КЛУБ_ФОРМ'!P84</f>
        <v>0</v>
      </c>
      <c r="YN7" s="259">
        <f>'3. КЛУБ_ФОРМ'!Q84</f>
        <v>0</v>
      </c>
      <c r="YO7" s="259">
        <f>'3. КЛУБ_ФОРМ'!R84</f>
        <v>0</v>
      </c>
      <c r="YP7" s="259">
        <f>'3. КЛУБ_ФОРМ'!S84</f>
        <v>0</v>
      </c>
      <c r="YQ7" s="259">
        <f>'3. КЛУБ_ФОРМ'!T84</f>
        <v>0</v>
      </c>
      <c r="YR7" s="259">
        <f>'3. КЛУБ_ФОРМ'!U84</f>
        <v>0</v>
      </c>
      <c r="YS7" s="259">
        <f>'3. КЛУБ_ФОРМ'!V84</f>
        <v>0</v>
      </c>
      <c r="YT7" s="259">
        <f>'3. КЛУБ_ФОРМ'!W84</f>
        <v>0</v>
      </c>
      <c r="YU7" s="259">
        <f>'3. КЛУБ_ФОРМ'!X84</f>
        <v>0</v>
      </c>
      <c r="YV7" s="259">
        <f>'3. КЛУБ_ФОРМ'!Y84</f>
        <v>0</v>
      </c>
      <c r="YW7" s="259">
        <f>'3. КЛУБ_ФОРМ'!Z84</f>
        <v>1</v>
      </c>
      <c r="YX7" s="259">
        <f>'3. КЛУБ_ФОРМ'!AA84</f>
        <v>0</v>
      </c>
      <c r="YY7" s="259">
        <f>'3. КЛУБ_ФОРМ'!AB84</f>
        <v>0</v>
      </c>
      <c r="YZ7" s="259">
        <f>'3. КЛУБ_ФОРМ'!AC84</f>
        <v>0</v>
      </c>
      <c r="ZA7" s="259">
        <f>'3. КЛУБ_ФОРМ'!AD84</f>
        <v>0</v>
      </c>
      <c r="ZB7" s="334">
        <f>'3. КЛУБ_ФОРМ'!AE84</f>
        <v>0</v>
      </c>
      <c r="ZC7" s="333">
        <f>'3. КЛУБ_ФОРМ'!C85</f>
        <v>0</v>
      </c>
      <c r="ZD7" s="260">
        <f>'3. КЛУБ_ФОРМ'!D85</f>
        <v>0</v>
      </c>
      <c r="ZE7" s="260">
        <f>'3. КЛУБ_ФОРМ'!E85</f>
        <v>0</v>
      </c>
      <c r="ZF7" s="260">
        <f>'3. КЛУБ_ФОРМ'!F85</f>
        <v>3</v>
      </c>
      <c r="ZG7" s="260">
        <f>'3. КЛУБ_ФОРМ'!G85</f>
        <v>0</v>
      </c>
      <c r="ZH7" s="260">
        <f>'3. КЛУБ_ФОРМ'!H85</f>
        <v>0</v>
      </c>
      <c r="ZI7" s="260">
        <f>'3. КЛУБ_ФОРМ'!I85</f>
        <v>0</v>
      </c>
      <c r="ZJ7" s="260">
        <f>'3. КЛУБ_ФОРМ'!J85</f>
        <v>0</v>
      </c>
      <c r="ZK7" s="260">
        <f>'3. КЛУБ_ФОРМ'!K85</f>
        <v>0</v>
      </c>
      <c r="ZL7" s="260">
        <f>'3. КЛУБ_ФОРМ'!L85</f>
        <v>0</v>
      </c>
      <c r="ZM7" s="260">
        <f>'3. КЛУБ_ФОРМ'!M85</f>
        <v>0</v>
      </c>
      <c r="ZN7" s="260">
        <f>'3. КЛУБ_ФОРМ'!N85</f>
        <v>0</v>
      </c>
      <c r="ZO7" s="260">
        <f>'3. КЛУБ_ФОРМ'!O85</f>
        <v>0</v>
      </c>
      <c r="ZP7" s="260">
        <f>'3. КЛУБ_ФОРМ'!P85</f>
        <v>0</v>
      </c>
      <c r="ZQ7" s="260">
        <f>'3. КЛУБ_ФОРМ'!Q85</f>
        <v>0</v>
      </c>
      <c r="ZR7" s="260">
        <f>'3. КЛУБ_ФОРМ'!R85</f>
        <v>0</v>
      </c>
      <c r="ZS7" s="260">
        <f>'3. КЛУБ_ФОРМ'!S85</f>
        <v>0</v>
      </c>
      <c r="ZT7" s="260">
        <f>'3. КЛУБ_ФОРМ'!T85</f>
        <v>0</v>
      </c>
      <c r="ZU7" s="260">
        <f>'3. КЛУБ_ФОРМ'!U85</f>
        <v>0</v>
      </c>
      <c r="ZV7" s="260">
        <f>'3. КЛУБ_ФОРМ'!V85</f>
        <v>0</v>
      </c>
      <c r="ZW7" s="260">
        <f>'3. КЛУБ_ФОРМ'!W85</f>
        <v>0</v>
      </c>
      <c r="ZX7" s="260">
        <f>'3. КЛУБ_ФОРМ'!X85</f>
        <v>0</v>
      </c>
      <c r="ZY7" s="260">
        <f>'3. КЛУБ_ФОРМ'!Y85</f>
        <v>0</v>
      </c>
      <c r="ZZ7" s="260">
        <f>'3. КЛУБ_ФОРМ'!Z85</f>
        <v>0</v>
      </c>
      <c r="AAA7" s="260">
        <f>'3. КЛУБ_ФОРМ'!AA85</f>
        <v>0</v>
      </c>
      <c r="AAB7" s="260">
        <f>'3. КЛУБ_ФОРМ'!AB85</f>
        <v>0</v>
      </c>
      <c r="AAC7" s="260">
        <f>'3. КЛУБ_ФОРМ'!AC85</f>
        <v>0</v>
      </c>
      <c r="AAD7" s="260">
        <f>'3. КЛУБ_ФОРМ'!AD85</f>
        <v>0</v>
      </c>
      <c r="AAE7" s="271">
        <f>'3. КЛУБ_ФОРМ'!AE85</f>
        <v>0</v>
      </c>
      <c r="AAF7" s="333">
        <f>'3. КЛУБ_ФОРМ'!C86</f>
        <v>0</v>
      </c>
      <c r="AAG7" s="260">
        <f>'3. КЛУБ_ФОРМ'!D86</f>
        <v>1</v>
      </c>
      <c r="AAH7" s="260">
        <f>'3. КЛУБ_ФОРМ'!E86</f>
        <v>0</v>
      </c>
      <c r="AAI7" s="260">
        <f>'3. КЛУБ_ФОРМ'!F86</f>
        <v>4</v>
      </c>
      <c r="AAJ7" s="260">
        <f>'3. КЛУБ_ФОРМ'!G86</f>
        <v>0</v>
      </c>
      <c r="AAK7" s="260">
        <f>'3. КЛУБ_ФОРМ'!H86</f>
        <v>0</v>
      </c>
      <c r="AAL7" s="260">
        <f>'3. КЛУБ_ФОРМ'!I86</f>
        <v>0</v>
      </c>
      <c r="AAM7" s="260">
        <f>'3. КЛУБ_ФОРМ'!J86</f>
        <v>0</v>
      </c>
      <c r="AAN7" s="260">
        <f>'3. КЛУБ_ФОРМ'!K86</f>
        <v>0</v>
      </c>
      <c r="AAO7" s="260">
        <f>'3. КЛУБ_ФОРМ'!L86</f>
        <v>0</v>
      </c>
      <c r="AAP7" s="260">
        <f>'3. КЛУБ_ФОРМ'!M86</f>
        <v>0</v>
      </c>
      <c r="AAQ7" s="260">
        <f>'3. КЛУБ_ФОРМ'!N86</f>
        <v>0</v>
      </c>
      <c r="AAR7" s="260">
        <f>'3. КЛУБ_ФОРМ'!O86</f>
        <v>0</v>
      </c>
      <c r="AAS7" s="260">
        <f>'3. КЛУБ_ФОРМ'!P86</f>
        <v>0</v>
      </c>
      <c r="AAT7" s="260">
        <f>'3. КЛУБ_ФОРМ'!Q86</f>
        <v>0</v>
      </c>
      <c r="AAU7" s="260">
        <f>'3. КЛУБ_ФОРМ'!R86</f>
        <v>0</v>
      </c>
      <c r="AAV7" s="260">
        <f>'3. КЛУБ_ФОРМ'!S86</f>
        <v>0</v>
      </c>
      <c r="AAW7" s="260">
        <f>'3. КЛУБ_ФОРМ'!T86</f>
        <v>0</v>
      </c>
      <c r="AAX7" s="260">
        <f>'3. КЛУБ_ФОРМ'!U86</f>
        <v>0</v>
      </c>
      <c r="AAY7" s="260">
        <f>'3. КЛУБ_ФОРМ'!V86</f>
        <v>0</v>
      </c>
      <c r="AAZ7" s="260">
        <f>'3. КЛУБ_ФОРМ'!W86</f>
        <v>0</v>
      </c>
      <c r="ABA7" s="260">
        <f>'3. КЛУБ_ФОРМ'!X86</f>
        <v>0</v>
      </c>
      <c r="ABB7" s="260">
        <f>'3. КЛУБ_ФОРМ'!Y86</f>
        <v>0</v>
      </c>
      <c r="ABC7" s="260">
        <f>'3. КЛУБ_ФОРМ'!Z86</f>
        <v>1</v>
      </c>
      <c r="ABD7" s="260">
        <f>'3. КЛУБ_ФОРМ'!AA86</f>
        <v>0</v>
      </c>
      <c r="ABE7" s="260">
        <f>'3. КЛУБ_ФОРМ'!AB86</f>
        <v>0</v>
      </c>
      <c r="ABF7" s="260">
        <f>'3. КЛУБ_ФОРМ'!AC86</f>
        <v>0</v>
      </c>
      <c r="ABG7" s="260">
        <f>'3. КЛУБ_ФОРМ'!AD86</f>
        <v>0</v>
      </c>
      <c r="ABH7" s="271">
        <f>'3. КЛУБ_ФОРМ'!AE86</f>
        <v>0</v>
      </c>
      <c r="ABI7" s="258">
        <f>'3. КЛУБ_ФОРМ'!AF81</f>
        <v>0</v>
      </c>
      <c r="ABJ7" s="259">
        <f>'3. КЛУБ_ФОРМ'!AF82</f>
        <v>0</v>
      </c>
      <c r="ABK7" s="259">
        <f>'3. КЛУБ_ФОРМ'!AF83</f>
        <v>0</v>
      </c>
      <c r="ABL7" s="259">
        <f>'3. КЛУБ_ФОРМ'!AF84</f>
        <v>3</v>
      </c>
      <c r="ABM7" s="259">
        <f>'3. КЛУБ_ФОРМ'!AF85</f>
        <v>3</v>
      </c>
      <c r="ABN7" s="334">
        <f>'3. КЛУБ_ФОРМ'!AF86</f>
        <v>6</v>
      </c>
      <c r="ABO7" s="258">
        <f>SUM('3. КЛУБ_ФОРМ'!C86:G86)</f>
        <v>5</v>
      </c>
      <c r="ABP7" s="259">
        <f>SUM('3. КЛУБ_ФОРМ'!H86:L86)</f>
        <v>0</v>
      </c>
      <c r="ABQ7" s="259">
        <f>SUM('3. КЛУБ_ФОРМ'!M86:T86)</f>
        <v>0</v>
      </c>
      <c r="ABR7" s="259">
        <f>SUM('3. КЛУБ_ФОРМ'!U86:Y86)</f>
        <v>0</v>
      </c>
      <c r="ABS7" s="337">
        <f>'3. КЛУБ_ФОРМ'!Z86</f>
        <v>1</v>
      </c>
      <c r="ABT7" s="337">
        <f>'3. КЛУБ_ФОРМ'!AA86</f>
        <v>0</v>
      </c>
      <c r="ABU7" s="337">
        <f>'3. КЛУБ_ФОРМ'!AC86</f>
        <v>0</v>
      </c>
      <c r="ABV7" s="337">
        <f>'3. КЛУБ_ФОРМ'!AC86</f>
        <v>0</v>
      </c>
      <c r="ABW7" s="337">
        <f>'3. КЛУБ_ФОРМ'!AD86</f>
        <v>0</v>
      </c>
      <c r="ABX7" s="334">
        <f>'3. КЛУБ_ФОРМ'!AE86</f>
        <v>0</v>
      </c>
      <c r="ABY7" s="269"/>
      <c r="ABZ7" s="267">
        <f>'3. КЛУБ_ФОРМ'!C94</f>
        <v>0</v>
      </c>
      <c r="ACA7" s="260">
        <f>'3. КЛУБ_ФОРМ'!D94</f>
        <v>0</v>
      </c>
      <c r="ACB7" s="260">
        <f>'3. КЛУБ_ФОРМ'!E94</f>
        <v>0</v>
      </c>
      <c r="ACC7" s="260">
        <f>'3. КЛУБ_ФОРМ'!F94</f>
        <v>0</v>
      </c>
      <c r="ACD7" s="260">
        <f>'3. КЛУБ_ФОРМ'!G94</f>
        <v>0</v>
      </c>
      <c r="ACE7" s="260">
        <f>'3. КЛУБ_ФОРМ'!H94</f>
        <v>0</v>
      </c>
      <c r="ACF7" s="260">
        <f>'3. КЛУБ_ФОРМ'!I94</f>
        <v>0</v>
      </c>
      <c r="ACG7" s="260">
        <f>'3. КЛУБ_ФОРМ'!J94</f>
        <v>0</v>
      </c>
      <c r="ACH7" s="260">
        <f>'3. КЛУБ_ФОРМ'!K94</f>
        <v>0</v>
      </c>
      <c r="ACI7" s="260">
        <f>'3. КЛУБ_ФОРМ'!L94</f>
        <v>0</v>
      </c>
      <c r="ACJ7" s="260">
        <f>'3. КЛУБ_ФОРМ'!M94</f>
        <v>0</v>
      </c>
      <c r="ACK7" s="260">
        <f>'3. КЛУБ_ФОРМ'!N94</f>
        <v>0</v>
      </c>
      <c r="ACL7" s="260">
        <f>'3. КЛУБ_ФОРМ'!O94</f>
        <v>0</v>
      </c>
      <c r="ACM7" s="260">
        <f>'3. КЛУБ_ФОРМ'!P94</f>
        <v>0</v>
      </c>
      <c r="ACN7" s="260">
        <f>'3. КЛУБ_ФОРМ'!Q94</f>
        <v>0</v>
      </c>
      <c r="ACO7" s="260">
        <f>'3. КЛУБ_ФОРМ'!R94</f>
        <v>0</v>
      </c>
      <c r="ACP7" s="260">
        <f>'3. КЛУБ_ФОРМ'!S94</f>
        <v>0</v>
      </c>
      <c r="ACQ7" s="260">
        <f>'3. КЛУБ_ФОРМ'!T94</f>
        <v>0</v>
      </c>
      <c r="ACR7" s="260">
        <f>'3. КЛУБ_ФОРМ'!U94</f>
        <v>0</v>
      </c>
      <c r="ACS7" s="260">
        <f>'3. КЛУБ_ФОРМ'!V94</f>
        <v>0</v>
      </c>
      <c r="ACT7" s="260">
        <f>'3. КЛУБ_ФОРМ'!W94</f>
        <v>0</v>
      </c>
      <c r="ACU7" s="260">
        <f>'3. КЛУБ_ФОРМ'!X94</f>
        <v>0</v>
      </c>
      <c r="ACV7" s="260">
        <f>'3. КЛУБ_ФОРМ'!Y94</f>
        <v>0</v>
      </c>
      <c r="ACW7" s="260">
        <f>'3. КЛУБ_ФОРМ'!Z94</f>
        <v>0</v>
      </c>
      <c r="ACX7" s="260">
        <f>'3. КЛУБ_ФОРМ'!AA94</f>
        <v>0</v>
      </c>
      <c r="ACY7" s="260">
        <f>'3. КЛУБ_ФОРМ'!AB94</f>
        <v>0</v>
      </c>
      <c r="ACZ7" s="260">
        <f>'3. КЛУБ_ФОРМ'!AC94</f>
        <v>0</v>
      </c>
      <c r="ADA7" s="260">
        <f>'3. КЛУБ_ФОРМ'!AD94</f>
        <v>0</v>
      </c>
      <c r="ADB7" s="271">
        <f>'3. КЛУБ_ФОРМ'!AE94</f>
        <v>0</v>
      </c>
      <c r="ADC7" s="270">
        <f>'3. КЛУБ_ФОРМ'!C95</f>
        <v>0</v>
      </c>
      <c r="ADD7" s="270">
        <f>'3. КЛУБ_ФОРМ'!D95</f>
        <v>0</v>
      </c>
      <c r="ADE7" s="270">
        <f>'3. КЛУБ_ФОРМ'!E95</f>
        <v>0</v>
      </c>
      <c r="ADF7" s="270">
        <f>'3. КЛУБ_ФОРМ'!F95</f>
        <v>0</v>
      </c>
      <c r="ADG7" s="270">
        <f>'3. КЛУБ_ФОРМ'!G95</f>
        <v>0</v>
      </c>
      <c r="ADH7" s="270">
        <f>'3. КЛУБ_ФОРМ'!H95</f>
        <v>0</v>
      </c>
      <c r="ADI7" s="270">
        <f>'3. КЛУБ_ФОРМ'!I95</f>
        <v>0</v>
      </c>
      <c r="ADJ7" s="270">
        <f>'3. КЛУБ_ФОРМ'!J95</f>
        <v>0</v>
      </c>
      <c r="ADK7" s="270">
        <f>'3. КЛУБ_ФОРМ'!K95</f>
        <v>0</v>
      </c>
      <c r="ADL7" s="270">
        <f>'3. КЛУБ_ФОРМ'!L95</f>
        <v>0</v>
      </c>
      <c r="ADM7" s="270">
        <f>'3. КЛУБ_ФОРМ'!M95</f>
        <v>0</v>
      </c>
      <c r="ADN7" s="270">
        <f>'3. КЛУБ_ФОРМ'!N95</f>
        <v>0</v>
      </c>
      <c r="ADO7" s="270">
        <f>'3. КЛУБ_ФОРМ'!O95</f>
        <v>0</v>
      </c>
      <c r="ADP7" s="270">
        <f>'3. КЛУБ_ФОРМ'!P95</f>
        <v>0</v>
      </c>
      <c r="ADQ7" s="270">
        <f>'3. КЛУБ_ФОРМ'!Q95</f>
        <v>0</v>
      </c>
      <c r="ADR7" s="270">
        <f>'3. КЛУБ_ФОРМ'!R95</f>
        <v>0</v>
      </c>
      <c r="ADS7" s="270">
        <f>'3. КЛУБ_ФОРМ'!S95</f>
        <v>0</v>
      </c>
      <c r="ADT7" s="270">
        <f>'3. КЛУБ_ФОРМ'!T95</f>
        <v>0</v>
      </c>
      <c r="ADU7" s="270">
        <f>'3. КЛУБ_ФОРМ'!U95</f>
        <v>0</v>
      </c>
      <c r="ADV7" s="270">
        <f>'3. КЛУБ_ФОРМ'!V95</f>
        <v>0</v>
      </c>
      <c r="ADW7" s="270">
        <f>'3. КЛУБ_ФОРМ'!W95</f>
        <v>0</v>
      </c>
      <c r="ADX7" s="270">
        <f>'3. КЛУБ_ФОРМ'!X95</f>
        <v>0</v>
      </c>
      <c r="ADY7" s="270">
        <f>'3. КЛУБ_ФОРМ'!Y95</f>
        <v>0</v>
      </c>
      <c r="ADZ7" s="270">
        <f>'3. КЛУБ_ФОРМ'!Z95</f>
        <v>0</v>
      </c>
      <c r="AEA7" s="270">
        <f>'3. КЛУБ_ФОРМ'!AA95</f>
        <v>0</v>
      </c>
      <c r="AEB7" s="270">
        <f>'3. КЛУБ_ФОРМ'!AB95</f>
        <v>0</v>
      </c>
      <c r="AEC7" s="270">
        <f>'3. КЛУБ_ФОРМ'!AC95</f>
        <v>0</v>
      </c>
      <c r="AED7" s="270">
        <f>'3. КЛУБ_ФОРМ'!AD95</f>
        <v>0</v>
      </c>
      <c r="AEE7" s="270">
        <f>'3. КЛУБ_ФОРМ'!AE95</f>
        <v>0</v>
      </c>
      <c r="AEF7" s="333">
        <f>'3. КЛУБ_ФОРМ'!C96</f>
        <v>0</v>
      </c>
      <c r="AEG7" s="333">
        <f>'3. КЛУБ_ФОРМ'!D96</f>
        <v>0</v>
      </c>
      <c r="AEH7" s="333">
        <f>'3. КЛУБ_ФОРМ'!E96</f>
        <v>0</v>
      </c>
      <c r="AEI7" s="333">
        <f>'3. КЛУБ_ФОРМ'!F96</f>
        <v>0</v>
      </c>
      <c r="AEJ7" s="333">
        <f>'3. КЛУБ_ФОРМ'!G96</f>
        <v>0</v>
      </c>
      <c r="AEK7" s="333">
        <f>'3. КЛУБ_ФОРМ'!H96</f>
        <v>0</v>
      </c>
      <c r="AEL7" s="333">
        <f>'3. КЛУБ_ФОРМ'!I96</f>
        <v>0</v>
      </c>
      <c r="AEM7" s="333">
        <f>'3. КЛУБ_ФОРМ'!J96</f>
        <v>0</v>
      </c>
      <c r="AEN7" s="333">
        <f>'3. КЛУБ_ФОРМ'!K96</f>
        <v>0</v>
      </c>
      <c r="AEO7" s="333">
        <f>'3. КЛУБ_ФОРМ'!L96</f>
        <v>0</v>
      </c>
      <c r="AEP7" s="333">
        <f>'3. КЛУБ_ФОРМ'!M96</f>
        <v>0</v>
      </c>
      <c r="AEQ7" s="333">
        <f>'3. КЛУБ_ФОРМ'!N96</f>
        <v>0</v>
      </c>
      <c r="AER7" s="333">
        <f>'3. КЛУБ_ФОРМ'!O96</f>
        <v>0</v>
      </c>
      <c r="AES7" s="333">
        <f>'3. КЛУБ_ФОРМ'!P96</f>
        <v>0</v>
      </c>
      <c r="AET7" s="333">
        <f>'3. КЛУБ_ФОРМ'!Q96</f>
        <v>0</v>
      </c>
      <c r="AEU7" s="333">
        <f>'3. КЛУБ_ФОРМ'!R96</f>
        <v>0</v>
      </c>
      <c r="AEV7" s="333">
        <f>'3. КЛУБ_ФОРМ'!S96</f>
        <v>0</v>
      </c>
      <c r="AEW7" s="333">
        <f>'3. КЛУБ_ФОРМ'!T96</f>
        <v>0</v>
      </c>
      <c r="AEX7" s="333">
        <f>'3. КЛУБ_ФОРМ'!U96</f>
        <v>0</v>
      </c>
      <c r="AEY7" s="333">
        <f>'3. КЛУБ_ФОРМ'!V96</f>
        <v>0</v>
      </c>
      <c r="AEZ7" s="333">
        <f>'3. КЛУБ_ФОРМ'!W96</f>
        <v>0</v>
      </c>
      <c r="AFA7" s="333">
        <f>'3. КЛУБ_ФОРМ'!X96</f>
        <v>0</v>
      </c>
      <c r="AFB7" s="333">
        <f>'3. КЛУБ_ФОРМ'!Y96</f>
        <v>0</v>
      </c>
      <c r="AFC7" s="333">
        <f>'3. КЛУБ_ФОРМ'!Z96</f>
        <v>0</v>
      </c>
      <c r="AFD7" s="333">
        <f>'3. КЛУБ_ФОРМ'!AA96</f>
        <v>0</v>
      </c>
      <c r="AFE7" s="333">
        <f>'3. КЛУБ_ФОРМ'!AB96</f>
        <v>0</v>
      </c>
      <c r="AFF7" s="333">
        <f>'3. КЛУБ_ФОРМ'!AC96</f>
        <v>0</v>
      </c>
      <c r="AFG7" s="333">
        <f>'3. КЛУБ_ФОРМ'!AD96</f>
        <v>0</v>
      </c>
      <c r="AFH7" s="333">
        <f>'3. КЛУБ_ФОРМ'!AE96</f>
        <v>0</v>
      </c>
      <c r="AFI7" s="270">
        <f>'3. КЛУБ_ФОРМ'!C97</f>
        <v>0</v>
      </c>
      <c r="AFJ7" s="270">
        <f>'3. КЛУБ_ФОРМ'!D97</f>
        <v>18</v>
      </c>
      <c r="AFK7" s="270">
        <f>'3. КЛУБ_ФОРМ'!E97</f>
        <v>0</v>
      </c>
      <c r="AFL7" s="270">
        <f>'3. КЛУБ_ФОРМ'!F97</f>
        <v>7</v>
      </c>
      <c r="AFM7" s="270">
        <f>'3. КЛУБ_ФОРМ'!G97</f>
        <v>0</v>
      </c>
      <c r="AFN7" s="270">
        <f>'3. КЛУБ_ФОРМ'!H97</f>
        <v>0</v>
      </c>
      <c r="AFO7" s="270">
        <f>'3. КЛУБ_ФОРМ'!I97</f>
        <v>0</v>
      </c>
      <c r="AFP7" s="270">
        <f>'3. КЛУБ_ФОРМ'!J97</f>
        <v>0</v>
      </c>
      <c r="AFQ7" s="270">
        <f>'3. КЛУБ_ФОРМ'!K97</f>
        <v>0</v>
      </c>
      <c r="AFR7" s="270">
        <f>'3. КЛУБ_ФОРМ'!L97</f>
        <v>0</v>
      </c>
      <c r="AFS7" s="270">
        <f>'3. КЛУБ_ФОРМ'!M97</f>
        <v>0</v>
      </c>
      <c r="AFT7" s="270">
        <f>'3. КЛУБ_ФОРМ'!N97</f>
        <v>0</v>
      </c>
      <c r="AFU7" s="270">
        <f>'3. КЛУБ_ФОРМ'!O97</f>
        <v>0</v>
      </c>
      <c r="AFV7" s="270">
        <f>'3. КЛУБ_ФОРМ'!P97</f>
        <v>0</v>
      </c>
      <c r="AFW7" s="270">
        <f>'3. КЛУБ_ФОРМ'!Q97</f>
        <v>0</v>
      </c>
      <c r="AFX7" s="270">
        <f>'3. КЛУБ_ФОРМ'!R97</f>
        <v>0</v>
      </c>
      <c r="AFY7" s="270">
        <f>'3. КЛУБ_ФОРМ'!S97</f>
        <v>0</v>
      </c>
      <c r="AFZ7" s="270">
        <f>'3. КЛУБ_ФОРМ'!T97</f>
        <v>0</v>
      </c>
      <c r="AGA7" s="270">
        <f>'3. КЛУБ_ФОРМ'!U97</f>
        <v>0</v>
      </c>
      <c r="AGB7" s="270">
        <f>'3. КЛУБ_ФОРМ'!V97</f>
        <v>0</v>
      </c>
      <c r="AGC7" s="270">
        <f>'3. КЛУБ_ФОРМ'!W97</f>
        <v>0</v>
      </c>
      <c r="AGD7" s="270">
        <f>'3. КЛУБ_ФОРМ'!X97</f>
        <v>0</v>
      </c>
      <c r="AGE7" s="270">
        <f>'3. КЛУБ_ФОРМ'!Y97</f>
        <v>0</v>
      </c>
      <c r="AGF7" s="270">
        <f>'3. КЛУБ_ФОРМ'!Z97</f>
        <v>14</v>
      </c>
      <c r="AGG7" s="270">
        <f>'3. КЛУБ_ФОРМ'!AA97</f>
        <v>0</v>
      </c>
      <c r="AGH7" s="270">
        <f>'3. КЛУБ_ФОРМ'!AB97</f>
        <v>0</v>
      </c>
      <c r="AGI7" s="270">
        <f>'3. КЛУБ_ФОРМ'!AC97</f>
        <v>0</v>
      </c>
      <c r="AGJ7" s="270">
        <f>'3. КЛУБ_ФОРМ'!AD97</f>
        <v>0</v>
      </c>
      <c r="AGK7" s="270">
        <f>'3. КЛУБ_ФОРМ'!AE97</f>
        <v>0</v>
      </c>
      <c r="AGL7" s="333">
        <f>'3. КЛУБ_ФОРМ'!C98</f>
        <v>0</v>
      </c>
      <c r="AGM7" s="333">
        <f>'3. КЛУБ_ФОРМ'!D98</f>
        <v>0</v>
      </c>
      <c r="AGN7" s="333">
        <f>'3. КЛУБ_ФОРМ'!E98</f>
        <v>0</v>
      </c>
      <c r="AGO7" s="333">
        <f>'3. КЛУБ_ФОРМ'!F98</f>
        <v>33</v>
      </c>
      <c r="AGP7" s="333">
        <f>'3. КЛУБ_ФОРМ'!G98</f>
        <v>0</v>
      </c>
      <c r="AGQ7" s="333">
        <f>'3. КЛУБ_ФОРМ'!H98</f>
        <v>0</v>
      </c>
      <c r="AGR7" s="333">
        <f>'3. КЛУБ_ФОРМ'!I98</f>
        <v>0</v>
      </c>
      <c r="AGS7" s="333">
        <f>'3. КЛУБ_ФОРМ'!J98</f>
        <v>0</v>
      </c>
      <c r="AGT7" s="333">
        <f>'3. КЛУБ_ФОРМ'!K98</f>
        <v>0</v>
      </c>
      <c r="AGU7" s="333">
        <f>'3. КЛУБ_ФОРМ'!L98</f>
        <v>0</v>
      </c>
      <c r="AGV7" s="333">
        <f>'3. КЛУБ_ФОРМ'!M98</f>
        <v>0</v>
      </c>
      <c r="AGW7" s="333">
        <f>'3. КЛУБ_ФОРМ'!N98</f>
        <v>0</v>
      </c>
      <c r="AGX7" s="333">
        <f>'3. КЛУБ_ФОРМ'!O98</f>
        <v>0</v>
      </c>
      <c r="AGY7" s="333">
        <f>'3. КЛУБ_ФОРМ'!P98</f>
        <v>0</v>
      </c>
      <c r="AGZ7" s="333">
        <f>'3. КЛУБ_ФОРМ'!Q98</f>
        <v>0</v>
      </c>
      <c r="AHA7" s="333">
        <f>'3. КЛУБ_ФОРМ'!R98</f>
        <v>0</v>
      </c>
      <c r="AHB7" s="333">
        <f>'3. КЛУБ_ФОРМ'!S98</f>
        <v>0</v>
      </c>
      <c r="AHC7" s="333">
        <f>'3. КЛУБ_ФОРМ'!T98</f>
        <v>0</v>
      </c>
      <c r="AHD7" s="333">
        <f>'3. КЛУБ_ФОРМ'!U98</f>
        <v>0</v>
      </c>
      <c r="AHE7" s="333">
        <f>'3. КЛУБ_ФОРМ'!V98</f>
        <v>0</v>
      </c>
      <c r="AHF7" s="333">
        <f>'3. КЛУБ_ФОРМ'!W98</f>
        <v>0</v>
      </c>
      <c r="AHG7" s="333">
        <f>'3. КЛУБ_ФОРМ'!X98</f>
        <v>0</v>
      </c>
      <c r="AHH7" s="333">
        <f>'3. КЛУБ_ФОРМ'!Y98</f>
        <v>0</v>
      </c>
      <c r="AHI7" s="333">
        <f>'3. КЛУБ_ФОРМ'!Z98</f>
        <v>0</v>
      </c>
      <c r="AHJ7" s="333">
        <f>'3. КЛУБ_ФОРМ'!AA98</f>
        <v>0</v>
      </c>
      <c r="AHK7" s="333">
        <f>'3. КЛУБ_ФОРМ'!AB98</f>
        <v>0</v>
      </c>
      <c r="AHL7" s="333">
        <f>'3. КЛУБ_ФОРМ'!AC98</f>
        <v>0</v>
      </c>
      <c r="AHM7" s="333">
        <f>'3. КЛУБ_ФОРМ'!AD98</f>
        <v>0</v>
      </c>
      <c r="AHN7" s="333">
        <f>'3. КЛУБ_ФОРМ'!AE98</f>
        <v>0</v>
      </c>
      <c r="AHO7" s="333">
        <f>'3. КЛУБ_ФОРМ'!C99</f>
        <v>0</v>
      </c>
      <c r="AHP7" s="333">
        <f>'3. КЛУБ_ФОРМ'!D99</f>
        <v>18</v>
      </c>
      <c r="AHQ7" s="333">
        <f>'3. КЛУБ_ФОРМ'!E99</f>
        <v>0</v>
      </c>
      <c r="AHR7" s="333">
        <f>'3. КЛУБ_ФОРМ'!F99</f>
        <v>40</v>
      </c>
      <c r="AHS7" s="333">
        <f>'3. КЛУБ_ФОРМ'!G99</f>
        <v>0</v>
      </c>
      <c r="AHT7" s="333">
        <f>'3. КЛУБ_ФОРМ'!H99</f>
        <v>0</v>
      </c>
      <c r="AHU7" s="333">
        <f>'3. КЛУБ_ФОРМ'!I99</f>
        <v>0</v>
      </c>
      <c r="AHV7" s="333">
        <f>'3. КЛУБ_ФОРМ'!J99</f>
        <v>0</v>
      </c>
      <c r="AHW7" s="333">
        <f>'3. КЛУБ_ФОРМ'!K99</f>
        <v>0</v>
      </c>
      <c r="AHX7" s="333">
        <f>'3. КЛУБ_ФОРМ'!L99</f>
        <v>0</v>
      </c>
      <c r="AHY7" s="333">
        <f>'3. КЛУБ_ФОРМ'!M99</f>
        <v>0</v>
      </c>
      <c r="AHZ7" s="333">
        <f>'3. КЛУБ_ФОРМ'!N99</f>
        <v>0</v>
      </c>
      <c r="AIA7" s="333">
        <f>'3. КЛУБ_ФОРМ'!O99</f>
        <v>0</v>
      </c>
      <c r="AIB7" s="333">
        <f>'3. КЛУБ_ФОРМ'!P99</f>
        <v>0</v>
      </c>
      <c r="AIC7" s="333">
        <f>'3. КЛУБ_ФОРМ'!Q99</f>
        <v>0</v>
      </c>
      <c r="AID7" s="333">
        <f>'3. КЛУБ_ФОРМ'!R99</f>
        <v>0</v>
      </c>
      <c r="AIE7" s="333">
        <f>'3. КЛУБ_ФОРМ'!S99</f>
        <v>0</v>
      </c>
      <c r="AIF7" s="333">
        <f>'3. КЛУБ_ФОРМ'!T99</f>
        <v>0</v>
      </c>
      <c r="AIG7" s="333">
        <f>'3. КЛУБ_ФОРМ'!U99</f>
        <v>0</v>
      </c>
      <c r="AIH7" s="333">
        <f>'3. КЛУБ_ФОРМ'!V99</f>
        <v>0</v>
      </c>
      <c r="AII7" s="333">
        <f>'3. КЛУБ_ФОРМ'!W99</f>
        <v>0</v>
      </c>
      <c r="AIJ7" s="333">
        <f>'3. КЛУБ_ФОРМ'!X99</f>
        <v>0</v>
      </c>
      <c r="AIK7" s="333">
        <f>'3. КЛУБ_ФОРМ'!Y99</f>
        <v>0</v>
      </c>
      <c r="AIL7" s="333">
        <f>'3. КЛУБ_ФОРМ'!Z99</f>
        <v>14</v>
      </c>
      <c r="AIM7" s="333">
        <f>'3. КЛУБ_ФОРМ'!AA99</f>
        <v>0</v>
      </c>
      <c r="AIN7" s="333">
        <f>'3. КЛУБ_ФОРМ'!AB99</f>
        <v>0</v>
      </c>
      <c r="AIO7" s="333">
        <f>'3. КЛУБ_ФОРМ'!AC99</f>
        <v>0</v>
      </c>
      <c r="AIP7" s="333">
        <f>'3. КЛУБ_ФОРМ'!AD99</f>
        <v>0</v>
      </c>
      <c r="AIQ7" s="640">
        <f>'3. КЛУБ_ФОРМ'!AE99</f>
        <v>0</v>
      </c>
      <c r="AIR7" s="258">
        <f>'3. КЛУБ_ФОРМ'!AF94</f>
        <v>0</v>
      </c>
      <c r="AIS7" s="259">
        <f>'3. КЛУБ_ФОРМ'!AF95</f>
        <v>0</v>
      </c>
      <c r="AIT7" s="259">
        <f>'3. КЛУБ_ФОРМ'!AF96</f>
        <v>0</v>
      </c>
      <c r="AIU7" s="259">
        <f>'3. КЛУБ_ФОРМ'!AF97</f>
        <v>39</v>
      </c>
      <c r="AIV7" s="259">
        <f>'3. КЛУБ_ФОРМ'!AF98</f>
        <v>33</v>
      </c>
      <c r="AIW7" s="337">
        <f>'3. КЛУБ_ФОРМ'!AF99</f>
        <v>72</v>
      </c>
      <c r="AIX7" s="258">
        <f>SUM('3. КЛУБ_ФОРМ'!C99:G99)</f>
        <v>58</v>
      </c>
      <c r="AIY7" s="259">
        <f>SUM('3. КЛУБ_ФОРМ'!H99:L99)</f>
        <v>0</v>
      </c>
      <c r="AIZ7" s="259">
        <f>SUM('3. КЛУБ_ФОРМ'!M99:T99)</f>
        <v>0</v>
      </c>
      <c r="AJA7" s="259">
        <f>SUM('3. КЛУБ_ФОРМ'!U99:Y99)</f>
        <v>0</v>
      </c>
      <c r="AJB7" s="337">
        <f>'3. КЛУБ_ФОРМ'!Z99</f>
        <v>14</v>
      </c>
      <c r="AJC7" s="337">
        <f>'3. КЛУБ_ФОРМ'!AA99</f>
        <v>0</v>
      </c>
      <c r="AJD7" s="337">
        <f>'3. КЛУБ_ФОРМ'!AB99</f>
        <v>0</v>
      </c>
      <c r="AJE7" s="337">
        <f>'3. КЛУБ_ФОРМ'!AC99</f>
        <v>0</v>
      </c>
      <c r="AJF7" s="337">
        <f>'3. КЛУБ_ФОРМ'!AD99</f>
        <v>0</v>
      </c>
      <c r="AJG7" s="334">
        <f>'3. КЛУБ_ФОРМ'!AE99</f>
        <v>0</v>
      </c>
      <c r="AJH7" s="651"/>
      <c r="AJI7" s="258">
        <f t="array" ref="AJI7">SUM(IF('3.10 КЛУБ_ФОРМ'!F18:F52&lt;&gt; "",1/COUNTIF('3.10 КЛУБ_ФОРМ'!F18:F52,'3.10 КЛУБ_ФОРМ'!F18:F52),0))</f>
        <v>27.999999999999996</v>
      </c>
      <c r="AJJ7" s="259">
        <f>COUNTIF('3.10 КЛУБ_ФОРМ'!E18:E52,AJJ4)</f>
        <v>10</v>
      </c>
      <c r="AJK7" s="259">
        <f>COUNTIF('3.10 КЛУБ_ФОРМ'!E18:E52,AJK4)</f>
        <v>10</v>
      </c>
      <c r="AJL7" s="259">
        <f>COUNTIF('3.10 КЛУБ_ФОРМ'!E18:E52,AJL4)</f>
        <v>1</v>
      </c>
      <c r="AJM7" s="259">
        <f>COUNTIF('3.10 КЛУБ_ФОРМ'!E18:E52,AJM4)</f>
        <v>1</v>
      </c>
      <c r="AJN7" s="259">
        <f>COUNTIF('3.10 КЛУБ_ФОРМ'!E18:E52,AJN4)</f>
        <v>1</v>
      </c>
      <c r="AJO7" s="259">
        <f>COUNTIF('3.10 КЛУБ_ФОРМ'!E18:E52,AJO4)</f>
        <v>0</v>
      </c>
      <c r="AJP7" s="259">
        <f>COUNTIF('3.10 КЛУБ_ФОРМ'!E18:E52,AJP4)</f>
        <v>0</v>
      </c>
      <c r="AJQ7" s="259">
        <f>COUNTIF('3.10 КЛУБ_ФОРМ'!E18:E52,AJQ4)</f>
        <v>0</v>
      </c>
      <c r="AJR7" s="259">
        <f>COUNTIF('3.10 КЛУБ_ФОРМ'!E18:E52,AJR4)</f>
        <v>0</v>
      </c>
      <c r="AJS7" s="259">
        <f>COUNTIF('3.10 КЛУБ_ФОРМ'!E18:E52,AJS4)</f>
        <v>0</v>
      </c>
      <c r="AJT7" s="259">
        <f>COUNTIF('3.10 КЛУБ_ФОРМ'!E18:E52,AJT4)</f>
        <v>10</v>
      </c>
      <c r="AJU7" s="259">
        <f>COUNTIF('3.10 КЛУБ_ФОРМ'!E18:E52,AJU4)</f>
        <v>0</v>
      </c>
      <c r="AJV7" s="259">
        <f>SUM(AJJ7:AJU7)</f>
        <v>33</v>
      </c>
      <c r="AJW7" s="260">
        <f>COUNTIF('3.10 КЛУБ_ФОРМ'!G18:G52,AJW4)</f>
        <v>4</v>
      </c>
      <c r="AJX7" s="260">
        <f>COUNTIF('3.10 КЛУБ_ФОРМ'!G18:G52,AJX4)</f>
        <v>3</v>
      </c>
      <c r="AJY7" s="260">
        <f>COUNTIF('3.10 КЛУБ_ФОРМ'!G18:G52,AJY4)</f>
        <v>8</v>
      </c>
      <c r="AJZ7" s="260">
        <f>COUNTIF('3.10 КЛУБ_ФОРМ'!G18:G52,AJZ4)</f>
        <v>3</v>
      </c>
      <c r="AKA7" s="260">
        <f>COUNTIF('3.10 КЛУБ_ФОРМ'!G18:G52,AKA4)</f>
        <v>1</v>
      </c>
      <c r="AKB7" s="260">
        <f>COUNTIF('3.10 КЛУБ_ФОРМ'!G18:G52,AKB4)</f>
        <v>2</v>
      </c>
      <c r="AKC7" s="260">
        <f>COUNTIF('3.10 КЛУБ_ФОРМ'!G18:G52,AKC4)</f>
        <v>0</v>
      </c>
      <c r="AKD7" s="260">
        <f>COUNTIF('3.10 КЛУБ_ФОРМ'!G18:G52,AKD4)</f>
        <v>0</v>
      </c>
      <c r="AKE7" s="271">
        <f>COUNTIF('3.10 КЛУБ_ФОРМ'!G18:G52,AKE4)</f>
        <v>10</v>
      </c>
      <c r="AKF7" s="345"/>
      <c r="AKG7" s="272"/>
      <c r="AKH7" s="273">
        <f>'4. КУЛЬТ_МАС_МЕР'!C14</f>
        <v>600</v>
      </c>
      <c r="AKI7" s="277">
        <f>'4. КУЛЬТ_МАС_МЕР'!D14</f>
        <v>1130</v>
      </c>
      <c r="AKJ7" s="275">
        <f>'4. КУЛЬТ_МАС_МЕР'!E14</f>
        <v>1138</v>
      </c>
      <c r="AKK7" s="273">
        <f>'4. КУЛЬТ_МАС_МЕР'!C15</f>
        <v>17419</v>
      </c>
      <c r="AKL7" s="277">
        <f>'4. КУЛЬТ_МАС_МЕР'!D15</f>
        <v>21700</v>
      </c>
      <c r="AKM7" s="275">
        <f>'4. КУЛЬТ_МАС_МЕР'!E15</f>
        <v>20547</v>
      </c>
      <c r="AKN7" s="273">
        <f>'4. КУЛЬТ_МАС_МЕР'!C16</f>
        <v>2235</v>
      </c>
      <c r="AKO7" s="277">
        <f>'4. КУЛЬТ_МАС_МЕР'!D16</f>
        <v>11296</v>
      </c>
      <c r="AKP7" s="275">
        <f>'4. КУЛЬТ_МАС_МЕР'!E16</f>
        <v>21705</v>
      </c>
      <c r="AKQ7" s="276">
        <f>'4. КУЛЬТ_МАС_МЕР'!F14</f>
        <v>120</v>
      </c>
      <c r="AKR7" s="274">
        <f>'4. КУЛЬТ_МАС_МЕР'!G14</f>
        <v>230</v>
      </c>
      <c r="AKS7" s="278">
        <f>'4. КУЛЬТ_МАС_МЕР'!H14</f>
        <v>275</v>
      </c>
      <c r="AKT7" s="276">
        <f>'4. КУЛЬТ_МАС_МЕР'!F15</f>
        <v>4230</v>
      </c>
      <c r="AKU7" s="274">
        <f>'4. КУЛЬТ_МАС_МЕР'!G15</f>
        <v>6223</v>
      </c>
      <c r="AKV7" s="278">
        <f>'4. КУЛЬТ_МАС_МЕР'!H15</f>
        <v>6711</v>
      </c>
      <c r="AKW7" s="276">
        <f>'4. КУЛЬТ_МАС_МЕР'!F16</f>
        <v>1523</v>
      </c>
      <c r="AKX7" s="274">
        <f>'4. КУЛЬТ_МАС_МЕР'!G16</f>
        <v>4240</v>
      </c>
      <c r="AKY7" s="278">
        <f>'4. КУЛЬТ_МАС_МЕР'!H16</f>
        <v>5252</v>
      </c>
      <c r="AKZ7" s="273">
        <f>'4. КУЛЬТ_МАС_МЕР'!I14</f>
        <v>100</v>
      </c>
      <c r="ALA7" s="277">
        <f>'4. КУЛЬТ_МАС_МЕР'!J14</f>
        <v>164</v>
      </c>
      <c r="ALB7" s="275">
        <f>'4. КУЛЬТ_МАС_МЕР'!K14</f>
        <v>200</v>
      </c>
      <c r="ALC7" s="273">
        <f>'4. КУЛЬТ_МАС_МЕР'!I15</f>
        <v>4737</v>
      </c>
      <c r="ALD7" s="277">
        <f>'4. КУЛЬТ_МАС_МЕР'!J15</f>
        <v>4116</v>
      </c>
      <c r="ALE7" s="275">
        <f>'4. КУЛЬТ_МАС_МЕР'!K15</f>
        <v>12287</v>
      </c>
      <c r="ALF7" s="273">
        <f>'4. КУЛЬТ_МАС_МЕР'!I16</f>
        <v>2684</v>
      </c>
      <c r="ALG7" s="277">
        <f>'4. КУЛЬТ_МАС_МЕР'!J16</f>
        <v>2842</v>
      </c>
      <c r="ALH7" s="275">
        <f>'4. КУЛЬТ_МАС_МЕР'!K16</f>
        <v>5556</v>
      </c>
      <c r="ALI7" s="276">
        <f>'4. КУЛЬТ_МАС_МЕР'!L14</f>
        <v>222</v>
      </c>
      <c r="ALJ7" s="274">
        <f>'4. КУЛЬТ_МАС_МЕР'!M14</f>
        <v>660</v>
      </c>
      <c r="ALK7" s="278">
        <f>'4. КУЛЬТ_МАС_МЕР'!N14</f>
        <v>587</v>
      </c>
      <c r="ALL7" s="276">
        <f>'4. КУЛЬТ_МАС_МЕР'!L15</f>
        <v>11816</v>
      </c>
      <c r="ALM7" s="274">
        <f>'4. КУЛЬТ_МАС_МЕР'!M15</f>
        <v>29008</v>
      </c>
      <c r="ALN7" s="278">
        <f>'4. КУЛЬТ_МАС_МЕР'!N15</f>
        <v>60252</v>
      </c>
      <c r="ALO7" s="276">
        <f>'4. КУЛЬТ_МАС_МЕР'!L16</f>
        <v>8824</v>
      </c>
      <c r="ALP7" s="274">
        <f>'4. КУЛЬТ_МАС_МЕР'!M16</f>
        <v>20933</v>
      </c>
      <c r="ALQ7" s="278">
        <f>'4. КУЛЬТ_МАС_МЕР'!N16</f>
        <v>27579</v>
      </c>
      <c r="ALR7" s="345"/>
      <c r="ALS7" s="273">
        <f>'4. КУЛЬТ_МАС_МЕР'!C23</f>
        <v>570</v>
      </c>
      <c r="ALT7" s="277">
        <f>'4. КУЛЬТ_МАС_МЕР'!D23</f>
        <v>657</v>
      </c>
      <c r="ALU7" s="275">
        <f>'4. КУЛЬТ_МАС_МЕР'!E23</f>
        <v>603</v>
      </c>
      <c r="ALV7" s="273">
        <f>'4. КУЛЬТ_МАС_МЕР'!C24</f>
        <v>18198</v>
      </c>
      <c r="ALW7" s="277">
        <f>'4. КУЛЬТ_МАС_МЕР'!D24</f>
        <v>13572</v>
      </c>
      <c r="ALX7" s="275">
        <f>'4. КУЛЬТ_МАС_МЕР'!E24</f>
        <v>13104</v>
      </c>
      <c r="ALY7" s="273">
        <f>'4. КУЛЬТ_МАС_МЕР'!C25</f>
        <v>7861</v>
      </c>
      <c r="ALZ7" s="277">
        <f>'4. КУЛЬТ_МАС_МЕР'!D25</f>
        <v>11589</v>
      </c>
      <c r="AMA7" s="275">
        <f>'4. КУЛЬТ_МАС_МЕР'!E25</f>
        <v>10283</v>
      </c>
      <c r="AMB7" s="276">
        <f>'4. КУЛЬТ_МАС_МЕР'!F23</f>
        <v>180</v>
      </c>
      <c r="AMC7" s="274">
        <f>'4. КУЛЬТ_МАС_МЕР'!G23</f>
        <v>214</v>
      </c>
      <c r="AMD7" s="278">
        <f>'4. КУЛЬТ_МАС_МЕР'!H23</f>
        <v>239</v>
      </c>
      <c r="AME7" s="276">
        <f>'4. КУЛЬТ_МАС_МЕР'!F24</f>
        <v>8677</v>
      </c>
      <c r="AMF7" s="274">
        <f>'4. КУЛЬТ_МАС_МЕР'!G24</f>
        <v>10933</v>
      </c>
      <c r="AMG7" s="278">
        <f>'4. КУЛЬТ_МАС_МЕР'!H24</f>
        <v>5647</v>
      </c>
      <c r="AMH7" s="276">
        <f>'4. КУЛЬТ_МАС_МЕР'!F25</f>
        <v>8115</v>
      </c>
      <c r="AMI7" s="274">
        <f>'4. КУЛЬТ_МАС_МЕР'!G25</f>
        <v>3038</v>
      </c>
      <c r="AMJ7" s="278">
        <f>'4. КУЛЬТ_МАС_МЕР'!H25</f>
        <v>5315</v>
      </c>
      <c r="AMK7" s="273">
        <f>'4. КУЛЬТ_МАС_МЕР'!I23</f>
        <v>200</v>
      </c>
      <c r="AML7" s="277">
        <f>'4. КУЛЬТ_МАС_МЕР'!J23</f>
        <v>202</v>
      </c>
      <c r="AMM7" s="275">
        <f>'4. КУЛЬТ_МАС_МЕР'!K23</f>
        <v>124</v>
      </c>
      <c r="AMN7" s="273">
        <f>'4. КУЛЬТ_МАС_МЕР'!I24</f>
        <v>8217</v>
      </c>
      <c r="AMO7" s="277">
        <f>'4. КУЛЬТ_МАС_МЕР'!J24</f>
        <v>1210</v>
      </c>
      <c r="AMP7" s="275">
        <f>'4. КУЛЬТ_МАС_МЕР'!K24</f>
        <v>6932</v>
      </c>
      <c r="AMQ7" s="273">
        <f>'4. КУЛЬТ_МАС_МЕР'!I25</f>
        <v>5812</v>
      </c>
      <c r="AMR7" s="277">
        <f>'4. КУЛЬТ_МАС_МЕР'!J25</f>
        <v>3333</v>
      </c>
      <c r="AMS7" s="275">
        <f>'4. КУЛЬТ_МАС_МЕР'!K25</f>
        <v>3868</v>
      </c>
      <c r="AMT7" s="276">
        <f>'4. КУЛЬТ_МАС_МЕР'!L23</f>
        <v>318</v>
      </c>
      <c r="AMU7" s="274">
        <f>'4. КУЛЬТ_МАС_МЕР'!M23</f>
        <v>400</v>
      </c>
      <c r="AMV7" s="278">
        <f>'4. КУЛЬТ_МАС_МЕР'!N23</f>
        <v>391</v>
      </c>
      <c r="AMW7" s="276">
        <f>'4. КУЛЬТ_МАС_МЕР'!L24</f>
        <v>20075</v>
      </c>
      <c r="AMX7" s="274">
        <f>'4. КУЛЬТ_МАС_МЕР'!M24</f>
        <v>18905</v>
      </c>
      <c r="AMY7" s="278">
        <f>'4. КУЛЬТ_МАС_МЕР'!N24</f>
        <v>34373</v>
      </c>
      <c r="AMZ7" s="276">
        <f>'4. КУЛЬТ_МАС_МЕР'!L25</f>
        <v>15685</v>
      </c>
      <c r="ANA7" s="274">
        <f>'4. КУЛЬТ_МАС_МЕР'!M25</f>
        <v>8884</v>
      </c>
      <c r="ANB7" s="278">
        <f>'4. КУЛЬТ_МАС_МЕР'!N25</f>
        <v>22952</v>
      </c>
      <c r="ANC7" s="893"/>
      <c r="AND7" s="279">
        <f>'4. КУЛЬТ_МАС_МЕР'!C32</f>
        <v>1170</v>
      </c>
      <c r="ANE7" s="281">
        <f>'4. КУЛЬТ_МАС_МЕР'!D32</f>
        <v>1787</v>
      </c>
      <c r="ANF7" s="282">
        <f>'4. КУЛЬТ_МАС_МЕР'!E32</f>
        <v>1741</v>
      </c>
      <c r="ANG7" s="279">
        <f>'4. КУЛЬТ_МАС_МЕР'!C33</f>
        <v>35617</v>
      </c>
      <c r="ANH7" s="281">
        <f>'4. КУЛЬТ_МАС_МЕР'!D33</f>
        <v>35272</v>
      </c>
      <c r="ANI7" s="282">
        <f>'4. КУЛЬТ_МАС_МЕР'!E33</f>
        <v>33651</v>
      </c>
      <c r="ANJ7" s="279">
        <f>'4. КУЛЬТ_МАС_МЕР'!C34</f>
        <v>10096</v>
      </c>
      <c r="ANK7" s="281">
        <f>'4. КУЛЬТ_МАС_МЕР'!D34</f>
        <v>22885</v>
      </c>
      <c r="ANL7" s="282">
        <f>'4. КУЛЬТ_МАС_МЕР'!E34</f>
        <v>31988</v>
      </c>
      <c r="ANM7" s="283">
        <f>'4. КУЛЬТ_МАС_МЕР'!F32</f>
        <v>300</v>
      </c>
      <c r="ANN7" s="280">
        <f>'4. КУЛЬТ_МАС_МЕР'!G32</f>
        <v>444</v>
      </c>
      <c r="ANO7" s="895">
        <f>'4. КУЛЬТ_МАС_МЕР'!H32</f>
        <v>514</v>
      </c>
      <c r="ANP7" s="283">
        <f>'4. КУЛЬТ_МАС_МЕР'!F33</f>
        <v>12907</v>
      </c>
      <c r="ANQ7" s="280">
        <f>'4. КУЛЬТ_МАС_МЕР'!G33</f>
        <v>17156</v>
      </c>
      <c r="ANR7" s="895">
        <f>'4. КУЛЬТ_МАС_МЕР'!H33</f>
        <v>12358</v>
      </c>
      <c r="ANS7" s="283">
        <f>'4. КУЛЬТ_МАС_МЕР'!F34</f>
        <v>9638</v>
      </c>
      <c r="ANT7" s="280">
        <f>'4. КУЛЬТ_МАС_МЕР'!G34</f>
        <v>7278</v>
      </c>
      <c r="ANU7" s="895">
        <f>'4. КУЛЬТ_МАС_МЕР'!H34</f>
        <v>10567</v>
      </c>
      <c r="ANV7" s="279">
        <f>'4. КУЛЬТ_МАС_МЕР'!I32</f>
        <v>300</v>
      </c>
      <c r="ANW7" s="281">
        <f>'4. КУЛЬТ_МАС_МЕР'!J32</f>
        <v>366</v>
      </c>
      <c r="ANX7" s="282">
        <f>'4. КУЛЬТ_МАС_МЕР'!K32</f>
        <v>324</v>
      </c>
      <c r="ANY7" s="279">
        <f>'4. КУЛЬТ_МАС_МЕР'!I33</f>
        <v>12954</v>
      </c>
      <c r="ANZ7" s="281">
        <f>'4. КУЛЬТ_МАС_МЕР'!J33</f>
        <v>5326</v>
      </c>
      <c r="AOA7" s="282">
        <f>'4. КУЛЬТ_МАС_МЕР'!K33</f>
        <v>19219</v>
      </c>
      <c r="AOB7" s="279">
        <f>'4. КУЛЬТ_МАС_МЕР'!I34</f>
        <v>8496</v>
      </c>
      <c r="AOC7" s="281">
        <f>'4. КУЛЬТ_МАС_МЕР'!J34</f>
        <v>6175</v>
      </c>
      <c r="AOD7" s="282">
        <f>'4. КУЛЬТ_МАС_МЕР'!K34</f>
        <v>9424</v>
      </c>
      <c r="AOE7" s="283">
        <f>'4. КУЛЬТ_МАС_МЕР'!L32</f>
        <v>540</v>
      </c>
      <c r="AOF7" s="280">
        <f>'4. КУЛЬТ_МАС_МЕР'!M32</f>
        <v>1060</v>
      </c>
      <c r="AOG7" s="895">
        <f>'4. КУЛЬТ_МАС_МЕР'!N32</f>
        <v>978</v>
      </c>
      <c r="AOH7" s="283">
        <f>'4. КУЛЬТ_МАС_МЕР'!L33</f>
        <v>31891</v>
      </c>
      <c r="AOI7" s="280">
        <f>'4. КУЛЬТ_МАС_МЕР'!M33</f>
        <v>47913</v>
      </c>
      <c r="AOJ7" s="895">
        <f>'4. КУЛЬТ_МАС_МЕР'!N33</f>
        <v>94625</v>
      </c>
      <c r="AOK7" s="283">
        <f>'4. КУЛЬТ_МАС_МЕР'!L34</f>
        <v>24509</v>
      </c>
      <c r="AOL7" s="280">
        <f>'4. КУЛЬТ_МАС_МЕР'!M34</f>
        <v>29817</v>
      </c>
      <c r="AOM7" s="895">
        <f>'4. КУЛЬТ_МАС_МЕР'!N34</f>
        <v>50531</v>
      </c>
      <c r="AON7" s="345"/>
      <c r="AOO7" s="279">
        <f>'4. КУЛЬТ_МАС_МЕР'!C41</f>
        <v>137</v>
      </c>
      <c r="AOP7" s="281">
        <f>'4. КУЛЬТ_МАС_МЕР'!D41</f>
        <v>291</v>
      </c>
      <c r="AOQ7" s="281">
        <f>'4. КУЛЬТ_МАС_МЕР'!E41</f>
        <v>299</v>
      </c>
      <c r="AOR7" s="281">
        <f>'4. КУЛЬТ_МАС_МЕР'!C42</f>
        <v>11022</v>
      </c>
      <c r="AOS7" s="281">
        <f>'4. КУЛЬТ_МАС_МЕР'!D42</f>
        <v>19502</v>
      </c>
      <c r="AOT7" s="282">
        <f>'4. КУЛЬТ_МАС_МЕР'!E42</f>
        <v>61831</v>
      </c>
      <c r="AOU7" s="284"/>
      <c r="AOV7" s="283">
        <f>'4. КУЛЬТ_МАС_МЕР'!I41</f>
        <v>208</v>
      </c>
      <c r="AOW7" s="280">
        <f>'4. КУЛЬТ_МАС_МЕР'!J41</f>
        <v>152</v>
      </c>
      <c r="AOX7" s="343">
        <f>'4. КУЛЬТ_МАС_МЕР'!K41</f>
        <v>177</v>
      </c>
      <c r="AOY7" s="883">
        <f>'4. КУЛЬТ_МАС_МЕР'!G43</f>
        <v>0</v>
      </c>
      <c r="AOZ7" s="879"/>
      <c r="APA7" s="273">
        <f>'4. КУЛЬТ_МАС_МЕР'!C51</f>
        <v>116</v>
      </c>
      <c r="APB7" s="277">
        <f>'4. КУЛЬТ_МАС_МЕР'!D51</f>
        <v>193</v>
      </c>
      <c r="APC7" s="277">
        <f>'4. КУЛЬТ_МАС_МЕР'!E51</f>
        <v>195</v>
      </c>
      <c r="APD7" s="277">
        <f>'4. КУЛЬТ_МАС_МЕР'!C52</f>
        <v>3239</v>
      </c>
      <c r="APE7" s="277">
        <f>'4. КУЛЬТ_МАС_МЕР'!D52</f>
        <v>4778</v>
      </c>
      <c r="APF7" s="277">
        <f>'4. КУЛЬТ_МАС_МЕР'!E52</f>
        <v>6737</v>
      </c>
      <c r="APG7" s="277">
        <f>'4. КУЛЬТ_МАС_МЕР'!C53</f>
        <v>550</v>
      </c>
      <c r="APH7" s="277">
        <f>'4. КУЛЬТ_МАС_МЕР'!D53</f>
        <v>2703</v>
      </c>
      <c r="API7" s="275">
        <f>'4. КУЛЬТ_МАС_МЕР'!E53</f>
        <v>8184</v>
      </c>
      <c r="APJ7" s="276">
        <f>'4. КУЛЬТ_МАС_МЕР'!F51</f>
        <v>35</v>
      </c>
      <c r="APK7" s="274">
        <f>'4. КУЛЬТ_МАС_МЕР'!G51</f>
        <v>54</v>
      </c>
      <c r="APL7" s="274">
        <f>'4. КУЛЬТ_МАС_МЕР'!H51</f>
        <v>47</v>
      </c>
      <c r="APM7" s="274">
        <f>'4. КУЛЬТ_МАС_МЕР'!F52</f>
        <v>800</v>
      </c>
      <c r="APN7" s="274">
        <f>'4. КУЛЬТ_МАС_МЕР'!G52</f>
        <v>1236</v>
      </c>
      <c r="APO7" s="274">
        <f>'4. КУЛЬТ_МАС_МЕР'!H52</f>
        <v>3508</v>
      </c>
      <c r="APP7" s="274">
        <f>'4. КУЛЬТ_МАС_МЕР'!F53</f>
        <v>135</v>
      </c>
      <c r="APQ7" s="274">
        <f>'4. КУЛЬТ_МАС_МЕР'!G53</f>
        <v>582</v>
      </c>
      <c r="APR7" s="278">
        <f>'4. КУЛЬТ_МАС_МЕР'!H53</f>
        <v>2114</v>
      </c>
      <c r="APS7" s="273">
        <f>'4. КУЛЬТ_МАС_МЕР'!I51</f>
        <v>14</v>
      </c>
      <c r="APT7" s="277">
        <f>'4. КУЛЬТ_МАС_МЕР'!J51</f>
        <v>15</v>
      </c>
      <c r="APU7" s="277">
        <f>'4. КУЛЬТ_МАС_МЕР'!K51</f>
        <v>23</v>
      </c>
      <c r="APV7" s="277">
        <f>'4. КУЛЬТ_МАС_МЕР'!I52</f>
        <v>240</v>
      </c>
      <c r="APW7" s="277">
        <f>'4. КУЛЬТ_МАС_МЕР'!J52</f>
        <v>265</v>
      </c>
      <c r="APX7" s="277">
        <f>'4. КУЛЬТ_МАС_МЕР'!K52</f>
        <v>509</v>
      </c>
      <c r="APY7" s="277">
        <f>'4. КУЛЬТ_МАС_МЕР'!I53</f>
        <v>107</v>
      </c>
      <c r="APZ7" s="277">
        <f>'4. КУЛЬТ_МАС_МЕР'!J53</f>
        <v>90</v>
      </c>
      <c r="AQA7" s="275">
        <f>'4. КУЛЬТ_МАС_МЕР'!K53</f>
        <v>204</v>
      </c>
      <c r="AQB7" s="276">
        <f>'4. КУЛЬТ_МАС_МЕР'!L51</f>
        <v>19</v>
      </c>
      <c r="AQC7" s="274">
        <f>'4. КУЛЬТ_МАС_МЕР'!M51</f>
        <v>35</v>
      </c>
      <c r="AQD7" s="274">
        <f>'4. КУЛЬТ_МАС_МЕР'!N51</f>
        <v>31</v>
      </c>
      <c r="AQE7" s="274">
        <f>'4. КУЛЬТ_МАС_МЕР'!L52</f>
        <v>98</v>
      </c>
      <c r="AQF7" s="274">
        <f>'4. КУЛЬТ_МАС_МЕР'!M52</f>
        <v>591</v>
      </c>
      <c r="AQG7" s="274">
        <f>'4. КУЛЬТ_МАС_МЕР'!N52</f>
        <v>269</v>
      </c>
      <c r="AQH7" s="274">
        <f>'4. КУЛЬТ_МАС_МЕР'!L53</f>
        <v>39</v>
      </c>
      <c r="AQI7" s="274">
        <f>'4. КУЛЬТ_МАС_МЕР'!M53</f>
        <v>75</v>
      </c>
      <c r="AQJ7" s="278">
        <f>'4. КУЛЬТ_МАС_МЕР'!N53</f>
        <v>128</v>
      </c>
      <c r="AQK7" s="272"/>
      <c r="AQL7" s="273">
        <f>'4. КУЛЬТ_МАС_МЕР'!C60</f>
        <v>73</v>
      </c>
      <c r="AQM7" s="277">
        <f>'4. КУЛЬТ_МАС_МЕР'!D60</f>
        <v>71</v>
      </c>
      <c r="AQN7" s="277">
        <f>'4. КУЛЬТ_МАС_МЕР'!E60</f>
        <v>118</v>
      </c>
      <c r="AQO7" s="277">
        <f>'4. КУЛЬТ_МАС_МЕР'!C61</f>
        <v>588</v>
      </c>
      <c r="AQP7" s="277">
        <f>'4. КУЛЬТ_МАС_МЕР'!D61</f>
        <v>843</v>
      </c>
      <c r="AQQ7" s="277">
        <f>'4. КУЛЬТ_МАС_МЕР'!E61</f>
        <v>1373</v>
      </c>
      <c r="AQR7" s="274">
        <f>'4. КУЛЬТ_МАС_МЕР'!F60</f>
        <v>9</v>
      </c>
      <c r="AQS7" s="274">
        <f>'4. КУЛЬТ_МАС_МЕР'!G60</f>
        <v>13</v>
      </c>
      <c r="AQT7" s="274">
        <f>'4. КУЛЬТ_МАС_МЕР'!H60</f>
        <v>29</v>
      </c>
      <c r="AQU7" s="274">
        <f>'4. КУЛЬТ_МАС_МЕР'!F61</f>
        <v>64</v>
      </c>
      <c r="AQV7" s="274">
        <f>'4. КУЛЬТ_МАС_МЕР'!G61</f>
        <v>31</v>
      </c>
      <c r="AQW7" s="274">
        <f>'4. КУЛЬТ_МАС_МЕР'!H61</f>
        <v>252</v>
      </c>
      <c r="AQX7" s="277">
        <f>'4. КУЛЬТ_МАС_МЕР'!I60</f>
        <v>36</v>
      </c>
      <c r="AQY7" s="277">
        <f>'4. КУЛЬТ_МАС_МЕР'!J60</f>
        <v>29</v>
      </c>
      <c r="AQZ7" s="277">
        <f>'4. КУЛЬТ_МАС_МЕР'!K60</f>
        <v>32</v>
      </c>
      <c r="ARA7" s="277">
        <f>'4. КУЛЬТ_МАС_МЕР'!I61</f>
        <v>286</v>
      </c>
      <c r="ARB7" s="277">
        <f>'4. КУЛЬТ_МАС_МЕР'!J61</f>
        <v>361</v>
      </c>
      <c r="ARC7" s="277">
        <f>'4. КУЛЬТ_МАС_МЕР'!K61</f>
        <v>372</v>
      </c>
      <c r="ARD7" s="274">
        <f>'4. КУЛЬТ_МАС_МЕР'!L60</f>
        <v>28</v>
      </c>
      <c r="ARE7" s="274">
        <f>'4. КУЛЬТ_МАС_МЕР'!M60</f>
        <v>29</v>
      </c>
      <c r="ARF7" s="274">
        <f>'4. КУЛЬТ_МАС_МЕР'!N60</f>
        <v>57</v>
      </c>
      <c r="ARG7" s="274">
        <f>'4. КУЛЬТ_МАС_МЕР'!L61</f>
        <v>238</v>
      </c>
      <c r="ARH7" s="274">
        <f>'4. КУЛЬТ_МАС_МЕР'!M61</f>
        <v>451</v>
      </c>
      <c r="ARI7" s="278">
        <f>'4. КУЛЬТ_МАС_МЕР'!N61</f>
        <v>749</v>
      </c>
      <c r="ARJ7" s="345"/>
      <c r="ARK7" s="273">
        <f>'4.9 МЕР онлайн '!C12</f>
        <v>1</v>
      </c>
      <c r="ARL7" s="277">
        <f>'4.9 МЕР онлайн '!C13</f>
        <v>1</v>
      </c>
      <c r="ARM7" s="277">
        <f>'4.9 МЕР онлайн '!C15</f>
        <v>1</v>
      </c>
      <c r="ARN7" s="277">
        <f>'4.9 МЕР онлайн '!C16</f>
        <v>11</v>
      </c>
      <c r="ARO7" s="277">
        <f>'4.9 МЕР онлайн '!C17</f>
        <v>1</v>
      </c>
      <c r="ARP7" s="277" t="str">
        <f>'4.9 МЕР онлайн '!C18</f>
        <v>pro.culture.ru, сайты и интернет-страницы</v>
      </c>
      <c r="ARQ7" s="347">
        <f>'4.9 МЕР онлайн '!C19</f>
        <v>4</v>
      </c>
      <c r="ARR7" s="284"/>
      <c r="ARS7" s="285">
        <f>'4.9 МЕР онлайн '!F12</f>
        <v>650</v>
      </c>
      <c r="ART7" s="274">
        <f>'4.9 МЕР онлайн '!F13</f>
        <v>0</v>
      </c>
      <c r="ARU7" s="274">
        <f>'4.9 МЕР онлайн '!F14</f>
        <v>76</v>
      </c>
      <c r="ARV7" s="274">
        <f>'4.9 МЕР онлайн '!G12</f>
        <v>21948</v>
      </c>
      <c r="ARW7" s="274">
        <f>'4.9 МЕР онлайн '!G13</f>
        <v>0</v>
      </c>
      <c r="ARX7" s="274">
        <f>'4.9 МЕР онлайн '!G14</f>
        <v>2222</v>
      </c>
      <c r="ARY7" s="274">
        <f>'4.9 МЕР онлайн '!H12</f>
        <v>731256</v>
      </c>
      <c r="ARZ7" s="274">
        <f>'4.9 МЕР онлайн '!H13</f>
        <v>0</v>
      </c>
      <c r="ASA7" s="274">
        <f>'4.9 МЕР онлайн '!H14</f>
        <v>222861</v>
      </c>
      <c r="ASB7" s="286"/>
      <c r="ASC7" s="769">
        <f>'5. НАЦ_ПОЛИТИКА'!C35</f>
        <v>0</v>
      </c>
      <c r="ASD7" s="778"/>
      <c r="ASE7" s="770">
        <f>'5. НАЦ_ПОЛИТИКА'!C12</f>
        <v>0</v>
      </c>
      <c r="ASF7" s="287">
        <f>'5. НАЦ_ПОЛИТИКА'!D12</f>
        <v>111</v>
      </c>
      <c r="ASG7" s="287">
        <f>'5. НАЦ_ПОЛИТИКА'!E12</f>
        <v>484</v>
      </c>
      <c r="ASH7" s="288">
        <f>'5. НАЦ_ПОЛИТИКА'!C13</f>
        <v>0</v>
      </c>
      <c r="ASI7" s="288">
        <f>'5. НАЦ_ПОЛИТИКА'!D13</f>
        <v>4295</v>
      </c>
      <c r="ASJ7" s="288">
        <f>'5. НАЦ_ПОЛИТИКА'!E13</f>
        <v>35213</v>
      </c>
      <c r="ASK7" s="287">
        <f>'5. НАЦ_ПОЛИТИКА'!C14</f>
        <v>0</v>
      </c>
      <c r="ASL7" s="287">
        <f>'5. НАЦ_ПОЛИТИКА'!D14</f>
        <v>4191</v>
      </c>
      <c r="ASM7" s="289">
        <f>'5. НАЦ_ПОЛИТИКА'!E14</f>
        <v>18456</v>
      </c>
      <c r="ASN7" s="752">
        <f>'5. НАЦ_ПОЛИТИКА'!C57</f>
        <v>0</v>
      </c>
      <c r="ASO7" s="931"/>
      <c r="ASP7" s="945">
        <f>'5. НАЦ_ПОЛИТИКА'!C43</f>
        <v>0</v>
      </c>
      <c r="ASQ7" s="288">
        <f>'5. НАЦ_ПОЛИТИКА'!D43</f>
        <v>0</v>
      </c>
      <c r="ASR7" s="288">
        <f>'5. НАЦ_ПОЛИТИКА'!C42</f>
        <v>1</v>
      </c>
      <c r="ASS7" s="752">
        <f>'5. НАЦ_ПОЛИТИКА'!D42</f>
        <v>14</v>
      </c>
      <c r="AST7" s="288">
        <f>'5. НАЦ_ПОЛИТИКА'!C45</f>
        <v>0</v>
      </c>
      <c r="ASU7" s="288">
        <f>'5. НАЦ_ПОЛИТИКА'!D45</f>
        <v>0</v>
      </c>
      <c r="ASV7" s="288">
        <f>'5. НАЦ_ПОЛИТИКА'!C44</f>
        <v>2</v>
      </c>
      <c r="ASW7" s="946">
        <f>'5. НАЦ_ПОЛИТИКА'!D44</f>
        <v>25</v>
      </c>
      <c r="ASX7" s="934"/>
      <c r="ASY7" s="773">
        <f>COUNTIF('5. НАЦ_ПОЛИТИКА'!G69:G115,'Для вставки'!B275)</f>
        <v>9</v>
      </c>
      <c r="ASZ7" s="289">
        <f>COUNTIF('5. НАЦ_ПОЛИТИКА'!G69:G115,'Для вставки'!B276)</f>
        <v>6</v>
      </c>
      <c r="ATA7" s="289">
        <f>COUNTIF('5. НАЦ_ПОЛИТИКА'!G69:G115,'Для вставки'!B277)</f>
        <v>29</v>
      </c>
      <c r="ATB7" s="289">
        <f>COUNTIF('5. НАЦ_ПОЛИТИКА'!G69:G115,'Для вставки'!B278)</f>
        <v>2</v>
      </c>
      <c r="ATC7" s="288">
        <f>COUNTIF('5. НАЦ_ПОЛИТИКА'!H69:H115,'Для вставки'!B281)</f>
        <v>0</v>
      </c>
      <c r="ATD7" s="288">
        <f>COUNTIF('5. НАЦ_ПОЛИТИКА'!H69:H115,'Для вставки'!B282)</f>
        <v>0</v>
      </c>
      <c r="ATE7" s="288">
        <f>COUNTIF('5. НАЦ_ПОЛИТИКА'!H69:H115,'Для вставки'!B283)</f>
        <v>0</v>
      </c>
      <c r="ATF7" s="288">
        <f>COUNTIF('5. НАЦ_ПОЛИТИКА'!H69:H115,'Для вставки'!B284)</f>
        <v>0</v>
      </c>
      <c r="ATG7" s="288">
        <f>COUNTIF('5. НАЦ_ПОЛИТИКА'!H69:H115,'Для вставки'!B285)</f>
        <v>0</v>
      </c>
      <c r="ATH7" s="288">
        <f>COUNTIF('5. НАЦ_ПОЛИТИКА'!H69:H115,'Для вставки'!B286)</f>
        <v>1</v>
      </c>
      <c r="ATI7" s="288">
        <f>COUNTIF('5. НАЦ_ПОЛИТИКА'!H69:H115,'Для вставки'!B287)</f>
        <v>0</v>
      </c>
      <c r="ATJ7" s="288">
        <f>COUNTIF('5. НАЦ_ПОЛИТИКА'!H69:H115,'Для вставки'!B288)</f>
        <v>13</v>
      </c>
      <c r="ATK7" s="288">
        <f>COUNTIF('5. НАЦ_ПОЛИТИКА'!H69:H115,'Для вставки'!B289)</f>
        <v>0</v>
      </c>
      <c r="ATL7" s="288">
        <f>COUNTIF('5. НАЦ_ПОЛИТИКА'!H69:H115,'Для вставки'!B290)</f>
        <v>2</v>
      </c>
      <c r="ATM7" s="288">
        <f>COUNTIF('5. НАЦ_ПОЛИТИКА'!H69:H115,'Для вставки'!B291)</f>
        <v>25</v>
      </c>
      <c r="ATN7" s="287">
        <f>SUM(ATC7:ATM7)</f>
        <v>41</v>
      </c>
      <c r="ATO7" s="765">
        <f>COUNTIF('5. НАЦ_ПОЛИТИКА'!I69:I115,'Для вставки'!B304)</f>
        <v>0</v>
      </c>
      <c r="ATP7" s="755"/>
      <c r="ATQ7" s="290">
        <f>'6. НАУЧ-МЕТОД'!C26</f>
        <v>1</v>
      </c>
      <c r="ATR7" s="292">
        <f>'6. НАУЧ-МЕТОД'!D26</f>
        <v>7</v>
      </c>
      <c r="ATS7" s="292">
        <f>'6. НАУЧ-МЕТОД'!E26</f>
        <v>4</v>
      </c>
      <c r="ATT7" s="291">
        <f>'6. НАУЧ-МЕТОД'!C27</f>
        <v>1</v>
      </c>
      <c r="ATU7" s="291">
        <f>'6. НАУЧ-МЕТОД'!D27</f>
        <v>0</v>
      </c>
      <c r="ATV7" s="291">
        <f>'6. НАУЧ-МЕТОД'!E27</f>
        <v>2</v>
      </c>
      <c r="ATW7" s="292">
        <f>'6. НАУЧ-МЕТОД'!C28</f>
        <v>0</v>
      </c>
      <c r="ATX7" s="292">
        <f>'6. НАУЧ-МЕТОД'!D28</f>
        <v>0</v>
      </c>
      <c r="ATY7" s="292">
        <f>'6. НАУЧ-МЕТОД'!E28</f>
        <v>0</v>
      </c>
      <c r="ATZ7" s="707">
        <f>'6. НАУЧ-МЕТОД'!C29</f>
        <v>2</v>
      </c>
      <c r="AUA7" s="707">
        <f>'6. НАУЧ-МЕТОД'!D29</f>
        <v>7</v>
      </c>
      <c r="AUB7" s="923">
        <f>'6. НАУЧ-МЕТОД'!E29</f>
        <v>6</v>
      </c>
      <c r="AUC7" s="707">
        <f>'6. НАУЧ-МЕТОД'!F26</f>
        <v>2</v>
      </c>
      <c r="AUD7" s="707">
        <f>'6. НАУЧ-МЕТОД'!F27</f>
        <v>0</v>
      </c>
      <c r="AUE7" s="708">
        <f>'6. НАУЧ-МЕТОД'!F28</f>
        <v>0</v>
      </c>
      <c r="AUF7" s="928">
        <f>'6. НАУЧ-МЕТОД'!C55</f>
        <v>0</v>
      </c>
      <c r="AUG7" s="420"/>
      <c r="AUH7" s="339">
        <f>'6. НАУЧ-МЕТОД'!O26</f>
        <v>0</v>
      </c>
      <c r="AUI7" s="340">
        <f>'6. НАУЧ-МЕТОД'!P26</f>
        <v>0</v>
      </c>
      <c r="AUJ7" s="340">
        <f>'7. ПРОЕКТЫ'!C25</f>
        <v>5</v>
      </c>
      <c r="AUK7" s="340">
        <f>'7. ПРОЕКТЫ'!C26</f>
        <v>0</v>
      </c>
      <c r="AUL7" s="340">
        <f>'7. ПРОЕКТЫ'!C27</f>
        <v>0</v>
      </c>
      <c r="AUM7" s="340">
        <f>'7. ПРОЕКТЫ'!F25</f>
        <v>0</v>
      </c>
      <c r="AUN7" s="340">
        <f>'7. ПРОЕКТЫ'!F26</f>
        <v>125.20400000000001</v>
      </c>
      <c r="AUO7" s="340">
        <f>'7. ПРОЕКТЫ'!F27</f>
        <v>20</v>
      </c>
      <c r="AUP7" s="340">
        <f>'7. ПРОЕКТЫ'!F28</f>
        <v>0</v>
      </c>
      <c r="AUQ7" s="340">
        <f>'7. ПРОЕКТЫ'!F29</f>
        <v>0</v>
      </c>
      <c r="AUR7" s="340">
        <f>'7. ПРОЕКТЫ'!F30</f>
        <v>207</v>
      </c>
      <c r="AUS7" s="341">
        <f>'7. ПРОЕКТЫ'!J19</f>
        <v>352.20400000000001</v>
      </c>
    </row>
    <row r="9" spans="1:1241" ht="15.75" x14ac:dyDescent="0.25">
      <c r="AZ9" s="134"/>
      <c r="BA9" s="134"/>
      <c r="BB9" s="134"/>
      <c r="BC9" s="134"/>
      <c r="AJI9"/>
      <c r="AJJ9" s="829"/>
      <c r="AJK9" s="829"/>
    </row>
    <row r="10" spans="1:1241" ht="18.75" customHeight="1" x14ac:dyDescent="0.35">
      <c r="A10" s="124" t="s">
        <v>637</v>
      </c>
      <c r="GG10" s="915"/>
      <c r="GH10" s="915"/>
      <c r="GI10" s="915"/>
      <c r="GJ10" s="915"/>
      <c r="GK10" s="915"/>
      <c r="GL10" s="915"/>
      <c r="GM10" s="915"/>
      <c r="GN10" s="915"/>
      <c r="GO10" s="915"/>
      <c r="GP10" s="915"/>
      <c r="NR10" s="850"/>
      <c r="NS10" s="850"/>
      <c r="NT10" s="850"/>
      <c r="NU10" s="850"/>
      <c r="NV10" s="850"/>
      <c r="NW10" s="850"/>
      <c r="NX10" s="850"/>
      <c r="NY10" s="850"/>
      <c r="NZ10" s="850"/>
      <c r="OA10" s="850"/>
      <c r="OB10" s="850"/>
      <c r="OC10" s="850"/>
      <c r="OD10" s="850"/>
      <c r="OE10" s="850"/>
      <c r="OF10" s="850"/>
      <c r="OG10" s="850"/>
      <c r="OH10" s="850"/>
      <c r="OI10" s="850"/>
      <c r="OJ10" s="850"/>
      <c r="OK10" s="850"/>
      <c r="OL10" s="850"/>
      <c r="OM10" s="850"/>
      <c r="ON10" s="850"/>
      <c r="OO10" s="850"/>
      <c r="OP10" s="850"/>
      <c r="OQ10" s="850"/>
      <c r="OR10" s="850"/>
      <c r="OS10" s="850"/>
      <c r="OT10" s="850"/>
      <c r="AJI10"/>
      <c r="AJJ10" s="851"/>
    </row>
    <row r="11" spans="1:1241" ht="18" x14ac:dyDescent="0.35">
      <c r="A11" s="790"/>
      <c r="B11" s="790">
        <f>S5</f>
        <v>2020</v>
      </c>
      <c r="C11" s="790">
        <f t="shared" ref="C11:D11" si="436">T5</f>
        <v>2021</v>
      </c>
      <c r="D11" s="790">
        <f t="shared" si="436"/>
        <v>2022</v>
      </c>
      <c r="GG11" s="916"/>
      <c r="GH11" s="916"/>
      <c r="GI11" s="916"/>
      <c r="GJ11" s="916"/>
      <c r="GK11" s="916"/>
      <c r="GL11" s="916"/>
      <c r="GM11" s="916"/>
      <c r="GN11" s="916"/>
      <c r="GO11" s="916"/>
      <c r="GP11" s="916"/>
      <c r="NR11" s="850"/>
      <c r="NS11" s="850"/>
      <c r="NT11" s="850"/>
      <c r="NU11" s="850"/>
      <c r="NV11" s="850"/>
      <c r="NW11" s="850"/>
      <c r="NX11" s="850"/>
      <c r="NY11" s="850"/>
      <c r="NZ11" s="850"/>
      <c r="OA11" s="850"/>
      <c r="OB11" s="850"/>
      <c r="OC11" s="850"/>
      <c r="OD11" s="850"/>
      <c r="OE11" s="850"/>
      <c r="OF11" s="850"/>
      <c r="OG11" s="850"/>
      <c r="OH11" s="850"/>
      <c r="OI11" s="850"/>
      <c r="OJ11" s="850"/>
      <c r="OK11" s="850"/>
      <c r="OL11" s="850"/>
      <c r="OM11" s="850"/>
      <c r="ON11" s="850"/>
      <c r="OO11" s="850"/>
      <c r="OP11" s="850"/>
      <c r="OQ11" s="850"/>
      <c r="OR11" s="850"/>
      <c r="OS11" s="850"/>
      <c r="OT11" s="850"/>
      <c r="AJI11"/>
      <c r="AJJ11" s="851"/>
      <c r="ATC11" s="982"/>
      <c r="ATD11" s="982"/>
      <c r="ATE11" s="982"/>
      <c r="ATF11" s="982"/>
      <c r="ATG11" s="982"/>
      <c r="ATH11" s="982"/>
      <c r="ATI11" s="982"/>
      <c r="ATJ11" s="982"/>
      <c r="ATK11" s="982"/>
      <c r="ATL11" s="982"/>
      <c r="ATM11" s="982"/>
    </row>
    <row r="12" spans="1:1241" ht="28.8" x14ac:dyDescent="0.35">
      <c r="A12" s="791" t="s">
        <v>294</v>
      </c>
      <c r="B12" s="792">
        <f>S7</f>
        <v>45</v>
      </c>
      <c r="C12" s="792">
        <f t="shared" ref="C12:D12" si="437">T7</f>
        <v>45.25</v>
      </c>
      <c r="D12" s="792">
        <f t="shared" si="437"/>
        <v>43.5</v>
      </c>
      <c r="GG12" s="916"/>
      <c r="GH12" s="916"/>
      <c r="GI12" s="916"/>
      <c r="GJ12" s="916"/>
      <c r="GK12" s="916"/>
      <c r="GL12" s="916"/>
      <c r="GM12" s="916"/>
      <c r="GN12" s="916"/>
      <c r="GO12" s="916"/>
      <c r="GP12" s="916"/>
      <c r="NR12" s="850"/>
      <c r="NS12" s="850"/>
      <c r="NT12" s="850"/>
      <c r="NU12" s="850"/>
      <c r="NV12" s="850"/>
      <c r="NW12" s="850"/>
      <c r="NX12" s="850"/>
      <c r="NY12" s="850"/>
      <c r="NZ12" s="850"/>
      <c r="OA12" s="850"/>
      <c r="OB12" s="850"/>
      <c r="OC12" s="850"/>
      <c r="OD12" s="850"/>
      <c r="OE12" s="850"/>
      <c r="OF12" s="850"/>
      <c r="OG12" s="850"/>
      <c r="OH12" s="850"/>
      <c r="OI12" s="850"/>
      <c r="OJ12" s="850"/>
      <c r="OK12" s="850"/>
      <c r="OL12" s="850"/>
      <c r="OM12" s="850"/>
      <c r="ON12" s="850"/>
      <c r="OO12" s="850"/>
      <c r="OP12" s="850"/>
      <c r="OQ12" s="850"/>
      <c r="OR12" s="850"/>
      <c r="OS12" s="850"/>
      <c r="OT12" s="850"/>
      <c r="AJI12"/>
      <c r="AJJ12" s="851"/>
    </row>
    <row r="13" spans="1:1241" ht="28.8" x14ac:dyDescent="0.35">
      <c r="A13" s="791" t="s">
        <v>293</v>
      </c>
      <c r="B13" s="792">
        <f>V7</f>
        <v>45</v>
      </c>
      <c r="C13" s="792">
        <f t="shared" ref="C13:D13" si="438">W7</f>
        <v>43.75</v>
      </c>
      <c r="D13" s="792">
        <f t="shared" si="438"/>
        <v>40</v>
      </c>
      <c r="GG13" s="916"/>
      <c r="GH13" s="916"/>
      <c r="GI13" s="916"/>
      <c r="GJ13" s="916"/>
      <c r="GK13" s="916"/>
      <c r="GL13" s="916"/>
      <c r="GM13" s="916"/>
      <c r="GN13" s="916"/>
      <c r="GO13" s="916"/>
      <c r="GP13" s="916"/>
      <c r="NR13" s="850"/>
      <c r="NS13" s="850"/>
      <c r="NT13" s="850"/>
      <c r="NU13" s="850"/>
      <c r="NV13" s="850"/>
      <c r="NW13" s="850"/>
      <c r="NX13" s="850"/>
      <c r="NY13" s="850"/>
      <c r="NZ13" s="850"/>
      <c r="OA13" s="850"/>
      <c r="OB13" s="850"/>
      <c r="OC13" s="850"/>
      <c r="OD13" s="850"/>
      <c r="OE13" s="850"/>
      <c r="OF13" s="850"/>
      <c r="OG13" s="850"/>
      <c r="OH13" s="850"/>
      <c r="OI13" s="850"/>
      <c r="OJ13" s="850"/>
      <c r="OK13" s="850"/>
      <c r="OL13" s="850"/>
      <c r="OM13" s="850"/>
      <c r="ON13" s="850"/>
      <c r="OO13" s="850"/>
      <c r="OP13" s="850"/>
      <c r="OQ13" s="850"/>
      <c r="OR13" s="850"/>
      <c r="OS13" s="850"/>
      <c r="OT13" s="850"/>
      <c r="AJJ13" s="851"/>
    </row>
    <row r="14" spans="1:1241" ht="18" x14ac:dyDescent="0.35">
      <c r="A14" s="791" t="s">
        <v>292</v>
      </c>
      <c r="B14" s="793">
        <f>Y7</f>
        <v>49</v>
      </c>
      <c r="C14" s="793">
        <f t="shared" ref="C14:D14" si="439">Z7</f>
        <v>48</v>
      </c>
      <c r="D14" s="793">
        <f t="shared" si="439"/>
        <v>48</v>
      </c>
      <c r="GG14" s="100"/>
      <c r="GH14" s="100"/>
      <c r="GI14" s="100"/>
      <c r="GJ14" s="100"/>
      <c r="GK14" s="100"/>
      <c r="GL14" s="100"/>
      <c r="GM14" s="100"/>
      <c r="GN14" s="100"/>
      <c r="GO14" s="100"/>
      <c r="GP14" s="100"/>
      <c r="NR14" s="850"/>
      <c r="NS14" s="850"/>
      <c r="NT14" s="850"/>
      <c r="NU14" s="850"/>
      <c r="NV14" s="850"/>
      <c r="NW14" s="850"/>
      <c r="NX14" s="850"/>
      <c r="NY14" s="850"/>
      <c r="NZ14" s="850"/>
      <c r="OA14" s="850"/>
      <c r="OB14" s="850"/>
      <c r="OC14" s="850"/>
      <c r="OD14" s="850"/>
      <c r="OE14" s="850"/>
      <c r="OF14" s="850"/>
      <c r="OG14" s="850"/>
      <c r="OH14" s="850"/>
      <c r="OI14" s="850"/>
      <c r="OJ14" s="850"/>
      <c r="OK14" s="850"/>
      <c r="OL14" s="850"/>
      <c r="OM14" s="850"/>
      <c r="ON14" s="850"/>
      <c r="OO14" s="850"/>
      <c r="OP14" s="850"/>
      <c r="OQ14" s="850"/>
      <c r="OR14" s="850"/>
      <c r="OS14" s="850"/>
      <c r="OT14" s="850"/>
      <c r="AJJ14" s="851"/>
    </row>
    <row r="15" spans="1:1241" ht="42.6" x14ac:dyDescent="0.35">
      <c r="A15" s="791" t="s">
        <v>538</v>
      </c>
      <c r="B15" s="793">
        <f>AB7</f>
        <v>35</v>
      </c>
      <c r="C15" s="793">
        <f t="shared" ref="C15:D15" si="440">AC7</f>
        <v>32</v>
      </c>
      <c r="D15" s="793">
        <f t="shared" si="440"/>
        <v>33</v>
      </c>
      <c r="NR15" s="850"/>
      <c r="NS15" s="850"/>
      <c r="NT15" s="850"/>
      <c r="NU15" s="850"/>
      <c r="NV15" s="850"/>
      <c r="NW15" s="850"/>
      <c r="NX15" s="850"/>
      <c r="NY15" s="850"/>
      <c r="NZ15" s="850"/>
      <c r="OA15" s="850"/>
      <c r="OB15" s="850"/>
      <c r="OC15" s="850"/>
      <c r="OD15" s="850"/>
      <c r="OE15" s="850"/>
      <c r="OF15" s="850"/>
      <c r="OG15" s="850"/>
      <c r="OH15" s="850"/>
      <c r="OI15" s="850"/>
      <c r="OJ15" s="850"/>
      <c r="OK15" s="850"/>
      <c r="OL15" s="850"/>
      <c r="OM15" s="850"/>
      <c r="ON15" s="850"/>
      <c r="OO15" s="850"/>
      <c r="OP15" s="850"/>
      <c r="OQ15" s="850"/>
      <c r="OR15" s="850"/>
      <c r="OS15" s="850"/>
      <c r="OT15" s="850"/>
      <c r="AJJ15" s="851"/>
    </row>
    <row r="16" spans="1:1241" ht="18" x14ac:dyDescent="0.35">
      <c r="NR16" s="850"/>
      <c r="NS16" s="850"/>
      <c r="NT16" s="850"/>
      <c r="NU16" s="850"/>
      <c r="NV16" s="850"/>
      <c r="NW16" s="850"/>
      <c r="NX16" s="850"/>
      <c r="NY16" s="850"/>
      <c r="NZ16" s="850"/>
      <c r="OA16" s="850"/>
      <c r="OB16" s="850"/>
      <c r="OC16" s="850"/>
      <c r="OD16" s="850"/>
      <c r="OE16" s="850"/>
      <c r="OF16" s="850"/>
      <c r="OG16" s="850"/>
      <c r="OH16" s="850"/>
      <c r="OI16" s="850"/>
      <c r="OJ16" s="850"/>
      <c r="OK16" s="850"/>
      <c r="OL16" s="850"/>
      <c r="OM16" s="850"/>
      <c r="ON16" s="850"/>
      <c r="OO16" s="850"/>
      <c r="OP16" s="850"/>
      <c r="OQ16" s="850"/>
      <c r="OR16" s="850"/>
      <c r="OS16" s="850"/>
      <c r="OT16" s="850"/>
      <c r="AJJ16" s="851"/>
    </row>
    <row r="17" spans="1:946" ht="18" x14ac:dyDescent="0.35">
      <c r="NR17" s="850"/>
      <c r="NS17" s="850"/>
      <c r="NT17" s="850"/>
      <c r="NU17" s="850"/>
      <c r="NV17" s="850"/>
      <c r="NW17" s="850"/>
      <c r="NX17" s="850"/>
      <c r="NY17" s="850"/>
      <c r="NZ17" s="850"/>
      <c r="OA17" s="850"/>
      <c r="OB17" s="850"/>
      <c r="OC17" s="850"/>
      <c r="OD17" s="850"/>
      <c r="OE17" s="850"/>
      <c r="OF17" s="850"/>
      <c r="OG17" s="850"/>
      <c r="OH17" s="850"/>
      <c r="OI17" s="850"/>
      <c r="OJ17" s="850"/>
      <c r="OK17" s="850"/>
      <c r="OL17" s="850"/>
      <c r="OM17" s="850"/>
      <c r="ON17" s="850"/>
      <c r="OO17" s="850"/>
      <c r="OP17" s="850"/>
      <c r="OQ17" s="850"/>
      <c r="OR17" s="850"/>
      <c r="OS17" s="850"/>
      <c r="OT17" s="850"/>
      <c r="AJJ17" s="851"/>
    </row>
    <row r="18" spans="1:946" ht="18" x14ac:dyDescent="0.35">
      <c r="A18" s="124" t="s">
        <v>870</v>
      </c>
      <c r="NR18" s="850"/>
      <c r="NS18" s="850"/>
      <c r="NT18" s="850"/>
      <c r="NU18" s="850"/>
      <c r="NV18" s="850"/>
      <c r="NW18" s="850"/>
      <c r="NX18" s="850"/>
      <c r="NY18" s="850"/>
      <c r="NZ18" s="850"/>
      <c r="OA18" s="850"/>
      <c r="OB18" s="850"/>
      <c r="OC18" s="850"/>
      <c r="OD18" s="850"/>
      <c r="OE18" s="850"/>
      <c r="OF18" s="850"/>
      <c r="OG18" s="850"/>
      <c r="OH18" s="850"/>
      <c r="OI18" s="850"/>
      <c r="OJ18" s="850"/>
      <c r="OK18" s="850"/>
      <c r="OL18" s="850"/>
      <c r="OM18" s="850"/>
      <c r="ON18" s="850"/>
      <c r="OO18" s="850"/>
      <c r="OP18" s="850"/>
      <c r="OQ18" s="850"/>
      <c r="OR18" s="850"/>
      <c r="OS18" s="850"/>
      <c r="OT18" s="850"/>
      <c r="AJJ18" s="851"/>
    </row>
    <row r="19" spans="1:946" ht="18" x14ac:dyDescent="0.35">
      <c r="A19" s="788"/>
      <c r="B19" s="788">
        <f>BE5</f>
        <v>2020</v>
      </c>
      <c r="C19" s="788">
        <f>BT5</f>
        <v>2021</v>
      </c>
      <c r="D19" s="788">
        <f>CI5</f>
        <v>2022</v>
      </c>
      <c r="NR19" s="850"/>
      <c r="NS19" s="850"/>
      <c r="NT19" s="850"/>
      <c r="NU19" s="850"/>
      <c r="NV19" s="850"/>
      <c r="NW19" s="850"/>
      <c r="NX19" s="850"/>
      <c r="NY19" s="850"/>
      <c r="NZ19" s="850"/>
      <c r="OA19" s="850"/>
      <c r="OB19" s="850"/>
      <c r="OC19" s="850"/>
      <c r="OD19" s="850"/>
      <c r="OE19" s="850"/>
      <c r="OF19" s="850"/>
      <c r="OG19" s="850"/>
      <c r="OH19" s="850"/>
      <c r="OI19" s="850"/>
      <c r="OJ19" s="850"/>
      <c r="OK19" s="850"/>
      <c r="OL19" s="850"/>
      <c r="OM19" s="850"/>
      <c r="ON19" s="850"/>
      <c r="OO19" s="850"/>
      <c r="OP19" s="850"/>
      <c r="OQ19" s="850"/>
      <c r="OR19" s="850"/>
      <c r="OS19" s="850"/>
      <c r="OT19" s="850"/>
      <c r="AJJ19" s="851"/>
    </row>
    <row r="20" spans="1:946" ht="28.8" x14ac:dyDescent="0.35">
      <c r="A20" s="787" t="s">
        <v>76</v>
      </c>
      <c r="B20" s="789">
        <f>BE7</f>
        <v>58</v>
      </c>
      <c r="C20" s="789">
        <f>BT7</f>
        <v>54</v>
      </c>
      <c r="D20" s="789">
        <f>CI7</f>
        <v>57</v>
      </c>
      <c r="NR20" s="850"/>
      <c r="NS20" s="850"/>
      <c r="NT20" s="850"/>
      <c r="NU20" s="850"/>
      <c r="NV20" s="850"/>
      <c r="NW20" s="850"/>
      <c r="NX20" s="850"/>
      <c r="NY20" s="850"/>
      <c r="NZ20" s="850"/>
      <c r="OA20" s="850"/>
      <c r="OB20" s="850"/>
      <c r="OC20" s="850"/>
      <c r="OD20" s="850"/>
      <c r="OE20" s="850"/>
      <c r="OF20" s="850"/>
      <c r="OG20" s="850"/>
      <c r="OH20" s="850"/>
      <c r="OI20" s="850"/>
      <c r="OJ20" s="850"/>
      <c r="OK20" s="850"/>
      <c r="OL20" s="850"/>
      <c r="OM20" s="850"/>
      <c r="ON20" s="850"/>
      <c r="OO20" s="850"/>
      <c r="OP20" s="850"/>
      <c r="OQ20" s="850"/>
      <c r="OR20" s="850"/>
      <c r="OS20" s="850"/>
      <c r="OT20" s="850"/>
      <c r="AJJ20" s="851"/>
    </row>
    <row r="21" spans="1:946" ht="18" x14ac:dyDescent="0.35">
      <c r="A21" s="787" t="s">
        <v>77</v>
      </c>
      <c r="B21" s="789">
        <f>BF7</f>
        <v>0</v>
      </c>
      <c r="C21" s="789">
        <f>BU7</f>
        <v>0</v>
      </c>
      <c r="D21" s="789">
        <f>CJ7</f>
        <v>1</v>
      </c>
      <c r="NR21" s="850"/>
      <c r="NS21" s="850"/>
      <c r="NT21" s="850"/>
      <c r="NU21" s="850"/>
      <c r="NV21" s="850"/>
      <c r="NW21" s="850"/>
      <c r="NX21" s="850"/>
      <c r="NY21" s="850"/>
      <c r="NZ21" s="850"/>
      <c r="OA21" s="850"/>
      <c r="OB21" s="850"/>
      <c r="OC21" s="850"/>
      <c r="OD21" s="850"/>
      <c r="OE21" s="850"/>
      <c r="OF21" s="850"/>
      <c r="OG21" s="850"/>
      <c r="OH21" s="850"/>
      <c r="OI21" s="850"/>
      <c r="OJ21" s="850"/>
      <c r="OK21" s="850"/>
      <c r="OL21" s="850"/>
      <c r="OM21" s="850"/>
      <c r="ON21" s="850"/>
      <c r="OO21" s="850"/>
      <c r="OP21" s="850"/>
      <c r="OQ21" s="850"/>
      <c r="OR21" s="850"/>
      <c r="OS21" s="850"/>
      <c r="OT21" s="850"/>
      <c r="AJJ21" s="851"/>
    </row>
    <row r="22" spans="1:946" ht="18" x14ac:dyDescent="0.35">
      <c r="A22" s="787" t="s">
        <v>78</v>
      </c>
      <c r="B22" s="789">
        <f>BG7</f>
        <v>1</v>
      </c>
      <c r="C22" s="789">
        <f>BV7</f>
        <v>1</v>
      </c>
      <c r="D22" s="789">
        <f>CK7</f>
        <v>1</v>
      </c>
      <c r="NR22" s="850"/>
      <c r="NS22" s="850"/>
      <c r="NT22" s="850"/>
      <c r="NU22" s="850"/>
      <c r="NV22" s="850"/>
      <c r="NW22" s="850"/>
      <c r="NX22" s="850"/>
      <c r="NY22" s="850"/>
      <c r="NZ22" s="850"/>
      <c r="OA22" s="850"/>
      <c r="OB22" s="850"/>
      <c r="OC22" s="850"/>
      <c r="OD22" s="850"/>
      <c r="OE22" s="850"/>
      <c r="OF22" s="850"/>
      <c r="OG22" s="850"/>
      <c r="OH22" s="850"/>
      <c r="OI22" s="850"/>
      <c r="OJ22" s="850"/>
      <c r="OK22" s="850"/>
      <c r="OL22" s="850"/>
      <c r="OM22" s="850"/>
      <c r="ON22" s="850"/>
      <c r="OO22" s="850"/>
      <c r="OP22" s="850"/>
      <c r="OQ22" s="850"/>
      <c r="OR22" s="850"/>
      <c r="OS22" s="850"/>
      <c r="OT22" s="850"/>
      <c r="AJJ22" s="851"/>
    </row>
    <row r="23" spans="1:946" ht="28.8" x14ac:dyDescent="0.35">
      <c r="A23" s="787" t="s">
        <v>97</v>
      </c>
      <c r="B23" s="789">
        <f>BH7</f>
        <v>30</v>
      </c>
      <c r="C23" s="789">
        <f>BW7</f>
        <v>34</v>
      </c>
      <c r="D23" s="789">
        <f>CL7</f>
        <v>35</v>
      </c>
      <c r="NR23" s="850"/>
      <c r="NS23" s="850"/>
      <c r="NT23" s="850"/>
      <c r="NU23" s="850"/>
      <c r="NV23" s="850"/>
      <c r="NW23" s="850"/>
      <c r="NX23" s="850"/>
      <c r="NY23" s="850"/>
      <c r="NZ23" s="850"/>
      <c r="OA23" s="850"/>
      <c r="OB23" s="850"/>
      <c r="OC23" s="850"/>
      <c r="OD23" s="850"/>
      <c r="OE23" s="850"/>
      <c r="OF23" s="850"/>
      <c r="OG23" s="850"/>
      <c r="OH23" s="850"/>
      <c r="OI23" s="850"/>
      <c r="OJ23" s="850"/>
      <c r="OK23" s="850"/>
      <c r="OL23" s="850"/>
      <c r="OM23" s="850"/>
      <c r="ON23" s="850"/>
      <c r="OO23" s="850"/>
      <c r="OP23" s="850"/>
      <c r="OQ23" s="850"/>
      <c r="OR23" s="850"/>
      <c r="OS23" s="850"/>
      <c r="OT23" s="850"/>
      <c r="AJJ23" s="851"/>
    </row>
    <row r="24" spans="1:946" ht="18" x14ac:dyDescent="0.35">
      <c r="NR24" s="850"/>
      <c r="NS24" s="850"/>
      <c r="NT24" s="850"/>
      <c r="NU24" s="850"/>
      <c r="NV24" s="850"/>
      <c r="NW24" s="850"/>
      <c r="NX24" s="850"/>
      <c r="NY24" s="850"/>
      <c r="NZ24" s="850"/>
      <c r="OA24" s="850"/>
      <c r="OB24" s="850"/>
      <c r="OC24" s="850"/>
      <c r="OD24" s="850"/>
      <c r="OE24" s="850"/>
      <c r="OF24" s="850"/>
      <c r="OG24" s="850"/>
      <c r="OH24" s="850"/>
      <c r="OI24" s="850"/>
      <c r="OJ24" s="850"/>
      <c r="OK24" s="850"/>
      <c r="OL24" s="850"/>
      <c r="OM24" s="850"/>
      <c r="ON24" s="850"/>
      <c r="OO24" s="850"/>
      <c r="OP24" s="850"/>
      <c r="OQ24" s="850"/>
      <c r="OR24" s="850"/>
      <c r="OS24" s="850"/>
      <c r="OT24" s="850"/>
      <c r="AJJ24" s="851"/>
    </row>
    <row r="25" spans="1:946" ht="18" x14ac:dyDescent="0.35">
      <c r="A25" s="124" t="s">
        <v>869</v>
      </c>
      <c r="NR25" s="850"/>
      <c r="NS25" s="850"/>
      <c r="NT25" s="850"/>
      <c r="NU25" s="850"/>
      <c r="NV25" s="850"/>
      <c r="NW25" s="850"/>
      <c r="NX25" s="850"/>
      <c r="NY25" s="850"/>
      <c r="NZ25" s="850"/>
      <c r="OA25" s="850"/>
      <c r="OB25" s="850"/>
      <c r="OC25" s="850"/>
      <c r="OD25" s="850"/>
      <c r="OE25" s="850"/>
      <c r="OF25" s="850"/>
      <c r="OG25" s="850"/>
      <c r="OH25" s="850"/>
      <c r="OI25" s="850"/>
      <c r="OJ25" s="850"/>
      <c r="OK25" s="850"/>
      <c r="OL25" s="850"/>
      <c r="OM25" s="850"/>
      <c r="ON25" s="850"/>
      <c r="OO25" s="850"/>
      <c r="OP25" s="850"/>
      <c r="OQ25" s="850"/>
      <c r="OR25" s="850"/>
      <c r="OS25" s="850"/>
      <c r="OT25" s="850"/>
      <c r="AJJ25" s="851"/>
    </row>
    <row r="26" spans="1:946" ht="18" x14ac:dyDescent="0.35">
      <c r="A26" s="788"/>
      <c r="B26" s="788">
        <f>BE5</f>
        <v>2020</v>
      </c>
      <c r="C26" s="788">
        <f>BT5</f>
        <v>2021</v>
      </c>
      <c r="D26" s="788">
        <f>CI5</f>
        <v>2022</v>
      </c>
      <c r="NR26" s="850"/>
      <c r="NS26" s="850"/>
      <c r="NT26" s="850"/>
      <c r="NU26" s="850"/>
      <c r="NV26" s="850"/>
      <c r="NW26" s="850"/>
      <c r="NX26" s="850"/>
      <c r="NY26" s="850"/>
      <c r="NZ26" s="850"/>
      <c r="OA26" s="850"/>
      <c r="OB26" s="850"/>
      <c r="OC26" s="850"/>
      <c r="OD26" s="850"/>
      <c r="OE26" s="850"/>
      <c r="OF26" s="850"/>
      <c r="OG26" s="850"/>
      <c r="OH26" s="850"/>
      <c r="OI26" s="850"/>
      <c r="OJ26" s="850"/>
      <c r="OK26" s="850"/>
      <c r="OL26" s="850"/>
      <c r="OM26" s="850"/>
      <c r="ON26" s="850"/>
      <c r="OO26" s="850"/>
      <c r="OP26" s="850"/>
      <c r="OQ26" s="850"/>
      <c r="OR26" s="850"/>
      <c r="OS26" s="850"/>
      <c r="OT26" s="850"/>
      <c r="AJJ26" s="851"/>
    </row>
    <row r="27" spans="1:946" ht="28.8" x14ac:dyDescent="0.35">
      <c r="A27" s="787" t="s">
        <v>76</v>
      </c>
      <c r="B27" s="789">
        <f>BJ7</f>
        <v>689</v>
      </c>
      <c r="C27" s="789">
        <f>BY7</f>
        <v>640</v>
      </c>
      <c r="D27" s="789">
        <f>CN7</f>
        <v>663</v>
      </c>
      <c r="NR27" s="850"/>
      <c r="NS27" s="850"/>
      <c r="NT27" s="850"/>
      <c r="NU27" s="850"/>
      <c r="NV27" s="850"/>
      <c r="NW27" s="850"/>
      <c r="NX27" s="850"/>
      <c r="NY27" s="850"/>
      <c r="NZ27" s="850"/>
      <c r="OA27" s="850"/>
      <c r="OB27" s="850"/>
      <c r="OC27" s="850"/>
      <c r="OD27" s="850"/>
      <c r="OE27" s="850"/>
      <c r="OF27" s="850"/>
      <c r="OG27" s="850"/>
      <c r="OH27" s="850"/>
      <c r="OI27" s="850"/>
      <c r="OJ27" s="850"/>
      <c r="OK27" s="850"/>
      <c r="OL27" s="850"/>
      <c r="OM27" s="850"/>
      <c r="ON27" s="850"/>
      <c r="OO27" s="850"/>
      <c r="OP27" s="850"/>
      <c r="OQ27" s="850"/>
      <c r="OR27" s="850"/>
      <c r="OS27" s="850"/>
      <c r="OT27" s="850"/>
      <c r="AJJ27" s="851"/>
    </row>
    <row r="28" spans="1:946" ht="18" x14ac:dyDescent="0.35">
      <c r="A28" s="787" t="s">
        <v>77</v>
      </c>
      <c r="B28" s="789">
        <f>BK7</f>
        <v>0</v>
      </c>
      <c r="C28" s="789">
        <f>BZ7</f>
        <v>0</v>
      </c>
      <c r="D28" s="789">
        <f>CO7</f>
        <v>15</v>
      </c>
      <c r="NR28" s="850"/>
      <c r="NS28" s="850"/>
      <c r="NT28" s="850"/>
      <c r="NU28" s="850"/>
      <c r="NV28" s="850"/>
      <c r="NW28" s="850"/>
      <c r="NX28" s="850"/>
      <c r="NY28" s="850"/>
      <c r="NZ28" s="850"/>
      <c r="OA28" s="850"/>
      <c r="OB28" s="850"/>
      <c r="OC28" s="850"/>
      <c r="OD28" s="850"/>
      <c r="OE28" s="850"/>
      <c r="OF28" s="850"/>
      <c r="OG28" s="850"/>
      <c r="OH28" s="850"/>
      <c r="OI28" s="850"/>
      <c r="OJ28" s="850"/>
      <c r="OK28" s="850"/>
      <c r="OL28" s="850"/>
      <c r="OM28" s="850"/>
      <c r="ON28" s="850"/>
      <c r="OO28" s="850"/>
      <c r="OP28" s="850"/>
      <c r="OQ28" s="850"/>
      <c r="OR28" s="850"/>
      <c r="OS28" s="850"/>
      <c r="OT28" s="850"/>
      <c r="AJJ28" s="851"/>
    </row>
    <row r="29" spans="1:946" ht="18" x14ac:dyDescent="0.35">
      <c r="A29" s="787" t="s">
        <v>78</v>
      </c>
      <c r="B29" s="789">
        <f>BL7</f>
        <v>10</v>
      </c>
      <c r="C29" s="789">
        <f>CA7</f>
        <v>12</v>
      </c>
      <c r="D29" s="789">
        <f>CP7</f>
        <v>12</v>
      </c>
      <c r="NR29" s="850"/>
      <c r="NS29" s="850"/>
      <c r="NT29" s="850"/>
      <c r="NU29" s="850"/>
      <c r="NV29" s="850"/>
      <c r="NW29" s="850"/>
      <c r="NX29" s="850"/>
      <c r="NY29" s="850"/>
      <c r="NZ29" s="850"/>
      <c r="OA29" s="850"/>
      <c r="OB29" s="850"/>
      <c r="OC29" s="850"/>
      <c r="OD29" s="850"/>
      <c r="OE29" s="850"/>
      <c r="OF29" s="850"/>
      <c r="OG29" s="850"/>
      <c r="OH29" s="850"/>
      <c r="OI29" s="850"/>
      <c r="OJ29" s="850"/>
      <c r="OK29" s="850"/>
      <c r="OL29" s="850"/>
      <c r="OM29" s="850"/>
      <c r="ON29" s="850"/>
      <c r="OO29" s="850"/>
      <c r="OP29" s="850"/>
      <c r="OQ29" s="850"/>
      <c r="OR29" s="850"/>
      <c r="OS29" s="850"/>
      <c r="OT29" s="850"/>
      <c r="AJJ29" s="851"/>
    </row>
    <row r="30" spans="1:946" ht="28.8" x14ac:dyDescent="0.35">
      <c r="A30" s="787" t="s">
        <v>97</v>
      </c>
      <c r="B30" s="789">
        <f>BM7</f>
        <v>475</v>
      </c>
      <c r="C30" s="789">
        <f>CB7</f>
        <v>528</v>
      </c>
      <c r="D30" s="789">
        <f>CQ7</f>
        <v>540</v>
      </c>
      <c r="NR30" s="850"/>
      <c r="NS30" s="850"/>
      <c r="NT30" s="850"/>
      <c r="NU30" s="850"/>
      <c r="NV30" s="850"/>
      <c r="NW30" s="850"/>
      <c r="NX30" s="850"/>
      <c r="NY30" s="850"/>
      <c r="NZ30" s="850"/>
      <c r="OA30" s="850"/>
      <c r="OB30" s="850"/>
      <c r="OC30" s="850"/>
      <c r="OD30" s="850"/>
      <c r="OE30" s="850"/>
      <c r="OF30" s="850"/>
      <c r="OG30" s="850"/>
      <c r="OH30" s="850"/>
      <c r="OI30" s="850"/>
      <c r="OJ30" s="850"/>
      <c r="OK30" s="850"/>
      <c r="OL30" s="850"/>
      <c r="OM30" s="850"/>
      <c r="ON30" s="850"/>
      <c r="OO30" s="850"/>
      <c r="OP30" s="850"/>
      <c r="OQ30" s="850"/>
      <c r="OR30" s="850"/>
      <c r="OS30" s="850"/>
      <c r="OT30" s="850"/>
      <c r="AJJ30" s="851"/>
    </row>
    <row r="31" spans="1:946" ht="18" x14ac:dyDescent="0.35">
      <c r="NR31" s="850"/>
      <c r="NS31" s="850"/>
      <c r="NT31" s="850"/>
      <c r="NU31" s="850"/>
      <c r="NV31" s="850"/>
      <c r="NW31" s="850"/>
      <c r="NX31" s="850"/>
      <c r="NY31" s="850"/>
      <c r="NZ31" s="850"/>
      <c r="OA31" s="850"/>
      <c r="OB31" s="850"/>
      <c r="OC31" s="850"/>
      <c r="OD31" s="850"/>
      <c r="OE31" s="850"/>
      <c r="OF31" s="850"/>
      <c r="OG31" s="850"/>
      <c r="OH31" s="850"/>
      <c r="OI31" s="850"/>
      <c r="OJ31" s="850"/>
      <c r="OK31" s="850"/>
      <c r="OL31" s="850"/>
      <c r="OM31" s="850"/>
      <c r="ON31" s="850"/>
      <c r="OO31" s="850"/>
      <c r="OP31" s="850"/>
      <c r="OQ31" s="850"/>
      <c r="OR31" s="850"/>
      <c r="OS31" s="850"/>
      <c r="OT31" s="850"/>
      <c r="AJJ31" s="851"/>
    </row>
    <row r="32" spans="1:946" ht="18" x14ac:dyDescent="0.35">
      <c r="A32" s="124" t="s">
        <v>871</v>
      </c>
      <c r="NR32" s="850"/>
      <c r="NS32" s="850"/>
      <c r="NT32" s="850"/>
      <c r="NU32" s="850"/>
      <c r="NV32" s="850"/>
      <c r="NW32" s="850"/>
      <c r="NX32" s="850"/>
      <c r="NY32" s="850"/>
      <c r="NZ32" s="850"/>
      <c r="OA32" s="850"/>
      <c r="OB32" s="850"/>
      <c r="OC32" s="850"/>
      <c r="OD32" s="850"/>
      <c r="OE32" s="850"/>
      <c r="OF32" s="850"/>
      <c r="OG32" s="850"/>
      <c r="OH32" s="850"/>
      <c r="OI32" s="850"/>
      <c r="OJ32" s="850"/>
      <c r="OK32" s="850"/>
      <c r="OL32" s="850"/>
      <c r="OM32" s="850"/>
      <c r="ON32" s="850"/>
      <c r="OO32" s="850"/>
      <c r="OP32" s="850"/>
      <c r="OQ32" s="850"/>
      <c r="OR32" s="850"/>
      <c r="OS32" s="850"/>
      <c r="OT32" s="850"/>
      <c r="AJJ32" s="851"/>
    </row>
    <row r="33" spans="1:946" ht="18" x14ac:dyDescent="0.35">
      <c r="A33" s="788"/>
      <c r="B33" s="788">
        <f>BE5</f>
        <v>2020</v>
      </c>
      <c r="C33" s="788">
        <f>BT5</f>
        <v>2021</v>
      </c>
      <c r="D33" s="788">
        <f>CI5</f>
        <v>2022</v>
      </c>
      <c r="NR33" s="850"/>
      <c r="NS33" s="850"/>
      <c r="NT33" s="850"/>
      <c r="NU33" s="850"/>
      <c r="NV33" s="850"/>
      <c r="NW33" s="850"/>
      <c r="NX33" s="850"/>
      <c r="NY33" s="850"/>
      <c r="NZ33" s="850"/>
      <c r="OA33" s="850"/>
      <c r="OB33" s="850"/>
      <c r="OC33" s="850"/>
      <c r="OD33" s="850"/>
      <c r="OE33" s="850"/>
      <c r="OF33" s="850"/>
      <c r="OG33" s="850"/>
      <c r="OH33" s="850"/>
      <c r="OI33" s="850"/>
      <c r="OJ33" s="850"/>
      <c r="OK33" s="850"/>
      <c r="OL33" s="850"/>
      <c r="OM33" s="850"/>
      <c r="ON33" s="850"/>
      <c r="OO33" s="850"/>
      <c r="OP33" s="850"/>
      <c r="OQ33" s="850"/>
      <c r="OR33" s="850"/>
      <c r="OS33" s="850"/>
      <c r="OT33" s="850"/>
      <c r="AJJ33" s="851"/>
    </row>
    <row r="34" spans="1:946" ht="28.8" x14ac:dyDescent="0.35">
      <c r="A34" s="787" t="s">
        <v>742</v>
      </c>
      <c r="B34" s="789">
        <f>BS7</f>
        <v>1</v>
      </c>
      <c r="C34" s="789">
        <f>CH7</f>
        <v>15</v>
      </c>
      <c r="D34" s="789">
        <f>CW7</f>
        <v>13</v>
      </c>
      <c r="NR34" s="850"/>
      <c r="NS34" s="850"/>
      <c r="NT34" s="850"/>
      <c r="NU34" s="850"/>
      <c r="NV34" s="850"/>
      <c r="NW34" s="850"/>
      <c r="NX34" s="850"/>
      <c r="NY34" s="850"/>
      <c r="NZ34" s="850"/>
      <c r="OA34" s="850"/>
      <c r="OB34" s="850"/>
      <c r="OC34" s="850"/>
      <c r="OD34" s="850"/>
      <c r="OE34" s="850"/>
      <c r="OF34" s="850"/>
      <c r="OG34" s="850"/>
      <c r="OH34" s="850"/>
      <c r="OI34" s="850"/>
      <c r="OJ34" s="850"/>
      <c r="OK34" s="850"/>
      <c r="OL34" s="850"/>
      <c r="OM34" s="850"/>
      <c r="ON34" s="850"/>
      <c r="OO34" s="850"/>
      <c r="OP34" s="850"/>
      <c r="OQ34" s="850"/>
      <c r="OR34" s="850"/>
      <c r="OS34" s="850"/>
      <c r="OT34" s="850"/>
      <c r="AJJ34" s="851"/>
    </row>
    <row r="35" spans="1:946" ht="18" x14ac:dyDescent="0.35">
      <c r="NR35" s="850"/>
      <c r="NS35" s="850"/>
      <c r="NT35" s="850"/>
      <c r="NU35" s="850"/>
      <c r="NV35" s="850"/>
      <c r="NW35" s="850"/>
      <c r="NX35" s="850"/>
      <c r="NY35" s="850"/>
      <c r="NZ35" s="850"/>
      <c r="OA35" s="850"/>
      <c r="OB35" s="850"/>
      <c r="OC35" s="850"/>
      <c r="OD35" s="850"/>
      <c r="OE35" s="850"/>
      <c r="OF35" s="850"/>
      <c r="OG35" s="850"/>
      <c r="OH35" s="850"/>
      <c r="OI35" s="850"/>
      <c r="OJ35" s="850"/>
      <c r="OK35" s="850"/>
      <c r="OL35" s="850"/>
      <c r="OM35" s="850"/>
      <c r="ON35" s="850"/>
      <c r="OO35" s="850"/>
      <c r="OP35" s="850"/>
      <c r="OQ35" s="850"/>
      <c r="OR35" s="850"/>
      <c r="OS35" s="850"/>
      <c r="OT35" s="850"/>
      <c r="AJJ35" s="851"/>
    </row>
    <row r="36" spans="1:946" ht="18" x14ac:dyDescent="0.35">
      <c r="A36" s="124" t="s">
        <v>743</v>
      </c>
      <c r="NR36" s="850"/>
      <c r="NS36" s="850"/>
      <c r="NT36" s="850"/>
      <c r="NU36" s="850"/>
      <c r="NV36" s="850"/>
      <c r="NW36" s="850"/>
      <c r="NX36" s="850"/>
      <c r="NY36" s="850"/>
      <c r="NZ36" s="850"/>
      <c r="OA36" s="850"/>
      <c r="OB36" s="850"/>
      <c r="OC36" s="850"/>
      <c r="OD36" s="850"/>
      <c r="OE36" s="850"/>
      <c r="OF36" s="850"/>
      <c r="OG36" s="850"/>
      <c r="OH36" s="850"/>
      <c r="OI36" s="850"/>
      <c r="OJ36" s="850"/>
      <c r="OK36" s="850"/>
      <c r="OL36" s="850"/>
      <c r="OM36" s="850"/>
      <c r="ON36" s="850"/>
      <c r="OO36" s="850"/>
      <c r="OP36" s="850"/>
      <c r="OQ36" s="850"/>
      <c r="OR36" s="850"/>
      <c r="OS36" s="850"/>
      <c r="OT36" s="850"/>
      <c r="AJJ36" s="851"/>
    </row>
    <row r="37" spans="1:946" ht="172.8" x14ac:dyDescent="0.35">
      <c r="A37" s="794"/>
      <c r="B37" s="325" t="s">
        <v>83</v>
      </c>
      <c r="C37" s="325" t="s">
        <v>84</v>
      </c>
      <c r="D37" s="325" t="s">
        <v>85</v>
      </c>
      <c r="E37" s="325" t="s">
        <v>86</v>
      </c>
      <c r="F37" s="325" t="s">
        <v>87</v>
      </c>
      <c r="G37" s="325" t="s">
        <v>80</v>
      </c>
      <c r="H37" s="325" t="s">
        <v>318</v>
      </c>
      <c r="I37" s="325" t="s">
        <v>81</v>
      </c>
      <c r="J37" s="325" t="s">
        <v>82</v>
      </c>
      <c r="K37" s="325" t="s">
        <v>551</v>
      </c>
      <c r="L37" s="325" t="s">
        <v>317</v>
      </c>
      <c r="M37" s="325" t="s">
        <v>88</v>
      </c>
      <c r="N37" s="325" t="s">
        <v>93</v>
      </c>
      <c r="O37" s="325" t="s">
        <v>89</v>
      </c>
      <c r="P37" s="325" t="s">
        <v>90</v>
      </c>
      <c r="Q37" s="325" t="s">
        <v>91</v>
      </c>
      <c r="R37" s="325" t="s">
        <v>92</v>
      </c>
      <c r="S37" s="325" t="s">
        <v>94</v>
      </c>
      <c r="T37" s="325" t="s">
        <v>397</v>
      </c>
      <c r="U37" s="325" t="s">
        <v>403</v>
      </c>
      <c r="V37" s="325" t="s">
        <v>398</v>
      </c>
      <c r="W37" s="325" t="s">
        <v>399</v>
      </c>
      <c r="X37" s="325" t="s">
        <v>400</v>
      </c>
      <c r="Y37" s="325" t="s">
        <v>58</v>
      </c>
      <c r="Z37" s="325" t="s">
        <v>404</v>
      </c>
      <c r="AA37" s="325" t="s">
        <v>401</v>
      </c>
      <c r="AB37" s="325" t="s">
        <v>61</v>
      </c>
      <c r="AC37" s="325" t="s">
        <v>402</v>
      </c>
      <c r="AD37" s="325" t="s">
        <v>63</v>
      </c>
      <c r="NR37" s="850"/>
      <c r="NS37" s="850"/>
      <c r="NT37" s="850"/>
      <c r="NU37" s="850"/>
      <c r="NV37" s="850"/>
      <c r="NW37" s="850"/>
      <c r="NX37" s="850"/>
      <c r="NY37" s="850"/>
      <c r="NZ37" s="850"/>
      <c r="OA37" s="850"/>
      <c r="OB37" s="850"/>
      <c r="OC37" s="850"/>
      <c r="OD37" s="850"/>
      <c r="OE37" s="850"/>
      <c r="OF37" s="850"/>
      <c r="OG37" s="850"/>
      <c r="OH37" s="850"/>
      <c r="OI37" s="850"/>
      <c r="OJ37" s="850"/>
      <c r="OK37" s="850"/>
      <c r="OL37" s="850"/>
      <c r="OM37" s="850"/>
      <c r="ON37" s="850"/>
      <c r="OO37" s="850"/>
      <c r="OP37" s="850"/>
      <c r="OQ37" s="850"/>
      <c r="OR37" s="850"/>
      <c r="OS37" s="850"/>
      <c r="OT37" s="850"/>
      <c r="AJJ37" s="851"/>
    </row>
    <row r="38" spans="1:946" ht="18" x14ac:dyDescent="0.35">
      <c r="A38" s="655" t="s">
        <v>65</v>
      </c>
      <c r="B38" s="795">
        <f>'3. КЛУБ_ФОРМ'!C54</f>
        <v>0</v>
      </c>
      <c r="C38" s="795">
        <f>'3. КЛУБ_ФОРМ'!D54</f>
        <v>0</v>
      </c>
      <c r="D38" s="795">
        <f>'3. КЛУБ_ФОРМ'!E54</f>
        <v>0</v>
      </c>
      <c r="E38" s="795">
        <f>'3. КЛУБ_ФОРМ'!F54</f>
        <v>1</v>
      </c>
      <c r="F38" s="795">
        <f>'3. КЛУБ_ФОРМ'!G54</f>
        <v>1</v>
      </c>
      <c r="G38" s="795">
        <f>'3. КЛУБ_ФОРМ'!H54</f>
        <v>1</v>
      </c>
      <c r="H38" s="795">
        <f>'3. КЛУБ_ФОРМ'!I54</f>
        <v>0</v>
      </c>
      <c r="I38" s="795">
        <f>'3. КЛУБ_ФОРМ'!J54</f>
        <v>2</v>
      </c>
      <c r="J38" s="795">
        <f>'3. КЛУБ_ФОРМ'!K54</f>
        <v>7</v>
      </c>
      <c r="K38" s="795">
        <f>'3. КЛУБ_ФОРМ'!L54</f>
        <v>1</v>
      </c>
      <c r="L38" s="795">
        <f>'3. КЛУБ_ФОРМ'!M54</f>
        <v>0</v>
      </c>
      <c r="M38" s="795">
        <f>'3. КЛУБ_ФОРМ'!N54</f>
        <v>0</v>
      </c>
      <c r="N38" s="795">
        <f>'3. КЛУБ_ФОРМ'!O54</f>
        <v>0</v>
      </c>
      <c r="O38" s="795">
        <f>'3. КЛУБ_ФОРМ'!P54</f>
        <v>0</v>
      </c>
      <c r="P38" s="795">
        <f>'3. КЛУБ_ФОРМ'!Q54</f>
        <v>0</v>
      </c>
      <c r="Q38" s="795">
        <f>'3. КЛУБ_ФОРМ'!R54</f>
        <v>0</v>
      </c>
      <c r="R38" s="795">
        <f>'3. КЛУБ_ФОРМ'!S54</f>
        <v>0</v>
      </c>
      <c r="S38" s="795">
        <f>'3. КЛУБ_ФОРМ'!T54</f>
        <v>0</v>
      </c>
      <c r="T38" s="795">
        <f>'3. КЛУБ_ФОРМ'!U54</f>
        <v>3</v>
      </c>
      <c r="U38" s="795">
        <f>'3. КЛУБ_ФОРМ'!V54</f>
        <v>0</v>
      </c>
      <c r="V38" s="795">
        <f>'3. КЛУБ_ФОРМ'!W54</f>
        <v>0</v>
      </c>
      <c r="W38" s="795">
        <f>'3. КЛУБ_ФОРМ'!X54</f>
        <v>0</v>
      </c>
      <c r="X38" s="795">
        <f>'3. КЛУБ_ФОРМ'!Y54</f>
        <v>0</v>
      </c>
      <c r="Y38" s="795">
        <f>'3. КЛУБ_ФОРМ'!Z54</f>
        <v>0</v>
      </c>
      <c r="Z38" s="795">
        <f>'3. КЛУБ_ФОРМ'!AA54</f>
        <v>2</v>
      </c>
      <c r="AA38" s="795">
        <f>'3. КЛУБ_ФОРМ'!AB54</f>
        <v>7</v>
      </c>
      <c r="AB38" s="795">
        <f>'3. КЛУБ_ФОРМ'!AC54</f>
        <v>0</v>
      </c>
      <c r="AC38" s="795">
        <f>'3. КЛУБ_ФОРМ'!AD54</f>
        <v>0</v>
      </c>
      <c r="AD38" s="795">
        <f>'3. КЛУБ_ФОРМ'!AE54</f>
        <v>5</v>
      </c>
      <c r="NR38" s="850"/>
      <c r="NS38" s="850"/>
      <c r="NT38" s="850"/>
      <c r="NU38" s="850"/>
      <c r="NV38" s="850"/>
      <c r="NW38" s="850"/>
      <c r="NX38" s="850"/>
      <c r="NY38" s="850"/>
      <c r="NZ38" s="850"/>
      <c r="OA38" s="850"/>
      <c r="OB38" s="850"/>
      <c r="OC38" s="850"/>
      <c r="OD38" s="850"/>
      <c r="OE38" s="850"/>
      <c r="OF38" s="850"/>
      <c r="OG38" s="850"/>
      <c r="OH38" s="850"/>
      <c r="OI38" s="850"/>
      <c r="OJ38" s="850"/>
      <c r="OK38" s="850"/>
      <c r="OL38" s="850"/>
      <c r="OM38" s="850"/>
      <c r="ON38" s="850"/>
      <c r="OO38" s="850"/>
      <c r="OP38" s="850"/>
      <c r="OQ38" s="850"/>
      <c r="OR38" s="850"/>
      <c r="OS38" s="850"/>
      <c r="OT38" s="850"/>
      <c r="AJJ38" s="851"/>
    </row>
    <row r="39" spans="1:946" ht="18" x14ac:dyDescent="0.35">
      <c r="A39" s="655" t="s">
        <v>66</v>
      </c>
      <c r="B39" s="795">
        <f>'3. КЛУБ_ФОРМ'!C55</f>
        <v>0</v>
      </c>
      <c r="C39" s="795">
        <f>'3. КЛУБ_ФОРМ'!D55</f>
        <v>0</v>
      </c>
      <c r="D39" s="795">
        <f>'3. КЛУБ_ФОРМ'!E55</f>
        <v>0</v>
      </c>
      <c r="E39" s="795">
        <f>'3. КЛУБ_ФОРМ'!F55</f>
        <v>0</v>
      </c>
      <c r="F39" s="795">
        <f>'3. КЛУБ_ФОРМ'!G55</f>
        <v>0</v>
      </c>
      <c r="G39" s="795">
        <f>'3. КЛУБ_ФОРМ'!H55</f>
        <v>1</v>
      </c>
      <c r="H39" s="795">
        <f>'3. КЛУБ_ФОРМ'!I55</f>
        <v>0</v>
      </c>
      <c r="I39" s="795">
        <f>'3. КЛУБ_ФОРМ'!J55</f>
        <v>1</v>
      </c>
      <c r="J39" s="795">
        <f>'3. КЛУБ_ФОРМ'!K55</f>
        <v>0</v>
      </c>
      <c r="K39" s="795">
        <f>'3. КЛУБ_ФОРМ'!L55</f>
        <v>0</v>
      </c>
      <c r="L39" s="795">
        <f>'3. КЛУБ_ФОРМ'!M55</f>
        <v>0</v>
      </c>
      <c r="M39" s="795">
        <f>'3. КЛУБ_ФОРМ'!N55</f>
        <v>0</v>
      </c>
      <c r="N39" s="795">
        <f>'3. КЛУБ_ФОРМ'!O55</f>
        <v>0</v>
      </c>
      <c r="O39" s="795">
        <f>'3. КЛУБ_ФОРМ'!P55</f>
        <v>0</v>
      </c>
      <c r="P39" s="795">
        <f>'3. КЛУБ_ФОРМ'!Q55</f>
        <v>0</v>
      </c>
      <c r="Q39" s="795">
        <f>'3. КЛУБ_ФОРМ'!R55</f>
        <v>0</v>
      </c>
      <c r="R39" s="795">
        <f>'3. КЛУБ_ФОРМ'!S55</f>
        <v>0</v>
      </c>
      <c r="S39" s="795">
        <f>'3. КЛУБ_ФОРМ'!T55</f>
        <v>0</v>
      </c>
      <c r="T39" s="795">
        <f>'3. КЛУБ_ФОРМ'!U55</f>
        <v>0</v>
      </c>
      <c r="U39" s="795">
        <f>'3. КЛУБ_ФОРМ'!V55</f>
        <v>0</v>
      </c>
      <c r="V39" s="795">
        <f>'3. КЛУБ_ФОРМ'!W55</f>
        <v>0</v>
      </c>
      <c r="W39" s="795">
        <f>'3. КЛУБ_ФОРМ'!X55</f>
        <v>0</v>
      </c>
      <c r="X39" s="795">
        <f>'3. КЛУБ_ФОРМ'!Y55</f>
        <v>0</v>
      </c>
      <c r="Y39" s="795">
        <f>'3. КЛУБ_ФОРМ'!Z55</f>
        <v>0</v>
      </c>
      <c r="Z39" s="795">
        <f>'3. КЛУБ_ФОРМ'!AA55</f>
        <v>0</v>
      </c>
      <c r="AA39" s="795">
        <f>'3. КЛУБ_ФОРМ'!AB55</f>
        <v>0</v>
      </c>
      <c r="AB39" s="795">
        <f>'3. КЛУБ_ФОРМ'!AC55</f>
        <v>0</v>
      </c>
      <c r="AC39" s="795">
        <f>'3. КЛУБ_ФОРМ'!AD55</f>
        <v>0</v>
      </c>
      <c r="AD39" s="795">
        <f>'3. КЛУБ_ФОРМ'!AE55</f>
        <v>0</v>
      </c>
      <c r="NR39" s="850"/>
      <c r="NS39" s="850"/>
      <c r="NT39" s="850"/>
      <c r="NU39" s="850"/>
      <c r="NV39" s="850"/>
      <c r="NW39" s="850"/>
      <c r="NX39" s="850"/>
      <c r="NY39" s="850"/>
      <c r="NZ39" s="850"/>
      <c r="OA39" s="850"/>
      <c r="OB39" s="850"/>
      <c r="OC39" s="850"/>
      <c r="OD39" s="850"/>
      <c r="OE39" s="850"/>
      <c r="OF39" s="850"/>
      <c r="OG39" s="850"/>
      <c r="OH39" s="850"/>
      <c r="OI39" s="850"/>
      <c r="OJ39" s="850"/>
      <c r="OK39" s="850"/>
      <c r="OL39" s="850"/>
      <c r="OM39" s="850"/>
      <c r="ON39" s="850"/>
      <c r="OO39" s="850"/>
      <c r="OP39" s="850"/>
      <c r="OQ39" s="850"/>
      <c r="OR39" s="850"/>
      <c r="OS39" s="850"/>
      <c r="OT39" s="850"/>
      <c r="AJJ39" s="851"/>
    </row>
    <row r="40" spans="1:946" ht="18" x14ac:dyDescent="0.35">
      <c r="A40" s="655" t="s">
        <v>788</v>
      </c>
      <c r="B40" s="795">
        <f>'3. КЛУБ_ФОРМ'!C56</f>
        <v>0</v>
      </c>
      <c r="C40" s="795">
        <f>'3. КЛУБ_ФОРМ'!D56</f>
        <v>0</v>
      </c>
      <c r="D40" s="795">
        <f>'3. КЛУБ_ФОРМ'!E56</f>
        <v>0</v>
      </c>
      <c r="E40" s="795">
        <f>'3. КЛУБ_ФОРМ'!F56</f>
        <v>1</v>
      </c>
      <c r="F40" s="795">
        <f>'3. КЛУБ_ФОРМ'!G56</f>
        <v>0</v>
      </c>
      <c r="G40" s="795">
        <f>'3. КЛУБ_ФОРМ'!H56</f>
        <v>2</v>
      </c>
      <c r="H40" s="795">
        <f>'3. КЛУБ_ФОРМ'!I56</f>
        <v>0</v>
      </c>
      <c r="I40" s="795">
        <f>'3. КЛУБ_ФОРМ'!J56</f>
        <v>0</v>
      </c>
      <c r="J40" s="795">
        <f>'3. КЛУБ_ФОРМ'!K56</f>
        <v>0</v>
      </c>
      <c r="K40" s="795">
        <f>'3. КЛУБ_ФОРМ'!L56</f>
        <v>0</v>
      </c>
      <c r="L40" s="795">
        <f>'3. КЛУБ_ФОРМ'!M56</f>
        <v>0</v>
      </c>
      <c r="M40" s="795">
        <f>'3. КЛУБ_ФОРМ'!N56</f>
        <v>0</v>
      </c>
      <c r="N40" s="795">
        <f>'3. КЛУБ_ФОРМ'!O56</f>
        <v>0</v>
      </c>
      <c r="O40" s="795">
        <f>'3. КЛУБ_ФОРМ'!P56</f>
        <v>0</v>
      </c>
      <c r="P40" s="795">
        <f>'3. КЛУБ_ФОРМ'!Q56</f>
        <v>0</v>
      </c>
      <c r="Q40" s="795">
        <f>'3. КЛУБ_ФОРМ'!R56</f>
        <v>0</v>
      </c>
      <c r="R40" s="795">
        <f>'3. КЛУБ_ФОРМ'!S56</f>
        <v>0</v>
      </c>
      <c r="S40" s="795">
        <f>'3. КЛУБ_ФОРМ'!T56</f>
        <v>0</v>
      </c>
      <c r="T40" s="795">
        <f>'3. КЛУБ_ФОРМ'!U56</f>
        <v>1</v>
      </c>
      <c r="U40" s="795">
        <f>'3. КЛУБ_ФОРМ'!V56</f>
        <v>0</v>
      </c>
      <c r="V40" s="795">
        <f>'3. КЛУБ_ФОРМ'!W56</f>
        <v>0</v>
      </c>
      <c r="W40" s="795">
        <f>'3. КЛУБ_ФОРМ'!X56</f>
        <v>0</v>
      </c>
      <c r="X40" s="795">
        <f>'3. КЛУБ_ФОРМ'!Y56</f>
        <v>0</v>
      </c>
      <c r="Y40" s="795">
        <f>'3. КЛУБ_ФОРМ'!Z56</f>
        <v>0</v>
      </c>
      <c r="Z40" s="795">
        <f>'3. КЛУБ_ФОРМ'!AA56</f>
        <v>0</v>
      </c>
      <c r="AA40" s="795">
        <f>'3. КЛУБ_ФОРМ'!AB56</f>
        <v>0</v>
      </c>
      <c r="AB40" s="795">
        <f>'3. КЛУБ_ФОРМ'!AC56</f>
        <v>0</v>
      </c>
      <c r="AC40" s="795">
        <f>'3. КЛУБ_ФОРМ'!AD56</f>
        <v>0</v>
      </c>
      <c r="AD40" s="795">
        <f>'3. КЛУБ_ФОРМ'!AE56</f>
        <v>3</v>
      </c>
      <c r="NR40" s="850"/>
      <c r="NS40" s="850"/>
      <c r="NT40" s="850"/>
      <c r="NU40" s="850"/>
      <c r="NV40" s="850"/>
      <c r="NW40" s="850"/>
      <c r="NX40" s="850"/>
      <c r="NY40" s="850"/>
      <c r="NZ40" s="850"/>
      <c r="OA40" s="850"/>
      <c r="OB40" s="850"/>
      <c r="OC40" s="850"/>
      <c r="OD40" s="850"/>
      <c r="OE40" s="850"/>
      <c r="OF40" s="850"/>
      <c r="OG40" s="850"/>
      <c r="OH40" s="850"/>
      <c r="OI40" s="850"/>
      <c r="OJ40" s="850"/>
      <c r="OK40" s="850"/>
      <c r="OL40" s="850"/>
      <c r="OM40" s="850"/>
      <c r="ON40" s="850"/>
      <c r="OO40" s="850"/>
      <c r="OP40" s="850"/>
      <c r="OQ40" s="850"/>
      <c r="OR40" s="850"/>
      <c r="OS40" s="850"/>
      <c r="OT40" s="850"/>
      <c r="AJJ40" s="851"/>
    </row>
    <row r="41" spans="1:946" ht="18" x14ac:dyDescent="0.35">
      <c r="A41" s="655" t="s">
        <v>68</v>
      </c>
      <c r="B41" s="795">
        <f>'3. КЛУБ_ФОРМ'!C57</f>
        <v>0</v>
      </c>
      <c r="C41" s="795">
        <f>'3. КЛУБ_ФОРМ'!D57</f>
        <v>1</v>
      </c>
      <c r="D41" s="795">
        <f>'3. КЛУБ_ФОРМ'!E57</f>
        <v>0</v>
      </c>
      <c r="E41" s="795">
        <f>'3. КЛУБ_ФОРМ'!F57</f>
        <v>1</v>
      </c>
      <c r="F41" s="795">
        <f>'3. КЛУБ_ФОРМ'!G57</f>
        <v>0</v>
      </c>
      <c r="G41" s="795">
        <f>'3. КЛУБ_ФОРМ'!H57</f>
        <v>0</v>
      </c>
      <c r="H41" s="795">
        <f>'3. КЛУБ_ФОРМ'!I57</f>
        <v>0</v>
      </c>
      <c r="I41" s="795">
        <f>'3. КЛУБ_ФОРМ'!J57</f>
        <v>0</v>
      </c>
      <c r="J41" s="795">
        <f>'3. КЛУБ_ФОРМ'!K57</f>
        <v>0</v>
      </c>
      <c r="K41" s="795">
        <f>'3. КЛУБ_ФОРМ'!L57</f>
        <v>0</v>
      </c>
      <c r="L41" s="795">
        <f>'3. КЛУБ_ФОРМ'!M57</f>
        <v>0</v>
      </c>
      <c r="M41" s="795">
        <f>'3. КЛУБ_ФОРМ'!N57</f>
        <v>0</v>
      </c>
      <c r="N41" s="795">
        <f>'3. КЛУБ_ФОРМ'!O57</f>
        <v>0</v>
      </c>
      <c r="O41" s="795">
        <f>'3. КЛУБ_ФОРМ'!P57</f>
        <v>0</v>
      </c>
      <c r="P41" s="795">
        <f>'3. КЛУБ_ФОРМ'!Q57</f>
        <v>0</v>
      </c>
      <c r="Q41" s="795">
        <f>'3. КЛУБ_ФОРМ'!R57</f>
        <v>0</v>
      </c>
      <c r="R41" s="795">
        <f>'3. КЛУБ_ФОРМ'!S57</f>
        <v>0</v>
      </c>
      <c r="S41" s="795">
        <f>'3. КЛУБ_ФОРМ'!T57</f>
        <v>0</v>
      </c>
      <c r="T41" s="795">
        <f>'3. КЛУБ_ФОРМ'!U57</f>
        <v>0</v>
      </c>
      <c r="U41" s="795">
        <f>'3. КЛУБ_ФОРМ'!V57</f>
        <v>0</v>
      </c>
      <c r="V41" s="795">
        <f>'3. КЛУБ_ФОРМ'!W57</f>
        <v>0</v>
      </c>
      <c r="W41" s="795">
        <f>'3. КЛУБ_ФОРМ'!X57</f>
        <v>0</v>
      </c>
      <c r="X41" s="795">
        <f>'3. КЛУБ_ФОРМ'!Y57</f>
        <v>0</v>
      </c>
      <c r="Y41" s="795">
        <f>'3. КЛУБ_ФОРМ'!Z57</f>
        <v>1</v>
      </c>
      <c r="Z41" s="795">
        <f>'3. КЛУБ_ФОРМ'!AA57</f>
        <v>0</v>
      </c>
      <c r="AA41" s="795">
        <f>'3. КЛУБ_ФОРМ'!AB57</f>
        <v>0</v>
      </c>
      <c r="AB41" s="795">
        <f>'3. КЛУБ_ФОРМ'!AC57</f>
        <v>0</v>
      </c>
      <c r="AC41" s="795">
        <f>'3. КЛУБ_ФОРМ'!AD57</f>
        <v>0</v>
      </c>
      <c r="AD41" s="795">
        <f>'3. КЛУБ_ФОРМ'!AE57</f>
        <v>0</v>
      </c>
      <c r="NR41" s="850"/>
      <c r="NS41" s="850"/>
      <c r="NT41" s="850"/>
      <c r="NU41" s="850"/>
      <c r="NV41" s="850"/>
      <c r="NW41" s="850"/>
      <c r="NX41" s="850"/>
      <c r="NY41" s="850"/>
      <c r="NZ41" s="850"/>
      <c r="OA41" s="850"/>
      <c r="OB41" s="850"/>
      <c r="OC41" s="850"/>
      <c r="OD41" s="850"/>
      <c r="OE41" s="850"/>
      <c r="OF41" s="850"/>
      <c r="OG41" s="850"/>
      <c r="OH41" s="850"/>
      <c r="OI41" s="850"/>
      <c r="OJ41" s="850"/>
      <c r="OK41" s="850"/>
      <c r="OL41" s="850"/>
      <c r="OM41" s="850"/>
      <c r="ON41" s="850"/>
      <c r="OO41" s="850"/>
      <c r="OP41" s="850"/>
      <c r="OQ41" s="850"/>
      <c r="OR41" s="850"/>
      <c r="OS41" s="850"/>
      <c r="OT41" s="850"/>
      <c r="AJJ41" s="851"/>
    </row>
    <row r="42" spans="1:946" ht="18" x14ac:dyDescent="0.35">
      <c r="A42" s="655" t="s">
        <v>69</v>
      </c>
      <c r="B42" s="795">
        <f>'3. КЛУБ_ФОРМ'!C58</f>
        <v>0</v>
      </c>
      <c r="C42" s="795">
        <f>'3. КЛУБ_ФОРМ'!D58</f>
        <v>0</v>
      </c>
      <c r="D42" s="795">
        <f>'3. КЛУБ_ФОРМ'!E58</f>
        <v>0</v>
      </c>
      <c r="E42" s="795">
        <f>'3. КЛУБ_ФОРМ'!F58</f>
        <v>7</v>
      </c>
      <c r="F42" s="795">
        <f>'3. КЛУБ_ФОРМ'!G58</f>
        <v>1</v>
      </c>
      <c r="G42" s="795">
        <f>'3. КЛУБ_ФОРМ'!H58</f>
        <v>0</v>
      </c>
      <c r="H42" s="795">
        <f>'3. КЛУБ_ФОРМ'!I58</f>
        <v>0</v>
      </c>
      <c r="I42" s="795">
        <f>'3. КЛУБ_ФОРМ'!J58</f>
        <v>0</v>
      </c>
      <c r="J42" s="795">
        <f>'3. КЛУБ_ФОРМ'!K58</f>
        <v>0</v>
      </c>
      <c r="K42" s="795">
        <f>'3. КЛУБ_ФОРМ'!L58</f>
        <v>1</v>
      </c>
      <c r="L42" s="795">
        <f>'3. КЛУБ_ФОРМ'!M58</f>
        <v>0</v>
      </c>
      <c r="M42" s="795">
        <f>'3. КЛУБ_ФОРМ'!N58</f>
        <v>0</v>
      </c>
      <c r="N42" s="795">
        <f>'3. КЛУБ_ФОРМ'!O58</f>
        <v>0</v>
      </c>
      <c r="O42" s="795">
        <f>'3. КЛУБ_ФОРМ'!P58</f>
        <v>0</v>
      </c>
      <c r="P42" s="795">
        <f>'3. КЛУБ_ФОРМ'!Q58</f>
        <v>0</v>
      </c>
      <c r="Q42" s="795">
        <f>'3. КЛУБ_ФОРМ'!R58</f>
        <v>0</v>
      </c>
      <c r="R42" s="795">
        <f>'3. КЛУБ_ФОРМ'!S58</f>
        <v>0</v>
      </c>
      <c r="S42" s="795">
        <f>'3. КЛУБ_ФОРМ'!T58</f>
        <v>0</v>
      </c>
      <c r="T42" s="795">
        <f>'3. КЛУБ_ФОРМ'!U58</f>
        <v>2</v>
      </c>
      <c r="U42" s="795">
        <f>'3. КЛУБ_ФОРМ'!V58</f>
        <v>0</v>
      </c>
      <c r="V42" s="795">
        <f>'3. КЛУБ_ФОРМ'!W58</f>
        <v>1</v>
      </c>
      <c r="W42" s="795">
        <f>'3. КЛУБ_ФОРМ'!X58</f>
        <v>0</v>
      </c>
      <c r="X42" s="795">
        <f>'3. КЛУБ_ФОРМ'!Y58</f>
        <v>1</v>
      </c>
      <c r="Y42" s="795">
        <f>'3. КЛУБ_ФОРМ'!Z58</f>
        <v>1</v>
      </c>
      <c r="Z42" s="795">
        <f>'3. КЛУБ_ФОРМ'!AA58</f>
        <v>0</v>
      </c>
      <c r="AA42" s="795">
        <f>'3. КЛУБ_ФОРМ'!AB58</f>
        <v>0</v>
      </c>
      <c r="AB42" s="795">
        <f>'3. КЛУБ_ФОРМ'!AC58</f>
        <v>1</v>
      </c>
      <c r="AC42" s="795">
        <f>'3. КЛУБ_ФОРМ'!AD58</f>
        <v>0</v>
      </c>
      <c r="AD42" s="795">
        <f>'3. КЛУБ_ФОРМ'!AE58</f>
        <v>0</v>
      </c>
      <c r="NR42" s="850"/>
      <c r="NS42" s="850"/>
      <c r="NT42" s="850"/>
      <c r="NU42" s="850"/>
      <c r="NV42" s="850"/>
      <c r="NW42" s="850"/>
      <c r="NX42" s="850"/>
      <c r="NY42" s="850"/>
      <c r="NZ42" s="850"/>
      <c r="OA42" s="850"/>
      <c r="OB42" s="850"/>
      <c r="OC42" s="850"/>
      <c r="OD42" s="850"/>
      <c r="OE42" s="850"/>
      <c r="OF42" s="850"/>
      <c r="OG42" s="850"/>
      <c r="OH42" s="850"/>
      <c r="OI42" s="850"/>
      <c r="OJ42" s="850"/>
      <c r="OK42" s="850"/>
      <c r="OL42" s="850"/>
      <c r="OM42" s="850"/>
      <c r="ON42" s="850"/>
      <c r="OO42" s="850"/>
      <c r="OP42" s="850"/>
      <c r="OQ42" s="850"/>
      <c r="OR42" s="850"/>
      <c r="OS42" s="850"/>
      <c r="OT42" s="850"/>
      <c r="AJJ42" s="851"/>
    </row>
    <row r="43" spans="1:946" ht="31.2" x14ac:dyDescent="0.35">
      <c r="A43" s="655" t="s">
        <v>873</v>
      </c>
      <c r="B43" s="795">
        <f>SUM(B38:B42)</f>
        <v>0</v>
      </c>
      <c r="C43" s="795">
        <f t="shared" ref="C43:AD43" si="441">SUM(C38:C42)</f>
        <v>1</v>
      </c>
      <c r="D43" s="795">
        <f t="shared" si="441"/>
        <v>0</v>
      </c>
      <c r="E43" s="795">
        <f t="shared" si="441"/>
        <v>10</v>
      </c>
      <c r="F43" s="795">
        <f t="shared" si="441"/>
        <v>2</v>
      </c>
      <c r="G43" s="795">
        <f t="shared" si="441"/>
        <v>4</v>
      </c>
      <c r="H43" s="795">
        <f t="shared" si="441"/>
        <v>0</v>
      </c>
      <c r="I43" s="795">
        <f t="shared" si="441"/>
        <v>3</v>
      </c>
      <c r="J43" s="795">
        <f t="shared" si="441"/>
        <v>7</v>
      </c>
      <c r="K43" s="795">
        <f t="shared" si="441"/>
        <v>2</v>
      </c>
      <c r="L43" s="795">
        <f t="shared" si="441"/>
        <v>0</v>
      </c>
      <c r="M43" s="795">
        <f t="shared" si="441"/>
        <v>0</v>
      </c>
      <c r="N43" s="795">
        <f t="shared" si="441"/>
        <v>0</v>
      </c>
      <c r="O43" s="795">
        <f t="shared" si="441"/>
        <v>0</v>
      </c>
      <c r="P43" s="795">
        <f t="shared" si="441"/>
        <v>0</v>
      </c>
      <c r="Q43" s="795">
        <f t="shared" si="441"/>
        <v>0</v>
      </c>
      <c r="R43" s="795">
        <f t="shared" si="441"/>
        <v>0</v>
      </c>
      <c r="S43" s="795">
        <f t="shared" si="441"/>
        <v>0</v>
      </c>
      <c r="T43" s="795">
        <f t="shared" si="441"/>
        <v>6</v>
      </c>
      <c r="U43" s="795">
        <f t="shared" si="441"/>
        <v>0</v>
      </c>
      <c r="V43" s="795">
        <f t="shared" si="441"/>
        <v>1</v>
      </c>
      <c r="W43" s="795">
        <f t="shared" si="441"/>
        <v>0</v>
      </c>
      <c r="X43" s="795">
        <f t="shared" si="441"/>
        <v>1</v>
      </c>
      <c r="Y43" s="795">
        <f t="shared" si="441"/>
        <v>2</v>
      </c>
      <c r="Z43" s="795">
        <f t="shared" si="441"/>
        <v>2</v>
      </c>
      <c r="AA43" s="795">
        <f t="shared" si="441"/>
        <v>7</v>
      </c>
      <c r="AB43" s="795">
        <f t="shared" si="441"/>
        <v>1</v>
      </c>
      <c r="AC43" s="795">
        <f t="shared" si="441"/>
        <v>0</v>
      </c>
      <c r="AD43" s="795">
        <f t="shared" si="441"/>
        <v>8</v>
      </c>
      <c r="NR43" s="850"/>
      <c r="NS43" s="850"/>
      <c r="NT43" s="850"/>
      <c r="NU43" s="850"/>
      <c r="NV43" s="850"/>
      <c r="NW43" s="850"/>
      <c r="NX43" s="850"/>
      <c r="NY43" s="850"/>
      <c r="NZ43" s="850"/>
      <c r="OA43" s="850"/>
      <c r="OB43" s="850"/>
      <c r="OC43" s="850"/>
      <c r="OD43" s="850"/>
      <c r="OE43" s="850"/>
      <c r="OF43" s="850"/>
      <c r="OG43" s="850"/>
      <c r="OH43" s="850"/>
      <c r="OI43" s="850"/>
      <c r="OJ43" s="850"/>
      <c r="OK43" s="850"/>
      <c r="OL43" s="850"/>
      <c r="OM43" s="850"/>
      <c r="ON43" s="850"/>
      <c r="OO43" s="850"/>
      <c r="OP43" s="850"/>
      <c r="OQ43" s="850"/>
      <c r="OR43" s="850"/>
      <c r="OS43" s="850"/>
      <c r="OT43" s="850"/>
      <c r="AJJ43" s="851"/>
    </row>
    <row r="44" spans="1:946" ht="18" x14ac:dyDescent="0.35">
      <c r="NR44" s="850"/>
      <c r="NS44" s="850"/>
      <c r="NT44" s="850"/>
      <c r="NU44" s="850"/>
      <c r="NV44" s="850"/>
      <c r="NW44" s="850"/>
      <c r="NX44" s="850"/>
      <c r="NY44" s="850"/>
      <c r="NZ44" s="850"/>
      <c r="OA44" s="850"/>
      <c r="OB44" s="850"/>
      <c r="OC44" s="850"/>
      <c r="OD44" s="850"/>
      <c r="OE44" s="850"/>
      <c r="OF44" s="850"/>
      <c r="OG44" s="850"/>
      <c r="OH44" s="850"/>
      <c r="OI44" s="850"/>
      <c r="OJ44" s="850"/>
      <c r="OK44" s="850"/>
      <c r="OL44" s="850"/>
      <c r="OM44" s="850"/>
      <c r="ON44" s="850"/>
      <c r="OO44" s="850"/>
      <c r="OP44" s="850"/>
      <c r="OQ44" s="850"/>
      <c r="OR44" s="850"/>
      <c r="OS44" s="850"/>
      <c r="OT44" s="850"/>
      <c r="AJJ44" s="851"/>
    </row>
    <row r="45" spans="1:946" ht="18.600000000000001" thickBot="1" x14ac:dyDescent="0.4">
      <c r="A45" s="124" t="s">
        <v>744</v>
      </c>
      <c r="NR45" s="850"/>
      <c r="NS45" s="850"/>
      <c r="NT45" s="850"/>
      <c r="NU45" s="850"/>
      <c r="NV45" s="850"/>
      <c r="NW45" s="850"/>
      <c r="NX45" s="850"/>
      <c r="NY45" s="850"/>
      <c r="NZ45" s="850"/>
      <c r="OA45" s="850"/>
      <c r="OB45" s="850"/>
      <c r="OC45" s="850"/>
      <c r="OD45" s="850"/>
      <c r="OE45" s="850"/>
      <c r="OF45" s="850"/>
      <c r="OG45" s="850"/>
      <c r="OH45" s="850"/>
      <c r="OI45" s="850"/>
      <c r="OJ45" s="850"/>
      <c r="OK45" s="850"/>
      <c r="OL45" s="850"/>
      <c r="OM45" s="850"/>
      <c r="ON45" s="850"/>
      <c r="OO45" s="850"/>
      <c r="OP45" s="850"/>
      <c r="OQ45" s="850"/>
      <c r="OR45" s="850"/>
      <c r="OS45" s="850"/>
      <c r="OT45" s="850"/>
      <c r="AJJ45" s="851"/>
    </row>
    <row r="46" spans="1:946" ht="172.8" x14ac:dyDescent="0.35">
      <c r="A46" s="950"/>
      <c r="B46" s="953" t="s">
        <v>83</v>
      </c>
      <c r="C46" s="954" t="s">
        <v>84</v>
      </c>
      <c r="D46" s="954" t="s">
        <v>85</v>
      </c>
      <c r="E46" s="954" t="s">
        <v>86</v>
      </c>
      <c r="F46" s="955" t="s">
        <v>87</v>
      </c>
      <c r="G46" s="953" t="s">
        <v>80</v>
      </c>
      <c r="H46" s="954" t="s">
        <v>318</v>
      </c>
      <c r="I46" s="954" t="s">
        <v>81</v>
      </c>
      <c r="J46" s="954" t="s">
        <v>82</v>
      </c>
      <c r="K46" s="955" t="s">
        <v>551</v>
      </c>
      <c r="L46" s="953" t="s">
        <v>317</v>
      </c>
      <c r="M46" s="954" t="s">
        <v>88</v>
      </c>
      <c r="N46" s="954" t="s">
        <v>93</v>
      </c>
      <c r="O46" s="954" t="s">
        <v>89</v>
      </c>
      <c r="P46" s="954" t="s">
        <v>90</v>
      </c>
      <c r="Q46" s="954" t="s">
        <v>91</v>
      </c>
      <c r="R46" s="954" t="s">
        <v>92</v>
      </c>
      <c r="S46" s="955" t="s">
        <v>94</v>
      </c>
      <c r="T46" s="953" t="s">
        <v>397</v>
      </c>
      <c r="U46" s="954" t="s">
        <v>403</v>
      </c>
      <c r="V46" s="954" t="s">
        <v>398</v>
      </c>
      <c r="W46" s="954" t="s">
        <v>399</v>
      </c>
      <c r="X46" s="955" t="s">
        <v>400</v>
      </c>
      <c r="Y46" s="490" t="s">
        <v>58</v>
      </c>
      <c r="Z46" s="325" t="s">
        <v>404</v>
      </c>
      <c r="AA46" s="325" t="s">
        <v>401</v>
      </c>
      <c r="AB46" s="325" t="s">
        <v>61</v>
      </c>
      <c r="AC46" s="325" t="s">
        <v>402</v>
      </c>
      <c r="AD46" s="325" t="s">
        <v>63</v>
      </c>
      <c r="NR46" s="850"/>
      <c r="NS46" s="850"/>
      <c r="NT46" s="850"/>
      <c r="NU46" s="850"/>
      <c r="NV46" s="850"/>
      <c r="NW46" s="850"/>
      <c r="NX46" s="850"/>
      <c r="NY46" s="850"/>
      <c r="NZ46" s="850"/>
      <c r="OA46" s="850"/>
      <c r="OB46" s="850"/>
      <c r="OC46" s="850"/>
      <c r="OD46" s="850"/>
      <c r="OE46" s="850"/>
      <c r="OF46" s="850"/>
      <c r="OG46" s="850"/>
      <c r="OH46" s="850"/>
      <c r="OI46" s="850"/>
      <c r="OJ46" s="850"/>
      <c r="OK46" s="850"/>
      <c r="OL46" s="850"/>
      <c r="OM46" s="850"/>
      <c r="ON46" s="850"/>
      <c r="OO46" s="850"/>
      <c r="OP46" s="850"/>
      <c r="OQ46" s="850"/>
      <c r="OR46" s="850"/>
      <c r="OS46" s="850"/>
      <c r="OT46" s="850"/>
      <c r="AJJ46" s="851"/>
    </row>
    <row r="47" spans="1:946" ht="18" x14ac:dyDescent="0.35">
      <c r="A47" s="951" t="s">
        <v>65</v>
      </c>
      <c r="B47" s="956">
        <f>'3. КЛУБ_ФОРМ'!C67</f>
        <v>0</v>
      </c>
      <c r="C47" s="795">
        <f>'3. КЛУБ_ФОРМ'!D67</f>
        <v>0</v>
      </c>
      <c r="D47" s="795">
        <f>'3. КЛУБ_ФОРМ'!E67</f>
        <v>0</v>
      </c>
      <c r="E47" s="795">
        <f>'3. КЛУБ_ФОРМ'!F67</f>
        <v>42</v>
      </c>
      <c r="F47" s="957">
        <f>'3. КЛУБ_ФОРМ'!G67</f>
        <v>12</v>
      </c>
      <c r="G47" s="956">
        <f>'3. КЛУБ_ФОРМ'!H67</f>
        <v>15</v>
      </c>
      <c r="H47" s="795">
        <f>'3. КЛУБ_ФОРМ'!I67</f>
        <v>0</v>
      </c>
      <c r="I47" s="795">
        <f>'3. КЛУБ_ФОРМ'!J67</f>
        <v>62</v>
      </c>
      <c r="J47" s="795">
        <f>'3. КЛУБ_ФОРМ'!K67</f>
        <v>86</v>
      </c>
      <c r="K47" s="957">
        <f>'3. КЛУБ_ФОРМ'!L67</f>
        <v>10</v>
      </c>
      <c r="L47" s="956">
        <f>'3. КЛУБ_ФОРМ'!M67</f>
        <v>0</v>
      </c>
      <c r="M47" s="795">
        <f>'3. КЛУБ_ФОРМ'!N67</f>
        <v>0</v>
      </c>
      <c r="N47" s="795">
        <f>'3. КЛУБ_ФОРМ'!O67</f>
        <v>0</v>
      </c>
      <c r="O47" s="795">
        <f>'3. КЛУБ_ФОРМ'!P67</f>
        <v>0</v>
      </c>
      <c r="P47" s="795">
        <f>'3. КЛУБ_ФОРМ'!Q67</f>
        <v>0</v>
      </c>
      <c r="Q47" s="795">
        <f>'3. КЛУБ_ФОРМ'!R67</f>
        <v>0</v>
      </c>
      <c r="R47" s="795">
        <f>'3. КЛУБ_ФОРМ'!S67</f>
        <v>0</v>
      </c>
      <c r="S47" s="957">
        <f>'3. КЛУБ_ФОРМ'!T67</f>
        <v>0</v>
      </c>
      <c r="T47" s="956">
        <f>'3. КЛУБ_ФОРМ'!U67</f>
        <v>30</v>
      </c>
      <c r="U47" s="795">
        <f>'3. КЛУБ_ФОРМ'!V67</f>
        <v>0</v>
      </c>
      <c r="V47" s="795">
        <f>'3. КЛУБ_ФОРМ'!W67</f>
        <v>0</v>
      </c>
      <c r="W47" s="795">
        <f>'3. КЛУБ_ФОРМ'!X67</f>
        <v>0</v>
      </c>
      <c r="X47" s="957">
        <f>'3. КЛУБ_ФОРМ'!Y67</f>
        <v>0</v>
      </c>
      <c r="Y47" s="952">
        <f>'3. КЛУБ_ФОРМ'!Z67</f>
        <v>0</v>
      </c>
      <c r="Z47" s="795">
        <f>'3. КЛУБ_ФОРМ'!AA67</f>
        <v>21</v>
      </c>
      <c r="AA47" s="795">
        <f>'3. КЛУБ_ФОРМ'!AB67</f>
        <v>75</v>
      </c>
      <c r="AB47" s="795">
        <f>'3. КЛУБ_ФОРМ'!AC67</f>
        <v>0</v>
      </c>
      <c r="AC47" s="795">
        <f>'3. КЛУБ_ФОРМ'!AD67</f>
        <v>0</v>
      </c>
      <c r="AD47" s="795">
        <f>'3. КЛУБ_ФОРМ'!AE67</f>
        <v>42</v>
      </c>
      <c r="NR47" s="850"/>
      <c r="NS47" s="850"/>
      <c r="NT47" s="850"/>
      <c r="NU47" s="850"/>
      <c r="NV47" s="850"/>
      <c r="NW47" s="850"/>
      <c r="NX47" s="850"/>
      <c r="NY47" s="850"/>
      <c r="NZ47" s="850"/>
      <c r="OA47" s="850"/>
      <c r="OB47" s="850"/>
      <c r="OC47" s="850"/>
      <c r="OD47" s="850"/>
      <c r="OE47" s="850"/>
      <c r="OF47" s="850"/>
      <c r="OG47" s="850"/>
      <c r="OH47" s="850"/>
      <c r="OI47" s="850"/>
      <c r="OJ47" s="850"/>
      <c r="OK47" s="850"/>
      <c r="OL47" s="850"/>
      <c r="OM47" s="850"/>
      <c r="ON47" s="850"/>
      <c r="OO47" s="850"/>
      <c r="OP47" s="850"/>
      <c r="OQ47" s="850"/>
      <c r="OR47" s="850"/>
      <c r="OS47" s="850"/>
      <c r="OT47" s="850"/>
      <c r="AJJ47" s="851"/>
    </row>
    <row r="48" spans="1:946" ht="18" x14ac:dyDescent="0.35">
      <c r="A48" s="951" t="s">
        <v>66</v>
      </c>
      <c r="B48" s="956">
        <f>'3. КЛУБ_ФОРМ'!C68</f>
        <v>0</v>
      </c>
      <c r="C48" s="795">
        <f>'3. КЛУБ_ФОРМ'!D68</f>
        <v>0</v>
      </c>
      <c r="D48" s="795">
        <f>'3. КЛУБ_ФОРМ'!E68</f>
        <v>0</v>
      </c>
      <c r="E48" s="795">
        <f>'3. КЛУБ_ФОРМ'!F68</f>
        <v>0</v>
      </c>
      <c r="F48" s="957">
        <f>'3. КЛУБ_ФОРМ'!G68</f>
        <v>0</v>
      </c>
      <c r="G48" s="956">
        <f>'3. КЛУБ_ФОРМ'!H68</f>
        <v>6</v>
      </c>
      <c r="H48" s="795">
        <f>'3. КЛУБ_ФОРМ'!I68</f>
        <v>0</v>
      </c>
      <c r="I48" s="795">
        <f>'3. КЛУБ_ФОРМ'!J68</f>
        <v>7</v>
      </c>
      <c r="J48" s="795">
        <f>'3. КЛУБ_ФОРМ'!K68</f>
        <v>0</v>
      </c>
      <c r="K48" s="957">
        <f>'3. КЛУБ_ФОРМ'!L68</f>
        <v>0</v>
      </c>
      <c r="L48" s="956">
        <f>'3. КЛУБ_ФОРМ'!M68</f>
        <v>0</v>
      </c>
      <c r="M48" s="795">
        <f>'3. КЛУБ_ФОРМ'!N68</f>
        <v>0</v>
      </c>
      <c r="N48" s="795">
        <f>'3. КЛУБ_ФОРМ'!O68</f>
        <v>0</v>
      </c>
      <c r="O48" s="795">
        <f>'3. КЛУБ_ФОРМ'!P68</f>
        <v>0</v>
      </c>
      <c r="P48" s="795">
        <f>'3. КЛУБ_ФОРМ'!Q68</f>
        <v>0</v>
      </c>
      <c r="Q48" s="795">
        <f>'3. КЛУБ_ФОРМ'!R68</f>
        <v>0</v>
      </c>
      <c r="R48" s="795">
        <f>'3. КЛУБ_ФОРМ'!S68</f>
        <v>0</v>
      </c>
      <c r="S48" s="957">
        <f>'3. КЛУБ_ФОРМ'!T68</f>
        <v>0</v>
      </c>
      <c r="T48" s="956">
        <f>'3. КЛУБ_ФОРМ'!U68</f>
        <v>0</v>
      </c>
      <c r="U48" s="795">
        <f>'3. КЛУБ_ФОРМ'!V68</f>
        <v>0</v>
      </c>
      <c r="V48" s="795">
        <f>'3. КЛУБ_ФОРМ'!W68</f>
        <v>0</v>
      </c>
      <c r="W48" s="795">
        <f>'3. КЛУБ_ФОРМ'!X68</f>
        <v>0</v>
      </c>
      <c r="X48" s="957">
        <f>'3. КЛУБ_ФОРМ'!Y68</f>
        <v>0</v>
      </c>
      <c r="Y48" s="952">
        <f>'3. КЛУБ_ФОРМ'!Z68</f>
        <v>0</v>
      </c>
      <c r="Z48" s="795">
        <f>'3. КЛУБ_ФОРМ'!AA68</f>
        <v>0</v>
      </c>
      <c r="AA48" s="795">
        <f>'3. КЛУБ_ФОРМ'!AB68</f>
        <v>0</v>
      </c>
      <c r="AB48" s="795">
        <f>'3. КЛУБ_ФОРМ'!AC68</f>
        <v>0</v>
      </c>
      <c r="AC48" s="795">
        <f>'3. КЛУБ_ФОРМ'!AD68</f>
        <v>0</v>
      </c>
      <c r="AD48" s="795">
        <f>'3. КЛУБ_ФОРМ'!AE68</f>
        <v>0</v>
      </c>
      <c r="NR48" s="850"/>
      <c r="NS48" s="850"/>
      <c r="NT48" s="850"/>
      <c r="NU48" s="850"/>
      <c r="NV48" s="850"/>
      <c r="NW48" s="850"/>
      <c r="NX48" s="850"/>
      <c r="NY48" s="850"/>
      <c r="NZ48" s="850"/>
      <c r="OA48" s="850"/>
      <c r="OB48" s="850"/>
      <c r="OC48" s="850"/>
      <c r="OD48" s="850"/>
      <c r="OE48" s="850"/>
      <c r="OF48" s="850"/>
      <c r="OG48" s="850"/>
      <c r="OH48" s="850"/>
      <c r="OI48" s="850"/>
      <c r="OJ48" s="850"/>
      <c r="OK48" s="850"/>
      <c r="OL48" s="850"/>
      <c r="OM48" s="850"/>
      <c r="ON48" s="850"/>
      <c r="OO48" s="850"/>
      <c r="OP48" s="850"/>
      <c r="OQ48" s="850"/>
      <c r="OR48" s="850"/>
      <c r="OS48" s="850"/>
      <c r="OT48" s="850"/>
      <c r="AJJ48" s="851"/>
    </row>
    <row r="49" spans="1:946" ht="18" x14ac:dyDescent="0.35">
      <c r="A49" s="951" t="s">
        <v>788</v>
      </c>
      <c r="B49" s="956">
        <f>'3. КЛУБ_ФОРМ'!C69</f>
        <v>0</v>
      </c>
      <c r="C49" s="795">
        <f>'3. КЛУБ_ФОРМ'!D69</f>
        <v>0</v>
      </c>
      <c r="D49" s="795">
        <f>'3. КЛУБ_ФОРМ'!E69</f>
        <v>0</v>
      </c>
      <c r="E49" s="795">
        <f>'3. КЛУБ_ФОРМ'!F69</f>
        <v>10</v>
      </c>
      <c r="F49" s="957">
        <f>'3. КЛУБ_ФОРМ'!G69</f>
        <v>0</v>
      </c>
      <c r="G49" s="956">
        <f>'3. КЛУБ_ФОРМ'!H69</f>
        <v>16</v>
      </c>
      <c r="H49" s="795">
        <f>'3. КЛУБ_ФОРМ'!I69</f>
        <v>0</v>
      </c>
      <c r="I49" s="795">
        <f>'3. КЛУБ_ФОРМ'!J69</f>
        <v>0</v>
      </c>
      <c r="J49" s="795">
        <f>'3. КЛУБ_ФОРМ'!K69</f>
        <v>0</v>
      </c>
      <c r="K49" s="957">
        <f>'3. КЛУБ_ФОРМ'!L69</f>
        <v>0</v>
      </c>
      <c r="L49" s="956">
        <f>'3. КЛУБ_ФОРМ'!M69</f>
        <v>0</v>
      </c>
      <c r="M49" s="795">
        <f>'3. КЛУБ_ФОРМ'!N69</f>
        <v>0</v>
      </c>
      <c r="N49" s="795">
        <f>'3. КЛУБ_ФОРМ'!O69</f>
        <v>0</v>
      </c>
      <c r="O49" s="795">
        <f>'3. КЛУБ_ФОРМ'!P69</f>
        <v>0</v>
      </c>
      <c r="P49" s="795">
        <f>'3. КЛУБ_ФОРМ'!Q69</f>
        <v>0</v>
      </c>
      <c r="Q49" s="795">
        <f>'3. КЛУБ_ФОРМ'!R69</f>
        <v>0</v>
      </c>
      <c r="R49" s="795">
        <f>'3. КЛУБ_ФОРМ'!S69</f>
        <v>0</v>
      </c>
      <c r="S49" s="957">
        <f>'3. КЛУБ_ФОРМ'!T69</f>
        <v>0</v>
      </c>
      <c r="T49" s="956">
        <f>'3. КЛУБ_ФОРМ'!U69</f>
        <v>9</v>
      </c>
      <c r="U49" s="795">
        <f>'3. КЛУБ_ФОРМ'!V69</f>
        <v>0</v>
      </c>
      <c r="V49" s="795">
        <f>'3. КЛУБ_ФОРМ'!W69</f>
        <v>0</v>
      </c>
      <c r="W49" s="795">
        <f>'3. КЛУБ_ФОРМ'!X69</f>
        <v>0</v>
      </c>
      <c r="X49" s="957">
        <f>'3. КЛУБ_ФОРМ'!Y69</f>
        <v>0</v>
      </c>
      <c r="Y49" s="952">
        <f>'3. КЛУБ_ФОРМ'!Z69</f>
        <v>0</v>
      </c>
      <c r="Z49" s="795">
        <f>'3. КЛУБ_ФОРМ'!AA69</f>
        <v>0</v>
      </c>
      <c r="AA49" s="795">
        <f>'3. КЛУБ_ФОРМ'!AB69</f>
        <v>0</v>
      </c>
      <c r="AB49" s="795">
        <f>'3. КЛУБ_ФОРМ'!AC69</f>
        <v>0</v>
      </c>
      <c r="AC49" s="795">
        <f>'3. КЛУБ_ФОРМ'!AD69</f>
        <v>0</v>
      </c>
      <c r="AD49" s="795">
        <f>'3. КЛУБ_ФОРМ'!AE69</f>
        <v>11</v>
      </c>
      <c r="NR49" s="850"/>
      <c r="NS49" s="850"/>
      <c r="NT49" s="850"/>
      <c r="NU49" s="850"/>
      <c r="NV49" s="850"/>
      <c r="NW49" s="850"/>
      <c r="NX49" s="850"/>
      <c r="NY49" s="850"/>
      <c r="NZ49" s="850"/>
      <c r="OA49" s="850"/>
      <c r="OB49" s="850"/>
      <c r="OC49" s="850"/>
      <c r="OD49" s="850"/>
      <c r="OE49" s="850"/>
      <c r="OF49" s="850"/>
      <c r="OG49" s="850"/>
      <c r="OH49" s="850"/>
      <c r="OI49" s="850"/>
      <c r="OJ49" s="850"/>
      <c r="OK49" s="850"/>
      <c r="OL49" s="850"/>
      <c r="OM49" s="850"/>
      <c r="ON49" s="850"/>
      <c r="OO49" s="850"/>
      <c r="OP49" s="850"/>
      <c r="OQ49" s="850"/>
      <c r="OR49" s="850"/>
      <c r="OS49" s="850"/>
      <c r="OT49" s="850"/>
      <c r="AJJ49" s="851"/>
    </row>
    <row r="50" spans="1:946" ht="18" x14ac:dyDescent="0.35">
      <c r="A50" s="951" t="s">
        <v>68</v>
      </c>
      <c r="B50" s="956">
        <f>'3. КЛУБ_ФОРМ'!C70</f>
        <v>0</v>
      </c>
      <c r="C50" s="795">
        <f>'3. КЛУБ_ФОРМ'!D70</f>
        <v>18</v>
      </c>
      <c r="D50" s="795">
        <f>'3. КЛУБ_ФОРМ'!E70</f>
        <v>0</v>
      </c>
      <c r="E50" s="795">
        <f>'3. КЛУБ_ФОРМ'!F70</f>
        <v>7</v>
      </c>
      <c r="F50" s="957">
        <f>'3. КЛУБ_ФОРМ'!G70</f>
        <v>0</v>
      </c>
      <c r="G50" s="956">
        <f>'3. КЛУБ_ФОРМ'!H70</f>
        <v>0</v>
      </c>
      <c r="H50" s="795">
        <f>'3. КЛУБ_ФОРМ'!I70</f>
        <v>0</v>
      </c>
      <c r="I50" s="795">
        <f>'3. КЛУБ_ФОРМ'!J70</f>
        <v>0</v>
      </c>
      <c r="J50" s="795">
        <f>'3. КЛУБ_ФОРМ'!K70</f>
        <v>0</v>
      </c>
      <c r="K50" s="957">
        <f>'3. КЛУБ_ФОРМ'!L70</f>
        <v>0</v>
      </c>
      <c r="L50" s="956">
        <f>'3. КЛУБ_ФОРМ'!M70</f>
        <v>0</v>
      </c>
      <c r="M50" s="795">
        <f>'3. КЛУБ_ФОРМ'!N70</f>
        <v>0</v>
      </c>
      <c r="N50" s="795">
        <f>'3. КЛУБ_ФОРМ'!O70</f>
        <v>0</v>
      </c>
      <c r="O50" s="795">
        <f>'3. КЛУБ_ФОРМ'!P70</f>
        <v>0</v>
      </c>
      <c r="P50" s="795">
        <f>'3. КЛУБ_ФОРМ'!Q70</f>
        <v>0</v>
      </c>
      <c r="Q50" s="795">
        <f>'3. КЛУБ_ФОРМ'!R70</f>
        <v>0</v>
      </c>
      <c r="R50" s="795">
        <f>'3. КЛУБ_ФОРМ'!S70</f>
        <v>0</v>
      </c>
      <c r="S50" s="957">
        <f>'3. КЛУБ_ФОРМ'!T70</f>
        <v>0</v>
      </c>
      <c r="T50" s="956">
        <f>'3. КЛУБ_ФОРМ'!U70</f>
        <v>0</v>
      </c>
      <c r="U50" s="795">
        <f>'3. КЛУБ_ФОРМ'!V70</f>
        <v>0</v>
      </c>
      <c r="V50" s="795">
        <f>'3. КЛУБ_ФОРМ'!W70</f>
        <v>0</v>
      </c>
      <c r="W50" s="795">
        <f>'3. КЛУБ_ФОРМ'!X70</f>
        <v>0</v>
      </c>
      <c r="X50" s="957">
        <f>'3. КЛУБ_ФОРМ'!Y70</f>
        <v>0</v>
      </c>
      <c r="Y50" s="952">
        <f>'3. КЛУБ_ФОРМ'!Z70</f>
        <v>14</v>
      </c>
      <c r="Z50" s="795">
        <f>'3. КЛУБ_ФОРМ'!AA70</f>
        <v>0</v>
      </c>
      <c r="AA50" s="795">
        <f>'3. КЛУБ_ФОРМ'!AB70</f>
        <v>0</v>
      </c>
      <c r="AB50" s="795">
        <f>'3. КЛУБ_ФОРМ'!AC70</f>
        <v>0</v>
      </c>
      <c r="AC50" s="795">
        <f>'3. КЛУБ_ФОРМ'!AD70</f>
        <v>0</v>
      </c>
      <c r="AD50" s="795">
        <f>'3. КЛУБ_ФОРМ'!AE70</f>
        <v>0</v>
      </c>
      <c r="NR50" s="850"/>
      <c r="NS50" s="850"/>
      <c r="NT50" s="850"/>
      <c r="NU50" s="850"/>
      <c r="NV50" s="850"/>
      <c r="NW50" s="850"/>
      <c r="NX50" s="850"/>
      <c r="NY50" s="850"/>
      <c r="NZ50" s="850"/>
      <c r="OA50" s="850"/>
      <c r="OB50" s="850"/>
      <c r="OC50" s="850"/>
      <c r="OD50" s="850"/>
      <c r="OE50" s="850"/>
      <c r="OF50" s="850"/>
      <c r="OG50" s="850"/>
      <c r="OH50" s="850"/>
      <c r="OI50" s="850"/>
      <c r="OJ50" s="850"/>
      <c r="OK50" s="850"/>
      <c r="OL50" s="850"/>
      <c r="OM50" s="850"/>
      <c r="ON50" s="850"/>
      <c r="OO50" s="850"/>
      <c r="OP50" s="850"/>
      <c r="OQ50" s="850"/>
      <c r="OR50" s="850"/>
      <c r="OS50" s="850"/>
      <c r="OT50" s="850"/>
      <c r="AJJ50" s="851"/>
    </row>
    <row r="51" spans="1:946" ht="18" x14ac:dyDescent="0.35">
      <c r="A51" s="951" t="s">
        <v>69</v>
      </c>
      <c r="B51" s="956">
        <f>'3. КЛУБ_ФОРМ'!C71</f>
        <v>0</v>
      </c>
      <c r="C51" s="795">
        <f>'3. КЛУБ_ФОРМ'!D71</f>
        <v>0</v>
      </c>
      <c r="D51" s="795">
        <f>'3. КЛУБ_ФОРМ'!E71</f>
        <v>0</v>
      </c>
      <c r="E51" s="795">
        <f>'3. КЛУБ_ФОРМ'!F71</f>
        <v>77</v>
      </c>
      <c r="F51" s="957">
        <f>'3. КЛУБ_ФОРМ'!G71</f>
        <v>7</v>
      </c>
      <c r="G51" s="956">
        <f>'3. КЛУБ_ФОРМ'!H71</f>
        <v>0</v>
      </c>
      <c r="H51" s="795">
        <f>'3. КЛУБ_ФОРМ'!I71</f>
        <v>0</v>
      </c>
      <c r="I51" s="795">
        <f>'3. КЛУБ_ФОРМ'!J71</f>
        <v>0</v>
      </c>
      <c r="J51" s="795">
        <f>'3. КЛУБ_ФОРМ'!K71</f>
        <v>0</v>
      </c>
      <c r="K51" s="957">
        <f>'3. КЛУБ_ФОРМ'!L71</f>
        <v>6</v>
      </c>
      <c r="L51" s="956">
        <f>'3. КЛУБ_ФОРМ'!M71</f>
        <v>0</v>
      </c>
      <c r="M51" s="795">
        <f>'3. КЛУБ_ФОРМ'!N71</f>
        <v>0</v>
      </c>
      <c r="N51" s="795">
        <f>'3. КЛУБ_ФОРМ'!O71</f>
        <v>0</v>
      </c>
      <c r="O51" s="795">
        <f>'3. КЛУБ_ФОРМ'!P71</f>
        <v>0</v>
      </c>
      <c r="P51" s="795">
        <f>'3. КЛУБ_ФОРМ'!Q71</f>
        <v>0</v>
      </c>
      <c r="Q51" s="795">
        <f>'3. КЛУБ_ФОРМ'!R71</f>
        <v>0</v>
      </c>
      <c r="R51" s="795">
        <f>'3. КЛУБ_ФОРМ'!S71</f>
        <v>0</v>
      </c>
      <c r="S51" s="957">
        <f>'3. КЛУБ_ФОРМ'!T71</f>
        <v>0</v>
      </c>
      <c r="T51" s="956">
        <f>'3. КЛУБ_ФОРМ'!U71</f>
        <v>42</v>
      </c>
      <c r="U51" s="795">
        <f>'3. КЛУБ_ФОРМ'!V71</f>
        <v>0</v>
      </c>
      <c r="V51" s="795">
        <f>'3. КЛУБ_ФОРМ'!W71</f>
        <v>10</v>
      </c>
      <c r="W51" s="795">
        <f>'3. КЛУБ_ФОРМ'!X71</f>
        <v>0</v>
      </c>
      <c r="X51" s="957">
        <f>'3. КЛУБ_ФОРМ'!Y71</f>
        <v>10</v>
      </c>
      <c r="Y51" s="952">
        <f>'3. КЛУБ_ФОРМ'!Z71</f>
        <v>11</v>
      </c>
      <c r="Z51" s="795">
        <f>'3. КЛУБ_ФОРМ'!AA71</f>
        <v>0</v>
      </c>
      <c r="AA51" s="795">
        <f>'3. КЛУБ_ФОРМ'!AB71</f>
        <v>0</v>
      </c>
      <c r="AB51" s="795">
        <f>'3. КЛУБ_ФОРМ'!AC71</f>
        <v>7</v>
      </c>
      <c r="AC51" s="795">
        <f>'3. КЛУБ_ФОРМ'!AD71</f>
        <v>0</v>
      </c>
      <c r="AD51" s="795">
        <f>'3. КЛУБ_ФОРМ'!AE71</f>
        <v>0</v>
      </c>
      <c r="NR51" s="850"/>
      <c r="NS51" s="850"/>
      <c r="NT51" s="850"/>
      <c r="NU51" s="850"/>
      <c r="NV51" s="850"/>
      <c r="NW51" s="850"/>
      <c r="NX51" s="850"/>
      <c r="NY51" s="850"/>
      <c r="NZ51" s="850"/>
      <c r="OA51" s="850"/>
      <c r="OB51" s="850"/>
      <c r="OC51" s="850"/>
      <c r="OD51" s="850"/>
      <c r="OE51" s="850"/>
      <c r="OF51" s="850"/>
      <c r="OG51" s="850"/>
      <c r="OH51" s="850"/>
      <c r="OI51" s="850"/>
      <c r="OJ51" s="850"/>
      <c r="OK51" s="850"/>
      <c r="OL51" s="850"/>
      <c r="OM51" s="850"/>
      <c r="ON51" s="850"/>
      <c r="OO51" s="850"/>
      <c r="OP51" s="850"/>
      <c r="OQ51" s="850"/>
      <c r="OR51" s="850"/>
      <c r="OS51" s="850"/>
      <c r="OT51" s="850"/>
      <c r="AJJ51" s="851"/>
    </row>
    <row r="52" spans="1:946" ht="18.600000000000001" thickBot="1" x14ac:dyDescent="0.4">
      <c r="A52" s="951" t="s">
        <v>872</v>
      </c>
      <c r="B52" s="958">
        <f>SUM(B47:B51)</f>
        <v>0</v>
      </c>
      <c r="C52" s="959">
        <f t="shared" ref="C52:AD52" si="442">SUM(C47:C51)</f>
        <v>18</v>
      </c>
      <c r="D52" s="959">
        <f t="shared" si="442"/>
        <v>0</v>
      </c>
      <c r="E52" s="959">
        <f t="shared" si="442"/>
        <v>136</v>
      </c>
      <c r="F52" s="960">
        <f t="shared" si="442"/>
        <v>19</v>
      </c>
      <c r="G52" s="958">
        <f t="shared" si="442"/>
        <v>37</v>
      </c>
      <c r="H52" s="959">
        <f t="shared" si="442"/>
        <v>0</v>
      </c>
      <c r="I52" s="959">
        <f t="shared" si="442"/>
        <v>69</v>
      </c>
      <c r="J52" s="959">
        <f t="shared" si="442"/>
        <v>86</v>
      </c>
      <c r="K52" s="960">
        <f t="shared" si="442"/>
        <v>16</v>
      </c>
      <c r="L52" s="958">
        <f t="shared" si="442"/>
        <v>0</v>
      </c>
      <c r="M52" s="959">
        <f t="shared" si="442"/>
        <v>0</v>
      </c>
      <c r="N52" s="959">
        <f t="shared" si="442"/>
        <v>0</v>
      </c>
      <c r="O52" s="959">
        <f t="shared" si="442"/>
        <v>0</v>
      </c>
      <c r="P52" s="959">
        <f t="shared" si="442"/>
        <v>0</v>
      </c>
      <c r="Q52" s="959">
        <f t="shared" si="442"/>
        <v>0</v>
      </c>
      <c r="R52" s="959">
        <f t="shared" si="442"/>
        <v>0</v>
      </c>
      <c r="S52" s="960">
        <f t="shared" si="442"/>
        <v>0</v>
      </c>
      <c r="T52" s="958">
        <f t="shared" si="442"/>
        <v>81</v>
      </c>
      <c r="U52" s="959">
        <f t="shared" si="442"/>
        <v>0</v>
      </c>
      <c r="V52" s="959">
        <f t="shared" si="442"/>
        <v>10</v>
      </c>
      <c r="W52" s="959">
        <f t="shared" si="442"/>
        <v>0</v>
      </c>
      <c r="X52" s="960">
        <f t="shared" si="442"/>
        <v>10</v>
      </c>
      <c r="Y52" s="952">
        <f t="shared" si="442"/>
        <v>25</v>
      </c>
      <c r="Z52" s="795">
        <f t="shared" si="442"/>
        <v>21</v>
      </c>
      <c r="AA52" s="795">
        <f t="shared" si="442"/>
        <v>75</v>
      </c>
      <c r="AB52" s="795">
        <f t="shared" si="442"/>
        <v>7</v>
      </c>
      <c r="AC52" s="795">
        <f t="shared" si="442"/>
        <v>0</v>
      </c>
      <c r="AD52" s="795">
        <f t="shared" si="442"/>
        <v>53</v>
      </c>
      <c r="NR52" s="850"/>
      <c r="NS52" s="850"/>
      <c r="NT52" s="850"/>
      <c r="NU52" s="850"/>
      <c r="NV52" s="850"/>
      <c r="NW52" s="850"/>
      <c r="NX52" s="850"/>
      <c r="NY52" s="850"/>
      <c r="NZ52" s="850"/>
      <c r="OA52" s="850"/>
      <c r="OB52" s="850"/>
      <c r="OC52" s="850"/>
      <c r="OD52" s="850"/>
      <c r="OE52" s="850"/>
      <c r="OF52" s="850"/>
      <c r="OG52" s="850"/>
      <c r="OH52" s="850"/>
      <c r="OI52" s="850"/>
      <c r="OJ52" s="850"/>
      <c r="OK52" s="850"/>
      <c r="OL52" s="850"/>
      <c r="OM52" s="850"/>
      <c r="ON52" s="850"/>
      <c r="OO52" s="850"/>
      <c r="OP52" s="850"/>
      <c r="OQ52" s="850"/>
      <c r="OR52" s="850"/>
      <c r="OS52" s="850"/>
      <c r="OT52" s="850"/>
      <c r="AJJ52" s="851"/>
    </row>
    <row r="53" spans="1:946" ht="18" customHeight="1" x14ac:dyDescent="0.35">
      <c r="NR53" s="850"/>
      <c r="NS53" s="850"/>
      <c r="NT53" s="850"/>
      <c r="NU53" s="850"/>
      <c r="NV53" s="850"/>
      <c r="NW53" s="850"/>
      <c r="NX53" s="850"/>
      <c r="NY53" s="850"/>
      <c r="NZ53" s="850"/>
      <c r="OA53" s="850"/>
      <c r="OB53" s="850"/>
      <c r="OC53" s="850"/>
      <c r="OD53" s="850"/>
      <c r="OE53" s="850"/>
      <c r="OF53" s="850"/>
      <c r="OG53" s="850"/>
      <c r="OH53" s="850"/>
      <c r="OI53" s="850"/>
      <c r="OJ53" s="850"/>
      <c r="OK53" s="850"/>
      <c r="OL53" s="850"/>
      <c r="OM53" s="850"/>
      <c r="ON53" s="850"/>
      <c r="OO53" s="850"/>
      <c r="OP53" s="850"/>
      <c r="OQ53" s="850"/>
      <c r="OR53" s="850"/>
      <c r="OS53" s="850"/>
      <c r="OT53" s="850"/>
      <c r="AJJ53" s="851"/>
    </row>
    <row r="54" spans="1:946" ht="18" x14ac:dyDescent="0.35">
      <c r="A54" s="812" t="s">
        <v>746</v>
      </c>
      <c r="NR54" s="850"/>
      <c r="NS54" s="850"/>
      <c r="NT54" s="850"/>
      <c r="NU54" s="850"/>
      <c r="NV54" s="850"/>
      <c r="NW54" s="850"/>
      <c r="NX54" s="850"/>
      <c r="NY54" s="850"/>
      <c r="NZ54" s="850"/>
      <c r="OA54" s="850"/>
      <c r="OB54" s="850"/>
      <c r="OC54" s="850"/>
      <c r="OD54" s="850"/>
      <c r="OE54" s="850"/>
      <c r="OF54" s="850"/>
      <c r="OG54" s="850"/>
      <c r="OH54" s="850"/>
      <c r="OI54" s="850"/>
      <c r="OJ54" s="850"/>
      <c r="OK54" s="850"/>
      <c r="OL54" s="850"/>
      <c r="OM54" s="850"/>
      <c r="ON54" s="850"/>
      <c r="OO54" s="850"/>
      <c r="OP54" s="850"/>
      <c r="OQ54" s="850"/>
      <c r="OR54" s="850"/>
      <c r="OS54" s="850"/>
      <c r="OT54" s="850"/>
      <c r="AJJ54" s="851"/>
    </row>
    <row r="55" spans="1:946" ht="18" x14ac:dyDescent="0.35">
      <c r="A55" s="813"/>
      <c r="B55" s="808">
        <f>AKH5</f>
        <v>2020</v>
      </c>
      <c r="C55" s="808">
        <f>AKI5</f>
        <v>2021</v>
      </c>
      <c r="D55" s="808">
        <f>AKJ5</f>
        <v>2022</v>
      </c>
      <c r="NR55" s="850"/>
      <c r="NS55" s="850"/>
      <c r="NT55" s="850"/>
      <c r="NU55" s="850"/>
      <c r="NV55" s="850"/>
      <c r="NW55" s="850"/>
      <c r="NX55" s="850"/>
      <c r="NY55" s="850"/>
      <c r="NZ55" s="850"/>
      <c r="OA55" s="850"/>
      <c r="OB55" s="850"/>
      <c r="OC55" s="850"/>
      <c r="OD55" s="850"/>
      <c r="OE55" s="850"/>
      <c r="OF55" s="850"/>
      <c r="OG55" s="850"/>
      <c r="OH55" s="850"/>
      <c r="OI55" s="850"/>
      <c r="OJ55" s="850"/>
      <c r="OK55" s="850"/>
      <c r="OL55" s="850"/>
      <c r="OM55" s="850"/>
      <c r="ON55" s="850"/>
      <c r="OO55" s="850"/>
      <c r="OP55" s="850"/>
      <c r="OQ55" s="850"/>
      <c r="OR55" s="850"/>
      <c r="OS55" s="850"/>
      <c r="OT55" s="850"/>
      <c r="AJJ55" s="851"/>
    </row>
    <row r="56" spans="1:946" ht="18" x14ac:dyDescent="0.35">
      <c r="A56" s="806" t="s">
        <v>121</v>
      </c>
      <c r="B56" s="806">
        <f>AKH7</f>
        <v>600</v>
      </c>
      <c r="C56" s="806">
        <f>AKI7</f>
        <v>1130</v>
      </c>
      <c r="D56" s="806">
        <f>AKJ7</f>
        <v>1138</v>
      </c>
      <c r="NR56" s="850"/>
      <c r="NS56" s="850"/>
      <c r="NT56" s="850"/>
      <c r="NU56" s="850"/>
      <c r="NV56" s="850"/>
      <c r="NW56" s="850"/>
      <c r="NX56" s="850"/>
      <c r="NY56" s="850"/>
      <c r="NZ56" s="850"/>
      <c r="OA56" s="850"/>
      <c r="OB56" s="850"/>
      <c r="OC56" s="850"/>
      <c r="OD56" s="850"/>
      <c r="OE56" s="850"/>
      <c r="OF56" s="850"/>
      <c r="OG56" s="850"/>
      <c r="OH56" s="850"/>
      <c r="OI56" s="850"/>
      <c r="OJ56" s="850"/>
      <c r="OK56" s="850"/>
      <c r="OL56" s="850"/>
      <c r="OM56" s="850"/>
      <c r="ON56" s="850"/>
      <c r="OO56" s="850"/>
      <c r="OP56" s="850"/>
      <c r="OQ56" s="850"/>
      <c r="OR56" s="850"/>
      <c r="OS56" s="850"/>
      <c r="OT56" s="850"/>
      <c r="AJJ56" s="851"/>
    </row>
    <row r="57" spans="1:946" ht="18" x14ac:dyDescent="0.35">
      <c r="A57" s="806" t="s">
        <v>122</v>
      </c>
      <c r="B57" s="806">
        <f>AKQ7</f>
        <v>120</v>
      </c>
      <c r="C57" s="806">
        <f t="shared" ref="C57:D57" si="443">AKR7</f>
        <v>230</v>
      </c>
      <c r="D57" s="806">
        <f t="shared" si="443"/>
        <v>275</v>
      </c>
      <c r="NR57" s="850"/>
      <c r="NS57" s="850"/>
      <c r="NT57" s="850"/>
      <c r="NU57" s="850"/>
      <c r="NV57" s="850"/>
      <c r="NW57" s="850"/>
      <c r="NX57" s="850"/>
      <c r="NY57" s="850"/>
      <c r="NZ57" s="850"/>
      <c r="OA57" s="850"/>
      <c r="OB57" s="850"/>
      <c r="OC57" s="850"/>
      <c r="OD57" s="850"/>
      <c r="OE57" s="850"/>
      <c r="OF57" s="850"/>
      <c r="OG57" s="850"/>
      <c r="OH57" s="850"/>
      <c r="OI57" s="850"/>
      <c r="OJ57" s="850"/>
      <c r="OK57" s="850"/>
      <c r="OL57" s="850"/>
      <c r="OM57" s="850"/>
      <c r="ON57" s="850"/>
      <c r="OO57" s="850"/>
      <c r="OP57" s="850"/>
      <c r="OQ57" s="850"/>
      <c r="OR57" s="850"/>
      <c r="OS57" s="850"/>
      <c r="OT57" s="850"/>
      <c r="AJJ57" s="851"/>
    </row>
    <row r="58" spans="1:946" ht="18" x14ac:dyDescent="0.35">
      <c r="A58" s="806" t="s">
        <v>123</v>
      </c>
      <c r="B58" s="806">
        <f>AKZ7</f>
        <v>100</v>
      </c>
      <c r="C58" s="806">
        <f t="shared" ref="C58:D58" si="444">ALA7</f>
        <v>164</v>
      </c>
      <c r="D58" s="806">
        <f t="shared" si="444"/>
        <v>200</v>
      </c>
      <c r="NR58" s="850"/>
      <c r="NS58" s="850"/>
      <c r="NT58" s="850"/>
      <c r="NU58" s="850"/>
      <c r="NV58" s="850"/>
      <c r="NW58" s="850"/>
      <c r="NX58" s="850"/>
      <c r="NY58" s="850"/>
      <c r="NZ58" s="850"/>
      <c r="OA58" s="850"/>
      <c r="OB58" s="850"/>
      <c r="OC58" s="850"/>
      <c r="OD58" s="850"/>
      <c r="OE58" s="850"/>
      <c r="OF58" s="850"/>
      <c r="OG58" s="850"/>
      <c r="OH58" s="850"/>
      <c r="OI58" s="850"/>
      <c r="OJ58" s="850"/>
      <c r="OK58" s="850"/>
      <c r="OL58" s="850"/>
      <c r="OM58" s="850"/>
      <c r="ON58" s="850"/>
      <c r="OO58" s="850"/>
      <c r="OP58" s="850"/>
      <c r="OQ58" s="850"/>
      <c r="OR58" s="850"/>
      <c r="OS58" s="850"/>
      <c r="OT58" s="850"/>
      <c r="AJJ58" s="851"/>
    </row>
    <row r="59" spans="1:946" ht="18" x14ac:dyDescent="0.35">
      <c r="A59" s="806" t="s">
        <v>786</v>
      </c>
      <c r="B59" s="806">
        <f>ALI7</f>
        <v>222</v>
      </c>
      <c r="C59" s="806">
        <f t="shared" ref="C59:D59" si="445">ALJ7</f>
        <v>660</v>
      </c>
      <c r="D59" s="806">
        <f t="shared" si="445"/>
        <v>587</v>
      </c>
      <c r="NR59" s="850"/>
      <c r="NS59" s="850"/>
      <c r="NT59" s="850"/>
      <c r="NU59" s="850"/>
      <c r="NV59" s="850"/>
      <c r="NW59" s="850"/>
      <c r="NX59" s="850"/>
      <c r="NY59" s="850"/>
      <c r="NZ59" s="850"/>
      <c r="OA59" s="850"/>
      <c r="OB59" s="850"/>
      <c r="OC59" s="850"/>
      <c r="OD59" s="850"/>
      <c r="OE59" s="850"/>
      <c r="OF59" s="850"/>
      <c r="OG59" s="850"/>
      <c r="OH59" s="850"/>
      <c r="OI59" s="850"/>
      <c r="OJ59" s="850"/>
      <c r="OK59" s="850"/>
      <c r="OL59" s="850"/>
      <c r="OM59" s="850"/>
      <c r="ON59" s="850"/>
      <c r="OO59" s="850"/>
      <c r="OP59" s="850"/>
      <c r="OQ59" s="850"/>
      <c r="OR59" s="850"/>
      <c r="OS59" s="850"/>
      <c r="OT59" s="850"/>
      <c r="AJJ59" s="851"/>
    </row>
    <row r="60" spans="1:946" ht="18" x14ac:dyDescent="0.35">
      <c r="NR60" s="850"/>
      <c r="NS60" s="850"/>
      <c r="NT60" s="850"/>
      <c r="NU60" s="850"/>
      <c r="NV60" s="850"/>
      <c r="NW60" s="850"/>
      <c r="NX60" s="850"/>
      <c r="NY60" s="850"/>
      <c r="NZ60" s="850"/>
      <c r="OA60" s="850"/>
      <c r="OB60" s="850"/>
      <c r="OC60" s="850"/>
      <c r="OD60" s="850"/>
      <c r="OE60" s="850"/>
      <c r="OF60" s="850"/>
      <c r="OG60" s="850"/>
      <c r="OH60" s="850"/>
      <c r="OI60" s="850"/>
      <c r="OJ60" s="850"/>
      <c r="OK60" s="850"/>
      <c r="OL60" s="850"/>
      <c r="OM60" s="850"/>
      <c r="ON60" s="850"/>
      <c r="OO60" s="850"/>
      <c r="OP60" s="850"/>
      <c r="OQ60" s="850"/>
      <c r="OR60" s="850"/>
      <c r="OS60" s="850"/>
      <c r="OT60" s="850"/>
      <c r="AJJ60" s="851"/>
    </row>
    <row r="61" spans="1:946" ht="18" x14ac:dyDescent="0.35">
      <c r="A61" s="807" t="s">
        <v>747</v>
      </c>
      <c r="NR61" s="850"/>
      <c r="NS61" s="850"/>
      <c r="NT61" s="850"/>
      <c r="NU61" s="850"/>
      <c r="NV61" s="850"/>
      <c r="NW61" s="850"/>
      <c r="NX61" s="850"/>
      <c r="NY61" s="850"/>
      <c r="NZ61" s="850"/>
      <c r="OA61" s="850"/>
      <c r="OB61" s="850"/>
      <c r="OC61" s="850"/>
      <c r="OD61" s="850"/>
      <c r="OE61" s="850"/>
      <c r="OF61" s="850"/>
      <c r="OG61" s="850"/>
      <c r="OH61" s="850"/>
      <c r="OI61" s="850"/>
      <c r="OJ61" s="850"/>
      <c r="OK61" s="850"/>
      <c r="OL61" s="850"/>
      <c r="OM61" s="850"/>
      <c r="ON61" s="850"/>
      <c r="OO61" s="850"/>
      <c r="OP61" s="850"/>
      <c r="OQ61" s="850"/>
      <c r="OR61" s="850"/>
      <c r="OS61" s="850"/>
      <c r="OT61" s="850"/>
      <c r="AJJ61" s="851"/>
    </row>
    <row r="62" spans="1:946" ht="18" x14ac:dyDescent="0.35">
      <c r="A62" s="808"/>
      <c r="B62" s="808">
        <f>AKK5</f>
        <v>2020</v>
      </c>
      <c r="C62" s="808">
        <f>AKL5</f>
        <v>2021</v>
      </c>
      <c r="D62" s="808">
        <f>AKM5</f>
        <v>2022</v>
      </c>
      <c r="NR62" s="850"/>
      <c r="NS62" s="850"/>
      <c r="NT62" s="850"/>
      <c r="NU62" s="850"/>
      <c r="NV62" s="850"/>
      <c r="NW62" s="850"/>
      <c r="NX62" s="850"/>
      <c r="NY62" s="850"/>
      <c r="NZ62" s="850"/>
      <c r="OA62" s="850"/>
      <c r="OB62" s="850"/>
      <c r="OC62" s="850"/>
      <c r="OD62" s="850"/>
      <c r="OE62" s="850"/>
      <c r="OF62" s="850"/>
      <c r="OG62" s="850"/>
      <c r="OH62" s="850"/>
      <c r="OI62" s="850"/>
      <c r="OJ62" s="850"/>
      <c r="OK62" s="850"/>
      <c r="OL62" s="850"/>
      <c r="OM62" s="850"/>
      <c r="ON62" s="850"/>
      <c r="OO62" s="850"/>
      <c r="OP62" s="850"/>
      <c r="OQ62" s="850"/>
      <c r="OR62" s="850"/>
      <c r="OS62" s="850"/>
      <c r="OT62" s="850"/>
      <c r="AJJ62" s="851"/>
    </row>
    <row r="63" spans="1:946" ht="18" x14ac:dyDescent="0.35">
      <c r="A63" s="806" t="s">
        <v>121</v>
      </c>
      <c r="B63" s="806">
        <f>AKK7</f>
        <v>17419</v>
      </c>
      <c r="C63" s="806">
        <f t="shared" ref="C63:D63" si="446">AKL7</f>
        <v>21700</v>
      </c>
      <c r="D63" s="806">
        <f t="shared" si="446"/>
        <v>20547</v>
      </c>
      <c r="NR63" s="850"/>
      <c r="NS63" s="850"/>
      <c r="NT63" s="850"/>
      <c r="NU63" s="850"/>
      <c r="NV63" s="850"/>
      <c r="NW63" s="850"/>
      <c r="NX63" s="850"/>
      <c r="NY63" s="850"/>
      <c r="NZ63" s="850"/>
      <c r="OA63" s="850"/>
      <c r="OB63" s="850"/>
      <c r="OC63" s="850"/>
      <c r="OD63" s="850"/>
      <c r="OE63" s="850"/>
      <c r="OF63" s="850"/>
      <c r="OG63" s="850"/>
      <c r="OH63" s="850"/>
      <c r="OI63" s="850"/>
      <c r="OJ63" s="850"/>
      <c r="OK63" s="850"/>
      <c r="OL63" s="850"/>
      <c r="OM63" s="850"/>
      <c r="ON63" s="850"/>
      <c r="OO63" s="850"/>
      <c r="OP63" s="850"/>
      <c r="OQ63" s="850"/>
      <c r="OR63" s="850"/>
      <c r="OS63" s="850"/>
      <c r="OT63" s="850"/>
      <c r="AJJ63" s="851"/>
    </row>
    <row r="64" spans="1:946" ht="18" x14ac:dyDescent="0.35">
      <c r="A64" s="806" t="s">
        <v>122</v>
      </c>
      <c r="B64" s="806">
        <f>AKT7</f>
        <v>4230</v>
      </c>
      <c r="C64" s="806">
        <f t="shared" ref="C64:D64" si="447">AKU7</f>
        <v>6223</v>
      </c>
      <c r="D64" s="806">
        <f t="shared" si="447"/>
        <v>6711</v>
      </c>
      <c r="NR64" s="850"/>
      <c r="NS64" s="850"/>
      <c r="NT64" s="850"/>
      <c r="NU64" s="850"/>
      <c r="NV64" s="850"/>
      <c r="NW64" s="850"/>
      <c r="NX64" s="850"/>
      <c r="NY64" s="850"/>
      <c r="NZ64" s="850"/>
      <c r="OA64" s="850"/>
      <c r="OB64" s="850"/>
      <c r="OC64" s="850"/>
      <c r="OD64" s="850"/>
      <c r="OE64" s="850"/>
      <c r="OF64" s="850"/>
      <c r="OG64" s="850"/>
      <c r="OH64" s="850"/>
      <c r="OI64" s="850"/>
      <c r="OJ64" s="850"/>
      <c r="OK64" s="850"/>
      <c r="OL64" s="850"/>
      <c r="OM64" s="850"/>
      <c r="ON64" s="850"/>
      <c r="OO64" s="850"/>
      <c r="OP64" s="850"/>
      <c r="OQ64" s="850"/>
      <c r="OR64" s="850"/>
      <c r="OS64" s="850"/>
      <c r="OT64" s="850"/>
      <c r="AJJ64" s="851"/>
    </row>
    <row r="65" spans="1:946" ht="18" x14ac:dyDescent="0.35">
      <c r="A65" s="806" t="s">
        <v>123</v>
      </c>
      <c r="B65" s="806">
        <f>ALC7</f>
        <v>4737</v>
      </c>
      <c r="C65" s="806">
        <f t="shared" ref="C65:D65" si="448">ALD7</f>
        <v>4116</v>
      </c>
      <c r="D65" s="806">
        <f t="shared" si="448"/>
        <v>12287</v>
      </c>
      <c r="NR65" s="850"/>
      <c r="NS65" s="850"/>
      <c r="NT65" s="850"/>
      <c r="NU65" s="850"/>
      <c r="NV65" s="850"/>
      <c r="NW65" s="850"/>
      <c r="NX65" s="850"/>
      <c r="NY65" s="850"/>
      <c r="NZ65" s="850"/>
      <c r="OA65" s="850"/>
      <c r="OB65" s="850"/>
      <c r="OC65" s="850"/>
      <c r="OD65" s="850"/>
      <c r="OE65" s="850"/>
      <c r="OF65" s="850"/>
      <c r="OG65" s="850"/>
      <c r="OH65" s="850"/>
      <c r="OI65" s="850"/>
      <c r="OJ65" s="850"/>
      <c r="OK65" s="850"/>
      <c r="OL65" s="850"/>
      <c r="OM65" s="850"/>
      <c r="ON65" s="850"/>
      <c r="OO65" s="850"/>
      <c r="OP65" s="850"/>
      <c r="OQ65" s="850"/>
      <c r="OR65" s="850"/>
      <c r="OS65" s="850"/>
      <c r="OT65" s="850"/>
      <c r="AJJ65" s="851"/>
    </row>
    <row r="66" spans="1:946" ht="18" x14ac:dyDescent="0.35">
      <c r="A66" s="806" t="s">
        <v>786</v>
      </c>
      <c r="B66" s="806">
        <f>ALL7</f>
        <v>11816</v>
      </c>
      <c r="C66" s="806">
        <f t="shared" ref="C66:D66" si="449">ALM7</f>
        <v>29008</v>
      </c>
      <c r="D66" s="806">
        <f t="shared" si="449"/>
        <v>60252</v>
      </c>
      <c r="NR66" s="850"/>
      <c r="NS66" s="850"/>
      <c r="NT66" s="850"/>
      <c r="NU66" s="850"/>
      <c r="NV66" s="850"/>
      <c r="NW66" s="850"/>
      <c r="NX66" s="850"/>
      <c r="NY66" s="850"/>
      <c r="NZ66" s="850"/>
      <c r="OA66" s="850"/>
      <c r="OB66" s="850"/>
      <c r="OC66" s="850"/>
      <c r="OD66" s="850"/>
      <c r="OE66" s="850"/>
      <c r="OF66" s="850"/>
      <c r="OG66" s="850"/>
      <c r="OH66" s="850"/>
      <c r="OI66" s="850"/>
      <c r="OJ66" s="850"/>
      <c r="OK66" s="850"/>
      <c r="OL66" s="850"/>
      <c r="OM66" s="850"/>
      <c r="ON66" s="850"/>
      <c r="OO66" s="850"/>
      <c r="OP66" s="850"/>
      <c r="OQ66" s="850"/>
      <c r="OR66" s="850"/>
      <c r="OS66" s="850"/>
      <c r="OT66" s="850"/>
      <c r="AJJ66" s="851"/>
    </row>
    <row r="67" spans="1:946" ht="18" x14ac:dyDescent="0.35">
      <c r="NR67" s="850"/>
      <c r="NS67" s="850"/>
      <c r="NT67" s="850"/>
      <c r="NU67" s="850"/>
      <c r="NV67" s="850"/>
      <c r="NW67" s="850"/>
      <c r="NX67" s="850"/>
      <c r="NY67" s="850"/>
      <c r="NZ67" s="850"/>
      <c r="OA67" s="850"/>
      <c r="OB67" s="850"/>
      <c r="OC67" s="850"/>
      <c r="OD67" s="850"/>
      <c r="OE67" s="850"/>
      <c r="OF67" s="850"/>
      <c r="OG67" s="850"/>
      <c r="OH67" s="850"/>
      <c r="OI67" s="850"/>
      <c r="OJ67" s="850"/>
      <c r="OK67" s="850"/>
      <c r="OL67" s="850"/>
      <c r="OM67" s="850"/>
      <c r="ON67" s="850"/>
      <c r="OO67" s="850"/>
      <c r="OP67" s="850"/>
      <c r="OQ67" s="850"/>
      <c r="OR67" s="850"/>
      <c r="OS67" s="850"/>
      <c r="OT67" s="850"/>
      <c r="AJJ67" s="851"/>
    </row>
    <row r="68" spans="1:946" ht="18" x14ac:dyDescent="0.35">
      <c r="A68" s="807" t="s">
        <v>748</v>
      </c>
      <c r="NR68" s="850"/>
      <c r="NS68" s="850"/>
      <c r="NT68" s="850"/>
      <c r="NU68" s="850"/>
      <c r="NV68" s="850"/>
      <c r="NW68" s="850"/>
      <c r="NX68" s="850"/>
      <c r="NY68" s="850"/>
      <c r="NZ68" s="850"/>
      <c r="OA68" s="850"/>
      <c r="OB68" s="850"/>
      <c r="OC68" s="850"/>
      <c r="OD68" s="850"/>
      <c r="OE68" s="850"/>
      <c r="OF68" s="850"/>
      <c r="OG68" s="850"/>
      <c r="OH68" s="850"/>
      <c r="OI68" s="850"/>
      <c r="OJ68" s="850"/>
      <c r="OK68" s="850"/>
      <c r="OL68" s="850"/>
      <c r="OM68" s="850"/>
      <c r="ON68" s="850"/>
      <c r="OO68" s="850"/>
      <c r="OP68" s="850"/>
      <c r="OQ68" s="850"/>
      <c r="OR68" s="850"/>
      <c r="OS68" s="850"/>
      <c r="OT68" s="850"/>
      <c r="AJJ68" s="851"/>
    </row>
    <row r="69" spans="1:946" ht="18" x14ac:dyDescent="0.35">
      <c r="A69" s="808"/>
      <c r="B69" s="808">
        <f>AKN5</f>
        <v>2020</v>
      </c>
      <c r="C69" s="808">
        <f>AKO5</f>
        <v>2021</v>
      </c>
      <c r="D69" s="808">
        <f>AKP5</f>
        <v>2022</v>
      </c>
      <c r="NR69" s="850"/>
      <c r="NS69" s="850"/>
      <c r="NT69" s="850"/>
      <c r="NU69" s="850"/>
      <c r="NV69" s="850"/>
      <c r="NW69" s="850"/>
      <c r="NX69" s="850"/>
      <c r="NY69" s="850"/>
      <c r="NZ69" s="850"/>
      <c r="OA69" s="850"/>
      <c r="OB69" s="850"/>
      <c r="OC69" s="850"/>
      <c r="OD69" s="850"/>
      <c r="OE69" s="850"/>
      <c r="OF69" s="850"/>
      <c r="OG69" s="850"/>
      <c r="OH69" s="850"/>
      <c r="OI69" s="850"/>
      <c r="OJ69" s="850"/>
      <c r="OK69" s="850"/>
      <c r="OL69" s="850"/>
      <c r="OM69" s="850"/>
      <c r="ON69" s="850"/>
      <c r="OO69" s="850"/>
      <c r="OP69" s="850"/>
      <c r="OQ69" s="850"/>
      <c r="OR69" s="850"/>
      <c r="OS69" s="850"/>
      <c r="OT69" s="850"/>
      <c r="AJJ69" s="851"/>
    </row>
    <row r="70" spans="1:946" ht="18" x14ac:dyDescent="0.35">
      <c r="A70" s="806" t="s">
        <v>121</v>
      </c>
      <c r="B70" s="806">
        <f>AKN7</f>
        <v>2235</v>
      </c>
      <c r="C70" s="806">
        <f t="shared" ref="C70:D70" si="450">AKO7</f>
        <v>11296</v>
      </c>
      <c r="D70" s="806">
        <f t="shared" si="450"/>
        <v>21705</v>
      </c>
      <c r="NR70" s="850"/>
      <c r="NS70" s="850"/>
      <c r="NT70" s="850"/>
      <c r="NU70" s="850"/>
      <c r="NV70" s="850"/>
      <c r="NW70" s="850"/>
      <c r="NX70" s="850"/>
      <c r="NY70" s="850"/>
      <c r="NZ70" s="850"/>
      <c r="OA70" s="850"/>
      <c r="OB70" s="850"/>
      <c r="OC70" s="850"/>
      <c r="OD70" s="850"/>
      <c r="OE70" s="850"/>
      <c r="OF70" s="850"/>
      <c r="OG70" s="850"/>
      <c r="OH70" s="850"/>
      <c r="OI70" s="850"/>
      <c r="OJ70" s="850"/>
      <c r="OK70" s="850"/>
      <c r="OL70" s="850"/>
      <c r="OM70" s="850"/>
      <c r="ON70" s="850"/>
      <c r="OO70" s="850"/>
      <c r="OP70" s="850"/>
      <c r="OQ70" s="850"/>
      <c r="OR70" s="850"/>
      <c r="OS70" s="850"/>
      <c r="OT70" s="850"/>
      <c r="AJJ70" s="851"/>
    </row>
    <row r="71" spans="1:946" ht="18" x14ac:dyDescent="0.35">
      <c r="A71" s="806" t="s">
        <v>122</v>
      </c>
      <c r="B71" s="806">
        <f>AKW7</f>
        <v>1523</v>
      </c>
      <c r="C71" s="806">
        <f t="shared" ref="C71:D71" si="451">AKX7</f>
        <v>4240</v>
      </c>
      <c r="D71" s="806">
        <f t="shared" si="451"/>
        <v>5252</v>
      </c>
      <c r="NR71" s="850"/>
      <c r="NS71" s="850"/>
      <c r="NT71" s="850"/>
      <c r="NU71" s="850"/>
      <c r="NV71" s="850"/>
      <c r="NW71" s="850"/>
      <c r="NX71" s="850"/>
      <c r="NY71" s="850"/>
      <c r="NZ71" s="850"/>
      <c r="OA71" s="850"/>
      <c r="OB71" s="850"/>
      <c r="OC71" s="850"/>
      <c r="OD71" s="850"/>
      <c r="OE71" s="850"/>
      <c r="OF71" s="850"/>
      <c r="OG71" s="850"/>
      <c r="OH71" s="850"/>
      <c r="OI71" s="850"/>
      <c r="OJ71" s="850"/>
      <c r="OK71" s="850"/>
      <c r="OL71" s="850"/>
      <c r="OM71" s="850"/>
      <c r="ON71" s="850"/>
      <c r="OO71" s="850"/>
      <c r="OP71" s="850"/>
      <c r="OQ71" s="850"/>
      <c r="OR71" s="850"/>
      <c r="OS71" s="850"/>
      <c r="OT71" s="850"/>
      <c r="AJJ71" s="851"/>
    </row>
    <row r="72" spans="1:946" ht="18" x14ac:dyDescent="0.35">
      <c r="A72" s="806" t="s">
        <v>123</v>
      </c>
      <c r="B72" s="806">
        <f>ALF7</f>
        <v>2684</v>
      </c>
      <c r="C72" s="806">
        <f t="shared" ref="C72:D72" si="452">ALG7</f>
        <v>2842</v>
      </c>
      <c r="D72" s="806">
        <f t="shared" si="452"/>
        <v>5556</v>
      </c>
      <c r="NR72" s="850"/>
      <c r="NS72" s="850"/>
      <c r="NT72" s="850"/>
      <c r="NU72" s="850"/>
      <c r="NV72" s="850"/>
      <c r="NW72" s="850"/>
      <c r="NX72" s="850"/>
      <c r="NY72" s="850"/>
      <c r="NZ72" s="850"/>
      <c r="OA72" s="850"/>
      <c r="OB72" s="850"/>
      <c r="OC72" s="850"/>
      <c r="OD72" s="850"/>
      <c r="OE72" s="850"/>
      <c r="OF72" s="850"/>
      <c r="OG72" s="850"/>
      <c r="OH72" s="850"/>
      <c r="OI72" s="850"/>
      <c r="OJ72" s="850"/>
      <c r="OK72" s="850"/>
      <c r="OL72" s="850"/>
      <c r="OM72" s="850"/>
      <c r="ON72" s="850"/>
      <c r="OO72" s="850"/>
      <c r="OP72" s="850"/>
      <c r="OQ72" s="850"/>
      <c r="OR72" s="850"/>
      <c r="OS72" s="850"/>
      <c r="OT72" s="850"/>
      <c r="AJJ72" s="851"/>
    </row>
    <row r="73" spans="1:946" ht="18" x14ac:dyDescent="0.35">
      <c r="A73" s="806" t="s">
        <v>786</v>
      </c>
      <c r="B73" s="806">
        <f>ALO7</f>
        <v>8824</v>
      </c>
      <c r="C73" s="806">
        <f t="shared" ref="C73:D73" si="453">ALP7</f>
        <v>20933</v>
      </c>
      <c r="D73" s="806">
        <f t="shared" si="453"/>
        <v>27579</v>
      </c>
      <c r="NR73" s="850"/>
      <c r="NS73" s="850"/>
      <c r="NT73" s="850"/>
      <c r="NU73" s="850"/>
      <c r="NV73" s="850"/>
      <c r="NW73" s="850"/>
      <c r="NX73" s="850"/>
      <c r="NY73" s="850"/>
      <c r="NZ73" s="850"/>
      <c r="OA73" s="850"/>
      <c r="OB73" s="850"/>
      <c r="OC73" s="850"/>
      <c r="OD73" s="850"/>
      <c r="OE73" s="850"/>
      <c r="OF73" s="850"/>
      <c r="OG73" s="850"/>
      <c r="OH73" s="850"/>
      <c r="OI73" s="850"/>
      <c r="OJ73" s="850"/>
      <c r="OK73" s="850"/>
      <c r="OL73" s="850"/>
      <c r="OM73" s="850"/>
      <c r="ON73" s="850"/>
      <c r="OO73" s="850"/>
      <c r="OP73" s="850"/>
      <c r="OQ73" s="850"/>
      <c r="OR73" s="850"/>
      <c r="OS73" s="850"/>
      <c r="OT73" s="850"/>
      <c r="AJJ73" s="851"/>
    </row>
    <row r="74" spans="1:946" ht="18" x14ac:dyDescent="0.35">
      <c r="NR74" s="850"/>
      <c r="NS74" s="850"/>
      <c r="NT74" s="850"/>
      <c r="NU74" s="850"/>
      <c r="NV74" s="850"/>
      <c r="NW74" s="850"/>
      <c r="NX74" s="850"/>
      <c r="NY74" s="850"/>
      <c r="NZ74" s="850"/>
      <c r="OA74" s="850"/>
      <c r="OB74" s="850"/>
      <c r="OC74" s="850"/>
      <c r="OD74" s="850"/>
      <c r="OE74" s="850"/>
      <c r="OF74" s="850"/>
      <c r="OG74" s="850"/>
      <c r="OH74" s="850"/>
      <c r="OI74" s="850"/>
      <c r="OJ74" s="850"/>
      <c r="OK74" s="850"/>
      <c r="OL74" s="850"/>
      <c r="OM74" s="850"/>
      <c r="ON74" s="850"/>
      <c r="OO74" s="850"/>
      <c r="OP74" s="850"/>
      <c r="OQ74" s="850"/>
      <c r="OR74" s="850"/>
      <c r="OS74" s="850"/>
      <c r="OT74" s="850"/>
      <c r="AJJ74" s="851"/>
    </row>
    <row r="75" spans="1:946" ht="18" x14ac:dyDescent="0.35">
      <c r="A75" s="807" t="s">
        <v>749</v>
      </c>
      <c r="B75" s="807"/>
      <c r="C75" s="807"/>
      <c r="D75" s="807"/>
      <c r="NR75" s="850"/>
      <c r="NS75" s="850"/>
      <c r="NT75" s="850"/>
      <c r="NU75" s="850"/>
      <c r="NV75" s="850"/>
      <c r="NW75" s="850"/>
      <c r="NX75" s="850"/>
      <c r="NY75" s="850"/>
      <c r="NZ75" s="850"/>
      <c r="OA75" s="850"/>
      <c r="OB75" s="850"/>
      <c r="OC75" s="850"/>
      <c r="OD75" s="850"/>
      <c r="OE75" s="850"/>
      <c r="OF75" s="850"/>
      <c r="OG75" s="850"/>
      <c r="OH75" s="850"/>
      <c r="OI75" s="850"/>
      <c r="OJ75" s="850"/>
      <c r="OK75" s="850"/>
      <c r="OL75" s="850"/>
      <c r="OM75" s="850"/>
      <c r="ON75" s="850"/>
      <c r="OO75" s="850"/>
      <c r="OP75" s="850"/>
      <c r="OQ75" s="850"/>
      <c r="OR75" s="850"/>
      <c r="OS75" s="850"/>
      <c r="OT75" s="850"/>
      <c r="AJJ75" s="851"/>
    </row>
    <row r="76" spans="1:946" ht="18" x14ac:dyDescent="0.35">
      <c r="A76" s="808"/>
      <c r="B76" s="808">
        <f>ALS5</f>
        <v>2020</v>
      </c>
      <c r="C76" s="808">
        <f>ALT5</f>
        <v>2021</v>
      </c>
      <c r="D76" s="808">
        <f>ALU5</f>
        <v>2022</v>
      </c>
      <c r="NR76" s="850"/>
      <c r="NS76" s="850"/>
      <c r="NT76" s="850"/>
      <c r="NU76" s="850"/>
      <c r="NV76" s="850"/>
      <c r="NW76" s="850"/>
      <c r="NX76" s="850"/>
      <c r="NY76" s="850"/>
      <c r="NZ76" s="850"/>
      <c r="OA76" s="850"/>
      <c r="OB76" s="850"/>
      <c r="OC76" s="850"/>
      <c r="OD76" s="850"/>
      <c r="OE76" s="850"/>
      <c r="OF76" s="850"/>
      <c r="OG76" s="850"/>
      <c r="OH76" s="850"/>
      <c r="OI76" s="850"/>
      <c r="OJ76" s="850"/>
      <c r="OK76" s="850"/>
      <c r="OL76" s="850"/>
      <c r="OM76" s="850"/>
      <c r="ON76" s="850"/>
      <c r="OO76" s="850"/>
      <c r="OP76" s="850"/>
      <c r="OQ76" s="850"/>
      <c r="OR76" s="850"/>
      <c r="OS76" s="850"/>
      <c r="OT76" s="850"/>
      <c r="AJJ76" s="851"/>
    </row>
    <row r="77" spans="1:946" ht="18" x14ac:dyDescent="0.35">
      <c r="A77" s="806" t="s">
        <v>121</v>
      </c>
      <c r="B77" s="806">
        <f>ALS7</f>
        <v>570</v>
      </c>
      <c r="C77" s="806">
        <f t="shared" ref="C77:D77" si="454">ALT7</f>
        <v>657</v>
      </c>
      <c r="D77" s="806">
        <f t="shared" si="454"/>
        <v>603</v>
      </c>
      <c r="NR77" s="850"/>
      <c r="NS77" s="850"/>
      <c r="NT77" s="850"/>
      <c r="NU77" s="850"/>
      <c r="NV77" s="850"/>
      <c r="NW77" s="850"/>
      <c r="NX77" s="850"/>
      <c r="NY77" s="850"/>
      <c r="NZ77" s="850"/>
      <c r="OA77" s="850"/>
      <c r="OB77" s="850"/>
      <c r="OC77" s="850"/>
      <c r="OD77" s="850"/>
      <c r="OE77" s="850"/>
      <c r="OF77" s="850"/>
      <c r="OG77" s="850"/>
      <c r="OH77" s="850"/>
      <c r="OI77" s="850"/>
      <c r="OJ77" s="850"/>
      <c r="OK77" s="850"/>
      <c r="OL77" s="850"/>
      <c r="OM77" s="850"/>
      <c r="ON77" s="850"/>
      <c r="OO77" s="850"/>
      <c r="OP77" s="850"/>
      <c r="OQ77" s="850"/>
      <c r="OR77" s="850"/>
      <c r="OS77" s="850"/>
      <c r="OT77" s="850"/>
      <c r="AJJ77" s="851"/>
    </row>
    <row r="78" spans="1:946" ht="33" customHeight="1" x14ac:dyDescent="0.35">
      <c r="A78" s="806" t="s">
        <v>122</v>
      </c>
      <c r="B78" s="806">
        <f>AMB7</f>
        <v>180</v>
      </c>
      <c r="C78" s="806">
        <f t="shared" ref="C78:D78" si="455">AMC7</f>
        <v>214</v>
      </c>
      <c r="D78" s="806">
        <f t="shared" si="455"/>
        <v>239</v>
      </c>
      <c r="NR78" s="850"/>
      <c r="NS78" s="850"/>
      <c r="NT78" s="850"/>
      <c r="NU78" s="850"/>
      <c r="NV78" s="850"/>
      <c r="NW78" s="850"/>
      <c r="NX78" s="850"/>
      <c r="NY78" s="850"/>
      <c r="NZ78" s="850"/>
      <c r="OA78" s="850"/>
      <c r="OB78" s="850"/>
      <c r="OC78" s="850"/>
      <c r="OD78" s="850"/>
      <c r="OE78" s="850"/>
      <c r="OF78" s="850"/>
      <c r="OG78" s="850"/>
      <c r="OH78" s="850"/>
      <c r="OI78" s="850"/>
      <c r="OJ78" s="850"/>
      <c r="OK78" s="850"/>
      <c r="OL78" s="850"/>
      <c r="OM78" s="850"/>
      <c r="ON78" s="850"/>
      <c r="OO78" s="850"/>
      <c r="OP78" s="850"/>
      <c r="OQ78" s="850"/>
      <c r="OR78" s="850"/>
      <c r="OS78" s="850"/>
      <c r="OT78" s="850"/>
      <c r="AJJ78" s="851"/>
    </row>
    <row r="79" spans="1:946" ht="18" x14ac:dyDescent="0.35">
      <c r="A79" s="806" t="s">
        <v>123</v>
      </c>
      <c r="B79" s="806">
        <f>AMK7</f>
        <v>200</v>
      </c>
      <c r="C79" s="806">
        <f t="shared" ref="C79:D79" si="456">AML7</f>
        <v>202</v>
      </c>
      <c r="D79" s="806">
        <f t="shared" si="456"/>
        <v>124</v>
      </c>
      <c r="NR79" s="850"/>
      <c r="NS79" s="850"/>
      <c r="NT79" s="850"/>
      <c r="NU79" s="850"/>
      <c r="NV79" s="850"/>
      <c r="NW79" s="850"/>
      <c r="NX79" s="850"/>
      <c r="NY79" s="850"/>
      <c r="NZ79" s="850"/>
      <c r="OA79" s="850"/>
      <c r="OB79" s="850"/>
      <c r="OC79" s="850"/>
      <c r="OD79" s="850"/>
      <c r="OE79" s="850"/>
      <c r="OF79" s="850"/>
      <c r="OG79" s="850"/>
      <c r="OH79" s="850"/>
      <c r="OI79" s="850"/>
      <c r="OJ79" s="850"/>
      <c r="OK79" s="850"/>
      <c r="OL79" s="850"/>
      <c r="OM79" s="850"/>
      <c r="ON79" s="850"/>
      <c r="OO79" s="850"/>
      <c r="OP79" s="850"/>
      <c r="OQ79" s="850"/>
      <c r="OR79" s="850"/>
      <c r="OS79" s="850"/>
      <c r="OT79" s="850"/>
      <c r="AJJ79" s="851"/>
    </row>
    <row r="80" spans="1:946" ht="18" x14ac:dyDescent="0.35">
      <c r="A80" s="806" t="s">
        <v>786</v>
      </c>
      <c r="B80" s="806">
        <f>AMT7</f>
        <v>318</v>
      </c>
      <c r="C80" s="806">
        <f t="shared" ref="C80:D80" si="457">AMU7</f>
        <v>400</v>
      </c>
      <c r="D80" s="806">
        <f t="shared" si="457"/>
        <v>391</v>
      </c>
      <c r="NR80" s="850"/>
      <c r="NS80" s="850"/>
      <c r="NT80" s="850"/>
      <c r="NU80" s="850"/>
      <c r="NV80" s="850"/>
      <c r="NW80" s="850"/>
      <c r="NX80" s="850"/>
      <c r="NY80" s="850"/>
      <c r="NZ80" s="850"/>
      <c r="OA80" s="850"/>
      <c r="OB80" s="850"/>
      <c r="OC80" s="850"/>
      <c r="OD80" s="850"/>
      <c r="OE80" s="850"/>
      <c r="OF80" s="850"/>
      <c r="OG80" s="850"/>
      <c r="OH80" s="850"/>
      <c r="OI80" s="850"/>
      <c r="OJ80" s="850"/>
      <c r="OK80" s="850"/>
      <c r="OL80" s="850"/>
      <c r="OM80" s="850"/>
      <c r="ON80" s="850"/>
      <c r="OO80" s="850"/>
      <c r="OP80" s="850"/>
      <c r="OQ80" s="850"/>
      <c r="OR80" s="850"/>
      <c r="OS80" s="850"/>
      <c r="OT80" s="850"/>
      <c r="AJJ80" s="851"/>
    </row>
    <row r="81" spans="1:946" ht="18" x14ac:dyDescent="0.35">
      <c r="NR81" s="850"/>
      <c r="NS81" s="850"/>
      <c r="NT81" s="850"/>
      <c r="NU81" s="850"/>
      <c r="NV81" s="850"/>
      <c r="NW81" s="850"/>
      <c r="NX81" s="850"/>
      <c r="NY81" s="850"/>
      <c r="NZ81" s="850"/>
      <c r="OA81" s="850"/>
      <c r="OB81" s="850"/>
      <c r="OC81" s="850"/>
      <c r="OD81" s="850"/>
      <c r="OE81" s="850"/>
      <c r="OF81" s="850"/>
      <c r="OG81" s="850"/>
      <c r="OH81" s="850"/>
      <c r="OI81" s="850"/>
      <c r="OJ81" s="850"/>
      <c r="OK81" s="850"/>
      <c r="OL81" s="850"/>
      <c r="OM81" s="850"/>
      <c r="ON81" s="850"/>
      <c r="OO81" s="850"/>
      <c r="OP81" s="850"/>
      <c r="OQ81" s="850"/>
      <c r="OR81" s="850"/>
      <c r="OS81" s="850"/>
      <c r="OT81" s="850"/>
      <c r="AJJ81" s="851"/>
    </row>
    <row r="82" spans="1:946" ht="18" x14ac:dyDescent="0.35">
      <c r="A82" s="807" t="s">
        <v>750</v>
      </c>
      <c r="B82" s="807"/>
      <c r="C82" s="807"/>
      <c r="D82" s="807"/>
      <c r="NR82" s="850"/>
      <c r="NS82" s="850"/>
      <c r="NT82" s="850"/>
      <c r="NU82" s="850"/>
      <c r="NV82" s="850"/>
      <c r="NW82" s="850"/>
      <c r="NX82" s="850"/>
      <c r="NY82" s="850"/>
      <c r="NZ82" s="850"/>
      <c r="OA82" s="850"/>
      <c r="OB82" s="850"/>
      <c r="OC82" s="850"/>
      <c r="OD82" s="850"/>
      <c r="OE82" s="850"/>
      <c r="OF82" s="850"/>
      <c r="OG82" s="850"/>
      <c r="OH82" s="850"/>
      <c r="OI82" s="850"/>
      <c r="OJ82" s="850"/>
      <c r="OK82" s="850"/>
      <c r="OL82" s="850"/>
      <c r="OM82" s="850"/>
      <c r="ON82" s="850"/>
      <c r="OO82" s="850"/>
      <c r="OP82" s="850"/>
      <c r="OQ82" s="850"/>
      <c r="OR82" s="850"/>
      <c r="OS82" s="850"/>
      <c r="OT82" s="850"/>
      <c r="AJJ82" s="851"/>
    </row>
    <row r="83" spans="1:946" ht="18" x14ac:dyDescent="0.35">
      <c r="A83" s="808"/>
      <c r="B83" s="808">
        <f>ALV5</f>
        <v>2020</v>
      </c>
      <c r="C83" s="808">
        <f>ALW5</f>
        <v>2021</v>
      </c>
      <c r="D83" s="808">
        <f>ALX5</f>
        <v>2022</v>
      </c>
      <c r="NR83" s="850"/>
      <c r="NS83" s="850"/>
      <c r="NT83" s="850"/>
      <c r="NU83" s="850"/>
      <c r="NV83" s="850"/>
      <c r="NW83" s="850"/>
      <c r="NX83" s="850"/>
      <c r="NY83" s="850"/>
      <c r="NZ83" s="850"/>
      <c r="OA83" s="850"/>
      <c r="OB83" s="850"/>
      <c r="OC83" s="850"/>
      <c r="OD83" s="850"/>
      <c r="OE83" s="850"/>
      <c r="OF83" s="850"/>
      <c r="OG83" s="850"/>
      <c r="OH83" s="850"/>
      <c r="OI83" s="850"/>
      <c r="OJ83" s="850"/>
      <c r="OK83" s="850"/>
      <c r="OL83" s="850"/>
      <c r="OM83" s="850"/>
      <c r="ON83" s="850"/>
      <c r="OO83" s="850"/>
      <c r="OP83" s="850"/>
      <c r="OQ83" s="850"/>
      <c r="OR83" s="850"/>
      <c r="OS83" s="850"/>
      <c r="OT83" s="850"/>
      <c r="AJJ83" s="851"/>
    </row>
    <row r="84" spans="1:946" ht="18" x14ac:dyDescent="0.35">
      <c r="A84" s="806" t="s">
        <v>121</v>
      </c>
      <c r="B84" s="806">
        <f>ALV7</f>
        <v>18198</v>
      </c>
      <c r="C84" s="806">
        <f t="shared" ref="C84:D84" si="458">ALW7</f>
        <v>13572</v>
      </c>
      <c r="D84" s="806">
        <f t="shared" si="458"/>
        <v>13104</v>
      </c>
      <c r="NR84" s="850"/>
      <c r="NS84" s="850"/>
      <c r="NT84" s="850"/>
      <c r="NU84" s="850"/>
      <c r="NV84" s="850"/>
      <c r="NW84" s="850"/>
      <c r="NX84" s="850"/>
      <c r="NY84" s="850"/>
      <c r="NZ84" s="850"/>
      <c r="OA84" s="850"/>
      <c r="OB84" s="850"/>
      <c r="OC84" s="850"/>
      <c r="OD84" s="850"/>
      <c r="OE84" s="850"/>
      <c r="OF84" s="850"/>
      <c r="OG84" s="850"/>
      <c r="OH84" s="850"/>
      <c r="OI84" s="850"/>
      <c r="OJ84" s="850"/>
      <c r="OK84" s="850"/>
      <c r="OL84" s="850"/>
      <c r="OM84" s="850"/>
      <c r="ON84" s="850"/>
      <c r="OO84" s="850"/>
      <c r="OP84" s="850"/>
      <c r="OQ84" s="850"/>
      <c r="OR84" s="850"/>
      <c r="OS84" s="850"/>
      <c r="OT84" s="850"/>
      <c r="AJJ84" s="851"/>
    </row>
    <row r="85" spans="1:946" ht="18" x14ac:dyDescent="0.35">
      <c r="A85" s="806" t="s">
        <v>122</v>
      </c>
      <c r="B85" s="806">
        <f>AME7</f>
        <v>8677</v>
      </c>
      <c r="C85" s="806">
        <f t="shared" ref="C85:D85" si="459">AMF7</f>
        <v>10933</v>
      </c>
      <c r="D85" s="806">
        <f t="shared" si="459"/>
        <v>5647</v>
      </c>
      <c r="NR85" s="850"/>
      <c r="NS85" s="850"/>
      <c r="NT85" s="850"/>
      <c r="NU85" s="850"/>
      <c r="NV85" s="850"/>
      <c r="NW85" s="850"/>
      <c r="NX85" s="850"/>
      <c r="NY85" s="850"/>
      <c r="NZ85" s="850"/>
      <c r="OA85" s="850"/>
      <c r="OB85" s="850"/>
      <c r="OC85" s="850"/>
      <c r="OD85" s="850"/>
      <c r="OE85" s="850"/>
      <c r="OF85" s="850"/>
      <c r="OG85" s="850"/>
      <c r="OH85" s="850"/>
      <c r="OI85" s="850"/>
      <c r="OJ85" s="850"/>
      <c r="OK85" s="850"/>
      <c r="OL85" s="850"/>
      <c r="OM85" s="850"/>
      <c r="ON85" s="850"/>
      <c r="OO85" s="850"/>
      <c r="OP85" s="850"/>
      <c r="OQ85" s="850"/>
      <c r="OR85" s="850"/>
      <c r="OS85" s="850"/>
      <c r="OT85" s="850"/>
      <c r="AJJ85" s="851"/>
    </row>
    <row r="86" spans="1:946" ht="18" x14ac:dyDescent="0.35">
      <c r="A86" s="806" t="s">
        <v>123</v>
      </c>
      <c r="B86" s="806">
        <f>AMN7</f>
        <v>8217</v>
      </c>
      <c r="C86" s="806">
        <f t="shared" ref="C86:D86" si="460">AMO7</f>
        <v>1210</v>
      </c>
      <c r="D86" s="806">
        <f t="shared" si="460"/>
        <v>6932</v>
      </c>
      <c r="NR86" s="850"/>
      <c r="NS86" s="850"/>
      <c r="NT86" s="850"/>
      <c r="NU86" s="850"/>
      <c r="NV86" s="850"/>
      <c r="NW86" s="850"/>
      <c r="NX86" s="850"/>
      <c r="NY86" s="850"/>
      <c r="NZ86" s="850"/>
      <c r="OA86" s="850"/>
      <c r="OB86" s="850"/>
      <c r="OC86" s="850"/>
      <c r="OD86" s="850"/>
      <c r="OE86" s="850"/>
      <c r="OF86" s="850"/>
      <c r="OG86" s="850"/>
      <c r="OH86" s="850"/>
      <c r="OI86" s="850"/>
      <c r="OJ86" s="850"/>
      <c r="OK86" s="850"/>
      <c r="OL86" s="850"/>
      <c r="OM86" s="850"/>
      <c r="ON86" s="850"/>
      <c r="OO86" s="850"/>
      <c r="OP86" s="850"/>
      <c r="OQ86" s="850"/>
      <c r="OR86" s="850"/>
      <c r="OS86" s="850"/>
      <c r="OT86" s="850"/>
      <c r="AJJ86" s="851"/>
    </row>
    <row r="87" spans="1:946" ht="18" x14ac:dyDescent="0.35">
      <c r="A87" s="806" t="s">
        <v>786</v>
      </c>
      <c r="B87" s="806">
        <f>AMW7</f>
        <v>20075</v>
      </c>
      <c r="C87" s="806">
        <f t="shared" ref="C87:D87" si="461">AMX7</f>
        <v>18905</v>
      </c>
      <c r="D87" s="806">
        <f t="shared" si="461"/>
        <v>34373</v>
      </c>
      <c r="NR87" s="850"/>
      <c r="NS87" s="850"/>
      <c r="NT87" s="850"/>
      <c r="NU87" s="850"/>
      <c r="NV87" s="850"/>
      <c r="NW87" s="850"/>
      <c r="NX87" s="850"/>
      <c r="NY87" s="850"/>
      <c r="NZ87" s="850"/>
      <c r="OA87" s="850"/>
      <c r="OB87" s="850"/>
      <c r="OC87" s="850"/>
      <c r="OD87" s="850"/>
      <c r="OE87" s="850"/>
      <c r="OF87" s="850"/>
      <c r="OG87" s="850"/>
      <c r="OH87" s="850"/>
      <c r="OI87" s="850"/>
      <c r="OJ87" s="850"/>
      <c r="OK87" s="850"/>
      <c r="OL87" s="850"/>
      <c r="OM87" s="850"/>
      <c r="ON87" s="850"/>
      <c r="OO87" s="850"/>
      <c r="OP87" s="850"/>
      <c r="OQ87" s="850"/>
      <c r="OR87" s="850"/>
      <c r="OS87" s="850"/>
      <c r="OT87" s="850"/>
      <c r="AJJ87" s="851"/>
    </row>
    <row r="88" spans="1:946" ht="18" x14ac:dyDescent="0.35">
      <c r="NR88" s="850"/>
      <c r="NS88" s="850"/>
      <c r="NT88" s="850"/>
      <c r="NU88" s="850"/>
      <c r="NV88" s="850"/>
      <c r="NW88" s="850"/>
      <c r="NX88" s="850"/>
      <c r="NY88" s="850"/>
      <c r="NZ88" s="850"/>
      <c r="OA88" s="850"/>
      <c r="OB88" s="850"/>
      <c r="OC88" s="850"/>
      <c r="OD88" s="850"/>
      <c r="OE88" s="850"/>
      <c r="OF88" s="850"/>
      <c r="OG88" s="850"/>
      <c r="OH88" s="850"/>
      <c r="OI88" s="850"/>
      <c r="OJ88" s="850"/>
      <c r="OK88" s="850"/>
      <c r="OL88" s="850"/>
      <c r="OM88" s="850"/>
      <c r="ON88" s="850"/>
      <c r="OO88" s="850"/>
      <c r="OP88" s="850"/>
      <c r="OQ88" s="850"/>
      <c r="OR88" s="850"/>
      <c r="OS88" s="850"/>
      <c r="OT88" s="850"/>
      <c r="AJJ88" s="851"/>
    </row>
    <row r="89" spans="1:946" ht="18" x14ac:dyDescent="0.35">
      <c r="A89" s="807" t="s">
        <v>751</v>
      </c>
      <c r="B89" s="807"/>
      <c r="C89" s="807"/>
      <c r="D89" s="807"/>
      <c r="NR89" s="850"/>
      <c r="NS89" s="850"/>
      <c r="NT89" s="850"/>
      <c r="NU89" s="850"/>
      <c r="NV89" s="850"/>
      <c r="NW89" s="850"/>
      <c r="NX89" s="850"/>
      <c r="NY89" s="850"/>
      <c r="NZ89" s="850"/>
      <c r="OA89" s="850"/>
      <c r="OB89" s="850"/>
      <c r="OC89" s="850"/>
      <c r="OD89" s="850"/>
      <c r="OE89" s="850"/>
      <c r="OF89" s="850"/>
      <c r="OG89" s="850"/>
      <c r="OH89" s="850"/>
      <c r="OI89" s="850"/>
      <c r="OJ89" s="850"/>
      <c r="OK89" s="850"/>
      <c r="OL89" s="850"/>
      <c r="OM89" s="850"/>
      <c r="ON89" s="850"/>
      <c r="OO89" s="850"/>
      <c r="OP89" s="850"/>
      <c r="OQ89" s="850"/>
      <c r="OR89" s="850"/>
      <c r="OS89" s="850"/>
      <c r="OT89" s="850"/>
      <c r="AJJ89" s="851"/>
    </row>
    <row r="90" spans="1:946" ht="18" x14ac:dyDescent="0.35">
      <c r="A90" s="808"/>
      <c r="B90" s="808">
        <f>ALY5</f>
        <v>2020</v>
      </c>
      <c r="C90" s="808">
        <f>ALZ5</f>
        <v>2021</v>
      </c>
      <c r="D90" s="808">
        <f>AMA5</f>
        <v>2022</v>
      </c>
      <c r="NR90" s="850"/>
      <c r="NS90" s="850"/>
      <c r="NT90" s="850"/>
      <c r="NU90" s="850"/>
      <c r="NV90" s="850"/>
      <c r="NW90" s="850"/>
      <c r="NX90" s="850"/>
      <c r="NY90" s="850"/>
      <c r="NZ90" s="850"/>
      <c r="OA90" s="850"/>
      <c r="OB90" s="850"/>
      <c r="OC90" s="850"/>
      <c r="OD90" s="850"/>
      <c r="OE90" s="850"/>
      <c r="OF90" s="850"/>
      <c r="OG90" s="850"/>
      <c r="OH90" s="850"/>
      <c r="OI90" s="850"/>
      <c r="OJ90" s="850"/>
      <c r="OK90" s="850"/>
      <c r="OL90" s="850"/>
      <c r="OM90" s="850"/>
      <c r="ON90" s="850"/>
      <c r="OO90" s="850"/>
      <c r="OP90" s="850"/>
      <c r="OQ90" s="850"/>
      <c r="OR90" s="850"/>
      <c r="OS90" s="850"/>
      <c r="OT90" s="850"/>
      <c r="AJJ90" s="851"/>
    </row>
    <row r="91" spans="1:946" ht="18" x14ac:dyDescent="0.35">
      <c r="A91" s="806" t="s">
        <v>121</v>
      </c>
      <c r="B91" s="806">
        <f>ALY7</f>
        <v>7861</v>
      </c>
      <c r="C91" s="806">
        <f t="shared" ref="C91:D91" si="462">ALZ7</f>
        <v>11589</v>
      </c>
      <c r="D91" s="806">
        <f t="shared" si="462"/>
        <v>10283</v>
      </c>
      <c r="NR91" s="850"/>
      <c r="NS91" s="850"/>
      <c r="NT91" s="850"/>
      <c r="NU91" s="850"/>
      <c r="NV91" s="850"/>
      <c r="NW91" s="850"/>
      <c r="NX91" s="850"/>
      <c r="NY91" s="850"/>
      <c r="NZ91" s="850"/>
      <c r="OA91" s="850"/>
      <c r="OB91" s="850"/>
      <c r="OC91" s="850"/>
      <c r="OD91" s="850"/>
      <c r="OE91" s="850"/>
      <c r="OF91" s="850"/>
      <c r="OG91" s="850"/>
      <c r="OH91" s="850"/>
      <c r="OI91" s="850"/>
      <c r="OJ91" s="850"/>
      <c r="OK91" s="850"/>
      <c r="OL91" s="850"/>
      <c r="OM91" s="850"/>
      <c r="ON91" s="850"/>
      <c r="OO91" s="850"/>
      <c r="OP91" s="850"/>
      <c r="OQ91" s="850"/>
      <c r="OR91" s="850"/>
      <c r="OS91" s="850"/>
      <c r="OT91" s="850"/>
      <c r="AJJ91" s="851"/>
    </row>
    <row r="92" spans="1:946" ht="18" x14ac:dyDescent="0.35">
      <c r="A92" s="806" t="s">
        <v>122</v>
      </c>
      <c r="B92" s="806">
        <f>AMH7</f>
        <v>8115</v>
      </c>
      <c r="C92" s="806">
        <f t="shared" ref="C92:D92" si="463">AMI7</f>
        <v>3038</v>
      </c>
      <c r="D92" s="806">
        <f t="shared" si="463"/>
        <v>5315</v>
      </c>
      <c r="NR92" s="850"/>
      <c r="NS92" s="850"/>
      <c r="NT92" s="850"/>
      <c r="NU92" s="850"/>
      <c r="NV92" s="850"/>
      <c r="NW92" s="850"/>
      <c r="NX92" s="850"/>
      <c r="NY92" s="850"/>
      <c r="NZ92" s="850"/>
      <c r="OA92" s="850"/>
      <c r="OB92" s="850"/>
      <c r="OC92" s="850"/>
      <c r="OD92" s="850"/>
      <c r="OE92" s="850"/>
      <c r="OF92" s="850"/>
      <c r="OG92" s="850"/>
      <c r="OH92" s="850"/>
      <c r="OI92" s="850"/>
      <c r="OJ92" s="850"/>
      <c r="OK92" s="850"/>
      <c r="OL92" s="850"/>
      <c r="OM92" s="850"/>
      <c r="ON92" s="850"/>
      <c r="OO92" s="850"/>
      <c r="OP92" s="850"/>
      <c r="OQ92" s="850"/>
      <c r="OR92" s="850"/>
      <c r="OS92" s="850"/>
      <c r="OT92" s="850"/>
      <c r="AJJ92" s="851"/>
    </row>
    <row r="93" spans="1:946" ht="18" x14ac:dyDescent="0.35">
      <c r="A93" s="806" t="s">
        <v>123</v>
      </c>
      <c r="B93" s="806">
        <f>AMQ7</f>
        <v>5812</v>
      </c>
      <c r="C93" s="806">
        <f t="shared" ref="C93:D93" si="464">AMR7</f>
        <v>3333</v>
      </c>
      <c r="D93" s="806">
        <f t="shared" si="464"/>
        <v>3868</v>
      </c>
      <c r="NR93" s="850"/>
      <c r="NS93" s="850"/>
      <c r="NT93" s="850"/>
      <c r="NU93" s="850"/>
      <c r="NV93" s="850"/>
      <c r="NW93" s="850"/>
      <c r="NX93" s="850"/>
      <c r="NY93" s="850"/>
      <c r="NZ93" s="850"/>
      <c r="OA93" s="850"/>
      <c r="OB93" s="850"/>
      <c r="OC93" s="850"/>
      <c r="OD93" s="850"/>
      <c r="OE93" s="850"/>
      <c r="OF93" s="850"/>
      <c r="OG93" s="850"/>
      <c r="OH93" s="850"/>
      <c r="OI93" s="850"/>
      <c r="OJ93" s="850"/>
      <c r="OK93" s="850"/>
      <c r="OL93" s="850"/>
      <c r="OM93" s="850"/>
      <c r="ON93" s="850"/>
      <c r="OO93" s="850"/>
      <c r="OP93" s="850"/>
      <c r="OQ93" s="850"/>
      <c r="OR93" s="850"/>
      <c r="OS93" s="850"/>
      <c r="OT93" s="850"/>
      <c r="AJJ93" s="851"/>
    </row>
    <row r="94" spans="1:946" ht="18" x14ac:dyDescent="0.35">
      <c r="A94" s="806" t="s">
        <v>786</v>
      </c>
      <c r="B94" s="806">
        <f>AMZ7</f>
        <v>15685</v>
      </c>
      <c r="C94" s="806">
        <f t="shared" ref="C94:D94" si="465">ANA7</f>
        <v>8884</v>
      </c>
      <c r="D94" s="806">
        <f t="shared" si="465"/>
        <v>22952</v>
      </c>
      <c r="NR94" s="850"/>
      <c r="NS94" s="850"/>
      <c r="NT94" s="850"/>
      <c r="NU94" s="850"/>
      <c r="NV94" s="850"/>
      <c r="NW94" s="850"/>
      <c r="NX94" s="850"/>
      <c r="NY94" s="850"/>
      <c r="NZ94" s="850"/>
      <c r="OA94" s="850"/>
      <c r="OB94" s="850"/>
      <c r="OC94" s="850"/>
      <c r="OD94" s="850"/>
      <c r="OE94" s="850"/>
      <c r="OF94" s="850"/>
      <c r="OG94" s="850"/>
      <c r="OH94" s="850"/>
      <c r="OI94" s="850"/>
      <c r="OJ94" s="850"/>
      <c r="OK94" s="850"/>
      <c r="OL94" s="850"/>
      <c r="OM94" s="850"/>
      <c r="ON94" s="850"/>
      <c r="OO94" s="850"/>
      <c r="OP94" s="850"/>
      <c r="OQ94" s="850"/>
      <c r="OR94" s="850"/>
      <c r="OS94" s="850"/>
      <c r="OT94" s="850"/>
      <c r="AJJ94" s="851"/>
    </row>
    <row r="95" spans="1:946" ht="18" x14ac:dyDescent="0.35">
      <c r="NR95" s="850"/>
      <c r="NS95" s="850"/>
      <c r="NT95" s="850"/>
      <c r="NU95" s="850"/>
      <c r="NV95" s="850"/>
      <c r="NW95" s="850"/>
      <c r="NX95" s="850"/>
      <c r="NY95" s="850"/>
      <c r="NZ95" s="850"/>
      <c r="OA95" s="850"/>
      <c r="OB95" s="850"/>
      <c r="OC95" s="850"/>
      <c r="OD95" s="850"/>
      <c r="OE95" s="850"/>
      <c r="OF95" s="850"/>
      <c r="OG95" s="850"/>
      <c r="OH95" s="850"/>
      <c r="OI95" s="850"/>
      <c r="OJ95" s="850"/>
      <c r="OK95" s="850"/>
      <c r="OL95" s="850"/>
      <c r="OM95" s="850"/>
      <c r="ON95" s="850"/>
      <c r="OO95" s="850"/>
      <c r="OP95" s="850"/>
      <c r="OQ95" s="850"/>
      <c r="OR95" s="850"/>
      <c r="OS95" s="850"/>
      <c r="OT95" s="850"/>
      <c r="AJJ95" s="851"/>
    </row>
    <row r="96" spans="1:946" ht="18" x14ac:dyDescent="0.35">
      <c r="A96" s="807" t="s">
        <v>811</v>
      </c>
      <c r="B96" s="807"/>
      <c r="C96" s="807"/>
      <c r="D96" s="807"/>
      <c r="NR96" s="850"/>
      <c r="NS96" s="850"/>
      <c r="NT96" s="850"/>
      <c r="NU96" s="850"/>
      <c r="NV96" s="850"/>
      <c r="NW96" s="850"/>
      <c r="NX96" s="850"/>
      <c r="NY96" s="850"/>
      <c r="NZ96" s="850"/>
      <c r="OA96" s="850"/>
      <c r="OB96" s="850"/>
      <c r="OC96" s="850"/>
      <c r="OD96" s="850"/>
      <c r="OE96" s="850"/>
      <c r="OF96" s="850"/>
      <c r="OG96" s="850"/>
      <c r="OH96" s="850"/>
      <c r="OI96" s="850"/>
      <c r="OJ96" s="850"/>
      <c r="OK96" s="850"/>
      <c r="OL96" s="850"/>
      <c r="OM96" s="850"/>
      <c r="ON96" s="850"/>
      <c r="OO96" s="850"/>
      <c r="OP96" s="850"/>
      <c r="OQ96" s="850"/>
      <c r="OR96" s="850"/>
      <c r="OS96" s="850"/>
      <c r="OT96" s="850"/>
      <c r="AJJ96" s="851"/>
    </row>
    <row r="97" spans="1:946" ht="18" x14ac:dyDescent="0.35">
      <c r="A97" s="808"/>
      <c r="B97" s="808">
        <f>AND5</f>
        <v>2020</v>
      </c>
      <c r="C97" s="808">
        <f>ANE5</f>
        <v>2021</v>
      </c>
      <c r="D97" s="808">
        <f>ANF5</f>
        <v>2022</v>
      </c>
      <c r="NR97" s="850"/>
      <c r="NS97" s="850"/>
      <c r="NT97" s="850"/>
      <c r="NU97" s="850"/>
      <c r="NV97" s="850"/>
      <c r="NW97" s="850"/>
      <c r="NX97" s="850"/>
      <c r="NY97" s="850"/>
      <c r="NZ97" s="850"/>
      <c r="OA97" s="850"/>
      <c r="OB97" s="850"/>
      <c r="OC97" s="850"/>
      <c r="OD97" s="850"/>
      <c r="OE97" s="850"/>
      <c r="OF97" s="850"/>
      <c r="OG97" s="850"/>
      <c r="OH97" s="850"/>
      <c r="OI97" s="850"/>
      <c r="OJ97" s="850"/>
      <c r="OK97" s="850"/>
      <c r="OL97" s="850"/>
      <c r="OM97" s="850"/>
      <c r="ON97" s="850"/>
      <c r="OO97" s="850"/>
      <c r="OP97" s="850"/>
      <c r="OQ97" s="850"/>
      <c r="OR97" s="850"/>
      <c r="OS97" s="850"/>
      <c r="OT97" s="850"/>
      <c r="AJJ97" s="851"/>
    </row>
    <row r="98" spans="1:946" ht="18" x14ac:dyDescent="0.35">
      <c r="A98" s="806" t="s">
        <v>121</v>
      </c>
      <c r="B98" s="806">
        <f>AND7</f>
        <v>1170</v>
      </c>
      <c r="C98" s="806">
        <f>ANE7</f>
        <v>1787</v>
      </c>
      <c r="D98" s="806">
        <f>ANF7</f>
        <v>1741</v>
      </c>
      <c r="NR98" s="850"/>
      <c r="NS98" s="850"/>
      <c r="NT98" s="850"/>
      <c r="NU98" s="850"/>
      <c r="NV98" s="850"/>
      <c r="NW98" s="850"/>
      <c r="NX98" s="850"/>
      <c r="NY98" s="850"/>
      <c r="NZ98" s="850"/>
      <c r="OA98" s="850"/>
      <c r="OB98" s="850"/>
      <c r="OC98" s="850"/>
      <c r="OD98" s="850"/>
      <c r="OE98" s="850"/>
      <c r="OF98" s="850"/>
      <c r="OG98" s="850"/>
      <c r="OH98" s="850"/>
      <c r="OI98" s="850"/>
      <c r="OJ98" s="850"/>
      <c r="OK98" s="850"/>
      <c r="OL98" s="850"/>
      <c r="OM98" s="850"/>
      <c r="ON98" s="850"/>
      <c r="OO98" s="850"/>
      <c r="OP98" s="850"/>
      <c r="OQ98" s="850"/>
      <c r="OR98" s="850"/>
      <c r="OS98" s="850"/>
      <c r="OT98" s="850"/>
      <c r="AJJ98" s="851"/>
    </row>
    <row r="99" spans="1:946" ht="18" x14ac:dyDescent="0.35">
      <c r="A99" s="806" t="s">
        <v>122</v>
      </c>
      <c r="B99" s="806">
        <f>ANM7</f>
        <v>300</v>
      </c>
      <c r="C99" s="806">
        <f>ANN7</f>
        <v>444</v>
      </c>
      <c r="D99" s="806">
        <f>ANO7</f>
        <v>514</v>
      </c>
      <c r="NR99" s="850"/>
      <c r="NS99" s="850"/>
      <c r="NT99" s="850"/>
      <c r="NU99" s="850"/>
      <c r="NV99" s="850"/>
      <c r="NW99" s="850"/>
      <c r="NX99" s="850"/>
      <c r="NY99" s="850"/>
      <c r="NZ99" s="850"/>
      <c r="OA99" s="850"/>
      <c r="OB99" s="850"/>
      <c r="OC99" s="850"/>
      <c r="OD99" s="850"/>
      <c r="OE99" s="850"/>
      <c r="OF99" s="850"/>
      <c r="OG99" s="850"/>
      <c r="OH99" s="850"/>
      <c r="OI99" s="850"/>
      <c r="OJ99" s="850"/>
      <c r="OK99" s="850"/>
      <c r="OL99" s="850"/>
      <c r="OM99" s="850"/>
      <c r="ON99" s="850"/>
      <c r="OO99" s="850"/>
      <c r="OP99" s="850"/>
      <c r="OQ99" s="850"/>
      <c r="OR99" s="850"/>
      <c r="OS99" s="850"/>
      <c r="OT99" s="850"/>
      <c r="AJJ99" s="851"/>
    </row>
    <row r="100" spans="1:946" ht="18" x14ac:dyDescent="0.35">
      <c r="A100" s="806" t="s">
        <v>123</v>
      </c>
      <c r="B100" s="806">
        <f>ANV7</f>
        <v>300</v>
      </c>
      <c r="C100" s="806">
        <f>ANW7</f>
        <v>366</v>
      </c>
      <c r="D100" s="806">
        <f>ANX7</f>
        <v>324</v>
      </c>
      <c r="NR100" s="850"/>
      <c r="NS100" s="850"/>
      <c r="NT100" s="850"/>
      <c r="NU100" s="850"/>
      <c r="NV100" s="850"/>
      <c r="NW100" s="850"/>
      <c r="NX100" s="850"/>
      <c r="NY100" s="850"/>
      <c r="NZ100" s="850"/>
      <c r="OA100" s="850"/>
      <c r="OB100" s="850"/>
      <c r="OC100" s="850"/>
      <c r="OD100" s="850"/>
      <c r="OE100" s="850"/>
      <c r="OF100" s="850"/>
      <c r="OG100" s="850"/>
      <c r="OH100" s="850"/>
      <c r="OI100" s="850"/>
      <c r="OJ100" s="850"/>
      <c r="OK100" s="850"/>
      <c r="OL100" s="850"/>
      <c r="OM100" s="850"/>
      <c r="ON100" s="850"/>
      <c r="OO100" s="850"/>
      <c r="OP100" s="850"/>
      <c r="OQ100" s="850"/>
      <c r="OR100" s="850"/>
      <c r="OS100" s="850"/>
      <c r="OT100" s="850"/>
      <c r="AJJ100" s="851"/>
    </row>
    <row r="101" spans="1:946" ht="18" x14ac:dyDescent="0.35">
      <c r="A101" s="806" t="s">
        <v>786</v>
      </c>
      <c r="B101" s="806">
        <f>AOE7</f>
        <v>540</v>
      </c>
      <c r="C101" s="806">
        <f>AOF7</f>
        <v>1060</v>
      </c>
      <c r="D101" s="806">
        <f>AOG7</f>
        <v>978</v>
      </c>
      <c r="NR101" s="850"/>
      <c r="NS101" s="850"/>
      <c r="NT101" s="850"/>
      <c r="NU101" s="850"/>
      <c r="NV101" s="850"/>
      <c r="NW101" s="850"/>
      <c r="NX101" s="850"/>
      <c r="NY101" s="850"/>
      <c r="NZ101" s="850"/>
      <c r="OA101" s="850"/>
      <c r="OB101" s="850"/>
      <c r="OC101" s="850"/>
      <c r="OD101" s="850"/>
      <c r="OE101" s="850"/>
      <c r="OF101" s="850"/>
      <c r="OG101" s="850"/>
      <c r="OH101" s="850"/>
      <c r="OI101" s="850"/>
      <c r="OJ101" s="850"/>
      <c r="OK101" s="850"/>
      <c r="OL101" s="850"/>
      <c r="OM101" s="850"/>
      <c r="ON101" s="850"/>
      <c r="OO101" s="850"/>
      <c r="OP101" s="850"/>
      <c r="OQ101" s="850"/>
      <c r="OR101" s="850"/>
      <c r="OS101" s="850"/>
      <c r="OT101" s="850"/>
      <c r="AJJ101" s="851"/>
    </row>
    <row r="102" spans="1:946" ht="18" x14ac:dyDescent="0.35">
      <c r="NR102" s="850"/>
      <c r="NS102" s="850"/>
      <c r="NT102" s="850"/>
      <c r="NU102" s="850"/>
      <c r="NV102" s="850"/>
      <c r="NW102" s="850"/>
      <c r="NX102" s="850"/>
      <c r="NY102" s="850"/>
      <c r="NZ102" s="850"/>
      <c r="OA102" s="850"/>
      <c r="OB102" s="850"/>
      <c r="OC102" s="850"/>
      <c r="OD102" s="850"/>
      <c r="OE102" s="850"/>
      <c r="OF102" s="850"/>
      <c r="OG102" s="850"/>
      <c r="OH102" s="850"/>
      <c r="OI102" s="850"/>
      <c r="OJ102" s="850"/>
      <c r="OK102" s="850"/>
      <c r="OL102" s="850"/>
      <c r="OM102" s="850"/>
      <c r="ON102" s="850"/>
      <c r="OO102" s="850"/>
      <c r="OP102" s="850"/>
      <c r="OQ102" s="850"/>
      <c r="OR102" s="850"/>
      <c r="OS102" s="850"/>
      <c r="OT102" s="850"/>
      <c r="AJJ102" s="851"/>
    </row>
    <row r="103" spans="1:946" ht="18" x14ac:dyDescent="0.35">
      <c r="A103" s="807" t="s">
        <v>812</v>
      </c>
      <c r="B103" s="807"/>
      <c r="C103" s="807"/>
      <c r="D103" s="807"/>
      <c r="NR103" s="850"/>
      <c r="NS103" s="850"/>
      <c r="NT103" s="850"/>
      <c r="NU103" s="850"/>
      <c r="NV103" s="850"/>
      <c r="NW103" s="850"/>
      <c r="NX103" s="850"/>
      <c r="NY103" s="850"/>
      <c r="NZ103" s="850"/>
      <c r="OA103" s="850"/>
      <c r="OB103" s="850"/>
      <c r="OC103" s="850"/>
      <c r="OD103" s="850"/>
      <c r="OE103" s="850"/>
      <c r="OF103" s="850"/>
      <c r="OG103" s="850"/>
      <c r="OH103" s="850"/>
      <c r="OI103" s="850"/>
      <c r="OJ103" s="850"/>
      <c r="OK103" s="850"/>
      <c r="OL103" s="850"/>
      <c r="OM103" s="850"/>
      <c r="ON103" s="850"/>
      <c r="OO103" s="850"/>
      <c r="OP103" s="850"/>
      <c r="OQ103" s="850"/>
      <c r="OR103" s="850"/>
      <c r="OS103" s="850"/>
      <c r="OT103" s="850"/>
      <c r="AJJ103" s="851"/>
    </row>
    <row r="104" spans="1:946" ht="18" x14ac:dyDescent="0.35">
      <c r="A104" s="808"/>
      <c r="B104" s="808">
        <f>AND5</f>
        <v>2020</v>
      </c>
      <c r="C104" s="808">
        <f>ANE5</f>
        <v>2021</v>
      </c>
      <c r="D104" s="808">
        <f>ANF5</f>
        <v>2022</v>
      </c>
      <c r="NR104" s="850"/>
      <c r="NS104" s="850"/>
      <c r="NT104" s="850"/>
      <c r="NU104" s="850"/>
      <c r="NV104" s="850"/>
      <c r="NW104" s="850"/>
      <c r="NX104" s="850"/>
      <c r="NY104" s="850"/>
      <c r="NZ104" s="850"/>
      <c r="OA104" s="850"/>
      <c r="OB104" s="850"/>
      <c r="OC104" s="850"/>
      <c r="OD104" s="850"/>
      <c r="OE104" s="850"/>
      <c r="OF104" s="850"/>
      <c r="OG104" s="850"/>
      <c r="OH104" s="850"/>
      <c r="OI104" s="850"/>
      <c r="OJ104" s="850"/>
      <c r="OK104" s="850"/>
      <c r="OL104" s="850"/>
      <c r="OM104" s="850"/>
      <c r="ON104" s="850"/>
      <c r="OO104" s="850"/>
      <c r="OP104" s="850"/>
      <c r="OQ104" s="850"/>
      <c r="OR104" s="850"/>
      <c r="OS104" s="850"/>
      <c r="OT104" s="850"/>
      <c r="AJJ104" s="851"/>
    </row>
    <row r="105" spans="1:946" ht="18" x14ac:dyDescent="0.35">
      <c r="A105" s="806" t="s">
        <v>121</v>
      </c>
      <c r="B105" s="806">
        <f>ANG7</f>
        <v>35617</v>
      </c>
      <c r="C105" s="806">
        <f>ANH7</f>
        <v>35272</v>
      </c>
      <c r="D105" s="806">
        <f>ANI7</f>
        <v>33651</v>
      </c>
      <c r="NR105" s="850"/>
      <c r="NS105" s="850"/>
      <c r="NT105" s="850"/>
      <c r="NU105" s="850"/>
      <c r="NV105" s="850"/>
      <c r="NW105" s="850"/>
      <c r="NX105" s="850"/>
      <c r="NY105" s="850"/>
      <c r="NZ105" s="850"/>
      <c r="OA105" s="850"/>
      <c r="OB105" s="850"/>
      <c r="OC105" s="850"/>
      <c r="OD105" s="850"/>
      <c r="OE105" s="850"/>
      <c r="OF105" s="850"/>
      <c r="OG105" s="850"/>
      <c r="OH105" s="850"/>
      <c r="OI105" s="850"/>
      <c r="OJ105" s="850"/>
      <c r="OK105" s="850"/>
      <c r="OL105" s="850"/>
      <c r="OM105" s="850"/>
      <c r="ON105" s="850"/>
      <c r="OO105" s="850"/>
      <c r="OP105" s="850"/>
      <c r="OQ105" s="850"/>
      <c r="OR105" s="850"/>
      <c r="OS105" s="850"/>
      <c r="OT105" s="850"/>
      <c r="AJJ105" s="851"/>
    </row>
    <row r="106" spans="1:946" ht="18" x14ac:dyDescent="0.35">
      <c r="A106" s="806" t="s">
        <v>122</v>
      </c>
      <c r="B106" s="806">
        <f>ANP7</f>
        <v>12907</v>
      </c>
      <c r="C106" s="806">
        <f>ANQ7</f>
        <v>17156</v>
      </c>
      <c r="D106" s="806">
        <f>ANR7</f>
        <v>12358</v>
      </c>
      <c r="NR106" s="850"/>
      <c r="NS106" s="850"/>
      <c r="NT106" s="850"/>
      <c r="NU106" s="850"/>
      <c r="NV106" s="850"/>
      <c r="NW106" s="850"/>
      <c r="NX106" s="850"/>
      <c r="NY106" s="850"/>
      <c r="NZ106" s="850"/>
      <c r="OA106" s="850"/>
      <c r="OB106" s="850"/>
      <c r="OC106" s="850"/>
      <c r="OD106" s="850"/>
      <c r="OE106" s="850"/>
      <c r="OF106" s="850"/>
      <c r="OG106" s="850"/>
      <c r="OH106" s="850"/>
      <c r="OI106" s="850"/>
      <c r="OJ106" s="850"/>
      <c r="OK106" s="850"/>
      <c r="OL106" s="850"/>
      <c r="OM106" s="850"/>
      <c r="ON106" s="850"/>
      <c r="OO106" s="850"/>
      <c r="OP106" s="850"/>
      <c r="OQ106" s="850"/>
      <c r="OR106" s="850"/>
      <c r="OS106" s="850"/>
      <c r="OT106" s="850"/>
      <c r="AJJ106" s="851"/>
    </row>
    <row r="107" spans="1:946" ht="18" x14ac:dyDescent="0.35">
      <c r="A107" s="806" t="s">
        <v>123</v>
      </c>
      <c r="B107" s="806">
        <f>ANY7</f>
        <v>12954</v>
      </c>
      <c r="C107" s="806">
        <f>ANZ7</f>
        <v>5326</v>
      </c>
      <c r="D107" s="806">
        <f>AOA7</f>
        <v>19219</v>
      </c>
      <c r="NR107" s="850"/>
      <c r="NS107" s="850"/>
      <c r="NT107" s="850"/>
      <c r="NU107" s="850"/>
      <c r="NV107" s="850"/>
      <c r="NW107" s="850"/>
      <c r="NX107" s="850"/>
      <c r="NY107" s="850"/>
      <c r="NZ107" s="850"/>
      <c r="OA107" s="850"/>
      <c r="OB107" s="850"/>
      <c r="OC107" s="850"/>
      <c r="OD107" s="850"/>
      <c r="OE107" s="850"/>
      <c r="OF107" s="850"/>
      <c r="OG107" s="850"/>
      <c r="OH107" s="850"/>
      <c r="OI107" s="850"/>
      <c r="OJ107" s="850"/>
      <c r="OK107" s="850"/>
      <c r="OL107" s="850"/>
      <c r="OM107" s="850"/>
      <c r="ON107" s="850"/>
      <c r="OO107" s="850"/>
      <c r="OP107" s="850"/>
      <c r="OQ107" s="850"/>
      <c r="OR107" s="850"/>
      <c r="OS107" s="850"/>
      <c r="OT107" s="850"/>
      <c r="AJJ107" s="851"/>
    </row>
    <row r="108" spans="1:946" ht="18" x14ac:dyDescent="0.35">
      <c r="A108" s="806" t="s">
        <v>786</v>
      </c>
      <c r="B108" s="806">
        <f>AOH7</f>
        <v>31891</v>
      </c>
      <c r="C108" s="806">
        <f>AOI7</f>
        <v>47913</v>
      </c>
      <c r="D108" s="806">
        <f>AOJ7</f>
        <v>94625</v>
      </c>
      <c r="NR108" s="850"/>
      <c r="NS108" s="850"/>
      <c r="NT108" s="850"/>
      <c r="NU108" s="850"/>
      <c r="NV108" s="850"/>
      <c r="NW108" s="850"/>
      <c r="NX108" s="850"/>
      <c r="NY108" s="850"/>
      <c r="NZ108" s="850"/>
      <c r="OA108" s="850"/>
      <c r="OB108" s="850"/>
      <c r="OC108" s="850"/>
      <c r="OD108" s="850"/>
      <c r="OE108" s="850"/>
      <c r="OF108" s="850"/>
      <c r="OG108" s="850"/>
      <c r="OH108" s="850"/>
      <c r="OI108" s="850"/>
      <c r="OJ108" s="850"/>
      <c r="OK108" s="850"/>
      <c r="OL108" s="850"/>
      <c r="OM108" s="850"/>
      <c r="ON108" s="850"/>
      <c r="OO108" s="850"/>
      <c r="OP108" s="850"/>
      <c r="OQ108" s="850"/>
      <c r="OR108" s="850"/>
      <c r="OS108" s="850"/>
      <c r="OT108" s="850"/>
      <c r="AJJ108" s="851"/>
    </row>
    <row r="109" spans="1:946" ht="18" x14ac:dyDescent="0.35">
      <c r="NR109" s="850"/>
      <c r="NS109" s="850"/>
      <c r="NT109" s="850"/>
      <c r="NU109" s="850"/>
      <c r="NV109" s="850"/>
      <c r="NW109" s="850"/>
      <c r="NX109" s="850"/>
      <c r="NY109" s="850"/>
      <c r="NZ109" s="850"/>
      <c r="OA109" s="850"/>
      <c r="OB109" s="850"/>
      <c r="OC109" s="850"/>
      <c r="OD109" s="850"/>
      <c r="OE109" s="850"/>
      <c r="OF109" s="850"/>
      <c r="OG109" s="850"/>
      <c r="OH109" s="850"/>
      <c r="OI109" s="850"/>
      <c r="OJ109" s="850"/>
      <c r="OK109" s="850"/>
      <c r="OL109" s="850"/>
      <c r="OM109" s="850"/>
      <c r="ON109" s="850"/>
      <c r="OO109" s="850"/>
      <c r="OP109" s="850"/>
      <c r="OQ109" s="850"/>
      <c r="OR109" s="850"/>
      <c r="OS109" s="850"/>
      <c r="OT109" s="850"/>
      <c r="AJJ109" s="851"/>
    </row>
    <row r="110" spans="1:946" ht="18" x14ac:dyDescent="0.35">
      <c r="A110" s="807" t="s">
        <v>813</v>
      </c>
      <c r="B110" s="807"/>
      <c r="C110" s="807"/>
      <c r="D110" s="807"/>
      <c r="NR110" s="850"/>
      <c r="NS110" s="850"/>
      <c r="NT110" s="850"/>
      <c r="NU110" s="850"/>
      <c r="NV110" s="850"/>
      <c r="NW110" s="850"/>
      <c r="NX110" s="850"/>
      <c r="NY110" s="850"/>
      <c r="NZ110" s="850"/>
      <c r="OA110" s="850"/>
      <c r="OB110" s="850"/>
      <c r="OC110" s="850"/>
      <c r="OD110" s="850"/>
      <c r="OE110" s="850"/>
      <c r="OF110" s="850"/>
      <c r="OG110" s="850"/>
      <c r="OH110" s="850"/>
      <c r="OI110" s="850"/>
      <c r="OJ110" s="850"/>
      <c r="OK110" s="850"/>
      <c r="OL110" s="850"/>
      <c r="OM110" s="850"/>
      <c r="ON110" s="850"/>
      <c r="OO110" s="850"/>
      <c r="OP110" s="850"/>
      <c r="OQ110" s="850"/>
      <c r="OR110" s="850"/>
      <c r="OS110" s="850"/>
      <c r="OT110" s="850"/>
      <c r="AJJ110" s="851"/>
    </row>
    <row r="111" spans="1:946" ht="18" x14ac:dyDescent="0.35">
      <c r="A111" s="808"/>
      <c r="B111" s="808">
        <f>AND5</f>
        <v>2020</v>
      </c>
      <c r="C111" s="808">
        <f>ANE5</f>
        <v>2021</v>
      </c>
      <c r="D111" s="808">
        <f>ANF5</f>
        <v>2022</v>
      </c>
      <c r="NR111" s="850"/>
      <c r="NS111" s="850"/>
      <c r="NT111" s="850"/>
      <c r="NU111" s="850"/>
      <c r="NV111" s="850"/>
      <c r="NW111" s="850"/>
      <c r="NX111" s="850"/>
      <c r="NY111" s="850"/>
      <c r="NZ111" s="850"/>
      <c r="OA111" s="850"/>
      <c r="OB111" s="850"/>
      <c r="OC111" s="850"/>
      <c r="OD111" s="850"/>
      <c r="OE111" s="850"/>
      <c r="OF111" s="850"/>
      <c r="OG111" s="850"/>
      <c r="OH111" s="850"/>
      <c r="OI111" s="850"/>
      <c r="OJ111" s="850"/>
      <c r="OK111" s="850"/>
      <c r="OL111" s="850"/>
      <c r="OM111" s="850"/>
      <c r="ON111" s="850"/>
      <c r="OO111" s="850"/>
      <c r="OP111" s="850"/>
      <c r="OQ111" s="850"/>
      <c r="OR111" s="850"/>
      <c r="OS111" s="850"/>
      <c r="OT111" s="850"/>
      <c r="AJJ111" s="851"/>
    </row>
    <row r="112" spans="1:946" ht="18" x14ac:dyDescent="0.35">
      <c r="A112" s="806" t="s">
        <v>121</v>
      </c>
      <c r="B112" s="806">
        <f>ANJ7</f>
        <v>10096</v>
      </c>
      <c r="C112" s="806">
        <f>ANK7</f>
        <v>22885</v>
      </c>
      <c r="D112" s="806">
        <f>ANL7</f>
        <v>31988</v>
      </c>
      <c r="NR112" s="850"/>
      <c r="NS112" s="850"/>
      <c r="NT112" s="850"/>
      <c r="NU112" s="850"/>
      <c r="NV112" s="850"/>
      <c r="NW112" s="850"/>
      <c r="NX112" s="850"/>
      <c r="NY112" s="850"/>
      <c r="NZ112" s="850"/>
      <c r="OA112" s="850"/>
      <c r="OB112" s="850"/>
      <c r="OC112" s="850"/>
      <c r="OD112" s="850"/>
      <c r="OE112" s="850"/>
      <c r="OF112" s="850"/>
      <c r="OG112" s="850"/>
      <c r="OH112" s="850"/>
      <c r="OI112" s="850"/>
      <c r="OJ112" s="850"/>
      <c r="OK112" s="850"/>
      <c r="OL112" s="850"/>
      <c r="OM112" s="850"/>
      <c r="ON112" s="850"/>
      <c r="OO112" s="850"/>
      <c r="OP112" s="850"/>
      <c r="OQ112" s="850"/>
      <c r="OR112" s="850"/>
      <c r="OS112" s="850"/>
      <c r="OT112" s="850"/>
      <c r="AJJ112" s="851"/>
    </row>
    <row r="113" spans="1:946" ht="18" x14ac:dyDescent="0.35">
      <c r="A113" s="806" t="s">
        <v>122</v>
      </c>
      <c r="B113" s="806">
        <f>ANS7</f>
        <v>9638</v>
      </c>
      <c r="C113" s="806">
        <f>ANT7</f>
        <v>7278</v>
      </c>
      <c r="D113" s="806">
        <f>ANU7</f>
        <v>10567</v>
      </c>
      <c r="NR113" s="850"/>
      <c r="NS113" s="850"/>
      <c r="NT113" s="850"/>
      <c r="NU113" s="850"/>
      <c r="NV113" s="850"/>
      <c r="NW113" s="850"/>
      <c r="NX113" s="850"/>
      <c r="NY113" s="850"/>
      <c r="NZ113" s="850"/>
      <c r="OA113" s="850"/>
      <c r="OB113" s="850"/>
      <c r="OC113" s="850"/>
      <c r="OD113" s="850"/>
      <c r="OE113" s="850"/>
      <c r="OF113" s="850"/>
      <c r="OG113" s="850"/>
      <c r="OH113" s="850"/>
      <c r="OI113" s="850"/>
      <c r="OJ113" s="850"/>
      <c r="OK113" s="850"/>
      <c r="OL113" s="850"/>
      <c r="OM113" s="850"/>
      <c r="ON113" s="850"/>
      <c r="OO113" s="850"/>
      <c r="OP113" s="850"/>
      <c r="OQ113" s="850"/>
      <c r="OR113" s="850"/>
      <c r="OS113" s="850"/>
      <c r="OT113" s="850"/>
      <c r="AJJ113" s="851"/>
    </row>
    <row r="114" spans="1:946" ht="18" x14ac:dyDescent="0.35">
      <c r="A114" s="806" t="s">
        <v>123</v>
      </c>
      <c r="B114" s="806">
        <f>AOB7</f>
        <v>8496</v>
      </c>
      <c r="C114" s="806">
        <f>AOC7</f>
        <v>6175</v>
      </c>
      <c r="D114" s="806">
        <f>AOD7</f>
        <v>9424</v>
      </c>
      <c r="NR114" s="850"/>
      <c r="NS114" s="850"/>
      <c r="NT114" s="850"/>
      <c r="NU114" s="850"/>
      <c r="NV114" s="850"/>
      <c r="NW114" s="850"/>
      <c r="NX114" s="850"/>
      <c r="NY114" s="850"/>
      <c r="NZ114" s="850"/>
      <c r="OA114" s="850"/>
      <c r="OB114" s="850"/>
      <c r="OC114" s="850"/>
      <c r="OD114" s="850"/>
      <c r="OE114" s="850"/>
      <c r="OF114" s="850"/>
      <c r="OG114" s="850"/>
      <c r="OH114" s="850"/>
      <c r="OI114" s="850"/>
      <c r="OJ114" s="850"/>
      <c r="OK114" s="850"/>
      <c r="OL114" s="850"/>
      <c r="OM114" s="850"/>
      <c r="ON114" s="850"/>
      <c r="OO114" s="850"/>
      <c r="OP114" s="850"/>
      <c r="OQ114" s="850"/>
      <c r="OR114" s="850"/>
      <c r="OS114" s="850"/>
      <c r="OT114" s="850"/>
      <c r="AJJ114" s="851"/>
    </row>
    <row r="115" spans="1:946" ht="18" x14ac:dyDescent="0.35">
      <c r="A115" s="806" t="s">
        <v>786</v>
      </c>
      <c r="B115" s="806">
        <f>AOK7</f>
        <v>24509</v>
      </c>
      <c r="C115" s="806">
        <f>AOL7</f>
        <v>29817</v>
      </c>
      <c r="D115" s="806">
        <f>AOM7</f>
        <v>50531</v>
      </c>
      <c r="NR115" s="850"/>
      <c r="NS115" s="850"/>
      <c r="NT115" s="850"/>
      <c r="NU115" s="850"/>
      <c r="NV115" s="850"/>
      <c r="NW115" s="850"/>
      <c r="NX115" s="850"/>
      <c r="NY115" s="850"/>
      <c r="NZ115" s="850"/>
      <c r="OA115" s="850"/>
      <c r="OB115" s="850"/>
      <c r="OC115" s="850"/>
      <c r="OD115" s="850"/>
      <c r="OE115" s="850"/>
      <c r="OF115" s="850"/>
      <c r="OG115" s="850"/>
      <c r="OH115" s="850"/>
      <c r="OI115" s="850"/>
      <c r="OJ115" s="850"/>
      <c r="OK115" s="850"/>
      <c r="OL115" s="850"/>
      <c r="OM115" s="850"/>
      <c r="ON115" s="850"/>
      <c r="OO115" s="850"/>
      <c r="OP115" s="850"/>
      <c r="OQ115" s="850"/>
      <c r="OR115" s="850"/>
      <c r="OS115" s="850"/>
      <c r="OT115" s="850"/>
      <c r="AJJ115" s="851"/>
    </row>
    <row r="116" spans="1:946" ht="18" x14ac:dyDescent="0.35">
      <c r="NR116" s="850"/>
      <c r="NS116" s="850"/>
      <c r="NT116" s="850"/>
      <c r="NU116" s="850"/>
      <c r="NV116" s="850"/>
      <c r="NW116" s="850"/>
      <c r="NX116" s="850"/>
      <c r="NY116" s="850"/>
      <c r="NZ116" s="850"/>
      <c r="OA116" s="850"/>
      <c r="OB116" s="850"/>
      <c r="OC116" s="850"/>
      <c r="OD116" s="850"/>
      <c r="OE116" s="850"/>
      <c r="OF116" s="850"/>
      <c r="OG116" s="850"/>
      <c r="OH116" s="850"/>
      <c r="OI116" s="850"/>
      <c r="OJ116" s="850"/>
      <c r="OK116" s="850"/>
      <c r="OL116" s="850"/>
      <c r="OM116" s="850"/>
      <c r="ON116" s="850"/>
      <c r="OO116" s="850"/>
      <c r="OP116" s="850"/>
      <c r="OQ116" s="850"/>
      <c r="OR116" s="850"/>
      <c r="OS116" s="850"/>
      <c r="OT116" s="850"/>
      <c r="AJJ116" s="851"/>
    </row>
    <row r="117" spans="1:946" ht="18" x14ac:dyDescent="0.35">
      <c r="A117" s="807" t="s">
        <v>804</v>
      </c>
      <c r="NR117" s="850"/>
      <c r="NS117" s="850"/>
      <c r="NT117" s="850"/>
      <c r="NU117" s="850"/>
      <c r="NV117" s="850"/>
      <c r="NW117" s="850"/>
      <c r="NX117" s="850"/>
      <c r="NY117" s="850"/>
      <c r="NZ117" s="850"/>
      <c r="OA117" s="850"/>
      <c r="OB117" s="850"/>
      <c r="OC117" s="850"/>
      <c r="OD117" s="850"/>
      <c r="OE117" s="850"/>
      <c r="OF117" s="850"/>
      <c r="OG117" s="850"/>
      <c r="OH117" s="850"/>
      <c r="OI117" s="850"/>
      <c r="OJ117" s="850"/>
      <c r="OK117" s="850"/>
      <c r="OL117" s="850"/>
      <c r="OM117" s="850"/>
      <c r="ON117" s="850"/>
      <c r="OO117" s="850"/>
      <c r="OP117" s="850"/>
      <c r="OQ117" s="850"/>
      <c r="OR117" s="850"/>
      <c r="OS117" s="850"/>
      <c r="OT117" s="850"/>
      <c r="AJJ117" s="851"/>
    </row>
    <row r="118" spans="1:946" ht="18" x14ac:dyDescent="0.35">
      <c r="A118" s="809"/>
      <c r="B118" s="810">
        <f>AOO5</f>
        <v>2020</v>
      </c>
      <c r="C118" s="810">
        <f>AOP5</f>
        <v>2021</v>
      </c>
      <c r="D118" s="810">
        <f>AOQ5</f>
        <v>2022</v>
      </c>
      <c r="NR118" s="850"/>
      <c r="NS118" s="850"/>
      <c r="NT118" s="850"/>
      <c r="NU118" s="850"/>
      <c r="NV118" s="850"/>
      <c r="NW118" s="850"/>
      <c r="NX118" s="850"/>
      <c r="NY118" s="850"/>
      <c r="NZ118" s="850"/>
      <c r="OA118" s="850"/>
      <c r="OB118" s="850"/>
      <c r="OC118" s="850"/>
      <c r="OD118" s="850"/>
      <c r="OE118" s="850"/>
      <c r="OF118" s="850"/>
      <c r="OG118" s="850"/>
      <c r="OH118" s="850"/>
      <c r="OI118" s="850"/>
      <c r="OJ118" s="850"/>
      <c r="OK118" s="850"/>
      <c r="OL118" s="850"/>
      <c r="OM118" s="850"/>
      <c r="ON118" s="850"/>
      <c r="OO118" s="850"/>
      <c r="OP118" s="850"/>
      <c r="OQ118" s="850"/>
      <c r="OR118" s="850"/>
      <c r="OS118" s="850"/>
      <c r="OT118" s="850"/>
      <c r="AJJ118" s="851"/>
    </row>
    <row r="119" spans="1:946" ht="18" x14ac:dyDescent="0.35">
      <c r="A119" s="811" t="s">
        <v>336</v>
      </c>
      <c r="B119" s="852">
        <f>AOO7</f>
        <v>137</v>
      </c>
      <c r="C119" s="852">
        <f>AOP7</f>
        <v>291</v>
      </c>
      <c r="D119" s="852">
        <f>AOQ7</f>
        <v>299</v>
      </c>
      <c r="NR119" s="850"/>
      <c r="NS119" s="850"/>
      <c r="NT119" s="850"/>
      <c r="NU119" s="850"/>
      <c r="NV119" s="850"/>
      <c r="NW119" s="850"/>
      <c r="NX119" s="850"/>
      <c r="NY119" s="850"/>
      <c r="NZ119" s="850"/>
      <c r="OA119" s="850"/>
      <c r="OB119" s="850"/>
      <c r="OC119" s="850"/>
      <c r="OD119" s="850"/>
      <c r="OE119" s="850"/>
      <c r="OF119" s="850"/>
      <c r="OG119" s="850"/>
      <c r="OH119" s="850"/>
      <c r="OI119" s="850"/>
      <c r="OJ119" s="850"/>
      <c r="OK119" s="850"/>
      <c r="OL119" s="850"/>
      <c r="OM119" s="850"/>
      <c r="ON119" s="850"/>
      <c r="OO119" s="850"/>
      <c r="OP119" s="850"/>
      <c r="OQ119" s="850"/>
      <c r="OR119" s="850"/>
      <c r="OS119" s="850"/>
      <c r="OT119" s="850"/>
      <c r="AJJ119" s="851"/>
    </row>
    <row r="120" spans="1:946" ht="18" x14ac:dyDescent="0.35">
      <c r="A120" s="811" t="s">
        <v>337</v>
      </c>
      <c r="B120" s="852">
        <f>AOR7</f>
        <v>11022</v>
      </c>
      <c r="C120" s="852">
        <f>AOS7</f>
        <v>19502</v>
      </c>
      <c r="D120" s="852">
        <f>AOT7</f>
        <v>61831</v>
      </c>
      <c r="NR120" s="850"/>
      <c r="NS120" s="850"/>
      <c r="NT120" s="850"/>
      <c r="NU120" s="850"/>
      <c r="NV120" s="850"/>
      <c r="NW120" s="850"/>
      <c r="NX120" s="850"/>
      <c r="NY120" s="850"/>
      <c r="NZ120" s="850"/>
      <c r="OA120" s="850"/>
      <c r="OB120" s="850"/>
      <c r="OC120" s="850"/>
      <c r="OD120" s="850"/>
      <c r="OE120" s="850"/>
      <c r="OF120" s="850"/>
      <c r="OG120" s="850"/>
      <c r="OH120" s="850"/>
      <c r="OI120" s="850"/>
      <c r="OJ120" s="850"/>
      <c r="OK120" s="850"/>
      <c r="OL120" s="850"/>
      <c r="OM120" s="850"/>
      <c r="ON120" s="850"/>
      <c r="OO120" s="850"/>
      <c r="OP120" s="850"/>
      <c r="OQ120" s="850"/>
      <c r="OR120" s="850"/>
      <c r="OS120" s="850"/>
      <c r="OT120" s="850"/>
      <c r="AJJ120" s="851"/>
    </row>
    <row r="121" spans="1:946" ht="18" x14ac:dyDescent="0.35">
      <c r="NR121" s="850"/>
      <c r="NS121" s="850"/>
      <c r="NT121" s="850"/>
      <c r="NU121" s="850"/>
      <c r="NV121" s="850"/>
      <c r="NW121" s="850"/>
      <c r="NX121" s="850"/>
      <c r="NY121" s="850"/>
      <c r="NZ121" s="850"/>
      <c r="OA121" s="850"/>
      <c r="OB121" s="850"/>
      <c r="OC121" s="850"/>
      <c r="OD121" s="850"/>
      <c r="OE121" s="850"/>
      <c r="OF121" s="850"/>
      <c r="OG121" s="850"/>
      <c r="OH121" s="850"/>
      <c r="OI121" s="850"/>
      <c r="OJ121" s="850"/>
      <c r="OK121" s="850"/>
      <c r="OL121" s="850"/>
      <c r="OM121" s="850"/>
      <c r="ON121" s="850"/>
      <c r="OO121" s="850"/>
      <c r="OP121" s="850"/>
      <c r="OQ121" s="850"/>
      <c r="OR121" s="850"/>
      <c r="OS121" s="850"/>
      <c r="OT121" s="850"/>
      <c r="AJJ121" s="851"/>
    </row>
    <row r="122" spans="1:946" ht="18" x14ac:dyDescent="0.35">
      <c r="A122" s="807" t="s">
        <v>805</v>
      </c>
      <c r="NR122" s="850"/>
      <c r="NS122" s="850"/>
      <c r="NT122" s="850"/>
      <c r="NU122" s="850"/>
      <c r="NV122" s="850"/>
      <c r="NW122" s="850"/>
      <c r="NX122" s="850"/>
      <c r="NY122" s="850"/>
      <c r="NZ122" s="850"/>
      <c r="OA122" s="850"/>
      <c r="OB122" s="850"/>
      <c r="OC122" s="850"/>
      <c r="OD122" s="850"/>
      <c r="OE122" s="850"/>
      <c r="OF122" s="850"/>
      <c r="OG122" s="850"/>
      <c r="OH122" s="850"/>
      <c r="OI122" s="850"/>
      <c r="OJ122" s="850"/>
      <c r="OK122" s="850"/>
      <c r="OL122" s="850"/>
      <c r="OM122" s="850"/>
      <c r="ON122" s="850"/>
      <c r="OO122" s="850"/>
      <c r="OP122" s="850"/>
      <c r="OQ122" s="850"/>
      <c r="OR122" s="850"/>
      <c r="OS122" s="850"/>
      <c r="OT122" s="850"/>
      <c r="AJJ122" s="851"/>
    </row>
    <row r="123" spans="1:946" ht="18" x14ac:dyDescent="0.35">
      <c r="A123" s="809"/>
      <c r="B123" s="810">
        <f>AOV5</f>
        <v>2020</v>
      </c>
      <c r="C123" s="810">
        <f>AOW5</f>
        <v>2021</v>
      </c>
      <c r="D123" s="810">
        <f>AOX5</f>
        <v>2022</v>
      </c>
      <c r="NR123" s="850"/>
      <c r="NS123" s="850"/>
      <c r="NT123" s="850"/>
      <c r="NU123" s="850"/>
      <c r="NV123" s="850"/>
      <c r="NW123" s="850"/>
      <c r="NX123" s="850"/>
      <c r="NY123" s="850"/>
      <c r="NZ123" s="850"/>
      <c r="OA123" s="850"/>
      <c r="OB123" s="850"/>
      <c r="OC123" s="850"/>
      <c r="OD123" s="850"/>
      <c r="OE123" s="850"/>
      <c r="OF123" s="850"/>
      <c r="OG123" s="850"/>
      <c r="OH123" s="850"/>
      <c r="OI123" s="850"/>
      <c r="OJ123" s="850"/>
      <c r="OK123" s="850"/>
      <c r="OL123" s="850"/>
      <c r="OM123" s="850"/>
      <c r="ON123" s="850"/>
      <c r="OO123" s="850"/>
      <c r="OP123" s="850"/>
      <c r="OQ123" s="850"/>
      <c r="OR123" s="850"/>
      <c r="OS123" s="850"/>
      <c r="OT123" s="850"/>
      <c r="AJJ123" s="851"/>
    </row>
    <row r="124" spans="1:946" ht="18" x14ac:dyDescent="0.35">
      <c r="A124" s="811" t="s">
        <v>338</v>
      </c>
      <c r="B124" s="852">
        <f>AOV7</f>
        <v>208</v>
      </c>
      <c r="C124" s="852">
        <f>AOW7</f>
        <v>152</v>
      </c>
      <c r="D124" s="852">
        <f>AOX7</f>
        <v>177</v>
      </c>
      <c r="NR124" s="850"/>
      <c r="NS124" s="850"/>
      <c r="NT124" s="850"/>
      <c r="NU124" s="850"/>
      <c r="NV124" s="850"/>
      <c r="NW124" s="850"/>
      <c r="NX124" s="850"/>
      <c r="NY124" s="850"/>
      <c r="NZ124" s="850"/>
      <c r="OA124" s="850"/>
      <c r="OB124" s="850"/>
      <c r="OC124" s="850"/>
      <c r="OD124" s="850"/>
      <c r="OE124" s="850"/>
      <c r="OF124" s="850"/>
      <c r="OG124" s="850"/>
      <c r="OH124" s="850"/>
      <c r="OI124" s="850"/>
      <c r="OJ124" s="850"/>
      <c r="OK124" s="850"/>
      <c r="OL124" s="850"/>
      <c r="OM124" s="850"/>
      <c r="ON124" s="850"/>
      <c r="OO124" s="850"/>
      <c r="OP124" s="850"/>
      <c r="OQ124" s="850"/>
      <c r="OR124" s="850"/>
      <c r="OS124" s="850"/>
      <c r="OT124" s="850"/>
      <c r="AJJ124" s="851"/>
    </row>
    <row r="125" spans="1:946" ht="18" x14ac:dyDescent="0.35">
      <c r="NR125" s="850"/>
      <c r="NS125" s="850"/>
      <c r="NT125" s="850"/>
      <c r="NU125" s="850"/>
      <c r="NV125" s="850"/>
      <c r="NW125" s="850"/>
      <c r="NX125" s="850"/>
      <c r="NY125" s="850"/>
      <c r="NZ125" s="850"/>
      <c r="OA125" s="850"/>
      <c r="OB125" s="850"/>
      <c r="OC125" s="850"/>
      <c r="OD125" s="850"/>
      <c r="OE125" s="850"/>
      <c r="OF125" s="850"/>
      <c r="OG125" s="850"/>
      <c r="OH125" s="850"/>
      <c r="OI125" s="850"/>
      <c r="OJ125" s="850"/>
      <c r="OK125" s="850"/>
      <c r="OL125" s="850"/>
      <c r="OM125" s="850"/>
      <c r="ON125" s="850"/>
      <c r="OO125" s="850"/>
      <c r="OP125" s="850"/>
      <c r="OQ125" s="850"/>
      <c r="OR125" s="850"/>
      <c r="OS125" s="850"/>
      <c r="OT125" s="850"/>
      <c r="AJJ125" s="851"/>
    </row>
    <row r="126" spans="1:946" ht="18" x14ac:dyDescent="0.35">
      <c r="A126" s="807" t="s">
        <v>806</v>
      </c>
      <c r="NR126" s="850"/>
      <c r="NS126" s="850"/>
      <c r="NT126" s="850"/>
      <c r="NU126" s="850"/>
      <c r="NV126" s="850"/>
      <c r="NW126" s="850"/>
      <c r="NX126" s="850"/>
      <c r="NY126" s="850"/>
      <c r="NZ126" s="850"/>
      <c r="OA126" s="850"/>
      <c r="OB126" s="850"/>
      <c r="OC126" s="850"/>
      <c r="OD126" s="850"/>
      <c r="OE126" s="850"/>
      <c r="OF126" s="850"/>
      <c r="OG126" s="850"/>
      <c r="OH126" s="850"/>
      <c r="OI126" s="850"/>
      <c r="OJ126" s="850"/>
      <c r="OK126" s="850"/>
      <c r="OL126" s="850"/>
      <c r="OM126" s="850"/>
      <c r="ON126" s="850"/>
      <c r="OO126" s="850"/>
      <c r="OP126" s="850"/>
      <c r="OQ126" s="850"/>
      <c r="OR126" s="850"/>
      <c r="OS126" s="850"/>
      <c r="OT126" s="850"/>
      <c r="AJJ126" s="851"/>
    </row>
    <row r="127" spans="1:946" ht="18" x14ac:dyDescent="0.35">
      <c r="A127" s="806"/>
      <c r="B127" s="806">
        <f>APJ5</f>
        <v>2020</v>
      </c>
      <c r="C127" s="806">
        <f>APK5</f>
        <v>2021</v>
      </c>
      <c r="D127" s="806">
        <f>APL5</f>
        <v>2022</v>
      </c>
      <c r="NR127" s="850"/>
      <c r="NS127" s="850"/>
      <c r="NT127" s="850"/>
      <c r="NU127" s="850"/>
      <c r="NV127" s="850"/>
      <c r="NW127" s="850"/>
      <c r="NX127" s="850"/>
      <c r="NY127" s="850"/>
      <c r="NZ127" s="850"/>
      <c r="OA127" s="850"/>
      <c r="OB127" s="850"/>
      <c r="OC127" s="850"/>
      <c r="OD127" s="850"/>
      <c r="OE127" s="850"/>
      <c r="OF127" s="850"/>
      <c r="OG127" s="850"/>
      <c r="OH127" s="850"/>
      <c r="OI127" s="850"/>
      <c r="OJ127" s="850"/>
      <c r="OK127" s="850"/>
      <c r="OL127" s="850"/>
      <c r="OM127" s="850"/>
      <c r="ON127" s="850"/>
      <c r="OO127" s="850"/>
      <c r="OP127" s="850"/>
      <c r="OQ127" s="850"/>
      <c r="OR127" s="850"/>
      <c r="OS127" s="850"/>
      <c r="OT127" s="850"/>
      <c r="AJJ127" s="851"/>
    </row>
    <row r="128" spans="1:946" ht="18" x14ac:dyDescent="0.35">
      <c r="A128" s="806" t="s">
        <v>124</v>
      </c>
      <c r="B128" s="806">
        <f>APJ7</f>
        <v>35</v>
      </c>
      <c r="C128" s="806">
        <f t="shared" ref="C128:D128" si="466">APK7</f>
        <v>54</v>
      </c>
      <c r="D128" s="806">
        <f t="shared" si="466"/>
        <v>47</v>
      </c>
      <c r="NR128" s="850"/>
      <c r="NS128" s="850"/>
      <c r="NT128" s="850"/>
      <c r="NU128" s="850"/>
      <c r="NV128" s="850"/>
      <c r="NW128" s="850"/>
      <c r="NX128" s="850"/>
      <c r="NY128" s="850"/>
      <c r="NZ128" s="850"/>
      <c r="OA128" s="850"/>
      <c r="OB128" s="850"/>
      <c r="OC128" s="850"/>
      <c r="OD128" s="850"/>
      <c r="OE128" s="850"/>
      <c r="OF128" s="850"/>
      <c r="OG128" s="850"/>
      <c r="OH128" s="850"/>
      <c r="OI128" s="850"/>
      <c r="OJ128" s="850"/>
      <c r="OK128" s="850"/>
      <c r="OL128" s="850"/>
      <c r="OM128" s="850"/>
      <c r="ON128" s="850"/>
      <c r="OO128" s="850"/>
      <c r="OP128" s="850"/>
      <c r="OQ128" s="850"/>
      <c r="OR128" s="850"/>
      <c r="OS128" s="850"/>
      <c r="OT128" s="850"/>
      <c r="AJJ128" s="851"/>
    </row>
    <row r="129" spans="1:946" ht="18" x14ac:dyDescent="0.35">
      <c r="A129" s="806" t="s">
        <v>125</v>
      </c>
      <c r="B129" s="806">
        <f>APS7</f>
        <v>14</v>
      </c>
      <c r="C129" s="806">
        <f t="shared" ref="C129:D129" si="467">APT7</f>
        <v>15</v>
      </c>
      <c r="D129" s="806">
        <f t="shared" si="467"/>
        <v>23</v>
      </c>
      <c r="NR129" s="850"/>
      <c r="NS129" s="850"/>
      <c r="NT129" s="850"/>
      <c r="NU129" s="850"/>
      <c r="NV129" s="850"/>
      <c r="NW129" s="850"/>
      <c r="NX129" s="850"/>
      <c r="NY129" s="850"/>
      <c r="NZ129" s="850"/>
      <c r="OA129" s="850"/>
      <c r="OB129" s="850"/>
      <c r="OC129" s="850"/>
      <c r="OD129" s="850"/>
      <c r="OE129" s="850"/>
      <c r="OF129" s="850"/>
      <c r="OG129" s="850"/>
      <c r="OH129" s="850"/>
      <c r="OI129" s="850"/>
      <c r="OJ129" s="850"/>
      <c r="OK129" s="850"/>
      <c r="OL129" s="850"/>
      <c r="OM129" s="850"/>
      <c r="ON129" s="850"/>
      <c r="OO129" s="850"/>
      <c r="OP129" s="850"/>
      <c r="OQ129" s="850"/>
      <c r="OR129" s="850"/>
      <c r="OS129" s="850"/>
      <c r="OT129" s="850"/>
      <c r="AJJ129" s="851"/>
    </row>
    <row r="130" spans="1:946" ht="18" x14ac:dyDescent="0.35">
      <c r="A130" s="806" t="s">
        <v>126</v>
      </c>
      <c r="B130" s="806">
        <f>AQB7</f>
        <v>19</v>
      </c>
      <c r="C130" s="806">
        <f t="shared" ref="C130:D130" si="468">AQC7</f>
        <v>35</v>
      </c>
      <c r="D130" s="806">
        <f t="shared" si="468"/>
        <v>31</v>
      </c>
      <c r="NR130" s="850"/>
      <c r="NS130" s="850"/>
      <c r="NT130" s="850"/>
      <c r="NU130" s="850"/>
      <c r="NV130" s="850"/>
      <c r="NW130" s="850"/>
      <c r="NX130" s="850"/>
      <c r="NY130" s="850"/>
      <c r="NZ130" s="850"/>
      <c r="OA130" s="850"/>
      <c r="OB130" s="850"/>
      <c r="OC130" s="850"/>
      <c r="OD130" s="850"/>
      <c r="OE130" s="850"/>
      <c r="OF130" s="850"/>
      <c r="OG130" s="850"/>
      <c r="OH130" s="850"/>
      <c r="OI130" s="850"/>
      <c r="OJ130" s="850"/>
      <c r="OK130" s="850"/>
      <c r="OL130" s="850"/>
      <c r="OM130" s="850"/>
      <c r="ON130" s="850"/>
      <c r="OO130" s="850"/>
      <c r="OP130" s="850"/>
      <c r="OQ130" s="850"/>
      <c r="OR130" s="850"/>
      <c r="OS130" s="850"/>
      <c r="OT130" s="850"/>
      <c r="AJJ130" s="851"/>
    </row>
    <row r="131" spans="1:946" ht="18" x14ac:dyDescent="0.35">
      <c r="A131" s="806" t="s">
        <v>499</v>
      </c>
      <c r="B131" s="806">
        <f>APA7</f>
        <v>116</v>
      </c>
      <c r="C131" s="806">
        <f t="shared" ref="C131:D131" si="469">APB7</f>
        <v>193</v>
      </c>
      <c r="D131" s="806">
        <f t="shared" si="469"/>
        <v>195</v>
      </c>
      <c r="NR131" s="850"/>
      <c r="NS131" s="850"/>
      <c r="NT131" s="850"/>
      <c r="NU131" s="850"/>
      <c r="NV131" s="850"/>
      <c r="NW131" s="850"/>
      <c r="NX131" s="850"/>
      <c r="NY131" s="850"/>
      <c r="NZ131" s="850"/>
      <c r="OA131" s="850"/>
      <c r="OB131" s="850"/>
      <c r="OC131" s="850"/>
      <c r="OD131" s="850"/>
      <c r="OE131" s="850"/>
      <c r="OF131" s="850"/>
      <c r="OG131" s="850"/>
      <c r="OH131" s="850"/>
      <c r="OI131" s="850"/>
      <c r="OJ131" s="850"/>
      <c r="OK131" s="850"/>
      <c r="OL131" s="850"/>
      <c r="OM131" s="850"/>
      <c r="ON131" s="850"/>
      <c r="OO131" s="850"/>
      <c r="OP131" s="850"/>
      <c r="OQ131" s="850"/>
      <c r="OR131" s="850"/>
      <c r="OS131" s="850"/>
      <c r="OT131" s="850"/>
      <c r="AJJ131" s="851"/>
    </row>
    <row r="132" spans="1:946" ht="18" x14ac:dyDescent="0.35">
      <c r="NR132" s="850"/>
      <c r="NS132" s="850"/>
      <c r="NT132" s="850"/>
      <c r="NU132" s="850"/>
      <c r="NV132" s="850"/>
      <c r="NW132" s="850"/>
      <c r="NX132" s="850"/>
      <c r="NY132" s="850"/>
      <c r="NZ132" s="850"/>
      <c r="OA132" s="850"/>
      <c r="OB132" s="850"/>
      <c r="OC132" s="850"/>
      <c r="OD132" s="850"/>
      <c r="OE132" s="850"/>
      <c r="OF132" s="850"/>
      <c r="OG132" s="850"/>
      <c r="OH132" s="850"/>
      <c r="OI132" s="850"/>
      <c r="OJ132" s="850"/>
      <c r="OK132" s="850"/>
      <c r="OL132" s="850"/>
      <c r="OM132" s="850"/>
      <c r="ON132" s="850"/>
      <c r="OO132" s="850"/>
      <c r="OP132" s="850"/>
      <c r="OQ132" s="850"/>
      <c r="OR132" s="850"/>
      <c r="OS132" s="850"/>
      <c r="OT132" s="850"/>
      <c r="AJJ132" s="851"/>
    </row>
    <row r="133" spans="1:946" ht="18" x14ac:dyDescent="0.35">
      <c r="A133" s="807" t="s">
        <v>807</v>
      </c>
      <c r="NR133" s="850"/>
      <c r="NS133" s="850"/>
      <c r="NT133" s="850"/>
      <c r="NU133" s="850"/>
      <c r="NV133" s="850"/>
      <c r="NW133" s="850"/>
      <c r="NX133" s="850"/>
      <c r="NY133" s="850"/>
      <c r="NZ133" s="850"/>
      <c r="OA133" s="850"/>
      <c r="OB133" s="850"/>
      <c r="OC133" s="850"/>
      <c r="OD133" s="850"/>
      <c r="OE133" s="850"/>
      <c r="OF133" s="850"/>
      <c r="OG133" s="850"/>
      <c r="OH133" s="850"/>
      <c r="OI133" s="850"/>
      <c r="OJ133" s="850"/>
      <c r="OK133" s="850"/>
      <c r="OL133" s="850"/>
      <c r="OM133" s="850"/>
      <c r="ON133" s="850"/>
      <c r="OO133" s="850"/>
      <c r="OP133" s="850"/>
      <c r="OQ133" s="850"/>
      <c r="OR133" s="850"/>
      <c r="OS133" s="850"/>
      <c r="OT133" s="850"/>
      <c r="AJJ133" s="851"/>
    </row>
    <row r="134" spans="1:946" ht="18" x14ac:dyDescent="0.35">
      <c r="A134" s="806"/>
      <c r="B134" s="806">
        <f>APD5</f>
        <v>2020</v>
      </c>
      <c r="C134" s="806">
        <f>APE5</f>
        <v>2021</v>
      </c>
      <c r="D134" s="806">
        <f>APF5</f>
        <v>2022</v>
      </c>
      <c r="NR134" s="850"/>
      <c r="NS134" s="850"/>
      <c r="NT134" s="850"/>
      <c r="NU134" s="850"/>
      <c r="NV134" s="850"/>
      <c r="NW134" s="850"/>
      <c r="NX134" s="850"/>
      <c r="NY134" s="850"/>
      <c r="NZ134" s="850"/>
      <c r="OA134" s="850"/>
      <c r="OB134" s="850"/>
      <c r="OC134" s="850"/>
      <c r="OD134" s="850"/>
      <c r="OE134" s="850"/>
      <c r="OF134" s="850"/>
      <c r="OG134" s="850"/>
      <c r="OH134" s="850"/>
      <c r="OI134" s="850"/>
      <c r="OJ134" s="850"/>
      <c r="OK134" s="850"/>
      <c r="OL134" s="850"/>
      <c r="OM134" s="850"/>
      <c r="ON134" s="850"/>
      <c r="OO134" s="850"/>
      <c r="OP134" s="850"/>
      <c r="OQ134" s="850"/>
      <c r="OR134" s="850"/>
      <c r="OS134" s="850"/>
      <c r="OT134" s="850"/>
      <c r="AJJ134" s="851"/>
    </row>
    <row r="135" spans="1:946" ht="18" x14ac:dyDescent="0.35">
      <c r="A135" s="806" t="s">
        <v>124</v>
      </c>
      <c r="B135" s="806">
        <f>APM7</f>
        <v>800</v>
      </c>
      <c r="C135" s="806">
        <f t="shared" ref="C135:D135" si="470">APN7</f>
        <v>1236</v>
      </c>
      <c r="D135" s="806">
        <f t="shared" si="470"/>
        <v>3508</v>
      </c>
      <c r="NR135" s="850"/>
      <c r="NS135" s="850"/>
      <c r="NT135" s="850"/>
      <c r="NU135" s="850"/>
      <c r="NV135" s="850"/>
      <c r="NW135" s="850"/>
      <c r="NX135" s="850"/>
      <c r="NY135" s="850"/>
      <c r="NZ135" s="850"/>
      <c r="OA135" s="850"/>
      <c r="OB135" s="850"/>
      <c r="OC135" s="850"/>
      <c r="OD135" s="850"/>
      <c r="OE135" s="850"/>
      <c r="OF135" s="850"/>
      <c r="OG135" s="850"/>
      <c r="OH135" s="850"/>
      <c r="OI135" s="850"/>
      <c r="OJ135" s="850"/>
      <c r="OK135" s="850"/>
      <c r="OL135" s="850"/>
      <c r="OM135" s="850"/>
      <c r="ON135" s="850"/>
      <c r="OO135" s="850"/>
      <c r="OP135" s="850"/>
      <c r="OQ135" s="850"/>
      <c r="OR135" s="850"/>
      <c r="OS135" s="850"/>
      <c r="OT135" s="850"/>
      <c r="AJJ135" s="851"/>
    </row>
    <row r="136" spans="1:946" ht="18" x14ac:dyDescent="0.35">
      <c r="A136" s="806" t="s">
        <v>125</v>
      </c>
      <c r="B136" s="806">
        <f>APV7</f>
        <v>240</v>
      </c>
      <c r="C136" s="806">
        <f t="shared" ref="C136:D136" si="471">APW7</f>
        <v>265</v>
      </c>
      <c r="D136" s="806">
        <f t="shared" si="471"/>
        <v>509</v>
      </c>
      <c r="NR136" s="850"/>
      <c r="NS136" s="850"/>
      <c r="NT136" s="850"/>
      <c r="NU136" s="850"/>
      <c r="NV136" s="850"/>
      <c r="NW136" s="850"/>
      <c r="NX136" s="850"/>
      <c r="NY136" s="850"/>
      <c r="NZ136" s="850"/>
      <c r="OA136" s="850"/>
      <c r="OB136" s="850"/>
      <c r="OC136" s="850"/>
      <c r="OD136" s="850"/>
      <c r="OE136" s="850"/>
      <c r="OF136" s="850"/>
      <c r="OG136" s="850"/>
      <c r="OH136" s="850"/>
      <c r="OI136" s="850"/>
      <c r="OJ136" s="850"/>
      <c r="OK136" s="850"/>
      <c r="OL136" s="850"/>
      <c r="OM136" s="850"/>
      <c r="ON136" s="850"/>
      <c r="OO136" s="850"/>
      <c r="OP136" s="850"/>
      <c r="OQ136" s="850"/>
      <c r="OR136" s="850"/>
      <c r="OS136" s="850"/>
      <c r="OT136" s="850"/>
      <c r="AJJ136" s="851"/>
    </row>
    <row r="137" spans="1:946" ht="18" x14ac:dyDescent="0.35">
      <c r="A137" s="806" t="s">
        <v>126</v>
      </c>
      <c r="B137" s="806">
        <f>AQE7</f>
        <v>98</v>
      </c>
      <c r="C137" s="806">
        <f t="shared" ref="C137:D137" si="472">AQF7</f>
        <v>591</v>
      </c>
      <c r="D137" s="806">
        <f t="shared" si="472"/>
        <v>269</v>
      </c>
      <c r="NR137" s="850"/>
      <c r="NS137" s="850"/>
      <c r="NT137" s="850"/>
      <c r="NU137" s="850"/>
      <c r="NV137" s="850"/>
      <c r="NW137" s="850"/>
      <c r="NX137" s="850"/>
      <c r="NY137" s="850"/>
      <c r="NZ137" s="850"/>
      <c r="OA137" s="850"/>
      <c r="OB137" s="850"/>
      <c r="OC137" s="850"/>
      <c r="OD137" s="850"/>
      <c r="OE137" s="850"/>
      <c r="OF137" s="850"/>
      <c r="OG137" s="850"/>
      <c r="OH137" s="850"/>
      <c r="OI137" s="850"/>
      <c r="OJ137" s="850"/>
      <c r="OK137" s="850"/>
      <c r="OL137" s="850"/>
      <c r="OM137" s="850"/>
      <c r="ON137" s="850"/>
      <c r="OO137" s="850"/>
      <c r="OP137" s="850"/>
      <c r="OQ137" s="850"/>
      <c r="OR137" s="850"/>
      <c r="OS137" s="850"/>
      <c r="OT137" s="850"/>
      <c r="AJJ137" s="851"/>
    </row>
    <row r="138" spans="1:946" ht="18" x14ac:dyDescent="0.35">
      <c r="A138" s="806" t="s">
        <v>499</v>
      </c>
      <c r="B138" s="806">
        <f>APD7</f>
        <v>3239</v>
      </c>
      <c r="C138" s="806">
        <f t="shared" ref="C138:D138" si="473">APE7</f>
        <v>4778</v>
      </c>
      <c r="D138" s="806">
        <f t="shared" si="473"/>
        <v>6737</v>
      </c>
      <c r="NR138" s="850"/>
      <c r="NS138" s="850"/>
      <c r="NT138" s="850"/>
      <c r="NU138" s="850"/>
      <c r="NV138" s="850"/>
      <c r="NW138" s="850"/>
      <c r="NX138" s="850"/>
      <c r="NY138" s="850"/>
      <c r="NZ138" s="850"/>
      <c r="OA138" s="850"/>
      <c r="OB138" s="850"/>
      <c r="OC138" s="850"/>
      <c r="OD138" s="850"/>
      <c r="OE138" s="850"/>
      <c r="OF138" s="850"/>
      <c r="OG138" s="850"/>
      <c r="OH138" s="850"/>
      <c r="OI138" s="850"/>
      <c r="OJ138" s="850"/>
      <c r="OK138" s="850"/>
      <c r="OL138" s="850"/>
      <c r="OM138" s="850"/>
      <c r="ON138" s="850"/>
      <c r="OO138" s="850"/>
      <c r="OP138" s="850"/>
      <c r="OQ138" s="850"/>
      <c r="OR138" s="850"/>
      <c r="OS138" s="850"/>
      <c r="OT138" s="850"/>
      <c r="AJJ138" s="851"/>
    </row>
    <row r="139" spans="1:946" ht="18" x14ac:dyDescent="0.35">
      <c r="NR139" s="850"/>
      <c r="NS139" s="850"/>
      <c r="NT139" s="850"/>
      <c r="NU139" s="850"/>
      <c r="NV139" s="850"/>
      <c r="NW139" s="850"/>
      <c r="NX139" s="850"/>
      <c r="NY139" s="850"/>
      <c r="NZ139" s="850"/>
      <c r="OA139" s="850"/>
      <c r="OB139" s="850"/>
      <c r="OC139" s="850"/>
      <c r="OD139" s="850"/>
      <c r="OE139" s="850"/>
      <c r="OF139" s="850"/>
      <c r="OG139" s="850"/>
      <c r="OH139" s="850"/>
      <c r="OI139" s="850"/>
      <c r="OJ139" s="850"/>
      <c r="OK139" s="850"/>
      <c r="OL139" s="850"/>
      <c r="OM139" s="850"/>
      <c r="ON139" s="850"/>
      <c r="OO139" s="850"/>
      <c r="OP139" s="850"/>
      <c r="OQ139" s="850"/>
      <c r="OR139" s="850"/>
      <c r="OS139" s="850"/>
      <c r="OT139" s="850"/>
      <c r="AJJ139" s="851"/>
    </row>
    <row r="140" spans="1:946" ht="18" x14ac:dyDescent="0.35">
      <c r="A140" s="807" t="s">
        <v>808</v>
      </c>
      <c r="NR140" s="850"/>
      <c r="NS140" s="850"/>
      <c r="NT140" s="850"/>
      <c r="NU140" s="850"/>
      <c r="NV140" s="850"/>
      <c r="NW140" s="850"/>
      <c r="NX140" s="850"/>
      <c r="NY140" s="850"/>
      <c r="NZ140" s="850"/>
      <c r="OA140" s="850"/>
      <c r="OB140" s="850"/>
      <c r="OC140" s="850"/>
      <c r="OD140" s="850"/>
      <c r="OE140" s="850"/>
      <c r="OF140" s="850"/>
      <c r="OG140" s="850"/>
      <c r="OH140" s="850"/>
      <c r="OI140" s="850"/>
      <c r="OJ140" s="850"/>
      <c r="OK140" s="850"/>
      <c r="OL140" s="850"/>
      <c r="OM140" s="850"/>
      <c r="ON140" s="850"/>
      <c r="OO140" s="850"/>
      <c r="OP140" s="850"/>
      <c r="OQ140" s="850"/>
      <c r="OR140" s="850"/>
      <c r="OS140" s="850"/>
      <c r="OT140" s="850"/>
      <c r="AJJ140" s="851"/>
    </row>
    <row r="141" spans="1:946" ht="18" x14ac:dyDescent="0.35">
      <c r="A141" s="806"/>
      <c r="B141" s="806">
        <f>APG5</f>
        <v>2020</v>
      </c>
      <c r="C141" s="806">
        <f>APH5</f>
        <v>2021</v>
      </c>
      <c r="D141" s="806">
        <f>API5</f>
        <v>2022</v>
      </c>
      <c r="NR141" s="850"/>
      <c r="NS141" s="850"/>
      <c r="NT141" s="850"/>
      <c r="NU141" s="850"/>
      <c r="NV141" s="850"/>
      <c r="NW141" s="850"/>
      <c r="NX141" s="850"/>
      <c r="NY141" s="850"/>
      <c r="NZ141" s="850"/>
      <c r="OA141" s="850"/>
      <c r="OB141" s="850"/>
      <c r="OC141" s="850"/>
      <c r="OD141" s="850"/>
      <c r="OE141" s="850"/>
      <c r="OF141" s="850"/>
      <c r="OG141" s="850"/>
      <c r="OH141" s="850"/>
      <c r="OI141" s="850"/>
      <c r="OJ141" s="850"/>
      <c r="OK141" s="850"/>
      <c r="OL141" s="850"/>
      <c r="OM141" s="850"/>
      <c r="ON141" s="850"/>
      <c r="OO141" s="850"/>
      <c r="OP141" s="850"/>
      <c r="OQ141" s="850"/>
      <c r="OR141" s="850"/>
      <c r="OS141" s="850"/>
      <c r="OT141" s="850"/>
      <c r="AJJ141" s="851"/>
    </row>
    <row r="142" spans="1:946" ht="18" x14ac:dyDescent="0.35">
      <c r="A142" s="806" t="s">
        <v>124</v>
      </c>
      <c r="B142" s="806">
        <f>APP7</f>
        <v>135</v>
      </c>
      <c r="C142" s="806">
        <f t="shared" ref="C142:D142" si="474">APQ7</f>
        <v>582</v>
      </c>
      <c r="D142" s="806">
        <f t="shared" si="474"/>
        <v>2114</v>
      </c>
      <c r="NR142" s="850"/>
      <c r="NS142" s="850"/>
      <c r="NT142" s="850"/>
      <c r="NU142" s="850"/>
      <c r="NV142" s="850"/>
      <c r="NW142" s="850"/>
      <c r="NX142" s="850"/>
      <c r="NY142" s="850"/>
      <c r="NZ142" s="850"/>
      <c r="OA142" s="850"/>
      <c r="OB142" s="850"/>
      <c r="OC142" s="850"/>
      <c r="OD142" s="850"/>
      <c r="OE142" s="850"/>
      <c r="OF142" s="850"/>
      <c r="OG142" s="850"/>
      <c r="OH142" s="850"/>
      <c r="OI142" s="850"/>
      <c r="OJ142" s="850"/>
      <c r="OK142" s="850"/>
      <c r="OL142" s="850"/>
      <c r="OM142" s="850"/>
      <c r="ON142" s="850"/>
      <c r="OO142" s="850"/>
      <c r="OP142" s="850"/>
      <c r="OQ142" s="850"/>
      <c r="OR142" s="850"/>
      <c r="OS142" s="850"/>
      <c r="OT142" s="850"/>
      <c r="AJJ142" s="851"/>
    </row>
    <row r="143" spans="1:946" ht="18" x14ac:dyDescent="0.35">
      <c r="A143" s="806" t="s">
        <v>125</v>
      </c>
      <c r="B143" s="806">
        <f>APY7</f>
        <v>107</v>
      </c>
      <c r="C143" s="806">
        <f t="shared" ref="C143:D143" si="475">APZ7</f>
        <v>90</v>
      </c>
      <c r="D143" s="806">
        <f t="shared" si="475"/>
        <v>204</v>
      </c>
      <c r="NR143" s="850"/>
      <c r="NS143" s="850"/>
      <c r="NT143" s="850"/>
      <c r="NU143" s="850"/>
      <c r="NV143" s="850"/>
      <c r="NW143" s="850"/>
      <c r="NX143" s="850"/>
      <c r="NY143" s="850"/>
      <c r="NZ143" s="850"/>
      <c r="OA143" s="850"/>
      <c r="OB143" s="850"/>
      <c r="OC143" s="850"/>
      <c r="OD143" s="850"/>
      <c r="OE143" s="850"/>
      <c r="OF143" s="850"/>
      <c r="OG143" s="850"/>
      <c r="OH143" s="850"/>
      <c r="OI143" s="850"/>
      <c r="OJ143" s="850"/>
      <c r="OK143" s="850"/>
      <c r="OL143" s="850"/>
      <c r="OM143" s="850"/>
      <c r="ON143" s="850"/>
      <c r="OO143" s="850"/>
      <c r="OP143" s="850"/>
      <c r="OQ143" s="850"/>
      <c r="OR143" s="850"/>
      <c r="OS143" s="850"/>
      <c r="OT143" s="850"/>
      <c r="AJJ143" s="851"/>
    </row>
    <row r="144" spans="1:946" ht="18" x14ac:dyDescent="0.35">
      <c r="A144" s="806" t="s">
        <v>126</v>
      </c>
      <c r="B144" s="806">
        <f>AQH7</f>
        <v>39</v>
      </c>
      <c r="C144" s="806">
        <f t="shared" ref="C144:D144" si="476">AQI7</f>
        <v>75</v>
      </c>
      <c r="D144" s="806">
        <f t="shared" si="476"/>
        <v>128</v>
      </c>
      <c r="NR144" s="850"/>
      <c r="NS144" s="850"/>
      <c r="NT144" s="850"/>
      <c r="NU144" s="850"/>
      <c r="NV144" s="850"/>
      <c r="NW144" s="850"/>
      <c r="NX144" s="850"/>
      <c r="NY144" s="850"/>
      <c r="NZ144" s="850"/>
      <c r="OA144" s="850"/>
      <c r="OB144" s="850"/>
      <c r="OC144" s="850"/>
      <c r="OD144" s="850"/>
      <c r="OE144" s="850"/>
      <c r="OF144" s="850"/>
      <c r="OG144" s="850"/>
      <c r="OH144" s="850"/>
      <c r="OI144" s="850"/>
      <c r="OJ144" s="850"/>
      <c r="OK144" s="850"/>
      <c r="OL144" s="850"/>
      <c r="OM144" s="850"/>
      <c r="ON144" s="850"/>
      <c r="OO144" s="850"/>
      <c r="OP144" s="850"/>
      <c r="OQ144" s="850"/>
      <c r="OR144" s="850"/>
      <c r="OS144" s="850"/>
      <c r="OT144" s="850"/>
      <c r="AJJ144" s="851"/>
    </row>
    <row r="145" spans="1:946" ht="18" x14ac:dyDescent="0.35">
      <c r="A145" s="806" t="s">
        <v>499</v>
      </c>
      <c r="B145" s="806">
        <f>APG7</f>
        <v>550</v>
      </c>
      <c r="C145" s="806">
        <f t="shared" ref="C145:D145" si="477">APH7</f>
        <v>2703</v>
      </c>
      <c r="D145" s="806">
        <f t="shared" si="477"/>
        <v>8184</v>
      </c>
      <c r="NR145" s="850"/>
      <c r="NS145" s="850"/>
      <c r="NT145" s="850"/>
      <c r="NU145" s="850"/>
      <c r="NV145" s="850"/>
      <c r="NW145" s="850"/>
      <c r="NX145" s="850"/>
      <c r="NY145" s="850"/>
      <c r="NZ145" s="850"/>
      <c r="OA145" s="850"/>
      <c r="OB145" s="850"/>
      <c r="OC145" s="850"/>
      <c r="OD145" s="850"/>
      <c r="OE145" s="850"/>
      <c r="OF145" s="850"/>
      <c r="OG145" s="850"/>
      <c r="OH145" s="850"/>
      <c r="OI145" s="850"/>
      <c r="OJ145" s="850"/>
      <c r="OK145" s="850"/>
      <c r="OL145" s="850"/>
      <c r="OM145" s="850"/>
      <c r="ON145" s="850"/>
      <c r="OO145" s="850"/>
      <c r="OP145" s="850"/>
      <c r="OQ145" s="850"/>
      <c r="OR145" s="850"/>
      <c r="OS145" s="850"/>
      <c r="OT145" s="850"/>
      <c r="AJJ145" s="851"/>
    </row>
    <row r="146" spans="1:946" ht="18" x14ac:dyDescent="0.35">
      <c r="NR146" s="850"/>
      <c r="NS146" s="850"/>
      <c r="NT146" s="850"/>
      <c r="NU146" s="850"/>
      <c r="NV146" s="850"/>
      <c r="NW146" s="850"/>
      <c r="NX146" s="850"/>
      <c r="NY146" s="850"/>
      <c r="NZ146" s="850"/>
      <c r="OA146" s="850"/>
      <c r="OB146" s="850"/>
      <c r="OC146" s="850"/>
      <c r="OD146" s="850"/>
      <c r="OE146" s="850"/>
      <c r="OF146" s="850"/>
      <c r="OG146" s="850"/>
      <c r="OH146" s="850"/>
      <c r="OI146" s="850"/>
      <c r="OJ146" s="850"/>
      <c r="OK146" s="850"/>
      <c r="OL146" s="850"/>
      <c r="OM146" s="850"/>
      <c r="ON146" s="850"/>
      <c r="OO146" s="850"/>
      <c r="OP146" s="850"/>
      <c r="OQ146" s="850"/>
      <c r="OR146" s="850"/>
      <c r="OS146" s="850"/>
      <c r="OT146" s="850"/>
      <c r="AJJ146" s="851"/>
    </row>
    <row r="147" spans="1:946" ht="18" x14ac:dyDescent="0.35">
      <c r="A147" s="807" t="s">
        <v>809</v>
      </c>
      <c r="NR147" s="850"/>
      <c r="NS147" s="850"/>
      <c r="NT147" s="850"/>
      <c r="NU147" s="850"/>
      <c r="NV147" s="850"/>
      <c r="NW147" s="850"/>
      <c r="NX147" s="850"/>
      <c r="NY147" s="850"/>
      <c r="NZ147" s="850"/>
      <c r="OA147" s="850"/>
      <c r="OB147" s="850"/>
      <c r="OC147" s="850"/>
      <c r="OD147" s="850"/>
      <c r="OE147" s="850"/>
      <c r="OF147" s="850"/>
      <c r="OG147" s="850"/>
      <c r="OH147" s="850"/>
      <c r="OI147" s="850"/>
      <c r="OJ147" s="850"/>
      <c r="OK147" s="850"/>
      <c r="OL147" s="850"/>
      <c r="OM147" s="850"/>
      <c r="ON147" s="850"/>
      <c r="OO147" s="850"/>
      <c r="OP147" s="850"/>
      <c r="OQ147" s="850"/>
      <c r="OR147" s="850"/>
      <c r="OS147" s="850"/>
      <c r="OT147" s="850"/>
      <c r="AJJ147" s="851"/>
    </row>
    <row r="148" spans="1:946" ht="18" x14ac:dyDescent="0.35">
      <c r="A148" s="806"/>
      <c r="B148" s="806">
        <f>AQL5</f>
        <v>2020</v>
      </c>
      <c r="C148" s="806">
        <f>AQM5</f>
        <v>2021</v>
      </c>
      <c r="D148" s="806">
        <f>AQN5</f>
        <v>2022</v>
      </c>
      <c r="NR148" s="850"/>
      <c r="NS148" s="850"/>
      <c r="NT148" s="850"/>
      <c r="NU148" s="850"/>
      <c r="NV148" s="850"/>
      <c r="NW148" s="850"/>
      <c r="NX148" s="850"/>
      <c r="NY148" s="850"/>
      <c r="NZ148" s="850"/>
      <c r="OA148" s="850"/>
      <c r="OB148" s="850"/>
      <c r="OC148" s="850"/>
      <c r="OD148" s="850"/>
      <c r="OE148" s="850"/>
      <c r="OF148" s="850"/>
      <c r="OG148" s="850"/>
      <c r="OH148" s="850"/>
      <c r="OI148" s="850"/>
      <c r="OJ148" s="850"/>
      <c r="OK148" s="850"/>
      <c r="OL148" s="850"/>
      <c r="OM148" s="850"/>
      <c r="ON148" s="850"/>
      <c r="OO148" s="850"/>
      <c r="OP148" s="850"/>
      <c r="OQ148" s="850"/>
      <c r="OR148" s="850"/>
      <c r="OS148" s="850"/>
      <c r="OT148" s="850"/>
      <c r="AJJ148" s="851"/>
    </row>
    <row r="149" spans="1:946" ht="18" x14ac:dyDescent="0.35">
      <c r="A149" s="806" t="s">
        <v>356</v>
      </c>
      <c r="B149" s="806">
        <f>AQR7</f>
        <v>9</v>
      </c>
      <c r="C149" s="806">
        <f t="shared" ref="C149:D149" si="478">AQS7</f>
        <v>13</v>
      </c>
      <c r="D149" s="806">
        <f t="shared" si="478"/>
        <v>29</v>
      </c>
      <c r="NR149" s="850"/>
      <c r="NS149" s="850"/>
      <c r="NT149" s="850"/>
      <c r="NU149" s="850"/>
      <c r="NV149" s="850"/>
      <c r="NW149" s="850"/>
      <c r="NX149" s="850"/>
      <c r="NY149" s="850"/>
      <c r="NZ149" s="850"/>
      <c r="OA149" s="850"/>
      <c r="OB149" s="850"/>
      <c r="OC149" s="850"/>
      <c r="OD149" s="850"/>
      <c r="OE149" s="850"/>
      <c r="OF149" s="850"/>
      <c r="OG149" s="850"/>
      <c r="OH149" s="850"/>
      <c r="OI149" s="850"/>
      <c r="OJ149" s="850"/>
      <c r="OK149" s="850"/>
      <c r="OL149" s="850"/>
      <c r="OM149" s="850"/>
      <c r="ON149" s="850"/>
      <c r="OO149" s="850"/>
      <c r="OP149" s="850"/>
      <c r="OQ149" s="850"/>
      <c r="OR149" s="850"/>
      <c r="OS149" s="850"/>
      <c r="OT149" s="850"/>
      <c r="AJJ149" s="851"/>
    </row>
    <row r="150" spans="1:946" ht="18" x14ac:dyDescent="0.35">
      <c r="A150" s="806" t="s">
        <v>357</v>
      </c>
      <c r="B150" s="806">
        <f>AQX7</f>
        <v>36</v>
      </c>
      <c r="C150" s="806">
        <f t="shared" ref="C150:D150" si="479">AQY7</f>
        <v>29</v>
      </c>
      <c r="D150" s="806">
        <f t="shared" si="479"/>
        <v>32</v>
      </c>
      <c r="NR150" s="850"/>
      <c r="NS150" s="850"/>
      <c r="NT150" s="850"/>
      <c r="NU150" s="850"/>
      <c r="NV150" s="850"/>
      <c r="NW150" s="850"/>
      <c r="NX150" s="850"/>
      <c r="NY150" s="850"/>
      <c r="NZ150" s="850"/>
      <c r="OA150" s="850"/>
      <c r="OB150" s="850"/>
      <c r="OC150" s="850"/>
      <c r="OD150" s="850"/>
      <c r="OE150" s="850"/>
      <c r="OF150" s="850"/>
      <c r="OG150" s="850"/>
      <c r="OH150" s="850"/>
      <c r="OI150" s="850"/>
      <c r="OJ150" s="850"/>
      <c r="OK150" s="850"/>
      <c r="OL150" s="850"/>
      <c r="OM150" s="850"/>
      <c r="ON150" s="850"/>
      <c r="OO150" s="850"/>
      <c r="OP150" s="850"/>
      <c r="OQ150" s="850"/>
      <c r="OR150" s="850"/>
      <c r="OS150" s="850"/>
      <c r="OT150" s="850"/>
      <c r="AJJ150" s="851"/>
    </row>
    <row r="151" spans="1:946" ht="18" x14ac:dyDescent="0.35">
      <c r="A151" s="806" t="s">
        <v>358</v>
      </c>
      <c r="B151" s="806">
        <f>ARD7</f>
        <v>28</v>
      </c>
      <c r="C151" s="806">
        <f t="shared" ref="C151:D151" si="480">ARE7</f>
        <v>29</v>
      </c>
      <c r="D151" s="806">
        <f t="shared" si="480"/>
        <v>57</v>
      </c>
      <c r="NR151" s="850"/>
      <c r="NS151" s="850"/>
      <c r="NT151" s="850"/>
      <c r="NU151" s="850"/>
      <c r="NV151" s="850"/>
      <c r="NW151" s="850"/>
      <c r="NX151" s="850"/>
      <c r="NY151" s="850"/>
      <c r="NZ151" s="850"/>
      <c r="OA151" s="850"/>
      <c r="OB151" s="850"/>
      <c r="OC151" s="850"/>
      <c r="OD151" s="850"/>
      <c r="OE151" s="850"/>
      <c r="OF151" s="850"/>
      <c r="OG151" s="850"/>
      <c r="OH151" s="850"/>
      <c r="OI151" s="850"/>
      <c r="OJ151" s="850"/>
      <c r="OK151" s="850"/>
      <c r="OL151" s="850"/>
      <c r="OM151" s="850"/>
      <c r="ON151" s="850"/>
      <c r="OO151" s="850"/>
      <c r="OP151" s="850"/>
      <c r="OQ151" s="850"/>
      <c r="OR151" s="850"/>
      <c r="OS151" s="850"/>
      <c r="OT151" s="850"/>
      <c r="AJJ151" s="851"/>
    </row>
    <row r="152" spans="1:946" ht="18" x14ac:dyDescent="0.35">
      <c r="A152" s="806" t="s">
        <v>499</v>
      </c>
      <c r="B152" s="806">
        <f>AQL7</f>
        <v>73</v>
      </c>
      <c r="C152" s="806">
        <f t="shared" ref="C152:D152" si="481">AQM7</f>
        <v>71</v>
      </c>
      <c r="D152" s="806">
        <f t="shared" si="481"/>
        <v>118</v>
      </c>
      <c r="NR152" s="850"/>
      <c r="NS152" s="850"/>
      <c r="NT152" s="850"/>
      <c r="NU152" s="850"/>
      <c r="NV152" s="850"/>
      <c r="NW152" s="850"/>
      <c r="NX152" s="850"/>
      <c r="NY152" s="850"/>
      <c r="NZ152" s="850"/>
      <c r="OA152" s="850"/>
      <c r="OB152" s="850"/>
      <c r="OC152" s="850"/>
      <c r="OD152" s="850"/>
      <c r="OE152" s="850"/>
      <c r="OF152" s="850"/>
      <c r="OG152" s="850"/>
      <c r="OH152" s="850"/>
      <c r="OI152" s="850"/>
      <c r="OJ152" s="850"/>
      <c r="OK152" s="850"/>
      <c r="OL152" s="850"/>
      <c r="OM152" s="850"/>
      <c r="ON152" s="850"/>
      <c r="OO152" s="850"/>
      <c r="OP152" s="850"/>
      <c r="OQ152" s="850"/>
      <c r="OR152" s="850"/>
      <c r="OS152" s="850"/>
      <c r="OT152" s="850"/>
      <c r="AJJ152" s="851"/>
    </row>
    <row r="153" spans="1:946" ht="18" x14ac:dyDescent="0.35">
      <c r="NR153" s="850"/>
      <c r="NS153" s="850"/>
      <c r="NT153" s="850"/>
      <c r="NU153" s="850"/>
      <c r="NV153" s="850"/>
      <c r="NW153" s="850"/>
      <c r="NX153" s="850"/>
      <c r="NY153" s="850"/>
      <c r="NZ153" s="850"/>
      <c r="OA153" s="850"/>
      <c r="OB153" s="850"/>
      <c r="OC153" s="850"/>
      <c r="OD153" s="850"/>
      <c r="OE153" s="850"/>
      <c r="OF153" s="850"/>
      <c r="OG153" s="850"/>
      <c r="OH153" s="850"/>
      <c r="OI153" s="850"/>
      <c r="OJ153" s="850"/>
      <c r="OK153" s="850"/>
      <c r="OL153" s="850"/>
      <c r="OM153" s="850"/>
      <c r="ON153" s="850"/>
      <c r="OO153" s="850"/>
      <c r="OP153" s="850"/>
      <c r="OQ153" s="850"/>
      <c r="OR153" s="850"/>
      <c r="OS153" s="850"/>
      <c r="OT153" s="850"/>
      <c r="AJJ153" s="851"/>
    </row>
    <row r="154" spans="1:946" ht="18" x14ac:dyDescent="0.35">
      <c r="A154" s="807" t="s">
        <v>810</v>
      </c>
      <c r="NR154" s="850"/>
      <c r="NS154" s="850"/>
      <c r="NT154" s="850"/>
      <c r="NU154" s="850"/>
      <c r="NV154" s="850"/>
      <c r="NW154" s="850"/>
      <c r="NX154" s="850"/>
      <c r="NY154" s="850"/>
      <c r="NZ154" s="850"/>
      <c r="OA154" s="850"/>
      <c r="OB154" s="850"/>
      <c r="OC154" s="850"/>
      <c r="OD154" s="850"/>
      <c r="OE154" s="850"/>
      <c r="OF154" s="850"/>
      <c r="OG154" s="850"/>
      <c r="OH154" s="850"/>
      <c r="OI154" s="850"/>
      <c r="OJ154" s="850"/>
      <c r="OK154" s="850"/>
      <c r="OL154" s="850"/>
      <c r="OM154" s="850"/>
      <c r="ON154" s="850"/>
      <c r="OO154" s="850"/>
      <c r="OP154" s="850"/>
      <c r="OQ154" s="850"/>
      <c r="OR154" s="850"/>
      <c r="OS154" s="850"/>
      <c r="OT154" s="850"/>
      <c r="AJJ154" s="851"/>
    </row>
    <row r="155" spans="1:946" ht="18" x14ac:dyDescent="0.35">
      <c r="A155" s="806"/>
      <c r="B155" s="806">
        <f>AQO5</f>
        <v>2020</v>
      </c>
      <c r="C155" s="806">
        <f>AQP5</f>
        <v>2021</v>
      </c>
      <c r="D155" s="806">
        <f>AQQ5</f>
        <v>2022</v>
      </c>
      <c r="NR155" s="850"/>
      <c r="NS155" s="850"/>
      <c r="NT155" s="850"/>
      <c r="NU155" s="850"/>
      <c r="NV155" s="850"/>
      <c r="NW155" s="850"/>
      <c r="NX155" s="850"/>
      <c r="NY155" s="850"/>
      <c r="NZ155" s="850"/>
      <c r="OA155" s="850"/>
      <c r="OB155" s="850"/>
      <c r="OC155" s="850"/>
      <c r="OD155" s="850"/>
      <c r="OE155" s="850"/>
      <c r="OF155" s="850"/>
      <c r="OG155" s="850"/>
      <c r="OH155" s="850"/>
      <c r="OI155" s="850"/>
      <c r="OJ155" s="850"/>
      <c r="OK155" s="850"/>
      <c r="OL155" s="850"/>
      <c r="OM155" s="850"/>
      <c r="ON155" s="850"/>
      <c r="OO155" s="850"/>
      <c r="OP155" s="850"/>
      <c r="OQ155" s="850"/>
      <c r="OR155" s="850"/>
      <c r="OS155" s="850"/>
      <c r="OT155" s="850"/>
      <c r="AJJ155" s="851"/>
    </row>
    <row r="156" spans="1:946" ht="18" x14ac:dyDescent="0.35">
      <c r="A156" s="806" t="s">
        <v>356</v>
      </c>
      <c r="B156" s="806">
        <f>AQU7</f>
        <v>64</v>
      </c>
      <c r="C156" s="806">
        <f t="shared" ref="C156:D156" si="482">AQV7</f>
        <v>31</v>
      </c>
      <c r="D156" s="806">
        <f t="shared" si="482"/>
        <v>252</v>
      </c>
      <c r="NR156" s="850"/>
      <c r="NS156" s="850"/>
      <c r="NT156" s="850"/>
      <c r="NU156" s="850"/>
      <c r="NV156" s="850"/>
      <c r="NW156" s="850"/>
      <c r="NX156" s="850"/>
      <c r="NY156" s="850"/>
      <c r="NZ156" s="850"/>
      <c r="OA156" s="850"/>
      <c r="OB156" s="850"/>
      <c r="OC156" s="850"/>
      <c r="OD156" s="850"/>
      <c r="OE156" s="850"/>
      <c r="OF156" s="850"/>
      <c r="OG156" s="850"/>
      <c r="OH156" s="850"/>
      <c r="OI156" s="850"/>
      <c r="OJ156" s="850"/>
      <c r="OK156" s="850"/>
      <c r="OL156" s="850"/>
      <c r="OM156" s="850"/>
      <c r="ON156" s="850"/>
      <c r="OO156" s="850"/>
      <c r="OP156" s="850"/>
      <c r="OQ156" s="850"/>
      <c r="OR156" s="850"/>
      <c r="OS156" s="850"/>
      <c r="OT156" s="850"/>
      <c r="AJJ156" s="851"/>
    </row>
    <row r="157" spans="1:946" ht="18" x14ac:dyDescent="0.35">
      <c r="A157" s="806" t="s">
        <v>357</v>
      </c>
      <c r="B157" s="806">
        <f>ARA7</f>
        <v>286</v>
      </c>
      <c r="C157" s="806">
        <f t="shared" ref="C157:D157" si="483">ARB7</f>
        <v>361</v>
      </c>
      <c r="D157" s="806">
        <f t="shared" si="483"/>
        <v>372</v>
      </c>
      <c r="NR157" s="850"/>
      <c r="NS157" s="850"/>
      <c r="NT157" s="850"/>
      <c r="NU157" s="850"/>
      <c r="NV157" s="850"/>
      <c r="NW157" s="850"/>
      <c r="NX157" s="850"/>
      <c r="NY157" s="850"/>
      <c r="NZ157" s="850"/>
      <c r="OA157" s="850"/>
      <c r="OB157" s="850"/>
      <c r="OC157" s="850"/>
      <c r="OD157" s="850"/>
      <c r="OE157" s="850"/>
      <c r="OF157" s="850"/>
      <c r="OG157" s="850"/>
      <c r="OH157" s="850"/>
      <c r="OI157" s="850"/>
      <c r="OJ157" s="850"/>
      <c r="OK157" s="850"/>
      <c r="OL157" s="850"/>
      <c r="OM157" s="850"/>
      <c r="ON157" s="850"/>
      <c r="OO157" s="850"/>
      <c r="OP157" s="850"/>
      <c r="OQ157" s="850"/>
      <c r="OR157" s="850"/>
      <c r="OS157" s="850"/>
      <c r="OT157" s="850"/>
      <c r="AJJ157" s="851"/>
    </row>
    <row r="158" spans="1:946" ht="18" x14ac:dyDescent="0.35">
      <c r="A158" s="806" t="s">
        <v>358</v>
      </c>
      <c r="B158" s="806">
        <f>ARG7</f>
        <v>238</v>
      </c>
      <c r="C158" s="806">
        <f t="shared" ref="C158:D158" si="484">ARH7</f>
        <v>451</v>
      </c>
      <c r="D158" s="806">
        <f t="shared" si="484"/>
        <v>749</v>
      </c>
      <c r="NR158" s="850"/>
      <c r="NS158" s="850"/>
      <c r="NT158" s="850"/>
      <c r="NU158" s="850"/>
      <c r="NV158" s="850"/>
      <c r="NW158" s="850"/>
      <c r="NX158" s="850"/>
      <c r="NY158" s="850"/>
      <c r="NZ158" s="850"/>
      <c r="OA158" s="850"/>
      <c r="OB158" s="850"/>
      <c r="OC158" s="850"/>
      <c r="OD158" s="850"/>
      <c r="OE158" s="850"/>
      <c r="OF158" s="850"/>
      <c r="OG158" s="850"/>
      <c r="OH158" s="850"/>
      <c r="OI158" s="850"/>
      <c r="OJ158" s="850"/>
      <c r="OK158" s="850"/>
      <c r="OL158" s="850"/>
      <c r="OM158" s="850"/>
      <c r="ON158" s="850"/>
      <c r="OO158" s="850"/>
      <c r="OP158" s="850"/>
      <c r="OQ158" s="850"/>
      <c r="OR158" s="850"/>
      <c r="OS158" s="850"/>
      <c r="OT158" s="850"/>
      <c r="AJJ158" s="851"/>
    </row>
    <row r="159" spans="1:946" ht="18" x14ac:dyDescent="0.35">
      <c r="A159" s="806" t="s">
        <v>499</v>
      </c>
      <c r="B159" s="806">
        <f>AQO7</f>
        <v>588</v>
      </c>
      <c r="C159" s="806">
        <f t="shared" ref="C159:D159" si="485">AQP7</f>
        <v>843</v>
      </c>
      <c r="D159" s="806">
        <f t="shared" si="485"/>
        <v>1373</v>
      </c>
      <c r="NR159" s="850"/>
      <c r="NS159" s="850"/>
      <c r="NT159" s="850"/>
      <c r="NU159" s="850"/>
      <c r="NV159" s="850"/>
      <c r="NW159" s="850"/>
      <c r="NX159" s="850"/>
      <c r="NY159" s="850"/>
      <c r="NZ159" s="850"/>
      <c r="OA159" s="850"/>
      <c r="OB159" s="850"/>
      <c r="OC159" s="850"/>
      <c r="OD159" s="850"/>
      <c r="OE159" s="850"/>
      <c r="OF159" s="850"/>
      <c r="OG159" s="850"/>
      <c r="OH159" s="850"/>
      <c r="OI159" s="850"/>
      <c r="OJ159" s="850"/>
      <c r="OK159" s="850"/>
      <c r="OL159" s="850"/>
      <c r="OM159" s="850"/>
      <c r="ON159" s="850"/>
      <c r="OO159" s="850"/>
      <c r="OP159" s="850"/>
      <c r="OQ159" s="850"/>
      <c r="OR159" s="850"/>
      <c r="OS159" s="850"/>
      <c r="OT159" s="850"/>
      <c r="AJJ159" s="851"/>
    </row>
    <row r="160" spans="1:946" ht="18" x14ac:dyDescent="0.35">
      <c r="NR160" s="850"/>
      <c r="NS160" s="850"/>
      <c r="NT160" s="850"/>
      <c r="NU160" s="850"/>
      <c r="NV160" s="850"/>
      <c r="NW160" s="850"/>
      <c r="NX160" s="850"/>
      <c r="NY160" s="850"/>
      <c r="NZ160" s="850"/>
      <c r="OA160" s="850"/>
      <c r="OB160" s="850"/>
      <c r="OC160" s="850"/>
      <c r="OD160" s="850"/>
      <c r="OE160" s="850"/>
      <c r="OF160" s="850"/>
      <c r="OG160" s="850"/>
      <c r="OH160" s="850"/>
      <c r="OI160" s="850"/>
      <c r="OJ160" s="850"/>
      <c r="OK160" s="850"/>
      <c r="OL160" s="850"/>
      <c r="OM160" s="850"/>
      <c r="ON160" s="850"/>
      <c r="OO160" s="850"/>
      <c r="OP160" s="850"/>
      <c r="OQ160" s="850"/>
      <c r="OR160" s="850"/>
      <c r="OS160" s="850"/>
      <c r="OT160" s="850"/>
      <c r="AJJ160" s="851"/>
    </row>
    <row r="161" spans="1:946" ht="18" x14ac:dyDescent="0.35">
      <c r="A161" s="807" t="s">
        <v>876</v>
      </c>
      <c r="NR161" s="850"/>
      <c r="NS161" s="850"/>
      <c r="NT161" s="850"/>
      <c r="NU161" s="850"/>
      <c r="NV161" s="850"/>
      <c r="NW161" s="850"/>
      <c r="NX161" s="850"/>
      <c r="NY161" s="850"/>
      <c r="NZ161" s="850"/>
      <c r="OA161" s="850"/>
      <c r="OB161" s="850"/>
      <c r="OC161" s="850"/>
      <c r="OD161" s="850"/>
      <c r="OE161" s="850"/>
      <c r="OF161" s="850"/>
      <c r="OG161" s="850"/>
      <c r="OH161" s="850"/>
      <c r="OI161" s="850"/>
      <c r="OJ161" s="850"/>
      <c r="OK161" s="850"/>
      <c r="OL161" s="850"/>
      <c r="OM161" s="850"/>
      <c r="ON161" s="850"/>
      <c r="OO161" s="850"/>
      <c r="OP161" s="850"/>
      <c r="OQ161" s="850"/>
      <c r="OR161" s="850"/>
      <c r="OS161" s="850"/>
      <c r="OT161" s="850"/>
      <c r="AJJ161" s="851"/>
    </row>
    <row r="162" spans="1:946" ht="18" x14ac:dyDescent="0.35">
      <c r="A162" s="820"/>
      <c r="B162" s="821">
        <f>ASE5</f>
        <v>2020</v>
      </c>
      <c r="C162" s="821">
        <f>ASF5</f>
        <v>2021</v>
      </c>
      <c r="D162" s="821">
        <f>ASG5</f>
        <v>2022</v>
      </c>
      <c r="NR162" s="850"/>
      <c r="NS162" s="850"/>
      <c r="NT162" s="850"/>
      <c r="NU162" s="850"/>
      <c r="NV162" s="850"/>
      <c r="NW162" s="850"/>
      <c r="NX162" s="850"/>
      <c r="NY162" s="850"/>
      <c r="NZ162" s="850"/>
      <c r="OA162" s="850"/>
      <c r="OB162" s="850"/>
      <c r="OC162" s="850"/>
      <c r="OD162" s="850"/>
      <c r="OE162" s="850"/>
      <c r="OF162" s="850"/>
      <c r="OG162" s="850"/>
      <c r="OH162" s="850"/>
      <c r="OI162" s="850"/>
      <c r="OJ162" s="850"/>
      <c r="OK162" s="850"/>
      <c r="OL162" s="850"/>
      <c r="OM162" s="850"/>
      <c r="ON162" s="850"/>
      <c r="OO162" s="850"/>
      <c r="OP162" s="850"/>
      <c r="OQ162" s="850"/>
      <c r="OR162" s="850"/>
      <c r="OS162" s="850"/>
      <c r="OT162" s="850"/>
      <c r="AJJ162" s="851"/>
    </row>
    <row r="163" spans="1:946" ht="18" x14ac:dyDescent="0.35">
      <c r="A163" s="822" t="s">
        <v>209</v>
      </c>
      <c r="B163" s="853">
        <f>ASE7</f>
        <v>0</v>
      </c>
      <c r="C163" s="853">
        <f t="shared" ref="C163:D163" si="486">ASF7</f>
        <v>111</v>
      </c>
      <c r="D163" s="853">
        <f t="shared" si="486"/>
        <v>484</v>
      </c>
      <c r="NR163" s="850"/>
      <c r="NS163" s="850"/>
      <c r="NT163" s="850"/>
      <c r="NU163" s="850"/>
      <c r="NV163" s="850"/>
      <c r="NW163" s="850"/>
      <c r="NX163" s="850"/>
      <c r="NY163" s="850"/>
      <c r="NZ163" s="850"/>
      <c r="OA163" s="850"/>
      <c r="OB163" s="850"/>
      <c r="OC163" s="850"/>
      <c r="OD163" s="850"/>
      <c r="OE163" s="850"/>
      <c r="OF163" s="850"/>
      <c r="OG163" s="850"/>
      <c r="OH163" s="850"/>
      <c r="OI163" s="850"/>
      <c r="OJ163" s="850"/>
      <c r="OK163" s="850"/>
      <c r="OL163" s="850"/>
      <c r="OM163" s="850"/>
      <c r="ON163" s="850"/>
      <c r="OO163" s="850"/>
      <c r="OP163" s="850"/>
      <c r="OQ163" s="850"/>
      <c r="OR163" s="850"/>
      <c r="OS163" s="850"/>
      <c r="OT163" s="850"/>
      <c r="AJJ163" s="851"/>
    </row>
    <row r="164" spans="1:946" ht="18" x14ac:dyDescent="0.35">
      <c r="A164" s="822" t="s">
        <v>210</v>
      </c>
      <c r="B164" s="853">
        <f>ASH7</f>
        <v>0</v>
      </c>
      <c r="C164" s="853">
        <f t="shared" ref="C164:D164" si="487">ASI7</f>
        <v>4295</v>
      </c>
      <c r="D164" s="853">
        <f t="shared" si="487"/>
        <v>35213</v>
      </c>
      <c r="NR164" s="850"/>
      <c r="NS164" s="850"/>
      <c r="NT164" s="850"/>
      <c r="NU164" s="850"/>
      <c r="NV164" s="850"/>
      <c r="NW164" s="850"/>
      <c r="NX164" s="850"/>
      <c r="NY164" s="850"/>
      <c r="NZ164" s="850"/>
      <c r="OA164" s="850"/>
      <c r="OB164" s="850"/>
      <c r="OC164" s="850"/>
      <c r="OD164" s="850"/>
      <c r="OE164" s="850"/>
      <c r="OF164" s="850"/>
      <c r="OG164" s="850"/>
      <c r="OH164" s="850"/>
      <c r="OI164" s="850"/>
      <c r="OJ164" s="850"/>
      <c r="OK164" s="850"/>
      <c r="OL164" s="850"/>
      <c r="OM164" s="850"/>
      <c r="ON164" s="850"/>
      <c r="OO164" s="850"/>
      <c r="OP164" s="850"/>
      <c r="OQ164" s="850"/>
      <c r="OR164" s="850"/>
      <c r="OS164" s="850"/>
      <c r="OT164" s="850"/>
      <c r="AJJ164" s="851"/>
    </row>
    <row r="165" spans="1:946" ht="18" x14ac:dyDescent="0.35">
      <c r="A165" s="822" t="s">
        <v>211</v>
      </c>
      <c r="B165" s="853">
        <f>ASK7</f>
        <v>0</v>
      </c>
      <c r="C165" s="853">
        <f t="shared" ref="C165:D165" si="488">ASL7</f>
        <v>4191</v>
      </c>
      <c r="D165" s="853">
        <f t="shared" si="488"/>
        <v>18456</v>
      </c>
      <c r="NR165" s="850"/>
      <c r="NS165" s="850"/>
      <c r="NT165" s="850"/>
      <c r="NU165" s="850"/>
      <c r="NV165" s="850"/>
      <c r="NW165" s="850"/>
      <c r="NX165" s="850"/>
      <c r="NY165" s="850"/>
      <c r="NZ165" s="850"/>
      <c r="OA165" s="850"/>
      <c r="OB165" s="850"/>
      <c r="OC165" s="850"/>
      <c r="OD165" s="850"/>
      <c r="OE165" s="850"/>
      <c r="OF165" s="850"/>
      <c r="OG165" s="850"/>
      <c r="OH165" s="850"/>
      <c r="OI165" s="850"/>
      <c r="OJ165" s="850"/>
      <c r="OK165" s="850"/>
      <c r="OL165" s="850"/>
      <c r="OM165" s="850"/>
      <c r="ON165" s="850"/>
      <c r="OO165" s="850"/>
      <c r="OP165" s="850"/>
      <c r="OQ165" s="850"/>
      <c r="OR165" s="850"/>
      <c r="OS165" s="850"/>
      <c r="OT165" s="850"/>
      <c r="AJJ165" s="851"/>
    </row>
    <row r="166" spans="1:946" ht="18" x14ac:dyDescent="0.35">
      <c r="NR166" s="850"/>
      <c r="NS166" s="850"/>
      <c r="NT166" s="850"/>
      <c r="NU166" s="850"/>
      <c r="NV166" s="850"/>
      <c r="NW166" s="850"/>
      <c r="NX166" s="850"/>
      <c r="NY166" s="850"/>
      <c r="NZ166" s="850"/>
      <c r="OA166" s="850"/>
      <c r="OB166" s="850"/>
      <c r="OC166" s="850"/>
      <c r="OD166" s="850"/>
      <c r="OE166" s="850"/>
      <c r="OF166" s="850"/>
      <c r="OG166" s="850"/>
      <c r="OH166" s="850"/>
      <c r="OI166" s="850"/>
      <c r="OJ166" s="850"/>
      <c r="OK166" s="850"/>
      <c r="OL166" s="850"/>
      <c r="OM166" s="850"/>
      <c r="ON166" s="850"/>
      <c r="OO166" s="850"/>
      <c r="OP166" s="850"/>
      <c r="OQ166" s="850"/>
      <c r="OR166" s="850"/>
      <c r="OS166" s="850"/>
      <c r="OT166" s="850"/>
      <c r="AJJ166" s="851"/>
    </row>
    <row r="167" spans="1:946" ht="18" x14ac:dyDescent="0.35">
      <c r="A167" s="807" t="s">
        <v>753</v>
      </c>
      <c r="NR167" s="850"/>
      <c r="NS167" s="850"/>
      <c r="NT167" s="850"/>
      <c r="NU167" s="850"/>
      <c r="NV167" s="850"/>
      <c r="NW167" s="850"/>
      <c r="NX167" s="850"/>
      <c r="NY167" s="850"/>
      <c r="NZ167" s="850"/>
      <c r="OA167" s="850"/>
      <c r="OB167" s="850"/>
      <c r="OC167" s="850"/>
      <c r="OD167" s="850"/>
      <c r="OE167" s="850"/>
      <c r="OF167" s="850"/>
      <c r="OG167" s="850"/>
      <c r="OH167" s="850"/>
      <c r="OI167" s="850"/>
      <c r="OJ167" s="850"/>
      <c r="OK167" s="850"/>
      <c r="OL167" s="850"/>
      <c r="OM167" s="850"/>
      <c r="ON167" s="850"/>
      <c r="OO167" s="850"/>
      <c r="OP167" s="850"/>
      <c r="OQ167" s="850"/>
      <c r="OR167" s="850"/>
      <c r="OS167" s="850"/>
      <c r="OT167" s="850"/>
      <c r="AJJ167" s="851"/>
    </row>
    <row r="168" spans="1:946" ht="18" x14ac:dyDescent="0.35">
      <c r="A168" s="816"/>
      <c r="B168" s="816" t="s">
        <v>752</v>
      </c>
      <c r="NR168" s="850"/>
      <c r="NS168" s="850"/>
      <c r="NT168" s="850"/>
      <c r="NU168" s="850"/>
      <c r="NV168" s="850"/>
      <c r="NW168" s="850"/>
      <c r="NX168" s="850"/>
      <c r="NY168" s="850"/>
      <c r="NZ168" s="850"/>
      <c r="OA168" s="850"/>
      <c r="OB168" s="850"/>
      <c r="OC168" s="850"/>
      <c r="OD168" s="850"/>
      <c r="OE168" s="850"/>
      <c r="OF168" s="850"/>
      <c r="OG168" s="850"/>
      <c r="OH168" s="850"/>
      <c r="OI168" s="850"/>
      <c r="OJ168" s="850"/>
      <c r="OK168" s="850"/>
      <c r="OL168" s="850"/>
      <c r="OM168" s="850"/>
      <c r="ON168" s="850"/>
      <c r="OO168" s="850"/>
      <c r="OP168" s="850"/>
      <c r="OQ168" s="850"/>
      <c r="OR168" s="850"/>
      <c r="OS168" s="850"/>
      <c r="OT168" s="850"/>
      <c r="AJJ168" s="851"/>
    </row>
    <row r="169" spans="1:946" ht="18" x14ac:dyDescent="0.35">
      <c r="A169" s="854" t="s">
        <v>247</v>
      </c>
      <c r="B169" s="816">
        <f>ASY7</f>
        <v>9</v>
      </c>
      <c r="NR169" s="850"/>
      <c r="NS169" s="850"/>
      <c r="NT169" s="850"/>
      <c r="NU169" s="850"/>
      <c r="NV169" s="850"/>
      <c r="NW169" s="850"/>
      <c r="NX169" s="850"/>
      <c r="NY169" s="850"/>
      <c r="NZ169" s="850"/>
      <c r="OA169" s="850"/>
      <c r="OB169" s="850"/>
      <c r="OC169" s="850"/>
      <c r="OD169" s="850"/>
      <c r="OE169" s="850"/>
      <c r="OF169" s="850"/>
      <c r="OG169" s="850"/>
      <c r="OH169" s="850"/>
      <c r="OI169" s="850"/>
      <c r="OJ169" s="850"/>
      <c r="OK169" s="850"/>
      <c r="OL169" s="850"/>
      <c r="OM169" s="850"/>
      <c r="ON169" s="850"/>
      <c r="OO169" s="850"/>
      <c r="OP169" s="850"/>
      <c r="OQ169" s="850"/>
      <c r="OR169" s="850"/>
      <c r="OS169" s="850"/>
      <c r="OT169" s="850"/>
      <c r="AJJ169" s="851"/>
    </row>
    <row r="170" spans="1:946" ht="18" x14ac:dyDescent="0.35">
      <c r="A170" s="854" t="s">
        <v>248</v>
      </c>
      <c r="B170" s="816">
        <f>ASZ7</f>
        <v>6</v>
      </c>
      <c r="NR170" s="850"/>
      <c r="NS170" s="850"/>
      <c r="NT170" s="850"/>
      <c r="NU170" s="850"/>
      <c r="NV170" s="850"/>
      <c r="NW170" s="850"/>
      <c r="NX170" s="850"/>
      <c r="NY170" s="850"/>
      <c r="NZ170" s="850"/>
      <c r="OA170" s="850"/>
      <c r="OB170" s="850"/>
      <c r="OC170" s="850"/>
      <c r="OD170" s="850"/>
      <c r="OE170" s="850"/>
      <c r="OF170" s="850"/>
      <c r="OG170" s="850"/>
      <c r="OH170" s="850"/>
      <c r="OI170" s="850"/>
      <c r="OJ170" s="850"/>
      <c r="OK170" s="850"/>
      <c r="OL170" s="850"/>
      <c r="OM170" s="850"/>
      <c r="ON170" s="850"/>
      <c r="OO170" s="850"/>
      <c r="OP170" s="850"/>
      <c r="OQ170" s="850"/>
      <c r="OR170" s="850"/>
      <c r="OS170" s="850"/>
      <c r="OT170" s="850"/>
      <c r="AJJ170" s="851"/>
    </row>
    <row r="171" spans="1:946" ht="18" x14ac:dyDescent="0.35">
      <c r="A171" s="854" t="s">
        <v>249</v>
      </c>
      <c r="B171" s="816">
        <f>ATA7</f>
        <v>29</v>
      </c>
      <c r="NR171" s="850"/>
      <c r="NS171" s="850"/>
      <c r="NT171" s="850"/>
      <c r="NU171" s="850"/>
      <c r="NV171" s="850"/>
      <c r="NW171" s="850"/>
      <c r="NX171" s="850"/>
      <c r="NY171" s="850"/>
      <c r="NZ171" s="850"/>
      <c r="OA171" s="850"/>
      <c r="OB171" s="850"/>
      <c r="OC171" s="850"/>
      <c r="OD171" s="850"/>
      <c r="OE171" s="850"/>
      <c r="OF171" s="850"/>
      <c r="OG171" s="850"/>
      <c r="OH171" s="850"/>
      <c r="OI171" s="850"/>
      <c r="OJ171" s="850"/>
      <c r="OK171" s="850"/>
      <c r="OL171" s="850"/>
      <c r="OM171" s="850"/>
      <c r="ON171" s="850"/>
      <c r="OO171" s="850"/>
      <c r="OP171" s="850"/>
      <c r="OQ171" s="850"/>
      <c r="OR171" s="850"/>
      <c r="OS171" s="850"/>
      <c r="OT171" s="850"/>
      <c r="AJJ171" s="851"/>
    </row>
    <row r="172" spans="1:946" ht="18" x14ac:dyDescent="0.35">
      <c r="A172" s="854" t="s">
        <v>250</v>
      </c>
      <c r="B172" s="816">
        <f>ATB7</f>
        <v>2</v>
      </c>
      <c r="NR172" s="850"/>
      <c r="NS172" s="850"/>
      <c r="NT172" s="850"/>
      <c r="NU172" s="850"/>
      <c r="NV172" s="850"/>
      <c r="NW172" s="850"/>
      <c r="NX172" s="850"/>
      <c r="NY172" s="850"/>
      <c r="NZ172" s="850"/>
      <c r="OA172" s="850"/>
      <c r="OB172" s="850"/>
      <c r="OC172" s="850"/>
      <c r="OD172" s="850"/>
      <c r="OE172" s="850"/>
      <c r="OF172" s="850"/>
      <c r="OG172" s="850"/>
      <c r="OH172" s="850"/>
      <c r="OI172" s="850"/>
      <c r="OJ172" s="850"/>
      <c r="OK172" s="850"/>
      <c r="OL172" s="850"/>
      <c r="OM172" s="850"/>
      <c r="ON172" s="850"/>
      <c r="OO172" s="850"/>
      <c r="OP172" s="850"/>
      <c r="OQ172" s="850"/>
      <c r="OR172" s="850"/>
      <c r="OS172" s="850"/>
      <c r="OT172" s="850"/>
      <c r="AJJ172" s="851"/>
    </row>
    <row r="173" spans="1:946" s="100" customFormat="1" ht="18" x14ac:dyDescent="0.35">
      <c r="A173" s="855"/>
      <c r="NR173" s="856"/>
      <c r="NS173" s="856"/>
      <c r="NT173" s="856"/>
      <c r="NU173" s="856"/>
      <c r="NV173" s="856"/>
      <c r="NW173" s="856"/>
      <c r="NX173" s="856"/>
      <c r="NY173" s="856"/>
      <c r="NZ173" s="856"/>
      <c r="OA173" s="856"/>
      <c r="OB173" s="856"/>
      <c r="OC173" s="856"/>
      <c r="OD173" s="856"/>
      <c r="OE173" s="856"/>
      <c r="OF173" s="856"/>
      <c r="OG173" s="856"/>
      <c r="OH173" s="856"/>
      <c r="OI173" s="856"/>
      <c r="OJ173" s="856"/>
      <c r="OK173" s="856"/>
      <c r="OL173" s="856"/>
      <c r="OM173" s="856"/>
      <c r="ON173" s="856"/>
      <c r="OO173" s="856"/>
      <c r="OP173" s="856"/>
      <c r="OQ173" s="856"/>
      <c r="OR173" s="856"/>
      <c r="OS173" s="856"/>
      <c r="OT173" s="856"/>
      <c r="UP173" s="600"/>
      <c r="UQ173" s="600"/>
      <c r="UR173" s="600"/>
      <c r="US173" s="600"/>
      <c r="UT173" s="600"/>
      <c r="UU173" s="600"/>
      <c r="UV173" s="600"/>
      <c r="UW173" s="600"/>
      <c r="UX173" s="600"/>
      <c r="UY173" s="600"/>
      <c r="UZ173" s="600"/>
      <c r="VA173" s="600"/>
      <c r="VB173" s="600"/>
      <c r="VC173" s="600"/>
      <c r="VD173" s="600"/>
      <c r="VE173" s="600"/>
      <c r="VF173" s="600"/>
      <c r="VG173" s="600"/>
      <c r="VH173" s="600"/>
      <c r="VI173" s="600"/>
      <c r="VJ173" s="600"/>
      <c r="VK173" s="600"/>
      <c r="VL173" s="600"/>
      <c r="VM173" s="600"/>
      <c r="VN173" s="600"/>
      <c r="VO173" s="600"/>
      <c r="VP173" s="600"/>
      <c r="VQ173" s="600"/>
      <c r="VR173" s="600"/>
      <c r="VS173" s="600"/>
      <c r="VT173" s="600"/>
      <c r="VU173" s="600"/>
      <c r="VV173" s="600"/>
      <c r="VW173" s="600"/>
      <c r="VX173" s="600"/>
      <c r="VY173" s="600"/>
      <c r="VZ173" s="600"/>
      <c r="WA173" s="600"/>
      <c r="WB173" s="600"/>
      <c r="WC173" s="600"/>
      <c r="WD173" s="600"/>
      <c r="WE173" s="600"/>
      <c r="WF173" s="600"/>
      <c r="WG173" s="600"/>
      <c r="WH173" s="600"/>
      <c r="WI173" s="600"/>
      <c r="WJ173" s="600"/>
      <c r="WK173" s="600"/>
      <c r="WL173" s="600"/>
      <c r="WM173" s="600"/>
      <c r="WN173" s="600"/>
      <c r="WO173" s="600"/>
      <c r="WP173" s="600"/>
      <c r="WQ173" s="600"/>
      <c r="WR173" s="600"/>
      <c r="WS173" s="600"/>
      <c r="WT173" s="600"/>
      <c r="WU173" s="600"/>
      <c r="WV173" s="600"/>
      <c r="WW173" s="600"/>
      <c r="WX173" s="600"/>
      <c r="WY173" s="600"/>
      <c r="WZ173" s="600"/>
      <c r="XA173" s="600"/>
      <c r="XB173" s="600"/>
      <c r="XC173" s="600"/>
      <c r="XD173" s="600"/>
      <c r="XE173" s="600"/>
      <c r="XF173" s="600"/>
      <c r="XG173" s="600"/>
      <c r="XH173" s="600"/>
      <c r="XI173" s="600"/>
      <c r="XJ173" s="600"/>
      <c r="XK173" s="600"/>
      <c r="XL173" s="600"/>
      <c r="XM173" s="600"/>
      <c r="XN173" s="600"/>
      <c r="XO173" s="600"/>
      <c r="XP173" s="600"/>
      <c r="XQ173" s="600"/>
      <c r="XR173" s="600"/>
      <c r="XS173" s="600"/>
      <c r="XT173" s="600"/>
      <c r="XU173" s="600"/>
      <c r="XV173" s="600"/>
      <c r="XW173" s="600"/>
      <c r="XX173" s="600"/>
      <c r="XY173" s="600"/>
      <c r="XZ173" s="600"/>
      <c r="YA173" s="600"/>
      <c r="YB173" s="600"/>
      <c r="YC173" s="600"/>
      <c r="YD173" s="600"/>
      <c r="YE173" s="600"/>
      <c r="YF173" s="600"/>
      <c r="YG173" s="600"/>
      <c r="YH173" s="600"/>
      <c r="YI173" s="600"/>
      <c r="YJ173" s="600"/>
      <c r="YK173" s="600"/>
      <c r="YL173" s="600"/>
      <c r="YM173" s="600"/>
      <c r="YN173" s="600"/>
      <c r="YO173" s="600"/>
      <c r="YP173" s="600"/>
      <c r="YQ173" s="600"/>
      <c r="YR173" s="600"/>
      <c r="YS173" s="600"/>
      <c r="YT173" s="600"/>
      <c r="YU173" s="600"/>
      <c r="YV173" s="600"/>
      <c r="YW173" s="600"/>
      <c r="YX173" s="600"/>
      <c r="YY173" s="600"/>
      <c r="YZ173" s="600"/>
      <c r="ZA173" s="600"/>
      <c r="ZB173" s="600"/>
      <c r="ZC173" s="600"/>
      <c r="ZD173" s="600"/>
      <c r="ZE173" s="600"/>
      <c r="ZF173" s="600"/>
      <c r="ZG173" s="600"/>
      <c r="ZH173" s="600"/>
      <c r="ZI173" s="600"/>
      <c r="ZJ173" s="600"/>
      <c r="ZK173" s="600"/>
      <c r="ZL173" s="600"/>
      <c r="ZM173" s="600"/>
      <c r="ZN173" s="600"/>
      <c r="ZO173" s="600"/>
      <c r="ZP173" s="600"/>
      <c r="ZQ173" s="600"/>
      <c r="ZR173" s="600"/>
      <c r="ZS173" s="600"/>
      <c r="ZT173" s="600"/>
      <c r="ZU173" s="600"/>
      <c r="ZV173" s="600"/>
      <c r="ZW173" s="600"/>
      <c r="ZX173" s="600"/>
      <c r="ZY173" s="600"/>
      <c r="ZZ173" s="600"/>
      <c r="AAA173" s="600"/>
      <c r="AAB173" s="600"/>
      <c r="AAC173" s="600"/>
      <c r="AAD173" s="600"/>
      <c r="AAE173" s="600"/>
      <c r="AAF173" s="600"/>
      <c r="AAG173" s="600"/>
      <c r="AAH173" s="600"/>
      <c r="AAI173" s="600"/>
      <c r="AAJ173" s="600"/>
      <c r="AAK173" s="600"/>
      <c r="AAL173" s="600"/>
      <c r="AAM173" s="600"/>
      <c r="AAN173" s="600"/>
      <c r="AAO173" s="600"/>
      <c r="AAP173" s="600"/>
      <c r="AAQ173" s="600"/>
      <c r="AAR173" s="600"/>
      <c r="AAS173" s="600"/>
      <c r="AAT173" s="600"/>
      <c r="AAU173" s="600"/>
      <c r="AAV173" s="600"/>
      <c r="AAW173" s="600"/>
      <c r="AAX173" s="600"/>
      <c r="AAY173" s="600"/>
      <c r="AAZ173" s="600"/>
      <c r="ABA173" s="600"/>
      <c r="ABB173" s="600"/>
      <c r="ABC173" s="600"/>
      <c r="ABD173" s="600"/>
      <c r="ABE173" s="600"/>
      <c r="ABF173" s="600"/>
      <c r="ABG173" s="600"/>
      <c r="ABH173" s="600"/>
      <c r="ABI173" s="600"/>
      <c r="ABJ173" s="600"/>
      <c r="ABK173" s="600"/>
      <c r="ABL173" s="600"/>
      <c r="ABM173" s="600"/>
      <c r="ABN173" s="600"/>
      <c r="ABO173" s="600"/>
      <c r="ABP173" s="600"/>
      <c r="ABQ173" s="600"/>
      <c r="ABR173" s="600"/>
      <c r="ABS173" s="600"/>
      <c r="ABT173" s="600"/>
      <c r="ABU173" s="600"/>
      <c r="ABV173" s="600"/>
      <c r="ABW173" s="600"/>
      <c r="ABX173" s="600"/>
      <c r="ABY173" s="600"/>
      <c r="ABZ173" s="600"/>
      <c r="ACA173" s="600"/>
      <c r="ACB173" s="600"/>
      <c r="ACC173" s="600"/>
      <c r="ACD173" s="600"/>
      <c r="ACE173" s="600"/>
      <c r="ACF173" s="600"/>
      <c r="ACG173" s="600"/>
      <c r="ACH173" s="600"/>
      <c r="ACI173" s="600"/>
      <c r="ACJ173" s="600"/>
      <c r="ACK173" s="600"/>
      <c r="ACL173" s="600"/>
      <c r="ACM173" s="600"/>
      <c r="ACN173" s="600"/>
      <c r="ACO173" s="600"/>
      <c r="ACP173" s="600"/>
      <c r="ACQ173" s="600"/>
      <c r="ACR173" s="600"/>
      <c r="ACS173" s="600"/>
      <c r="ACT173" s="600"/>
      <c r="ACU173" s="600"/>
      <c r="ACV173" s="600"/>
      <c r="ACW173" s="600"/>
      <c r="ACX173" s="600"/>
      <c r="ACY173" s="600"/>
      <c r="ACZ173" s="600"/>
      <c r="ADA173" s="600"/>
      <c r="ADB173" s="600"/>
      <c r="ADC173" s="600"/>
      <c r="ADD173" s="600"/>
      <c r="ADE173" s="600"/>
      <c r="ADF173" s="600"/>
      <c r="ADG173" s="600"/>
      <c r="ADH173" s="600"/>
      <c r="ADI173" s="600"/>
      <c r="ADJ173" s="600"/>
      <c r="ADK173" s="600"/>
      <c r="ADL173" s="600"/>
      <c r="ADM173" s="600"/>
      <c r="ADN173" s="600"/>
      <c r="ADO173" s="600"/>
      <c r="ADP173" s="600"/>
      <c r="ADQ173" s="600"/>
      <c r="ADR173" s="600"/>
      <c r="ADS173" s="600"/>
      <c r="ADT173" s="600"/>
      <c r="ADU173" s="600"/>
      <c r="ADV173" s="600"/>
      <c r="ADW173" s="600"/>
      <c r="ADX173" s="600"/>
      <c r="ADY173" s="600"/>
      <c r="ADZ173" s="600"/>
      <c r="AEA173" s="600"/>
      <c r="AEB173" s="600"/>
      <c r="AEC173" s="600"/>
      <c r="AED173" s="600"/>
      <c r="AEE173" s="600"/>
      <c r="AEF173" s="600"/>
      <c r="AEG173" s="600"/>
      <c r="AEH173" s="600"/>
      <c r="AEI173" s="600"/>
      <c r="AEJ173" s="600"/>
      <c r="AEK173" s="600"/>
      <c r="AEL173" s="600"/>
      <c r="AEM173" s="600"/>
      <c r="AEN173" s="600"/>
      <c r="AEO173" s="600"/>
      <c r="AEP173" s="600"/>
      <c r="AEQ173" s="600"/>
      <c r="AER173" s="600"/>
      <c r="AES173" s="600"/>
      <c r="AET173" s="600"/>
      <c r="AEU173" s="600"/>
      <c r="AEV173" s="600"/>
      <c r="AEW173" s="600"/>
      <c r="AEX173" s="600"/>
      <c r="AEY173" s="600"/>
      <c r="AEZ173" s="600"/>
      <c r="AFA173" s="600"/>
      <c r="AFB173" s="600"/>
      <c r="AFC173" s="600"/>
      <c r="AFD173" s="600"/>
      <c r="AFE173" s="600"/>
      <c r="AFF173" s="600"/>
      <c r="AFG173" s="600"/>
      <c r="AFH173" s="600"/>
      <c r="AFI173" s="600"/>
      <c r="AFJ173" s="600"/>
      <c r="AFK173" s="600"/>
      <c r="AFL173" s="600"/>
      <c r="AFM173" s="600"/>
      <c r="AFN173" s="600"/>
      <c r="AFO173" s="600"/>
      <c r="AFP173" s="600"/>
      <c r="AFQ173" s="600"/>
      <c r="AFR173" s="600"/>
      <c r="AFS173" s="600"/>
      <c r="AFT173" s="600"/>
      <c r="AFU173" s="600"/>
      <c r="AFV173" s="600"/>
      <c r="AFW173" s="600"/>
      <c r="AFX173" s="600"/>
      <c r="AFY173" s="600"/>
      <c r="AFZ173" s="600"/>
      <c r="AGA173" s="600"/>
      <c r="AGB173" s="600"/>
      <c r="AGC173" s="600"/>
      <c r="AGD173" s="600"/>
      <c r="AGE173" s="600"/>
      <c r="AGF173" s="600"/>
      <c r="AGG173" s="600"/>
      <c r="AGH173" s="600"/>
      <c r="AGI173" s="600"/>
      <c r="AGJ173" s="600"/>
      <c r="AGK173" s="600"/>
      <c r="AGL173" s="600"/>
      <c r="AGM173" s="600"/>
      <c r="AGN173" s="600"/>
      <c r="AGO173" s="600"/>
      <c r="AGP173" s="600"/>
      <c r="AGQ173" s="600"/>
      <c r="AGR173" s="600"/>
      <c r="AGS173" s="600"/>
      <c r="AGT173" s="600"/>
      <c r="AGU173" s="600"/>
      <c r="AGV173" s="600"/>
      <c r="AGW173" s="600"/>
      <c r="AGX173" s="600"/>
      <c r="AGY173" s="600"/>
      <c r="AGZ173" s="600"/>
      <c r="AHA173" s="600"/>
      <c r="AHB173" s="600"/>
      <c r="AHC173" s="600"/>
      <c r="AHD173" s="600"/>
      <c r="AHE173" s="600"/>
      <c r="AHF173" s="600"/>
      <c r="AHG173" s="600"/>
      <c r="AHH173" s="600"/>
      <c r="AHI173" s="600"/>
      <c r="AHJ173" s="600"/>
      <c r="AHK173" s="600"/>
      <c r="AHL173" s="600"/>
      <c r="AHM173" s="600"/>
      <c r="AHN173" s="600"/>
      <c r="AHO173" s="600"/>
      <c r="AHP173" s="600"/>
      <c r="AHQ173" s="600"/>
      <c r="AHR173" s="600"/>
      <c r="AHS173" s="600"/>
      <c r="AHT173" s="600"/>
      <c r="AHU173" s="600"/>
      <c r="AHV173" s="600"/>
      <c r="AHW173" s="600"/>
      <c r="AHX173" s="600"/>
      <c r="AHY173" s="600"/>
      <c r="AHZ173" s="600"/>
      <c r="AIA173" s="600"/>
      <c r="AIB173" s="600"/>
      <c r="AIC173" s="600"/>
      <c r="AID173" s="600"/>
      <c r="AIE173" s="600"/>
      <c r="AIF173" s="600"/>
      <c r="AIG173" s="857"/>
      <c r="AIH173" s="857"/>
      <c r="AII173" s="857"/>
      <c r="AIJ173" s="857"/>
      <c r="AIK173" s="857"/>
      <c r="AIL173" s="857"/>
      <c r="AIM173" s="857"/>
      <c r="AIN173" s="857"/>
      <c r="AIO173" s="857"/>
      <c r="AIP173" s="857"/>
      <c r="AIQ173" s="857"/>
      <c r="AIR173" s="857"/>
      <c r="AIS173" s="857"/>
      <c r="AIT173" s="857"/>
      <c r="AIU173" s="857"/>
      <c r="AIV173" s="857"/>
      <c r="AIW173" s="857"/>
      <c r="AIX173" s="857"/>
      <c r="AIY173" s="857"/>
      <c r="AIZ173" s="857"/>
      <c r="AJA173" s="857"/>
      <c r="AJB173" s="857"/>
      <c r="AJC173" s="857"/>
      <c r="AJD173" s="857"/>
      <c r="AJE173" s="857"/>
      <c r="AJF173" s="857"/>
      <c r="AJG173" s="857"/>
      <c r="AJJ173" s="858"/>
    </row>
    <row r="174" spans="1:946" s="100" customFormat="1" ht="18" x14ac:dyDescent="0.35">
      <c r="A174" s="807" t="s">
        <v>754</v>
      </c>
      <c r="NR174" s="856"/>
      <c r="NS174" s="856"/>
      <c r="NT174" s="856"/>
      <c r="NU174" s="856"/>
      <c r="NV174" s="856"/>
      <c r="NW174" s="856"/>
      <c r="NX174" s="856"/>
      <c r="NY174" s="856"/>
      <c r="NZ174" s="856"/>
      <c r="OA174" s="856"/>
      <c r="OB174" s="856"/>
      <c r="OC174" s="856"/>
      <c r="OD174" s="856"/>
      <c r="OE174" s="856"/>
      <c r="OF174" s="856"/>
      <c r="OG174" s="856"/>
      <c r="OH174" s="856"/>
      <c r="OI174" s="856"/>
      <c r="OJ174" s="856"/>
      <c r="OK174" s="856"/>
      <c r="OL174" s="856"/>
      <c r="OM174" s="856"/>
      <c r="ON174" s="856"/>
      <c r="OO174" s="856"/>
      <c r="OP174" s="856"/>
      <c r="OQ174" s="856"/>
      <c r="OR174" s="856"/>
      <c r="OS174" s="856"/>
      <c r="OT174" s="856"/>
      <c r="UP174" s="600"/>
      <c r="UQ174" s="600"/>
      <c r="UR174" s="600"/>
      <c r="US174" s="600"/>
      <c r="UT174" s="600"/>
      <c r="UU174" s="600"/>
      <c r="UV174" s="600"/>
      <c r="UW174" s="600"/>
      <c r="UX174" s="600"/>
      <c r="UY174" s="600"/>
      <c r="UZ174" s="600"/>
      <c r="VA174" s="600"/>
      <c r="VB174" s="600"/>
      <c r="VC174" s="600"/>
      <c r="VD174" s="600"/>
      <c r="VE174" s="600"/>
      <c r="VF174" s="600"/>
      <c r="VG174" s="600"/>
      <c r="VH174" s="600"/>
      <c r="VI174" s="600"/>
      <c r="VJ174" s="600"/>
      <c r="VK174" s="600"/>
      <c r="VL174" s="600"/>
      <c r="VM174" s="600"/>
      <c r="VN174" s="600"/>
      <c r="VO174" s="600"/>
      <c r="VP174" s="600"/>
      <c r="VQ174" s="600"/>
      <c r="VR174" s="600"/>
      <c r="VS174" s="600"/>
      <c r="VT174" s="600"/>
      <c r="VU174" s="600"/>
      <c r="VV174" s="600"/>
      <c r="VW174" s="600"/>
      <c r="VX174" s="600"/>
      <c r="VY174" s="600"/>
      <c r="VZ174" s="600"/>
      <c r="WA174" s="600"/>
      <c r="WB174" s="600"/>
      <c r="WC174" s="600"/>
      <c r="WD174" s="600"/>
      <c r="WE174" s="600"/>
      <c r="WF174" s="600"/>
      <c r="WG174" s="600"/>
      <c r="WH174" s="600"/>
      <c r="WI174" s="600"/>
      <c r="WJ174" s="600"/>
      <c r="WK174" s="600"/>
      <c r="WL174" s="600"/>
      <c r="WM174" s="600"/>
      <c r="WN174" s="600"/>
      <c r="WO174" s="600"/>
      <c r="WP174" s="600"/>
      <c r="WQ174" s="600"/>
      <c r="WR174" s="600"/>
      <c r="WS174" s="600"/>
      <c r="WT174" s="600"/>
      <c r="WU174" s="600"/>
      <c r="WV174" s="600"/>
      <c r="WW174" s="600"/>
      <c r="WX174" s="600"/>
      <c r="WY174" s="600"/>
      <c r="WZ174" s="600"/>
      <c r="XA174" s="600"/>
      <c r="XB174" s="600"/>
      <c r="XC174" s="600"/>
      <c r="XD174" s="600"/>
      <c r="XE174" s="600"/>
      <c r="XF174" s="600"/>
      <c r="XG174" s="600"/>
      <c r="XH174" s="600"/>
      <c r="XI174" s="600"/>
      <c r="XJ174" s="600"/>
      <c r="XK174" s="600"/>
      <c r="XL174" s="600"/>
      <c r="XM174" s="600"/>
      <c r="XN174" s="600"/>
      <c r="XO174" s="600"/>
      <c r="XP174" s="600"/>
      <c r="XQ174" s="600"/>
      <c r="XR174" s="600"/>
      <c r="XS174" s="600"/>
      <c r="XT174" s="600"/>
      <c r="XU174" s="600"/>
      <c r="XV174" s="600"/>
      <c r="XW174" s="600"/>
      <c r="XX174" s="600"/>
      <c r="XY174" s="600"/>
      <c r="XZ174" s="600"/>
      <c r="YA174" s="600"/>
      <c r="YB174" s="600"/>
      <c r="YC174" s="600"/>
      <c r="YD174" s="600"/>
      <c r="YE174" s="600"/>
      <c r="YF174" s="600"/>
      <c r="YG174" s="600"/>
      <c r="YH174" s="600"/>
      <c r="YI174" s="600"/>
      <c r="YJ174" s="600"/>
      <c r="YK174" s="600"/>
      <c r="YL174" s="600"/>
      <c r="YM174" s="600"/>
      <c r="YN174" s="600"/>
      <c r="YO174" s="600"/>
      <c r="YP174" s="600"/>
      <c r="YQ174" s="600"/>
      <c r="YR174" s="600"/>
      <c r="YS174" s="600"/>
      <c r="YT174" s="600"/>
      <c r="YU174" s="600"/>
      <c r="YV174" s="600"/>
      <c r="YW174" s="600"/>
      <c r="YX174" s="600"/>
      <c r="YY174" s="600"/>
      <c r="YZ174" s="600"/>
      <c r="ZA174" s="600"/>
      <c r="ZB174" s="600"/>
      <c r="ZC174" s="600"/>
      <c r="ZD174" s="600"/>
      <c r="ZE174" s="600"/>
      <c r="ZF174" s="600"/>
      <c r="ZG174" s="600"/>
      <c r="ZH174" s="600"/>
      <c r="ZI174" s="600"/>
      <c r="ZJ174" s="600"/>
      <c r="ZK174" s="600"/>
      <c r="ZL174" s="600"/>
      <c r="ZM174" s="600"/>
      <c r="ZN174" s="600"/>
      <c r="ZO174" s="600"/>
      <c r="ZP174" s="600"/>
      <c r="ZQ174" s="600"/>
      <c r="ZR174" s="600"/>
      <c r="ZS174" s="600"/>
      <c r="ZT174" s="600"/>
      <c r="ZU174" s="600"/>
      <c r="ZV174" s="600"/>
      <c r="ZW174" s="600"/>
      <c r="ZX174" s="600"/>
      <c r="ZY174" s="600"/>
      <c r="ZZ174" s="600"/>
      <c r="AAA174" s="600"/>
      <c r="AAB174" s="600"/>
      <c r="AAC174" s="600"/>
      <c r="AAD174" s="600"/>
      <c r="AAE174" s="600"/>
      <c r="AAF174" s="600"/>
      <c r="AAG174" s="600"/>
      <c r="AAH174" s="600"/>
      <c r="AAI174" s="600"/>
      <c r="AAJ174" s="600"/>
      <c r="AAK174" s="600"/>
      <c r="AAL174" s="600"/>
      <c r="AAM174" s="600"/>
      <c r="AAN174" s="600"/>
      <c r="AAO174" s="600"/>
      <c r="AAP174" s="600"/>
      <c r="AAQ174" s="600"/>
      <c r="AAR174" s="600"/>
      <c r="AAS174" s="600"/>
      <c r="AAT174" s="600"/>
      <c r="AAU174" s="600"/>
      <c r="AAV174" s="600"/>
      <c r="AAW174" s="600"/>
      <c r="AAX174" s="600"/>
      <c r="AAY174" s="600"/>
      <c r="AAZ174" s="600"/>
      <c r="ABA174" s="600"/>
      <c r="ABB174" s="600"/>
      <c r="ABC174" s="600"/>
      <c r="ABD174" s="600"/>
      <c r="ABE174" s="600"/>
      <c r="ABF174" s="600"/>
      <c r="ABG174" s="600"/>
      <c r="ABH174" s="600"/>
      <c r="ABI174" s="600"/>
      <c r="ABJ174" s="600"/>
      <c r="ABK174" s="600"/>
      <c r="ABL174" s="600"/>
      <c r="ABM174" s="600"/>
      <c r="ABN174" s="600"/>
      <c r="ABO174" s="600"/>
      <c r="ABP174" s="600"/>
      <c r="ABQ174" s="600"/>
      <c r="ABR174" s="600"/>
      <c r="ABS174" s="600"/>
      <c r="ABT174" s="600"/>
      <c r="ABU174" s="600"/>
      <c r="ABV174" s="600"/>
      <c r="ABW174" s="600"/>
      <c r="ABX174" s="600"/>
      <c r="ABY174" s="600"/>
      <c r="ABZ174" s="600"/>
      <c r="ACA174" s="600"/>
      <c r="ACB174" s="600"/>
      <c r="ACC174" s="600"/>
      <c r="ACD174" s="600"/>
      <c r="ACE174" s="600"/>
      <c r="ACF174" s="600"/>
      <c r="ACG174" s="600"/>
      <c r="ACH174" s="600"/>
      <c r="ACI174" s="600"/>
      <c r="ACJ174" s="600"/>
      <c r="ACK174" s="600"/>
      <c r="ACL174" s="600"/>
      <c r="ACM174" s="600"/>
      <c r="ACN174" s="600"/>
      <c r="ACO174" s="600"/>
      <c r="ACP174" s="600"/>
      <c r="ACQ174" s="600"/>
      <c r="ACR174" s="600"/>
      <c r="ACS174" s="600"/>
      <c r="ACT174" s="600"/>
      <c r="ACU174" s="600"/>
      <c r="ACV174" s="600"/>
      <c r="ACW174" s="600"/>
      <c r="ACX174" s="600"/>
      <c r="ACY174" s="600"/>
      <c r="ACZ174" s="600"/>
      <c r="ADA174" s="600"/>
      <c r="ADB174" s="600"/>
      <c r="ADC174" s="600"/>
      <c r="ADD174" s="600"/>
      <c r="ADE174" s="600"/>
      <c r="ADF174" s="600"/>
      <c r="ADG174" s="600"/>
      <c r="ADH174" s="600"/>
      <c r="ADI174" s="600"/>
      <c r="ADJ174" s="600"/>
      <c r="ADK174" s="600"/>
      <c r="ADL174" s="600"/>
      <c r="ADM174" s="600"/>
      <c r="ADN174" s="600"/>
      <c r="ADO174" s="600"/>
      <c r="ADP174" s="600"/>
      <c r="ADQ174" s="600"/>
      <c r="ADR174" s="600"/>
      <c r="ADS174" s="600"/>
      <c r="ADT174" s="600"/>
      <c r="ADU174" s="600"/>
      <c r="ADV174" s="600"/>
      <c r="ADW174" s="600"/>
      <c r="ADX174" s="600"/>
      <c r="ADY174" s="600"/>
      <c r="ADZ174" s="600"/>
      <c r="AEA174" s="600"/>
      <c r="AEB174" s="600"/>
      <c r="AEC174" s="600"/>
      <c r="AED174" s="600"/>
      <c r="AEE174" s="600"/>
      <c r="AEF174" s="600"/>
      <c r="AEG174" s="600"/>
      <c r="AEH174" s="600"/>
      <c r="AEI174" s="600"/>
      <c r="AEJ174" s="600"/>
      <c r="AEK174" s="600"/>
      <c r="AEL174" s="600"/>
      <c r="AEM174" s="600"/>
      <c r="AEN174" s="600"/>
      <c r="AEO174" s="600"/>
      <c r="AEP174" s="600"/>
      <c r="AEQ174" s="600"/>
      <c r="AER174" s="600"/>
      <c r="AES174" s="600"/>
      <c r="AET174" s="600"/>
      <c r="AEU174" s="600"/>
      <c r="AEV174" s="600"/>
      <c r="AEW174" s="600"/>
      <c r="AEX174" s="600"/>
      <c r="AEY174" s="600"/>
      <c r="AEZ174" s="600"/>
      <c r="AFA174" s="600"/>
      <c r="AFB174" s="600"/>
      <c r="AFC174" s="600"/>
      <c r="AFD174" s="600"/>
      <c r="AFE174" s="600"/>
      <c r="AFF174" s="600"/>
      <c r="AFG174" s="600"/>
      <c r="AFH174" s="600"/>
      <c r="AFI174" s="600"/>
      <c r="AFJ174" s="600"/>
      <c r="AFK174" s="600"/>
      <c r="AFL174" s="600"/>
      <c r="AFM174" s="600"/>
      <c r="AFN174" s="600"/>
      <c r="AFO174" s="600"/>
      <c r="AFP174" s="600"/>
      <c r="AFQ174" s="600"/>
      <c r="AFR174" s="600"/>
      <c r="AFS174" s="600"/>
      <c r="AFT174" s="600"/>
      <c r="AFU174" s="600"/>
      <c r="AFV174" s="600"/>
      <c r="AFW174" s="600"/>
      <c r="AFX174" s="600"/>
      <c r="AFY174" s="600"/>
      <c r="AFZ174" s="600"/>
      <c r="AGA174" s="600"/>
      <c r="AGB174" s="600"/>
      <c r="AGC174" s="600"/>
      <c r="AGD174" s="600"/>
      <c r="AGE174" s="600"/>
      <c r="AGF174" s="600"/>
      <c r="AGG174" s="600"/>
      <c r="AGH174" s="600"/>
      <c r="AGI174" s="600"/>
      <c r="AGJ174" s="600"/>
      <c r="AGK174" s="600"/>
      <c r="AGL174" s="600"/>
      <c r="AGM174" s="600"/>
      <c r="AGN174" s="600"/>
      <c r="AGO174" s="600"/>
      <c r="AGP174" s="600"/>
      <c r="AGQ174" s="600"/>
      <c r="AGR174" s="600"/>
      <c r="AGS174" s="600"/>
      <c r="AGT174" s="600"/>
      <c r="AGU174" s="600"/>
      <c r="AGV174" s="600"/>
      <c r="AGW174" s="600"/>
      <c r="AGX174" s="600"/>
      <c r="AGY174" s="600"/>
      <c r="AGZ174" s="600"/>
      <c r="AHA174" s="600"/>
      <c r="AHB174" s="600"/>
      <c r="AHC174" s="600"/>
      <c r="AHD174" s="600"/>
      <c r="AHE174" s="600"/>
      <c r="AHF174" s="600"/>
      <c r="AHG174" s="600"/>
      <c r="AHH174" s="600"/>
      <c r="AHI174" s="600"/>
      <c r="AHJ174" s="600"/>
      <c r="AHK174" s="600"/>
      <c r="AHL174" s="600"/>
      <c r="AHM174" s="600"/>
      <c r="AHN174" s="600"/>
      <c r="AHO174" s="600"/>
      <c r="AHP174" s="600"/>
      <c r="AHQ174" s="600"/>
      <c r="AHR174" s="600"/>
      <c r="AHS174" s="600"/>
      <c r="AHT174" s="600"/>
      <c r="AHU174" s="600"/>
      <c r="AHV174" s="600"/>
      <c r="AHW174" s="600"/>
      <c r="AHX174" s="600"/>
      <c r="AHY174" s="600"/>
      <c r="AHZ174" s="600"/>
      <c r="AIA174" s="600"/>
      <c r="AIB174" s="600"/>
      <c r="AIC174" s="600"/>
      <c r="AID174" s="600"/>
      <c r="AIE174" s="600"/>
      <c r="AIF174" s="600"/>
      <c r="AIG174" s="857"/>
      <c r="AIH174" s="857"/>
      <c r="AII174" s="857"/>
      <c r="AIJ174" s="857"/>
      <c r="AIK174" s="857"/>
      <c r="AIL174" s="857"/>
      <c r="AIM174" s="857"/>
      <c r="AIN174" s="857"/>
      <c r="AIO174" s="857"/>
      <c r="AIP174" s="857"/>
      <c r="AIQ174" s="857"/>
      <c r="AIR174" s="857"/>
      <c r="AIS174" s="857"/>
      <c r="AIT174" s="857"/>
      <c r="AIU174" s="857"/>
      <c r="AIV174" s="857"/>
      <c r="AIW174" s="857"/>
      <c r="AIX174" s="857"/>
      <c r="AIY174" s="857"/>
      <c r="AIZ174" s="857"/>
      <c r="AJA174" s="857"/>
      <c r="AJB174" s="857"/>
      <c r="AJC174" s="857"/>
      <c r="AJD174" s="857"/>
      <c r="AJE174" s="857"/>
      <c r="AJF174" s="857"/>
      <c r="AJG174" s="857"/>
      <c r="AJJ174" s="858"/>
    </row>
    <row r="175" spans="1:946" s="100" customFormat="1" ht="18" x14ac:dyDescent="0.35">
      <c r="A175" s="854"/>
      <c r="B175" s="816" t="s">
        <v>752</v>
      </c>
      <c r="NR175" s="856"/>
      <c r="NS175" s="856"/>
      <c r="NT175" s="856"/>
      <c r="NU175" s="856"/>
      <c r="NV175" s="856"/>
      <c r="NW175" s="856"/>
      <c r="NX175" s="856"/>
      <c r="NY175" s="856"/>
      <c r="NZ175" s="856"/>
      <c r="OA175" s="856"/>
      <c r="OB175" s="856"/>
      <c r="OC175" s="856"/>
      <c r="OD175" s="856"/>
      <c r="OE175" s="856"/>
      <c r="OF175" s="856"/>
      <c r="OG175" s="856"/>
      <c r="OH175" s="856"/>
      <c r="OI175" s="856"/>
      <c r="OJ175" s="856"/>
      <c r="OK175" s="856"/>
      <c r="OL175" s="856"/>
      <c r="OM175" s="856"/>
      <c r="ON175" s="856"/>
      <c r="OO175" s="856"/>
      <c r="OP175" s="856"/>
      <c r="OQ175" s="856"/>
      <c r="OR175" s="856"/>
      <c r="OS175" s="856"/>
      <c r="OT175" s="856"/>
      <c r="UP175" s="600"/>
      <c r="UQ175" s="600"/>
      <c r="UR175" s="600"/>
      <c r="US175" s="600"/>
      <c r="UT175" s="600"/>
      <c r="UU175" s="600"/>
      <c r="UV175" s="600"/>
      <c r="UW175" s="600"/>
      <c r="UX175" s="600"/>
      <c r="UY175" s="600"/>
      <c r="UZ175" s="600"/>
      <c r="VA175" s="600"/>
      <c r="VB175" s="600"/>
      <c r="VC175" s="600"/>
      <c r="VD175" s="600"/>
      <c r="VE175" s="600"/>
      <c r="VF175" s="600"/>
      <c r="VG175" s="600"/>
      <c r="VH175" s="600"/>
      <c r="VI175" s="600"/>
      <c r="VJ175" s="600"/>
      <c r="VK175" s="600"/>
      <c r="VL175" s="600"/>
      <c r="VM175" s="600"/>
      <c r="VN175" s="600"/>
      <c r="VO175" s="600"/>
      <c r="VP175" s="600"/>
      <c r="VQ175" s="600"/>
      <c r="VR175" s="600"/>
      <c r="VS175" s="600"/>
      <c r="VT175" s="600"/>
      <c r="VU175" s="600"/>
      <c r="VV175" s="600"/>
      <c r="VW175" s="600"/>
      <c r="VX175" s="600"/>
      <c r="VY175" s="600"/>
      <c r="VZ175" s="600"/>
      <c r="WA175" s="600"/>
      <c r="WB175" s="600"/>
      <c r="WC175" s="600"/>
      <c r="WD175" s="600"/>
      <c r="WE175" s="600"/>
      <c r="WF175" s="600"/>
      <c r="WG175" s="600"/>
      <c r="WH175" s="600"/>
      <c r="WI175" s="600"/>
      <c r="WJ175" s="600"/>
      <c r="WK175" s="600"/>
      <c r="WL175" s="600"/>
      <c r="WM175" s="600"/>
      <c r="WN175" s="600"/>
      <c r="WO175" s="600"/>
      <c r="WP175" s="600"/>
      <c r="WQ175" s="600"/>
      <c r="WR175" s="600"/>
      <c r="WS175" s="600"/>
      <c r="WT175" s="600"/>
      <c r="WU175" s="600"/>
      <c r="WV175" s="600"/>
      <c r="WW175" s="600"/>
      <c r="WX175" s="600"/>
      <c r="WY175" s="600"/>
      <c r="WZ175" s="600"/>
      <c r="XA175" s="600"/>
      <c r="XB175" s="600"/>
      <c r="XC175" s="600"/>
      <c r="XD175" s="600"/>
      <c r="XE175" s="600"/>
      <c r="XF175" s="600"/>
      <c r="XG175" s="600"/>
      <c r="XH175" s="600"/>
      <c r="XI175" s="600"/>
      <c r="XJ175" s="600"/>
      <c r="XK175" s="600"/>
      <c r="XL175" s="600"/>
      <c r="XM175" s="600"/>
      <c r="XN175" s="600"/>
      <c r="XO175" s="600"/>
      <c r="XP175" s="600"/>
      <c r="XQ175" s="600"/>
      <c r="XR175" s="600"/>
      <c r="XS175" s="600"/>
      <c r="XT175" s="600"/>
      <c r="XU175" s="600"/>
      <c r="XV175" s="600"/>
      <c r="XW175" s="600"/>
      <c r="XX175" s="600"/>
      <c r="XY175" s="600"/>
      <c r="XZ175" s="600"/>
      <c r="YA175" s="600"/>
      <c r="YB175" s="600"/>
      <c r="YC175" s="600"/>
      <c r="YD175" s="600"/>
      <c r="YE175" s="600"/>
      <c r="YF175" s="600"/>
      <c r="YG175" s="600"/>
      <c r="YH175" s="600"/>
      <c r="YI175" s="600"/>
      <c r="YJ175" s="600"/>
      <c r="YK175" s="600"/>
      <c r="YL175" s="600"/>
      <c r="YM175" s="600"/>
      <c r="YN175" s="600"/>
      <c r="YO175" s="600"/>
      <c r="YP175" s="600"/>
      <c r="YQ175" s="600"/>
      <c r="YR175" s="600"/>
      <c r="YS175" s="600"/>
      <c r="YT175" s="600"/>
      <c r="YU175" s="600"/>
      <c r="YV175" s="600"/>
      <c r="YW175" s="600"/>
      <c r="YX175" s="600"/>
      <c r="YY175" s="600"/>
      <c r="YZ175" s="600"/>
      <c r="ZA175" s="600"/>
      <c r="ZB175" s="600"/>
      <c r="ZC175" s="600"/>
      <c r="ZD175" s="600"/>
      <c r="ZE175" s="600"/>
      <c r="ZF175" s="600"/>
      <c r="ZG175" s="600"/>
      <c r="ZH175" s="600"/>
      <c r="ZI175" s="600"/>
      <c r="ZJ175" s="600"/>
      <c r="ZK175" s="600"/>
      <c r="ZL175" s="600"/>
      <c r="ZM175" s="600"/>
      <c r="ZN175" s="600"/>
      <c r="ZO175" s="600"/>
      <c r="ZP175" s="600"/>
      <c r="ZQ175" s="600"/>
      <c r="ZR175" s="600"/>
      <c r="ZS175" s="600"/>
      <c r="ZT175" s="600"/>
      <c r="ZU175" s="600"/>
      <c r="ZV175" s="600"/>
      <c r="ZW175" s="600"/>
      <c r="ZX175" s="600"/>
      <c r="ZY175" s="600"/>
      <c r="ZZ175" s="600"/>
      <c r="AAA175" s="600"/>
      <c r="AAB175" s="600"/>
      <c r="AAC175" s="600"/>
      <c r="AAD175" s="600"/>
      <c r="AAE175" s="600"/>
      <c r="AAF175" s="600"/>
      <c r="AAG175" s="600"/>
      <c r="AAH175" s="600"/>
      <c r="AAI175" s="600"/>
      <c r="AAJ175" s="600"/>
      <c r="AAK175" s="600"/>
      <c r="AAL175" s="600"/>
      <c r="AAM175" s="600"/>
      <c r="AAN175" s="600"/>
      <c r="AAO175" s="600"/>
      <c r="AAP175" s="600"/>
      <c r="AAQ175" s="600"/>
      <c r="AAR175" s="600"/>
      <c r="AAS175" s="600"/>
      <c r="AAT175" s="600"/>
      <c r="AAU175" s="600"/>
      <c r="AAV175" s="600"/>
      <c r="AAW175" s="600"/>
      <c r="AAX175" s="600"/>
      <c r="AAY175" s="600"/>
      <c r="AAZ175" s="600"/>
      <c r="ABA175" s="600"/>
      <c r="ABB175" s="600"/>
      <c r="ABC175" s="600"/>
      <c r="ABD175" s="600"/>
      <c r="ABE175" s="600"/>
      <c r="ABF175" s="600"/>
      <c r="ABG175" s="600"/>
      <c r="ABH175" s="600"/>
      <c r="ABI175" s="600"/>
      <c r="ABJ175" s="600"/>
      <c r="ABK175" s="600"/>
      <c r="ABL175" s="600"/>
      <c r="ABM175" s="600"/>
      <c r="ABN175" s="600"/>
      <c r="ABO175" s="600"/>
      <c r="ABP175" s="600"/>
      <c r="ABQ175" s="600"/>
      <c r="ABR175" s="600"/>
      <c r="ABS175" s="600"/>
      <c r="ABT175" s="600"/>
      <c r="ABU175" s="600"/>
      <c r="ABV175" s="600"/>
      <c r="ABW175" s="600"/>
      <c r="ABX175" s="600"/>
      <c r="ABY175" s="600"/>
      <c r="ABZ175" s="600"/>
      <c r="ACA175" s="600"/>
      <c r="ACB175" s="600"/>
      <c r="ACC175" s="600"/>
      <c r="ACD175" s="600"/>
      <c r="ACE175" s="600"/>
      <c r="ACF175" s="600"/>
      <c r="ACG175" s="600"/>
      <c r="ACH175" s="600"/>
      <c r="ACI175" s="600"/>
      <c r="ACJ175" s="600"/>
      <c r="ACK175" s="600"/>
      <c r="ACL175" s="600"/>
      <c r="ACM175" s="600"/>
      <c r="ACN175" s="600"/>
      <c r="ACO175" s="600"/>
      <c r="ACP175" s="600"/>
      <c r="ACQ175" s="600"/>
      <c r="ACR175" s="600"/>
      <c r="ACS175" s="600"/>
      <c r="ACT175" s="600"/>
      <c r="ACU175" s="600"/>
      <c r="ACV175" s="600"/>
      <c r="ACW175" s="600"/>
      <c r="ACX175" s="600"/>
      <c r="ACY175" s="600"/>
      <c r="ACZ175" s="600"/>
      <c r="ADA175" s="600"/>
      <c r="ADB175" s="600"/>
      <c r="ADC175" s="600"/>
      <c r="ADD175" s="600"/>
      <c r="ADE175" s="600"/>
      <c r="ADF175" s="600"/>
      <c r="ADG175" s="600"/>
      <c r="ADH175" s="600"/>
      <c r="ADI175" s="600"/>
      <c r="ADJ175" s="600"/>
      <c r="ADK175" s="600"/>
      <c r="ADL175" s="600"/>
      <c r="ADM175" s="600"/>
      <c r="ADN175" s="600"/>
      <c r="ADO175" s="600"/>
      <c r="ADP175" s="600"/>
      <c r="ADQ175" s="600"/>
      <c r="ADR175" s="600"/>
      <c r="ADS175" s="600"/>
      <c r="ADT175" s="600"/>
      <c r="ADU175" s="600"/>
      <c r="ADV175" s="600"/>
      <c r="ADW175" s="600"/>
      <c r="ADX175" s="600"/>
      <c r="ADY175" s="600"/>
      <c r="ADZ175" s="600"/>
      <c r="AEA175" s="600"/>
      <c r="AEB175" s="600"/>
      <c r="AEC175" s="600"/>
      <c r="AED175" s="600"/>
      <c r="AEE175" s="600"/>
      <c r="AEF175" s="600"/>
      <c r="AEG175" s="600"/>
      <c r="AEH175" s="600"/>
      <c r="AEI175" s="600"/>
      <c r="AEJ175" s="600"/>
      <c r="AEK175" s="600"/>
      <c r="AEL175" s="600"/>
      <c r="AEM175" s="600"/>
      <c r="AEN175" s="600"/>
      <c r="AEO175" s="600"/>
      <c r="AEP175" s="600"/>
      <c r="AEQ175" s="600"/>
      <c r="AER175" s="600"/>
      <c r="AES175" s="600"/>
      <c r="AET175" s="600"/>
      <c r="AEU175" s="600"/>
      <c r="AEV175" s="600"/>
      <c r="AEW175" s="600"/>
      <c r="AEX175" s="600"/>
      <c r="AEY175" s="600"/>
      <c r="AEZ175" s="600"/>
      <c r="AFA175" s="600"/>
      <c r="AFB175" s="600"/>
      <c r="AFC175" s="600"/>
      <c r="AFD175" s="600"/>
      <c r="AFE175" s="600"/>
      <c r="AFF175" s="600"/>
      <c r="AFG175" s="600"/>
      <c r="AFH175" s="600"/>
      <c r="AFI175" s="600"/>
      <c r="AFJ175" s="600"/>
      <c r="AFK175" s="600"/>
      <c r="AFL175" s="600"/>
      <c r="AFM175" s="600"/>
      <c r="AFN175" s="600"/>
      <c r="AFO175" s="600"/>
      <c r="AFP175" s="600"/>
      <c r="AFQ175" s="600"/>
      <c r="AFR175" s="600"/>
      <c r="AFS175" s="600"/>
      <c r="AFT175" s="600"/>
      <c r="AFU175" s="600"/>
      <c r="AFV175" s="600"/>
      <c r="AFW175" s="600"/>
      <c r="AFX175" s="600"/>
      <c r="AFY175" s="600"/>
      <c r="AFZ175" s="600"/>
      <c r="AGA175" s="600"/>
      <c r="AGB175" s="600"/>
      <c r="AGC175" s="600"/>
      <c r="AGD175" s="600"/>
      <c r="AGE175" s="600"/>
      <c r="AGF175" s="600"/>
      <c r="AGG175" s="600"/>
      <c r="AGH175" s="600"/>
      <c r="AGI175" s="600"/>
      <c r="AGJ175" s="600"/>
      <c r="AGK175" s="600"/>
      <c r="AGL175" s="600"/>
      <c r="AGM175" s="600"/>
      <c r="AGN175" s="600"/>
      <c r="AGO175" s="600"/>
      <c r="AGP175" s="600"/>
      <c r="AGQ175" s="600"/>
      <c r="AGR175" s="600"/>
      <c r="AGS175" s="600"/>
      <c r="AGT175" s="600"/>
      <c r="AGU175" s="600"/>
      <c r="AGV175" s="600"/>
      <c r="AGW175" s="600"/>
      <c r="AGX175" s="600"/>
      <c r="AGY175" s="600"/>
      <c r="AGZ175" s="600"/>
      <c r="AHA175" s="600"/>
      <c r="AHB175" s="600"/>
      <c r="AHC175" s="600"/>
      <c r="AHD175" s="600"/>
      <c r="AHE175" s="600"/>
      <c r="AHF175" s="600"/>
      <c r="AHG175" s="600"/>
      <c r="AHH175" s="600"/>
      <c r="AHI175" s="600"/>
      <c r="AHJ175" s="600"/>
      <c r="AHK175" s="600"/>
      <c r="AHL175" s="600"/>
      <c r="AHM175" s="600"/>
      <c r="AHN175" s="600"/>
      <c r="AHO175" s="600"/>
      <c r="AHP175" s="600"/>
      <c r="AHQ175" s="600"/>
      <c r="AHR175" s="600"/>
      <c r="AHS175" s="600"/>
      <c r="AHT175" s="600"/>
      <c r="AHU175" s="600"/>
      <c r="AHV175" s="600"/>
      <c r="AHW175" s="600"/>
      <c r="AHX175" s="600"/>
      <c r="AHY175" s="600"/>
      <c r="AHZ175" s="600"/>
      <c r="AIA175" s="600"/>
      <c r="AIB175" s="600"/>
      <c r="AIC175" s="600"/>
      <c r="AID175" s="600"/>
      <c r="AIE175" s="600"/>
      <c r="AIF175" s="600"/>
      <c r="AIG175" s="857"/>
      <c r="AIH175" s="857"/>
      <c r="AII175" s="857"/>
      <c r="AIJ175" s="857"/>
      <c r="AIK175" s="857"/>
      <c r="AIL175" s="857"/>
      <c r="AIM175" s="857"/>
      <c r="AIN175" s="857"/>
      <c r="AIO175" s="857"/>
      <c r="AIP175" s="857"/>
      <c r="AIQ175" s="857"/>
      <c r="AIR175" s="857"/>
      <c r="AIS175" s="857"/>
      <c r="AIT175" s="857"/>
      <c r="AIU175" s="857"/>
      <c r="AIV175" s="857"/>
      <c r="AIW175" s="857"/>
      <c r="AIX175" s="857"/>
      <c r="AIY175" s="857"/>
      <c r="AIZ175" s="857"/>
      <c r="AJA175" s="857"/>
      <c r="AJB175" s="857"/>
      <c r="AJC175" s="857"/>
      <c r="AJD175" s="857"/>
      <c r="AJE175" s="857"/>
      <c r="AJF175" s="857"/>
      <c r="AJG175" s="857"/>
      <c r="AJJ175" s="858"/>
    </row>
    <row r="176" spans="1:946" s="100" customFormat="1" ht="31.8" x14ac:dyDescent="0.35">
      <c r="A176" s="859" t="s">
        <v>888</v>
      </c>
      <c r="B176" s="816">
        <f>ATC7</f>
        <v>0</v>
      </c>
      <c r="NR176" s="856"/>
      <c r="NS176" s="856"/>
      <c r="NT176" s="856"/>
      <c r="NU176" s="856"/>
      <c r="NV176" s="856"/>
      <c r="NW176" s="856"/>
      <c r="NX176" s="856"/>
      <c r="NY176" s="856"/>
      <c r="NZ176" s="856"/>
      <c r="OA176" s="856"/>
      <c r="OB176" s="856"/>
      <c r="OC176" s="856"/>
      <c r="OD176" s="856"/>
      <c r="OE176" s="856"/>
      <c r="OF176" s="856"/>
      <c r="OG176" s="856"/>
      <c r="OH176" s="856"/>
      <c r="OI176" s="856"/>
      <c r="OJ176" s="856"/>
      <c r="OK176" s="856"/>
      <c r="OL176" s="856"/>
      <c r="OM176" s="856"/>
      <c r="ON176" s="856"/>
      <c r="OO176" s="856"/>
      <c r="OP176" s="856"/>
      <c r="OQ176" s="856"/>
      <c r="OR176" s="856"/>
      <c r="OS176" s="856"/>
      <c r="OT176" s="856"/>
      <c r="UP176" s="600"/>
      <c r="UQ176" s="600"/>
      <c r="UR176" s="600"/>
      <c r="US176" s="600"/>
      <c r="UT176" s="600"/>
      <c r="UU176" s="600"/>
      <c r="UV176" s="600"/>
      <c r="UW176" s="600"/>
      <c r="UX176" s="600"/>
      <c r="UY176" s="600"/>
      <c r="UZ176" s="600"/>
      <c r="VA176" s="600"/>
      <c r="VB176" s="600"/>
      <c r="VC176" s="600"/>
      <c r="VD176" s="600"/>
      <c r="VE176" s="600"/>
      <c r="VF176" s="600"/>
      <c r="VG176" s="600"/>
      <c r="VH176" s="600"/>
      <c r="VI176" s="600"/>
      <c r="VJ176" s="600"/>
      <c r="VK176" s="600"/>
      <c r="VL176" s="600"/>
      <c r="VM176" s="600"/>
      <c r="VN176" s="600"/>
      <c r="VO176" s="600"/>
      <c r="VP176" s="600"/>
      <c r="VQ176" s="600"/>
      <c r="VR176" s="600"/>
      <c r="VS176" s="600"/>
      <c r="VT176" s="600"/>
      <c r="VU176" s="600"/>
      <c r="VV176" s="600"/>
      <c r="VW176" s="600"/>
      <c r="VX176" s="600"/>
      <c r="VY176" s="600"/>
      <c r="VZ176" s="600"/>
      <c r="WA176" s="600"/>
      <c r="WB176" s="600"/>
      <c r="WC176" s="600"/>
      <c r="WD176" s="600"/>
      <c r="WE176" s="600"/>
      <c r="WF176" s="600"/>
      <c r="WG176" s="600"/>
      <c r="WH176" s="600"/>
      <c r="WI176" s="600"/>
      <c r="WJ176" s="600"/>
      <c r="WK176" s="600"/>
      <c r="WL176" s="600"/>
      <c r="WM176" s="600"/>
      <c r="WN176" s="600"/>
      <c r="WO176" s="600"/>
      <c r="WP176" s="600"/>
      <c r="WQ176" s="600"/>
      <c r="WR176" s="600"/>
      <c r="WS176" s="600"/>
      <c r="WT176" s="600"/>
      <c r="WU176" s="600"/>
      <c r="WV176" s="600"/>
      <c r="WW176" s="600"/>
      <c r="WX176" s="600"/>
      <c r="WY176" s="600"/>
      <c r="WZ176" s="600"/>
      <c r="XA176" s="600"/>
      <c r="XB176" s="600"/>
      <c r="XC176" s="600"/>
      <c r="XD176" s="600"/>
      <c r="XE176" s="600"/>
      <c r="XF176" s="600"/>
      <c r="XG176" s="600"/>
      <c r="XH176" s="600"/>
      <c r="XI176" s="600"/>
      <c r="XJ176" s="600"/>
      <c r="XK176" s="600"/>
      <c r="XL176" s="600"/>
      <c r="XM176" s="600"/>
      <c r="XN176" s="600"/>
      <c r="XO176" s="600"/>
      <c r="XP176" s="600"/>
      <c r="XQ176" s="600"/>
      <c r="XR176" s="600"/>
      <c r="XS176" s="600"/>
      <c r="XT176" s="600"/>
      <c r="XU176" s="600"/>
      <c r="XV176" s="600"/>
      <c r="XW176" s="600"/>
      <c r="XX176" s="600"/>
      <c r="XY176" s="600"/>
      <c r="XZ176" s="600"/>
      <c r="YA176" s="600"/>
      <c r="YB176" s="600"/>
      <c r="YC176" s="600"/>
      <c r="YD176" s="600"/>
      <c r="YE176" s="600"/>
      <c r="YF176" s="600"/>
      <c r="YG176" s="600"/>
      <c r="YH176" s="600"/>
      <c r="YI176" s="600"/>
      <c r="YJ176" s="600"/>
      <c r="YK176" s="600"/>
      <c r="YL176" s="600"/>
      <c r="YM176" s="600"/>
      <c r="YN176" s="600"/>
      <c r="YO176" s="600"/>
      <c r="YP176" s="600"/>
      <c r="YQ176" s="600"/>
      <c r="YR176" s="600"/>
      <c r="YS176" s="600"/>
      <c r="YT176" s="600"/>
      <c r="YU176" s="600"/>
      <c r="YV176" s="600"/>
      <c r="YW176" s="600"/>
      <c r="YX176" s="600"/>
      <c r="YY176" s="600"/>
      <c r="YZ176" s="600"/>
      <c r="ZA176" s="600"/>
      <c r="ZB176" s="600"/>
      <c r="ZC176" s="600"/>
      <c r="ZD176" s="600"/>
      <c r="ZE176" s="600"/>
      <c r="ZF176" s="600"/>
      <c r="ZG176" s="600"/>
      <c r="ZH176" s="600"/>
      <c r="ZI176" s="600"/>
      <c r="ZJ176" s="600"/>
      <c r="ZK176" s="600"/>
      <c r="ZL176" s="600"/>
      <c r="ZM176" s="600"/>
      <c r="ZN176" s="600"/>
      <c r="ZO176" s="600"/>
      <c r="ZP176" s="600"/>
      <c r="ZQ176" s="600"/>
      <c r="ZR176" s="600"/>
      <c r="ZS176" s="600"/>
      <c r="ZT176" s="600"/>
      <c r="ZU176" s="600"/>
      <c r="ZV176" s="600"/>
      <c r="ZW176" s="600"/>
      <c r="ZX176" s="600"/>
      <c r="ZY176" s="600"/>
      <c r="ZZ176" s="600"/>
      <c r="AAA176" s="600"/>
      <c r="AAB176" s="600"/>
      <c r="AAC176" s="600"/>
      <c r="AAD176" s="600"/>
      <c r="AAE176" s="600"/>
      <c r="AAF176" s="600"/>
      <c r="AAG176" s="600"/>
      <c r="AAH176" s="600"/>
      <c r="AAI176" s="600"/>
      <c r="AAJ176" s="600"/>
      <c r="AAK176" s="600"/>
      <c r="AAL176" s="600"/>
      <c r="AAM176" s="600"/>
      <c r="AAN176" s="600"/>
      <c r="AAO176" s="600"/>
      <c r="AAP176" s="600"/>
      <c r="AAQ176" s="600"/>
      <c r="AAR176" s="600"/>
      <c r="AAS176" s="600"/>
      <c r="AAT176" s="600"/>
      <c r="AAU176" s="600"/>
      <c r="AAV176" s="600"/>
      <c r="AAW176" s="600"/>
      <c r="AAX176" s="600"/>
      <c r="AAY176" s="600"/>
      <c r="AAZ176" s="600"/>
      <c r="ABA176" s="600"/>
      <c r="ABB176" s="600"/>
      <c r="ABC176" s="600"/>
      <c r="ABD176" s="600"/>
      <c r="ABE176" s="600"/>
      <c r="ABF176" s="600"/>
      <c r="ABG176" s="600"/>
      <c r="ABH176" s="600"/>
      <c r="ABI176" s="600"/>
      <c r="ABJ176" s="600"/>
      <c r="ABK176" s="600"/>
      <c r="ABL176" s="600"/>
      <c r="ABM176" s="600"/>
      <c r="ABN176" s="600"/>
      <c r="ABO176" s="600"/>
      <c r="ABP176" s="600"/>
      <c r="ABQ176" s="600"/>
      <c r="ABR176" s="600"/>
      <c r="ABS176" s="600"/>
      <c r="ABT176" s="600"/>
      <c r="ABU176" s="600"/>
      <c r="ABV176" s="600"/>
      <c r="ABW176" s="600"/>
      <c r="ABX176" s="600"/>
      <c r="ABY176" s="600"/>
      <c r="ABZ176" s="600"/>
      <c r="ACA176" s="600"/>
      <c r="ACB176" s="600"/>
      <c r="ACC176" s="600"/>
      <c r="ACD176" s="600"/>
      <c r="ACE176" s="600"/>
      <c r="ACF176" s="600"/>
      <c r="ACG176" s="600"/>
      <c r="ACH176" s="600"/>
      <c r="ACI176" s="600"/>
      <c r="ACJ176" s="600"/>
      <c r="ACK176" s="600"/>
      <c r="ACL176" s="600"/>
      <c r="ACM176" s="600"/>
      <c r="ACN176" s="600"/>
      <c r="ACO176" s="600"/>
      <c r="ACP176" s="600"/>
      <c r="ACQ176" s="600"/>
      <c r="ACR176" s="600"/>
      <c r="ACS176" s="600"/>
      <c r="ACT176" s="600"/>
      <c r="ACU176" s="600"/>
      <c r="ACV176" s="600"/>
      <c r="ACW176" s="600"/>
      <c r="ACX176" s="600"/>
      <c r="ACY176" s="600"/>
      <c r="ACZ176" s="600"/>
      <c r="ADA176" s="600"/>
      <c r="ADB176" s="600"/>
      <c r="ADC176" s="600"/>
      <c r="ADD176" s="600"/>
      <c r="ADE176" s="600"/>
      <c r="ADF176" s="600"/>
      <c r="ADG176" s="600"/>
      <c r="ADH176" s="600"/>
      <c r="ADI176" s="600"/>
      <c r="ADJ176" s="600"/>
      <c r="ADK176" s="600"/>
      <c r="ADL176" s="600"/>
      <c r="ADM176" s="600"/>
      <c r="ADN176" s="600"/>
      <c r="ADO176" s="600"/>
      <c r="ADP176" s="600"/>
      <c r="ADQ176" s="600"/>
      <c r="ADR176" s="600"/>
      <c r="ADS176" s="600"/>
      <c r="ADT176" s="600"/>
      <c r="ADU176" s="600"/>
      <c r="ADV176" s="600"/>
      <c r="ADW176" s="600"/>
      <c r="ADX176" s="600"/>
      <c r="ADY176" s="600"/>
      <c r="ADZ176" s="600"/>
      <c r="AEA176" s="600"/>
      <c r="AEB176" s="600"/>
      <c r="AEC176" s="600"/>
      <c r="AED176" s="600"/>
      <c r="AEE176" s="600"/>
      <c r="AEF176" s="600"/>
      <c r="AEG176" s="600"/>
      <c r="AEH176" s="600"/>
      <c r="AEI176" s="600"/>
      <c r="AEJ176" s="600"/>
      <c r="AEK176" s="600"/>
      <c r="AEL176" s="600"/>
      <c r="AEM176" s="600"/>
      <c r="AEN176" s="600"/>
      <c r="AEO176" s="600"/>
      <c r="AEP176" s="600"/>
      <c r="AEQ176" s="600"/>
      <c r="AER176" s="600"/>
      <c r="AES176" s="600"/>
      <c r="AET176" s="600"/>
      <c r="AEU176" s="600"/>
      <c r="AEV176" s="600"/>
      <c r="AEW176" s="600"/>
      <c r="AEX176" s="600"/>
      <c r="AEY176" s="600"/>
      <c r="AEZ176" s="600"/>
      <c r="AFA176" s="600"/>
      <c r="AFB176" s="600"/>
      <c r="AFC176" s="600"/>
      <c r="AFD176" s="600"/>
      <c r="AFE176" s="600"/>
      <c r="AFF176" s="600"/>
      <c r="AFG176" s="600"/>
      <c r="AFH176" s="600"/>
      <c r="AFI176" s="600"/>
      <c r="AFJ176" s="600"/>
      <c r="AFK176" s="600"/>
      <c r="AFL176" s="600"/>
      <c r="AFM176" s="600"/>
      <c r="AFN176" s="600"/>
      <c r="AFO176" s="600"/>
      <c r="AFP176" s="600"/>
      <c r="AFQ176" s="600"/>
      <c r="AFR176" s="600"/>
      <c r="AFS176" s="600"/>
      <c r="AFT176" s="600"/>
      <c r="AFU176" s="600"/>
      <c r="AFV176" s="600"/>
      <c r="AFW176" s="600"/>
      <c r="AFX176" s="600"/>
      <c r="AFY176" s="600"/>
      <c r="AFZ176" s="600"/>
      <c r="AGA176" s="600"/>
      <c r="AGB176" s="600"/>
      <c r="AGC176" s="600"/>
      <c r="AGD176" s="600"/>
      <c r="AGE176" s="600"/>
      <c r="AGF176" s="600"/>
      <c r="AGG176" s="600"/>
      <c r="AGH176" s="600"/>
      <c r="AGI176" s="600"/>
      <c r="AGJ176" s="600"/>
      <c r="AGK176" s="600"/>
      <c r="AGL176" s="600"/>
      <c r="AGM176" s="600"/>
      <c r="AGN176" s="600"/>
      <c r="AGO176" s="600"/>
      <c r="AGP176" s="600"/>
      <c r="AGQ176" s="600"/>
      <c r="AGR176" s="600"/>
      <c r="AGS176" s="600"/>
      <c r="AGT176" s="600"/>
      <c r="AGU176" s="600"/>
      <c r="AGV176" s="600"/>
      <c r="AGW176" s="600"/>
      <c r="AGX176" s="600"/>
      <c r="AGY176" s="600"/>
      <c r="AGZ176" s="600"/>
      <c r="AHA176" s="600"/>
      <c r="AHB176" s="600"/>
      <c r="AHC176" s="600"/>
      <c r="AHD176" s="600"/>
      <c r="AHE176" s="600"/>
      <c r="AHF176" s="600"/>
      <c r="AHG176" s="600"/>
      <c r="AHH176" s="600"/>
      <c r="AHI176" s="600"/>
      <c r="AHJ176" s="600"/>
      <c r="AHK176" s="600"/>
      <c r="AHL176" s="600"/>
      <c r="AHM176" s="600"/>
      <c r="AHN176" s="600"/>
      <c r="AHO176" s="600"/>
      <c r="AHP176" s="600"/>
      <c r="AHQ176" s="600"/>
      <c r="AHR176" s="600"/>
      <c r="AHS176" s="600"/>
      <c r="AHT176" s="600"/>
      <c r="AHU176" s="600"/>
      <c r="AHV176" s="600"/>
      <c r="AHW176" s="600"/>
      <c r="AHX176" s="600"/>
      <c r="AHY176" s="600"/>
      <c r="AHZ176" s="600"/>
      <c r="AIA176" s="600"/>
      <c r="AIB176" s="600"/>
      <c r="AIC176" s="600"/>
      <c r="AID176" s="600"/>
      <c r="AIE176" s="600"/>
      <c r="AIF176" s="600"/>
      <c r="AIG176" s="857"/>
      <c r="AIH176" s="857"/>
      <c r="AII176" s="857"/>
      <c r="AIJ176" s="857"/>
      <c r="AIK176" s="857"/>
      <c r="AIL176" s="857"/>
      <c r="AIM176" s="857"/>
      <c r="AIN176" s="857"/>
      <c r="AIO176" s="857"/>
      <c r="AIP176" s="857"/>
      <c r="AIQ176" s="857"/>
      <c r="AIR176" s="857"/>
      <c r="AIS176" s="857"/>
      <c r="AIT176" s="857"/>
      <c r="AIU176" s="857"/>
      <c r="AIV176" s="857"/>
      <c r="AIW176" s="857"/>
      <c r="AIX176" s="857"/>
      <c r="AIY176" s="857"/>
      <c r="AIZ176" s="857"/>
      <c r="AJA176" s="857"/>
      <c r="AJB176" s="857"/>
      <c r="AJC176" s="857"/>
      <c r="AJD176" s="857"/>
      <c r="AJE176" s="857"/>
      <c r="AJF176" s="857"/>
      <c r="AJG176" s="857"/>
      <c r="AJJ176" s="858"/>
    </row>
    <row r="177" spans="1:946" s="100" customFormat="1" ht="18" x14ac:dyDescent="0.35">
      <c r="A177" s="859" t="s">
        <v>897</v>
      </c>
      <c r="B177" s="816">
        <f>ATD7</f>
        <v>0</v>
      </c>
      <c r="NR177" s="856"/>
      <c r="NS177" s="856"/>
      <c r="NT177" s="856"/>
      <c r="NU177" s="856"/>
      <c r="NV177" s="856"/>
      <c r="NW177" s="856"/>
      <c r="NX177" s="856"/>
      <c r="NY177" s="856"/>
      <c r="NZ177" s="856"/>
      <c r="OA177" s="856"/>
      <c r="OB177" s="856"/>
      <c r="OC177" s="856"/>
      <c r="OD177" s="856"/>
      <c r="OE177" s="856"/>
      <c r="OF177" s="856"/>
      <c r="OG177" s="856"/>
      <c r="OH177" s="856"/>
      <c r="OI177" s="856"/>
      <c r="OJ177" s="856"/>
      <c r="OK177" s="856"/>
      <c r="OL177" s="856"/>
      <c r="OM177" s="856"/>
      <c r="ON177" s="856"/>
      <c r="OO177" s="856"/>
      <c r="OP177" s="856"/>
      <c r="OQ177" s="856"/>
      <c r="OR177" s="856"/>
      <c r="OS177" s="856"/>
      <c r="OT177" s="856"/>
      <c r="UP177" s="600"/>
      <c r="UQ177" s="600"/>
      <c r="UR177" s="600"/>
      <c r="US177" s="600"/>
      <c r="UT177" s="600"/>
      <c r="UU177" s="600"/>
      <c r="UV177" s="600"/>
      <c r="UW177" s="600"/>
      <c r="UX177" s="600"/>
      <c r="UY177" s="600"/>
      <c r="UZ177" s="600"/>
      <c r="VA177" s="600"/>
      <c r="VB177" s="600"/>
      <c r="VC177" s="600"/>
      <c r="VD177" s="600"/>
      <c r="VE177" s="600"/>
      <c r="VF177" s="600"/>
      <c r="VG177" s="600"/>
      <c r="VH177" s="600"/>
      <c r="VI177" s="600"/>
      <c r="VJ177" s="600"/>
      <c r="VK177" s="600"/>
      <c r="VL177" s="600"/>
      <c r="VM177" s="600"/>
      <c r="VN177" s="600"/>
      <c r="VO177" s="600"/>
      <c r="VP177" s="600"/>
      <c r="VQ177" s="600"/>
      <c r="VR177" s="600"/>
      <c r="VS177" s="600"/>
      <c r="VT177" s="600"/>
      <c r="VU177" s="600"/>
      <c r="VV177" s="600"/>
      <c r="VW177" s="600"/>
      <c r="VX177" s="600"/>
      <c r="VY177" s="600"/>
      <c r="VZ177" s="600"/>
      <c r="WA177" s="600"/>
      <c r="WB177" s="600"/>
      <c r="WC177" s="600"/>
      <c r="WD177" s="600"/>
      <c r="WE177" s="600"/>
      <c r="WF177" s="600"/>
      <c r="WG177" s="600"/>
      <c r="WH177" s="600"/>
      <c r="WI177" s="600"/>
      <c r="WJ177" s="600"/>
      <c r="WK177" s="600"/>
      <c r="WL177" s="600"/>
      <c r="WM177" s="600"/>
      <c r="WN177" s="600"/>
      <c r="WO177" s="600"/>
      <c r="WP177" s="600"/>
      <c r="WQ177" s="600"/>
      <c r="WR177" s="600"/>
      <c r="WS177" s="600"/>
      <c r="WT177" s="600"/>
      <c r="WU177" s="600"/>
      <c r="WV177" s="600"/>
      <c r="WW177" s="600"/>
      <c r="WX177" s="600"/>
      <c r="WY177" s="600"/>
      <c r="WZ177" s="600"/>
      <c r="XA177" s="600"/>
      <c r="XB177" s="600"/>
      <c r="XC177" s="600"/>
      <c r="XD177" s="600"/>
      <c r="XE177" s="600"/>
      <c r="XF177" s="600"/>
      <c r="XG177" s="600"/>
      <c r="XH177" s="600"/>
      <c r="XI177" s="600"/>
      <c r="XJ177" s="600"/>
      <c r="XK177" s="600"/>
      <c r="XL177" s="600"/>
      <c r="XM177" s="600"/>
      <c r="XN177" s="600"/>
      <c r="XO177" s="600"/>
      <c r="XP177" s="600"/>
      <c r="XQ177" s="600"/>
      <c r="XR177" s="600"/>
      <c r="XS177" s="600"/>
      <c r="XT177" s="600"/>
      <c r="XU177" s="600"/>
      <c r="XV177" s="600"/>
      <c r="XW177" s="600"/>
      <c r="XX177" s="600"/>
      <c r="XY177" s="600"/>
      <c r="XZ177" s="600"/>
      <c r="YA177" s="600"/>
      <c r="YB177" s="600"/>
      <c r="YC177" s="600"/>
      <c r="YD177" s="600"/>
      <c r="YE177" s="600"/>
      <c r="YF177" s="600"/>
      <c r="YG177" s="600"/>
      <c r="YH177" s="600"/>
      <c r="YI177" s="600"/>
      <c r="YJ177" s="600"/>
      <c r="YK177" s="600"/>
      <c r="YL177" s="600"/>
      <c r="YM177" s="600"/>
      <c r="YN177" s="600"/>
      <c r="YO177" s="600"/>
      <c r="YP177" s="600"/>
      <c r="YQ177" s="600"/>
      <c r="YR177" s="600"/>
      <c r="YS177" s="600"/>
      <c r="YT177" s="600"/>
      <c r="YU177" s="600"/>
      <c r="YV177" s="600"/>
      <c r="YW177" s="600"/>
      <c r="YX177" s="600"/>
      <c r="YY177" s="600"/>
      <c r="YZ177" s="600"/>
      <c r="ZA177" s="600"/>
      <c r="ZB177" s="600"/>
      <c r="ZC177" s="600"/>
      <c r="ZD177" s="600"/>
      <c r="ZE177" s="600"/>
      <c r="ZF177" s="600"/>
      <c r="ZG177" s="600"/>
      <c r="ZH177" s="600"/>
      <c r="ZI177" s="600"/>
      <c r="ZJ177" s="600"/>
      <c r="ZK177" s="600"/>
      <c r="ZL177" s="600"/>
      <c r="ZM177" s="600"/>
      <c r="ZN177" s="600"/>
      <c r="ZO177" s="600"/>
      <c r="ZP177" s="600"/>
      <c r="ZQ177" s="600"/>
      <c r="ZR177" s="600"/>
      <c r="ZS177" s="600"/>
      <c r="ZT177" s="600"/>
      <c r="ZU177" s="600"/>
      <c r="ZV177" s="600"/>
      <c r="ZW177" s="600"/>
      <c r="ZX177" s="600"/>
      <c r="ZY177" s="600"/>
      <c r="ZZ177" s="600"/>
      <c r="AAA177" s="600"/>
      <c r="AAB177" s="600"/>
      <c r="AAC177" s="600"/>
      <c r="AAD177" s="600"/>
      <c r="AAE177" s="600"/>
      <c r="AAF177" s="600"/>
      <c r="AAG177" s="600"/>
      <c r="AAH177" s="600"/>
      <c r="AAI177" s="600"/>
      <c r="AAJ177" s="600"/>
      <c r="AAK177" s="600"/>
      <c r="AAL177" s="600"/>
      <c r="AAM177" s="600"/>
      <c r="AAN177" s="600"/>
      <c r="AAO177" s="600"/>
      <c r="AAP177" s="600"/>
      <c r="AAQ177" s="600"/>
      <c r="AAR177" s="600"/>
      <c r="AAS177" s="600"/>
      <c r="AAT177" s="600"/>
      <c r="AAU177" s="600"/>
      <c r="AAV177" s="600"/>
      <c r="AAW177" s="600"/>
      <c r="AAX177" s="600"/>
      <c r="AAY177" s="600"/>
      <c r="AAZ177" s="600"/>
      <c r="ABA177" s="600"/>
      <c r="ABB177" s="600"/>
      <c r="ABC177" s="600"/>
      <c r="ABD177" s="600"/>
      <c r="ABE177" s="600"/>
      <c r="ABF177" s="600"/>
      <c r="ABG177" s="600"/>
      <c r="ABH177" s="600"/>
      <c r="ABI177" s="600"/>
      <c r="ABJ177" s="600"/>
      <c r="ABK177" s="600"/>
      <c r="ABL177" s="600"/>
      <c r="ABM177" s="600"/>
      <c r="ABN177" s="600"/>
      <c r="ABO177" s="600"/>
      <c r="ABP177" s="600"/>
      <c r="ABQ177" s="600"/>
      <c r="ABR177" s="600"/>
      <c r="ABS177" s="600"/>
      <c r="ABT177" s="600"/>
      <c r="ABU177" s="600"/>
      <c r="ABV177" s="600"/>
      <c r="ABW177" s="600"/>
      <c r="ABX177" s="600"/>
      <c r="ABY177" s="600"/>
      <c r="ABZ177" s="600"/>
      <c r="ACA177" s="600"/>
      <c r="ACB177" s="600"/>
      <c r="ACC177" s="600"/>
      <c r="ACD177" s="600"/>
      <c r="ACE177" s="600"/>
      <c r="ACF177" s="600"/>
      <c r="ACG177" s="600"/>
      <c r="ACH177" s="600"/>
      <c r="ACI177" s="600"/>
      <c r="ACJ177" s="600"/>
      <c r="ACK177" s="600"/>
      <c r="ACL177" s="600"/>
      <c r="ACM177" s="600"/>
      <c r="ACN177" s="600"/>
      <c r="ACO177" s="600"/>
      <c r="ACP177" s="600"/>
      <c r="ACQ177" s="600"/>
      <c r="ACR177" s="600"/>
      <c r="ACS177" s="600"/>
      <c r="ACT177" s="600"/>
      <c r="ACU177" s="600"/>
      <c r="ACV177" s="600"/>
      <c r="ACW177" s="600"/>
      <c r="ACX177" s="600"/>
      <c r="ACY177" s="600"/>
      <c r="ACZ177" s="600"/>
      <c r="ADA177" s="600"/>
      <c r="ADB177" s="600"/>
      <c r="ADC177" s="600"/>
      <c r="ADD177" s="600"/>
      <c r="ADE177" s="600"/>
      <c r="ADF177" s="600"/>
      <c r="ADG177" s="600"/>
      <c r="ADH177" s="600"/>
      <c r="ADI177" s="600"/>
      <c r="ADJ177" s="600"/>
      <c r="ADK177" s="600"/>
      <c r="ADL177" s="600"/>
      <c r="ADM177" s="600"/>
      <c r="ADN177" s="600"/>
      <c r="ADO177" s="600"/>
      <c r="ADP177" s="600"/>
      <c r="ADQ177" s="600"/>
      <c r="ADR177" s="600"/>
      <c r="ADS177" s="600"/>
      <c r="ADT177" s="600"/>
      <c r="ADU177" s="600"/>
      <c r="ADV177" s="600"/>
      <c r="ADW177" s="600"/>
      <c r="ADX177" s="600"/>
      <c r="ADY177" s="600"/>
      <c r="ADZ177" s="600"/>
      <c r="AEA177" s="600"/>
      <c r="AEB177" s="600"/>
      <c r="AEC177" s="600"/>
      <c r="AED177" s="600"/>
      <c r="AEE177" s="600"/>
      <c r="AEF177" s="600"/>
      <c r="AEG177" s="600"/>
      <c r="AEH177" s="600"/>
      <c r="AEI177" s="600"/>
      <c r="AEJ177" s="600"/>
      <c r="AEK177" s="600"/>
      <c r="AEL177" s="600"/>
      <c r="AEM177" s="600"/>
      <c r="AEN177" s="600"/>
      <c r="AEO177" s="600"/>
      <c r="AEP177" s="600"/>
      <c r="AEQ177" s="600"/>
      <c r="AER177" s="600"/>
      <c r="AES177" s="600"/>
      <c r="AET177" s="600"/>
      <c r="AEU177" s="600"/>
      <c r="AEV177" s="600"/>
      <c r="AEW177" s="600"/>
      <c r="AEX177" s="600"/>
      <c r="AEY177" s="600"/>
      <c r="AEZ177" s="600"/>
      <c r="AFA177" s="600"/>
      <c r="AFB177" s="600"/>
      <c r="AFC177" s="600"/>
      <c r="AFD177" s="600"/>
      <c r="AFE177" s="600"/>
      <c r="AFF177" s="600"/>
      <c r="AFG177" s="600"/>
      <c r="AFH177" s="600"/>
      <c r="AFI177" s="600"/>
      <c r="AFJ177" s="600"/>
      <c r="AFK177" s="600"/>
      <c r="AFL177" s="600"/>
      <c r="AFM177" s="600"/>
      <c r="AFN177" s="600"/>
      <c r="AFO177" s="600"/>
      <c r="AFP177" s="600"/>
      <c r="AFQ177" s="600"/>
      <c r="AFR177" s="600"/>
      <c r="AFS177" s="600"/>
      <c r="AFT177" s="600"/>
      <c r="AFU177" s="600"/>
      <c r="AFV177" s="600"/>
      <c r="AFW177" s="600"/>
      <c r="AFX177" s="600"/>
      <c r="AFY177" s="600"/>
      <c r="AFZ177" s="600"/>
      <c r="AGA177" s="600"/>
      <c r="AGB177" s="600"/>
      <c r="AGC177" s="600"/>
      <c r="AGD177" s="600"/>
      <c r="AGE177" s="600"/>
      <c r="AGF177" s="600"/>
      <c r="AGG177" s="600"/>
      <c r="AGH177" s="600"/>
      <c r="AGI177" s="600"/>
      <c r="AGJ177" s="600"/>
      <c r="AGK177" s="600"/>
      <c r="AGL177" s="600"/>
      <c r="AGM177" s="600"/>
      <c r="AGN177" s="600"/>
      <c r="AGO177" s="600"/>
      <c r="AGP177" s="600"/>
      <c r="AGQ177" s="600"/>
      <c r="AGR177" s="600"/>
      <c r="AGS177" s="600"/>
      <c r="AGT177" s="600"/>
      <c r="AGU177" s="600"/>
      <c r="AGV177" s="600"/>
      <c r="AGW177" s="600"/>
      <c r="AGX177" s="600"/>
      <c r="AGY177" s="600"/>
      <c r="AGZ177" s="600"/>
      <c r="AHA177" s="600"/>
      <c r="AHB177" s="600"/>
      <c r="AHC177" s="600"/>
      <c r="AHD177" s="600"/>
      <c r="AHE177" s="600"/>
      <c r="AHF177" s="600"/>
      <c r="AHG177" s="600"/>
      <c r="AHH177" s="600"/>
      <c r="AHI177" s="600"/>
      <c r="AHJ177" s="600"/>
      <c r="AHK177" s="600"/>
      <c r="AHL177" s="600"/>
      <c r="AHM177" s="600"/>
      <c r="AHN177" s="600"/>
      <c r="AHO177" s="600"/>
      <c r="AHP177" s="600"/>
      <c r="AHQ177" s="600"/>
      <c r="AHR177" s="600"/>
      <c r="AHS177" s="600"/>
      <c r="AHT177" s="600"/>
      <c r="AHU177" s="600"/>
      <c r="AHV177" s="600"/>
      <c r="AHW177" s="600"/>
      <c r="AHX177" s="600"/>
      <c r="AHY177" s="600"/>
      <c r="AHZ177" s="600"/>
      <c r="AIA177" s="600"/>
      <c r="AIB177" s="600"/>
      <c r="AIC177" s="600"/>
      <c r="AID177" s="600"/>
      <c r="AIE177" s="600"/>
      <c r="AIF177" s="600"/>
      <c r="AIG177" s="857"/>
      <c r="AIH177" s="857"/>
      <c r="AII177" s="857"/>
      <c r="AIJ177" s="857"/>
      <c r="AIK177" s="857"/>
      <c r="AIL177" s="857"/>
      <c r="AIM177" s="857"/>
      <c r="AIN177" s="857"/>
      <c r="AIO177" s="857"/>
      <c r="AIP177" s="857"/>
      <c r="AIQ177" s="857"/>
      <c r="AIR177" s="857"/>
      <c r="AIS177" s="857"/>
      <c r="AIT177" s="857"/>
      <c r="AIU177" s="857"/>
      <c r="AIV177" s="857"/>
      <c r="AIW177" s="857"/>
      <c r="AIX177" s="857"/>
      <c r="AIY177" s="857"/>
      <c r="AIZ177" s="857"/>
      <c r="AJA177" s="857"/>
      <c r="AJB177" s="857"/>
      <c r="AJC177" s="857"/>
      <c r="AJD177" s="857"/>
      <c r="AJE177" s="857"/>
      <c r="AJF177" s="857"/>
      <c r="AJG177" s="857"/>
      <c r="AJJ177" s="858"/>
    </row>
    <row r="178" spans="1:946" s="100" customFormat="1" ht="18" x14ac:dyDescent="0.35">
      <c r="A178" s="859" t="s">
        <v>889</v>
      </c>
      <c r="B178" s="816">
        <f>ATE7</f>
        <v>0</v>
      </c>
      <c r="NR178" s="856"/>
      <c r="NS178" s="856"/>
      <c r="NT178" s="856"/>
      <c r="NU178" s="856"/>
      <c r="NV178" s="856"/>
      <c r="NW178" s="856"/>
      <c r="NX178" s="856"/>
      <c r="NY178" s="856"/>
      <c r="NZ178" s="856"/>
      <c r="OA178" s="856"/>
      <c r="OB178" s="856"/>
      <c r="OC178" s="856"/>
      <c r="OD178" s="856"/>
      <c r="OE178" s="856"/>
      <c r="OF178" s="856"/>
      <c r="OG178" s="856"/>
      <c r="OH178" s="856"/>
      <c r="OI178" s="856"/>
      <c r="OJ178" s="856"/>
      <c r="OK178" s="856"/>
      <c r="OL178" s="856"/>
      <c r="OM178" s="856"/>
      <c r="ON178" s="856"/>
      <c r="OO178" s="856"/>
      <c r="OP178" s="856"/>
      <c r="OQ178" s="856"/>
      <c r="OR178" s="856"/>
      <c r="OS178" s="856"/>
      <c r="OT178" s="856"/>
      <c r="UP178" s="600"/>
      <c r="UQ178" s="600"/>
      <c r="UR178" s="600"/>
      <c r="US178" s="600"/>
      <c r="UT178" s="600"/>
      <c r="UU178" s="600"/>
      <c r="UV178" s="600"/>
      <c r="UW178" s="600"/>
      <c r="UX178" s="600"/>
      <c r="UY178" s="600"/>
      <c r="UZ178" s="600"/>
      <c r="VA178" s="600"/>
      <c r="VB178" s="600"/>
      <c r="VC178" s="600"/>
      <c r="VD178" s="600"/>
      <c r="VE178" s="600"/>
      <c r="VF178" s="600"/>
      <c r="VG178" s="600"/>
      <c r="VH178" s="600"/>
      <c r="VI178" s="600"/>
      <c r="VJ178" s="600"/>
      <c r="VK178" s="600"/>
      <c r="VL178" s="600"/>
      <c r="VM178" s="600"/>
      <c r="VN178" s="600"/>
      <c r="VO178" s="600"/>
      <c r="VP178" s="600"/>
      <c r="VQ178" s="600"/>
      <c r="VR178" s="600"/>
      <c r="VS178" s="600"/>
      <c r="VT178" s="600"/>
      <c r="VU178" s="600"/>
      <c r="VV178" s="600"/>
      <c r="VW178" s="600"/>
      <c r="VX178" s="600"/>
      <c r="VY178" s="600"/>
      <c r="VZ178" s="600"/>
      <c r="WA178" s="600"/>
      <c r="WB178" s="600"/>
      <c r="WC178" s="600"/>
      <c r="WD178" s="600"/>
      <c r="WE178" s="600"/>
      <c r="WF178" s="600"/>
      <c r="WG178" s="600"/>
      <c r="WH178" s="600"/>
      <c r="WI178" s="600"/>
      <c r="WJ178" s="600"/>
      <c r="WK178" s="600"/>
      <c r="WL178" s="600"/>
      <c r="WM178" s="600"/>
      <c r="WN178" s="600"/>
      <c r="WO178" s="600"/>
      <c r="WP178" s="600"/>
      <c r="WQ178" s="600"/>
      <c r="WR178" s="600"/>
      <c r="WS178" s="600"/>
      <c r="WT178" s="600"/>
      <c r="WU178" s="600"/>
      <c r="WV178" s="600"/>
      <c r="WW178" s="600"/>
      <c r="WX178" s="600"/>
      <c r="WY178" s="600"/>
      <c r="WZ178" s="600"/>
      <c r="XA178" s="600"/>
      <c r="XB178" s="600"/>
      <c r="XC178" s="600"/>
      <c r="XD178" s="600"/>
      <c r="XE178" s="600"/>
      <c r="XF178" s="600"/>
      <c r="XG178" s="600"/>
      <c r="XH178" s="600"/>
      <c r="XI178" s="600"/>
      <c r="XJ178" s="600"/>
      <c r="XK178" s="600"/>
      <c r="XL178" s="600"/>
      <c r="XM178" s="600"/>
      <c r="XN178" s="600"/>
      <c r="XO178" s="600"/>
      <c r="XP178" s="600"/>
      <c r="XQ178" s="600"/>
      <c r="XR178" s="600"/>
      <c r="XS178" s="600"/>
      <c r="XT178" s="600"/>
      <c r="XU178" s="600"/>
      <c r="XV178" s="600"/>
      <c r="XW178" s="600"/>
      <c r="XX178" s="600"/>
      <c r="XY178" s="600"/>
      <c r="XZ178" s="600"/>
      <c r="YA178" s="600"/>
      <c r="YB178" s="600"/>
      <c r="YC178" s="600"/>
      <c r="YD178" s="600"/>
      <c r="YE178" s="600"/>
      <c r="YF178" s="600"/>
      <c r="YG178" s="600"/>
      <c r="YH178" s="600"/>
      <c r="YI178" s="600"/>
      <c r="YJ178" s="600"/>
      <c r="YK178" s="600"/>
      <c r="YL178" s="600"/>
      <c r="YM178" s="600"/>
      <c r="YN178" s="600"/>
      <c r="YO178" s="600"/>
      <c r="YP178" s="600"/>
      <c r="YQ178" s="600"/>
      <c r="YR178" s="600"/>
      <c r="YS178" s="600"/>
      <c r="YT178" s="600"/>
      <c r="YU178" s="600"/>
      <c r="YV178" s="600"/>
      <c r="YW178" s="600"/>
      <c r="YX178" s="600"/>
      <c r="YY178" s="600"/>
      <c r="YZ178" s="600"/>
      <c r="ZA178" s="600"/>
      <c r="ZB178" s="600"/>
      <c r="ZC178" s="600"/>
      <c r="ZD178" s="600"/>
      <c r="ZE178" s="600"/>
      <c r="ZF178" s="600"/>
      <c r="ZG178" s="600"/>
      <c r="ZH178" s="600"/>
      <c r="ZI178" s="600"/>
      <c r="ZJ178" s="600"/>
      <c r="ZK178" s="600"/>
      <c r="ZL178" s="600"/>
      <c r="ZM178" s="600"/>
      <c r="ZN178" s="600"/>
      <c r="ZO178" s="600"/>
      <c r="ZP178" s="600"/>
      <c r="ZQ178" s="600"/>
      <c r="ZR178" s="600"/>
      <c r="ZS178" s="600"/>
      <c r="ZT178" s="600"/>
      <c r="ZU178" s="600"/>
      <c r="ZV178" s="600"/>
      <c r="ZW178" s="600"/>
      <c r="ZX178" s="600"/>
      <c r="ZY178" s="600"/>
      <c r="ZZ178" s="600"/>
      <c r="AAA178" s="600"/>
      <c r="AAB178" s="600"/>
      <c r="AAC178" s="600"/>
      <c r="AAD178" s="600"/>
      <c r="AAE178" s="600"/>
      <c r="AAF178" s="600"/>
      <c r="AAG178" s="600"/>
      <c r="AAH178" s="600"/>
      <c r="AAI178" s="600"/>
      <c r="AAJ178" s="600"/>
      <c r="AAK178" s="600"/>
      <c r="AAL178" s="600"/>
      <c r="AAM178" s="600"/>
      <c r="AAN178" s="600"/>
      <c r="AAO178" s="600"/>
      <c r="AAP178" s="600"/>
      <c r="AAQ178" s="600"/>
      <c r="AAR178" s="600"/>
      <c r="AAS178" s="600"/>
      <c r="AAT178" s="600"/>
      <c r="AAU178" s="600"/>
      <c r="AAV178" s="600"/>
      <c r="AAW178" s="600"/>
      <c r="AAX178" s="600"/>
      <c r="AAY178" s="600"/>
      <c r="AAZ178" s="600"/>
      <c r="ABA178" s="600"/>
      <c r="ABB178" s="600"/>
      <c r="ABC178" s="600"/>
      <c r="ABD178" s="600"/>
      <c r="ABE178" s="600"/>
      <c r="ABF178" s="600"/>
      <c r="ABG178" s="600"/>
      <c r="ABH178" s="600"/>
      <c r="ABI178" s="600"/>
      <c r="ABJ178" s="600"/>
      <c r="ABK178" s="600"/>
      <c r="ABL178" s="600"/>
      <c r="ABM178" s="600"/>
      <c r="ABN178" s="600"/>
      <c r="ABO178" s="600"/>
      <c r="ABP178" s="600"/>
      <c r="ABQ178" s="600"/>
      <c r="ABR178" s="600"/>
      <c r="ABS178" s="600"/>
      <c r="ABT178" s="600"/>
      <c r="ABU178" s="600"/>
      <c r="ABV178" s="600"/>
      <c r="ABW178" s="600"/>
      <c r="ABX178" s="600"/>
      <c r="ABY178" s="600"/>
      <c r="ABZ178" s="600"/>
      <c r="ACA178" s="600"/>
      <c r="ACB178" s="600"/>
      <c r="ACC178" s="600"/>
      <c r="ACD178" s="600"/>
      <c r="ACE178" s="600"/>
      <c r="ACF178" s="600"/>
      <c r="ACG178" s="600"/>
      <c r="ACH178" s="600"/>
      <c r="ACI178" s="600"/>
      <c r="ACJ178" s="600"/>
      <c r="ACK178" s="600"/>
      <c r="ACL178" s="600"/>
      <c r="ACM178" s="600"/>
      <c r="ACN178" s="600"/>
      <c r="ACO178" s="600"/>
      <c r="ACP178" s="600"/>
      <c r="ACQ178" s="600"/>
      <c r="ACR178" s="600"/>
      <c r="ACS178" s="600"/>
      <c r="ACT178" s="600"/>
      <c r="ACU178" s="600"/>
      <c r="ACV178" s="600"/>
      <c r="ACW178" s="600"/>
      <c r="ACX178" s="600"/>
      <c r="ACY178" s="600"/>
      <c r="ACZ178" s="600"/>
      <c r="ADA178" s="600"/>
      <c r="ADB178" s="600"/>
      <c r="ADC178" s="600"/>
      <c r="ADD178" s="600"/>
      <c r="ADE178" s="600"/>
      <c r="ADF178" s="600"/>
      <c r="ADG178" s="600"/>
      <c r="ADH178" s="600"/>
      <c r="ADI178" s="600"/>
      <c r="ADJ178" s="600"/>
      <c r="ADK178" s="600"/>
      <c r="ADL178" s="600"/>
      <c r="ADM178" s="600"/>
      <c r="ADN178" s="600"/>
      <c r="ADO178" s="600"/>
      <c r="ADP178" s="600"/>
      <c r="ADQ178" s="600"/>
      <c r="ADR178" s="600"/>
      <c r="ADS178" s="600"/>
      <c r="ADT178" s="600"/>
      <c r="ADU178" s="600"/>
      <c r="ADV178" s="600"/>
      <c r="ADW178" s="600"/>
      <c r="ADX178" s="600"/>
      <c r="ADY178" s="600"/>
      <c r="ADZ178" s="600"/>
      <c r="AEA178" s="600"/>
      <c r="AEB178" s="600"/>
      <c r="AEC178" s="600"/>
      <c r="AED178" s="600"/>
      <c r="AEE178" s="600"/>
      <c r="AEF178" s="600"/>
      <c r="AEG178" s="600"/>
      <c r="AEH178" s="600"/>
      <c r="AEI178" s="600"/>
      <c r="AEJ178" s="600"/>
      <c r="AEK178" s="600"/>
      <c r="AEL178" s="600"/>
      <c r="AEM178" s="600"/>
      <c r="AEN178" s="600"/>
      <c r="AEO178" s="600"/>
      <c r="AEP178" s="600"/>
      <c r="AEQ178" s="600"/>
      <c r="AER178" s="600"/>
      <c r="AES178" s="600"/>
      <c r="AET178" s="600"/>
      <c r="AEU178" s="600"/>
      <c r="AEV178" s="600"/>
      <c r="AEW178" s="600"/>
      <c r="AEX178" s="600"/>
      <c r="AEY178" s="600"/>
      <c r="AEZ178" s="600"/>
      <c r="AFA178" s="600"/>
      <c r="AFB178" s="600"/>
      <c r="AFC178" s="600"/>
      <c r="AFD178" s="600"/>
      <c r="AFE178" s="600"/>
      <c r="AFF178" s="600"/>
      <c r="AFG178" s="600"/>
      <c r="AFH178" s="600"/>
      <c r="AFI178" s="600"/>
      <c r="AFJ178" s="600"/>
      <c r="AFK178" s="600"/>
      <c r="AFL178" s="600"/>
      <c r="AFM178" s="600"/>
      <c r="AFN178" s="600"/>
      <c r="AFO178" s="600"/>
      <c r="AFP178" s="600"/>
      <c r="AFQ178" s="600"/>
      <c r="AFR178" s="600"/>
      <c r="AFS178" s="600"/>
      <c r="AFT178" s="600"/>
      <c r="AFU178" s="600"/>
      <c r="AFV178" s="600"/>
      <c r="AFW178" s="600"/>
      <c r="AFX178" s="600"/>
      <c r="AFY178" s="600"/>
      <c r="AFZ178" s="600"/>
      <c r="AGA178" s="600"/>
      <c r="AGB178" s="600"/>
      <c r="AGC178" s="600"/>
      <c r="AGD178" s="600"/>
      <c r="AGE178" s="600"/>
      <c r="AGF178" s="600"/>
      <c r="AGG178" s="600"/>
      <c r="AGH178" s="600"/>
      <c r="AGI178" s="600"/>
      <c r="AGJ178" s="600"/>
      <c r="AGK178" s="600"/>
      <c r="AGL178" s="600"/>
      <c r="AGM178" s="600"/>
      <c r="AGN178" s="600"/>
      <c r="AGO178" s="600"/>
      <c r="AGP178" s="600"/>
      <c r="AGQ178" s="600"/>
      <c r="AGR178" s="600"/>
      <c r="AGS178" s="600"/>
      <c r="AGT178" s="600"/>
      <c r="AGU178" s="600"/>
      <c r="AGV178" s="600"/>
      <c r="AGW178" s="600"/>
      <c r="AGX178" s="600"/>
      <c r="AGY178" s="600"/>
      <c r="AGZ178" s="600"/>
      <c r="AHA178" s="600"/>
      <c r="AHB178" s="600"/>
      <c r="AHC178" s="600"/>
      <c r="AHD178" s="600"/>
      <c r="AHE178" s="600"/>
      <c r="AHF178" s="600"/>
      <c r="AHG178" s="600"/>
      <c r="AHH178" s="600"/>
      <c r="AHI178" s="600"/>
      <c r="AHJ178" s="600"/>
      <c r="AHK178" s="600"/>
      <c r="AHL178" s="600"/>
      <c r="AHM178" s="600"/>
      <c r="AHN178" s="600"/>
      <c r="AHO178" s="600"/>
      <c r="AHP178" s="600"/>
      <c r="AHQ178" s="600"/>
      <c r="AHR178" s="600"/>
      <c r="AHS178" s="600"/>
      <c r="AHT178" s="600"/>
      <c r="AHU178" s="600"/>
      <c r="AHV178" s="600"/>
      <c r="AHW178" s="600"/>
      <c r="AHX178" s="600"/>
      <c r="AHY178" s="600"/>
      <c r="AHZ178" s="600"/>
      <c r="AIA178" s="600"/>
      <c r="AIB178" s="600"/>
      <c r="AIC178" s="600"/>
      <c r="AID178" s="600"/>
      <c r="AIE178" s="600"/>
      <c r="AIF178" s="600"/>
      <c r="AIG178" s="857"/>
      <c r="AIH178" s="857"/>
      <c r="AII178" s="857"/>
      <c r="AIJ178" s="857"/>
      <c r="AIK178" s="857"/>
      <c r="AIL178" s="857"/>
      <c r="AIM178" s="857"/>
      <c r="AIN178" s="857"/>
      <c r="AIO178" s="857"/>
      <c r="AIP178" s="857"/>
      <c r="AIQ178" s="857"/>
      <c r="AIR178" s="857"/>
      <c r="AIS178" s="857"/>
      <c r="AIT178" s="857"/>
      <c r="AIU178" s="857"/>
      <c r="AIV178" s="857"/>
      <c r="AIW178" s="857"/>
      <c r="AIX178" s="857"/>
      <c r="AIY178" s="857"/>
      <c r="AIZ178" s="857"/>
      <c r="AJA178" s="857"/>
      <c r="AJB178" s="857"/>
      <c r="AJC178" s="857"/>
      <c r="AJD178" s="857"/>
      <c r="AJE178" s="857"/>
      <c r="AJF178" s="857"/>
      <c r="AJG178" s="857"/>
      <c r="AJJ178" s="858"/>
    </row>
    <row r="179" spans="1:946" s="100" customFormat="1" ht="18" x14ac:dyDescent="0.35">
      <c r="A179" s="859" t="s">
        <v>890</v>
      </c>
      <c r="B179" s="816">
        <f>ATF7</f>
        <v>0</v>
      </c>
      <c r="NR179" s="856"/>
      <c r="NS179" s="856"/>
      <c r="NT179" s="856"/>
      <c r="NU179" s="856"/>
      <c r="NV179" s="856"/>
      <c r="NW179" s="856"/>
      <c r="NX179" s="856"/>
      <c r="NY179" s="856"/>
      <c r="NZ179" s="856"/>
      <c r="OA179" s="856"/>
      <c r="OB179" s="856"/>
      <c r="OC179" s="856"/>
      <c r="OD179" s="856"/>
      <c r="OE179" s="856"/>
      <c r="OF179" s="856"/>
      <c r="OG179" s="856"/>
      <c r="OH179" s="856"/>
      <c r="OI179" s="856"/>
      <c r="OJ179" s="856"/>
      <c r="OK179" s="856"/>
      <c r="OL179" s="856"/>
      <c r="OM179" s="856"/>
      <c r="ON179" s="856"/>
      <c r="OO179" s="856"/>
      <c r="OP179" s="856"/>
      <c r="OQ179" s="856"/>
      <c r="OR179" s="856"/>
      <c r="OS179" s="856"/>
      <c r="OT179" s="856"/>
      <c r="UP179" s="600"/>
      <c r="UQ179" s="600"/>
      <c r="UR179" s="600"/>
      <c r="US179" s="600"/>
      <c r="UT179" s="600"/>
      <c r="UU179" s="600"/>
      <c r="UV179" s="600"/>
      <c r="UW179" s="600"/>
      <c r="UX179" s="600"/>
      <c r="UY179" s="600"/>
      <c r="UZ179" s="600"/>
      <c r="VA179" s="600"/>
      <c r="VB179" s="600"/>
      <c r="VC179" s="600"/>
      <c r="VD179" s="600"/>
      <c r="VE179" s="600"/>
      <c r="VF179" s="600"/>
      <c r="VG179" s="600"/>
      <c r="VH179" s="600"/>
      <c r="VI179" s="600"/>
      <c r="VJ179" s="600"/>
      <c r="VK179" s="600"/>
      <c r="VL179" s="600"/>
      <c r="VM179" s="600"/>
      <c r="VN179" s="600"/>
      <c r="VO179" s="600"/>
      <c r="VP179" s="600"/>
      <c r="VQ179" s="600"/>
      <c r="VR179" s="600"/>
      <c r="VS179" s="600"/>
      <c r="VT179" s="600"/>
      <c r="VU179" s="600"/>
      <c r="VV179" s="600"/>
      <c r="VW179" s="600"/>
      <c r="VX179" s="600"/>
      <c r="VY179" s="600"/>
      <c r="VZ179" s="600"/>
      <c r="WA179" s="600"/>
      <c r="WB179" s="600"/>
      <c r="WC179" s="600"/>
      <c r="WD179" s="600"/>
      <c r="WE179" s="600"/>
      <c r="WF179" s="600"/>
      <c r="WG179" s="600"/>
      <c r="WH179" s="600"/>
      <c r="WI179" s="600"/>
      <c r="WJ179" s="600"/>
      <c r="WK179" s="600"/>
      <c r="WL179" s="600"/>
      <c r="WM179" s="600"/>
      <c r="WN179" s="600"/>
      <c r="WO179" s="600"/>
      <c r="WP179" s="600"/>
      <c r="WQ179" s="600"/>
      <c r="WR179" s="600"/>
      <c r="WS179" s="600"/>
      <c r="WT179" s="600"/>
      <c r="WU179" s="600"/>
      <c r="WV179" s="600"/>
      <c r="WW179" s="600"/>
      <c r="WX179" s="600"/>
      <c r="WY179" s="600"/>
      <c r="WZ179" s="600"/>
      <c r="XA179" s="600"/>
      <c r="XB179" s="600"/>
      <c r="XC179" s="600"/>
      <c r="XD179" s="600"/>
      <c r="XE179" s="600"/>
      <c r="XF179" s="600"/>
      <c r="XG179" s="600"/>
      <c r="XH179" s="600"/>
      <c r="XI179" s="600"/>
      <c r="XJ179" s="600"/>
      <c r="XK179" s="600"/>
      <c r="XL179" s="600"/>
      <c r="XM179" s="600"/>
      <c r="XN179" s="600"/>
      <c r="XO179" s="600"/>
      <c r="XP179" s="600"/>
      <c r="XQ179" s="600"/>
      <c r="XR179" s="600"/>
      <c r="XS179" s="600"/>
      <c r="XT179" s="600"/>
      <c r="XU179" s="600"/>
      <c r="XV179" s="600"/>
      <c r="XW179" s="600"/>
      <c r="XX179" s="600"/>
      <c r="XY179" s="600"/>
      <c r="XZ179" s="600"/>
      <c r="YA179" s="600"/>
      <c r="YB179" s="600"/>
      <c r="YC179" s="600"/>
      <c r="YD179" s="600"/>
      <c r="YE179" s="600"/>
      <c r="YF179" s="600"/>
      <c r="YG179" s="600"/>
      <c r="YH179" s="600"/>
      <c r="YI179" s="600"/>
      <c r="YJ179" s="600"/>
      <c r="YK179" s="600"/>
      <c r="YL179" s="600"/>
      <c r="YM179" s="600"/>
      <c r="YN179" s="600"/>
      <c r="YO179" s="600"/>
      <c r="YP179" s="600"/>
      <c r="YQ179" s="600"/>
      <c r="YR179" s="600"/>
      <c r="YS179" s="600"/>
      <c r="YT179" s="600"/>
      <c r="YU179" s="600"/>
      <c r="YV179" s="600"/>
      <c r="YW179" s="600"/>
      <c r="YX179" s="600"/>
      <c r="YY179" s="600"/>
      <c r="YZ179" s="600"/>
      <c r="ZA179" s="600"/>
      <c r="ZB179" s="600"/>
      <c r="ZC179" s="600"/>
      <c r="ZD179" s="600"/>
      <c r="ZE179" s="600"/>
      <c r="ZF179" s="600"/>
      <c r="ZG179" s="600"/>
      <c r="ZH179" s="600"/>
      <c r="ZI179" s="600"/>
      <c r="ZJ179" s="600"/>
      <c r="ZK179" s="600"/>
      <c r="ZL179" s="600"/>
      <c r="ZM179" s="600"/>
      <c r="ZN179" s="600"/>
      <c r="ZO179" s="600"/>
      <c r="ZP179" s="600"/>
      <c r="ZQ179" s="600"/>
      <c r="ZR179" s="600"/>
      <c r="ZS179" s="600"/>
      <c r="ZT179" s="600"/>
      <c r="ZU179" s="600"/>
      <c r="ZV179" s="600"/>
      <c r="ZW179" s="600"/>
      <c r="ZX179" s="600"/>
      <c r="ZY179" s="600"/>
      <c r="ZZ179" s="600"/>
      <c r="AAA179" s="600"/>
      <c r="AAB179" s="600"/>
      <c r="AAC179" s="600"/>
      <c r="AAD179" s="600"/>
      <c r="AAE179" s="600"/>
      <c r="AAF179" s="600"/>
      <c r="AAG179" s="600"/>
      <c r="AAH179" s="600"/>
      <c r="AAI179" s="600"/>
      <c r="AAJ179" s="600"/>
      <c r="AAK179" s="600"/>
      <c r="AAL179" s="600"/>
      <c r="AAM179" s="600"/>
      <c r="AAN179" s="600"/>
      <c r="AAO179" s="600"/>
      <c r="AAP179" s="600"/>
      <c r="AAQ179" s="600"/>
      <c r="AAR179" s="600"/>
      <c r="AAS179" s="600"/>
      <c r="AAT179" s="600"/>
      <c r="AAU179" s="600"/>
      <c r="AAV179" s="600"/>
      <c r="AAW179" s="600"/>
      <c r="AAX179" s="600"/>
      <c r="AAY179" s="600"/>
      <c r="AAZ179" s="600"/>
      <c r="ABA179" s="600"/>
      <c r="ABB179" s="600"/>
      <c r="ABC179" s="600"/>
      <c r="ABD179" s="600"/>
      <c r="ABE179" s="600"/>
      <c r="ABF179" s="600"/>
      <c r="ABG179" s="600"/>
      <c r="ABH179" s="600"/>
      <c r="ABI179" s="600"/>
      <c r="ABJ179" s="600"/>
      <c r="ABK179" s="600"/>
      <c r="ABL179" s="600"/>
      <c r="ABM179" s="600"/>
      <c r="ABN179" s="600"/>
      <c r="ABO179" s="600"/>
      <c r="ABP179" s="600"/>
      <c r="ABQ179" s="600"/>
      <c r="ABR179" s="600"/>
      <c r="ABS179" s="600"/>
      <c r="ABT179" s="600"/>
      <c r="ABU179" s="600"/>
      <c r="ABV179" s="600"/>
      <c r="ABW179" s="600"/>
      <c r="ABX179" s="600"/>
      <c r="ABY179" s="600"/>
      <c r="ABZ179" s="600"/>
      <c r="ACA179" s="600"/>
      <c r="ACB179" s="600"/>
      <c r="ACC179" s="600"/>
      <c r="ACD179" s="600"/>
      <c r="ACE179" s="600"/>
      <c r="ACF179" s="600"/>
      <c r="ACG179" s="600"/>
      <c r="ACH179" s="600"/>
      <c r="ACI179" s="600"/>
      <c r="ACJ179" s="600"/>
      <c r="ACK179" s="600"/>
      <c r="ACL179" s="600"/>
      <c r="ACM179" s="600"/>
      <c r="ACN179" s="600"/>
      <c r="ACO179" s="600"/>
      <c r="ACP179" s="600"/>
      <c r="ACQ179" s="600"/>
      <c r="ACR179" s="600"/>
      <c r="ACS179" s="600"/>
      <c r="ACT179" s="600"/>
      <c r="ACU179" s="600"/>
      <c r="ACV179" s="600"/>
      <c r="ACW179" s="600"/>
      <c r="ACX179" s="600"/>
      <c r="ACY179" s="600"/>
      <c r="ACZ179" s="600"/>
      <c r="ADA179" s="600"/>
      <c r="ADB179" s="600"/>
      <c r="ADC179" s="600"/>
      <c r="ADD179" s="600"/>
      <c r="ADE179" s="600"/>
      <c r="ADF179" s="600"/>
      <c r="ADG179" s="600"/>
      <c r="ADH179" s="600"/>
      <c r="ADI179" s="600"/>
      <c r="ADJ179" s="600"/>
      <c r="ADK179" s="600"/>
      <c r="ADL179" s="600"/>
      <c r="ADM179" s="600"/>
      <c r="ADN179" s="600"/>
      <c r="ADO179" s="600"/>
      <c r="ADP179" s="600"/>
      <c r="ADQ179" s="600"/>
      <c r="ADR179" s="600"/>
      <c r="ADS179" s="600"/>
      <c r="ADT179" s="600"/>
      <c r="ADU179" s="600"/>
      <c r="ADV179" s="600"/>
      <c r="ADW179" s="600"/>
      <c r="ADX179" s="600"/>
      <c r="ADY179" s="600"/>
      <c r="ADZ179" s="600"/>
      <c r="AEA179" s="600"/>
      <c r="AEB179" s="600"/>
      <c r="AEC179" s="600"/>
      <c r="AED179" s="600"/>
      <c r="AEE179" s="600"/>
      <c r="AEF179" s="600"/>
      <c r="AEG179" s="600"/>
      <c r="AEH179" s="600"/>
      <c r="AEI179" s="600"/>
      <c r="AEJ179" s="600"/>
      <c r="AEK179" s="600"/>
      <c r="AEL179" s="600"/>
      <c r="AEM179" s="600"/>
      <c r="AEN179" s="600"/>
      <c r="AEO179" s="600"/>
      <c r="AEP179" s="600"/>
      <c r="AEQ179" s="600"/>
      <c r="AER179" s="600"/>
      <c r="AES179" s="600"/>
      <c r="AET179" s="600"/>
      <c r="AEU179" s="600"/>
      <c r="AEV179" s="600"/>
      <c r="AEW179" s="600"/>
      <c r="AEX179" s="600"/>
      <c r="AEY179" s="600"/>
      <c r="AEZ179" s="600"/>
      <c r="AFA179" s="600"/>
      <c r="AFB179" s="600"/>
      <c r="AFC179" s="600"/>
      <c r="AFD179" s="600"/>
      <c r="AFE179" s="600"/>
      <c r="AFF179" s="600"/>
      <c r="AFG179" s="600"/>
      <c r="AFH179" s="600"/>
      <c r="AFI179" s="600"/>
      <c r="AFJ179" s="600"/>
      <c r="AFK179" s="600"/>
      <c r="AFL179" s="600"/>
      <c r="AFM179" s="600"/>
      <c r="AFN179" s="600"/>
      <c r="AFO179" s="600"/>
      <c r="AFP179" s="600"/>
      <c r="AFQ179" s="600"/>
      <c r="AFR179" s="600"/>
      <c r="AFS179" s="600"/>
      <c r="AFT179" s="600"/>
      <c r="AFU179" s="600"/>
      <c r="AFV179" s="600"/>
      <c r="AFW179" s="600"/>
      <c r="AFX179" s="600"/>
      <c r="AFY179" s="600"/>
      <c r="AFZ179" s="600"/>
      <c r="AGA179" s="600"/>
      <c r="AGB179" s="600"/>
      <c r="AGC179" s="600"/>
      <c r="AGD179" s="600"/>
      <c r="AGE179" s="600"/>
      <c r="AGF179" s="600"/>
      <c r="AGG179" s="600"/>
      <c r="AGH179" s="600"/>
      <c r="AGI179" s="600"/>
      <c r="AGJ179" s="600"/>
      <c r="AGK179" s="600"/>
      <c r="AGL179" s="600"/>
      <c r="AGM179" s="600"/>
      <c r="AGN179" s="600"/>
      <c r="AGO179" s="600"/>
      <c r="AGP179" s="600"/>
      <c r="AGQ179" s="600"/>
      <c r="AGR179" s="600"/>
      <c r="AGS179" s="600"/>
      <c r="AGT179" s="600"/>
      <c r="AGU179" s="600"/>
      <c r="AGV179" s="600"/>
      <c r="AGW179" s="600"/>
      <c r="AGX179" s="600"/>
      <c r="AGY179" s="600"/>
      <c r="AGZ179" s="600"/>
      <c r="AHA179" s="600"/>
      <c r="AHB179" s="600"/>
      <c r="AHC179" s="600"/>
      <c r="AHD179" s="600"/>
      <c r="AHE179" s="600"/>
      <c r="AHF179" s="600"/>
      <c r="AHG179" s="600"/>
      <c r="AHH179" s="600"/>
      <c r="AHI179" s="600"/>
      <c r="AHJ179" s="600"/>
      <c r="AHK179" s="600"/>
      <c r="AHL179" s="600"/>
      <c r="AHM179" s="600"/>
      <c r="AHN179" s="600"/>
      <c r="AHO179" s="600"/>
      <c r="AHP179" s="600"/>
      <c r="AHQ179" s="600"/>
      <c r="AHR179" s="600"/>
      <c r="AHS179" s="600"/>
      <c r="AHT179" s="600"/>
      <c r="AHU179" s="600"/>
      <c r="AHV179" s="600"/>
      <c r="AHW179" s="600"/>
      <c r="AHX179" s="600"/>
      <c r="AHY179" s="600"/>
      <c r="AHZ179" s="600"/>
      <c r="AIA179" s="600"/>
      <c r="AIB179" s="600"/>
      <c r="AIC179" s="600"/>
      <c r="AID179" s="600"/>
      <c r="AIE179" s="600"/>
      <c r="AIF179" s="600"/>
      <c r="AIG179" s="857"/>
      <c r="AIH179" s="857"/>
      <c r="AII179" s="857"/>
      <c r="AIJ179" s="857"/>
      <c r="AIK179" s="857"/>
      <c r="AIL179" s="857"/>
      <c r="AIM179" s="857"/>
      <c r="AIN179" s="857"/>
      <c r="AIO179" s="857"/>
      <c r="AIP179" s="857"/>
      <c r="AIQ179" s="857"/>
      <c r="AIR179" s="857"/>
      <c r="AIS179" s="857"/>
      <c r="AIT179" s="857"/>
      <c r="AIU179" s="857"/>
      <c r="AIV179" s="857"/>
      <c r="AIW179" s="857"/>
      <c r="AIX179" s="857"/>
      <c r="AIY179" s="857"/>
      <c r="AIZ179" s="857"/>
      <c r="AJA179" s="857"/>
      <c r="AJB179" s="857"/>
      <c r="AJC179" s="857"/>
      <c r="AJD179" s="857"/>
      <c r="AJE179" s="857"/>
      <c r="AJF179" s="857"/>
      <c r="AJG179" s="857"/>
      <c r="AJJ179" s="858"/>
    </row>
    <row r="180" spans="1:946" s="100" customFormat="1" ht="47.4" x14ac:dyDescent="0.35">
      <c r="A180" s="859" t="s">
        <v>898</v>
      </c>
      <c r="B180" s="816">
        <f>ATG7</f>
        <v>0</v>
      </c>
      <c r="NR180" s="856"/>
      <c r="NS180" s="856"/>
      <c r="NT180" s="856"/>
      <c r="NU180" s="856"/>
      <c r="NV180" s="856"/>
      <c r="NW180" s="856"/>
      <c r="NX180" s="856"/>
      <c r="NY180" s="856"/>
      <c r="NZ180" s="856"/>
      <c r="OA180" s="856"/>
      <c r="OB180" s="856"/>
      <c r="OC180" s="856"/>
      <c r="OD180" s="856"/>
      <c r="OE180" s="856"/>
      <c r="OF180" s="856"/>
      <c r="OG180" s="856"/>
      <c r="OH180" s="856"/>
      <c r="OI180" s="856"/>
      <c r="OJ180" s="856"/>
      <c r="OK180" s="856"/>
      <c r="OL180" s="856"/>
      <c r="OM180" s="856"/>
      <c r="ON180" s="856"/>
      <c r="OO180" s="856"/>
      <c r="OP180" s="856"/>
      <c r="OQ180" s="856"/>
      <c r="OR180" s="856"/>
      <c r="OS180" s="856"/>
      <c r="OT180" s="856"/>
      <c r="UP180" s="600"/>
      <c r="UQ180" s="600"/>
      <c r="UR180" s="600"/>
      <c r="US180" s="600"/>
      <c r="UT180" s="600"/>
      <c r="UU180" s="600"/>
      <c r="UV180" s="600"/>
      <c r="UW180" s="600"/>
      <c r="UX180" s="600"/>
      <c r="UY180" s="600"/>
      <c r="UZ180" s="600"/>
      <c r="VA180" s="600"/>
      <c r="VB180" s="600"/>
      <c r="VC180" s="600"/>
      <c r="VD180" s="600"/>
      <c r="VE180" s="600"/>
      <c r="VF180" s="600"/>
      <c r="VG180" s="600"/>
      <c r="VH180" s="600"/>
      <c r="VI180" s="600"/>
      <c r="VJ180" s="600"/>
      <c r="VK180" s="600"/>
      <c r="VL180" s="600"/>
      <c r="VM180" s="600"/>
      <c r="VN180" s="600"/>
      <c r="VO180" s="600"/>
      <c r="VP180" s="600"/>
      <c r="VQ180" s="600"/>
      <c r="VR180" s="600"/>
      <c r="VS180" s="600"/>
      <c r="VT180" s="600"/>
      <c r="VU180" s="600"/>
      <c r="VV180" s="600"/>
      <c r="VW180" s="600"/>
      <c r="VX180" s="600"/>
      <c r="VY180" s="600"/>
      <c r="VZ180" s="600"/>
      <c r="WA180" s="600"/>
      <c r="WB180" s="600"/>
      <c r="WC180" s="600"/>
      <c r="WD180" s="600"/>
      <c r="WE180" s="600"/>
      <c r="WF180" s="600"/>
      <c r="WG180" s="600"/>
      <c r="WH180" s="600"/>
      <c r="WI180" s="600"/>
      <c r="WJ180" s="600"/>
      <c r="WK180" s="600"/>
      <c r="WL180" s="600"/>
      <c r="WM180" s="600"/>
      <c r="WN180" s="600"/>
      <c r="WO180" s="600"/>
      <c r="WP180" s="600"/>
      <c r="WQ180" s="600"/>
      <c r="WR180" s="600"/>
      <c r="WS180" s="600"/>
      <c r="WT180" s="600"/>
      <c r="WU180" s="600"/>
      <c r="WV180" s="600"/>
      <c r="WW180" s="600"/>
      <c r="WX180" s="600"/>
      <c r="WY180" s="600"/>
      <c r="WZ180" s="600"/>
      <c r="XA180" s="600"/>
      <c r="XB180" s="600"/>
      <c r="XC180" s="600"/>
      <c r="XD180" s="600"/>
      <c r="XE180" s="600"/>
      <c r="XF180" s="600"/>
      <c r="XG180" s="600"/>
      <c r="XH180" s="600"/>
      <c r="XI180" s="600"/>
      <c r="XJ180" s="600"/>
      <c r="XK180" s="600"/>
      <c r="XL180" s="600"/>
      <c r="XM180" s="600"/>
      <c r="XN180" s="600"/>
      <c r="XO180" s="600"/>
      <c r="XP180" s="600"/>
      <c r="XQ180" s="600"/>
      <c r="XR180" s="600"/>
      <c r="XS180" s="600"/>
      <c r="XT180" s="600"/>
      <c r="XU180" s="600"/>
      <c r="XV180" s="600"/>
      <c r="XW180" s="600"/>
      <c r="XX180" s="600"/>
      <c r="XY180" s="600"/>
      <c r="XZ180" s="600"/>
      <c r="YA180" s="600"/>
      <c r="YB180" s="600"/>
      <c r="YC180" s="600"/>
      <c r="YD180" s="600"/>
      <c r="YE180" s="600"/>
      <c r="YF180" s="600"/>
      <c r="YG180" s="600"/>
      <c r="YH180" s="600"/>
      <c r="YI180" s="600"/>
      <c r="YJ180" s="600"/>
      <c r="YK180" s="600"/>
      <c r="YL180" s="600"/>
      <c r="YM180" s="600"/>
      <c r="YN180" s="600"/>
      <c r="YO180" s="600"/>
      <c r="YP180" s="600"/>
      <c r="YQ180" s="600"/>
      <c r="YR180" s="600"/>
      <c r="YS180" s="600"/>
      <c r="YT180" s="600"/>
      <c r="YU180" s="600"/>
      <c r="YV180" s="600"/>
      <c r="YW180" s="600"/>
      <c r="YX180" s="600"/>
      <c r="YY180" s="600"/>
      <c r="YZ180" s="600"/>
      <c r="ZA180" s="600"/>
      <c r="ZB180" s="600"/>
      <c r="ZC180" s="600"/>
      <c r="ZD180" s="600"/>
      <c r="ZE180" s="600"/>
      <c r="ZF180" s="600"/>
      <c r="ZG180" s="600"/>
      <c r="ZH180" s="600"/>
      <c r="ZI180" s="600"/>
      <c r="ZJ180" s="600"/>
      <c r="ZK180" s="600"/>
      <c r="ZL180" s="600"/>
      <c r="ZM180" s="600"/>
      <c r="ZN180" s="600"/>
      <c r="ZO180" s="600"/>
      <c r="ZP180" s="600"/>
      <c r="ZQ180" s="600"/>
      <c r="ZR180" s="600"/>
      <c r="ZS180" s="600"/>
      <c r="ZT180" s="600"/>
      <c r="ZU180" s="600"/>
      <c r="ZV180" s="600"/>
      <c r="ZW180" s="600"/>
      <c r="ZX180" s="600"/>
      <c r="ZY180" s="600"/>
      <c r="ZZ180" s="600"/>
      <c r="AAA180" s="600"/>
      <c r="AAB180" s="600"/>
      <c r="AAC180" s="600"/>
      <c r="AAD180" s="600"/>
      <c r="AAE180" s="600"/>
      <c r="AAF180" s="600"/>
      <c r="AAG180" s="600"/>
      <c r="AAH180" s="600"/>
      <c r="AAI180" s="600"/>
      <c r="AAJ180" s="600"/>
      <c r="AAK180" s="600"/>
      <c r="AAL180" s="600"/>
      <c r="AAM180" s="600"/>
      <c r="AAN180" s="600"/>
      <c r="AAO180" s="600"/>
      <c r="AAP180" s="600"/>
      <c r="AAQ180" s="600"/>
      <c r="AAR180" s="600"/>
      <c r="AAS180" s="600"/>
      <c r="AAT180" s="600"/>
      <c r="AAU180" s="600"/>
      <c r="AAV180" s="600"/>
      <c r="AAW180" s="600"/>
      <c r="AAX180" s="600"/>
      <c r="AAY180" s="600"/>
      <c r="AAZ180" s="600"/>
      <c r="ABA180" s="600"/>
      <c r="ABB180" s="600"/>
      <c r="ABC180" s="600"/>
      <c r="ABD180" s="600"/>
      <c r="ABE180" s="600"/>
      <c r="ABF180" s="600"/>
      <c r="ABG180" s="600"/>
      <c r="ABH180" s="600"/>
      <c r="ABI180" s="600"/>
      <c r="ABJ180" s="600"/>
      <c r="ABK180" s="600"/>
      <c r="ABL180" s="600"/>
      <c r="ABM180" s="600"/>
      <c r="ABN180" s="600"/>
      <c r="ABO180" s="600"/>
      <c r="ABP180" s="600"/>
      <c r="ABQ180" s="600"/>
      <c r="ABR180" s="600"/>
      <c r="ABS180" s="600"/>
      <c r="ABT180" s="600"/>
      <c r="ABU180" s="600"/>
      <c r="ABV180" s="600"/>
      <c r="ABW180" s="600"/>
      <c r="ABX180" s="600"/>
      <c r="ABY180" s="600"/>
      <c r="ABZ180" s="600"/>
      <c r="ACA180" s="600"/>
      <c r="ACB180" s="600"/>
      <c r="ACC180" s="600"/>
      <c r="ACD180" s="600"/>
      <c r="ACE180" s="600"/>
      <c r="ACF180" s="600"/>
      <c r="ACG180" s="600"/>
      <c r="ACH180" s="600"/>
      <c r="ACI180" s="600"/>
      <c r="ACJ180" s="600"/>
      <c r="ACK180" s="600"/>
      <c r="ACL180" s="600"/>
      <c r="ACM180" s="600"/>
      <c r="ACN180" s="600"/>
      <c r="ACO180" s="600"/>
      <c r="ACP180" s="600"/>
      <c r="ACQ180" s="600"/>
      <c r="ACR180" s="600"/>
      <c r="ACS180" s="600"/>
      <c r="ACT180" s="600"/>
      <c r="ACU180" s="600"/>
      <c r="ACV180" s="600"/>
      <c r="ACW180" s="600"/>
      <c r="ACX180" s="600"/>
      <c r="ACY180" s="600"/>
      <c r="ACZ180" s="600"/>
      <c r="ADA180" s="600"/>
      <c r="ADB180" s="600"/>
      <c r="ADC180" s="600"/>
      <c r="ADD180" s="600"/>
      <c r="ADE180" s="600"/>
      <c r="ADF180" s="600"/>
      <c r="ADG180" s="600"/>
      <c r="ADH180" s="600"/>
      <c r="ADI180" s="600"/>
      <c r="ADJ180" s="600"/>
      <c r="ADK180" s="600"/>
      <c r="ADL180" s="600"/>
      <c r="ADM180" s="600"/>
      <c r="ADN180" s="600"/>
      <c r="ADO180" s="600"/>
      <c r="ADP180" s="600"/>
      <c r="ADQ180" s="600"/>
      <c r="ADR180" s="600"/>
      <c r="ADS180" s="600"/>
      <c r="ADT180" s="600"/>
      <c r="ADU180" s="600"/>
      <c r="ADV180" s="600"/>
      <c r="ADW180" s="600"/>
      <c r="ADX180" s="600"/>
      <c r="ADY180" s="600"/>
      <c r="ADZ180" s="600"/>
      <c r="AEA180" s="600"/>
      <c r="AEB180" s="600"/>
      <c r="AEC180" s="600"/>
      <c r="AED180" s="600"/>
      <c r="AEE180" s="600"/>
      <c r="AEF180" s="600"/>
      <c r="AEG180" s="600"/>
      <c r="AEH180" s="600"/>
      <c r="AEI180" s="600"/>
      <c r="AEJ180" s="600"/>
      <c r="AEK180" s="600"/>
      <c r="AEL180" s="600"/>
      <c r="AEM180" s="600"/>
      <c r="AEN180" s="600"/>
      <c r="AEO180" s="600"/>
      <c r="AEP180" s="600"/>
      <c r="AEQ180" s="600"/>
      <c r="AER180" s="600"/>
      <c r="AES180" s="600"/>
      <c r="AET180" s="600"/>
      <c r="AEU180" s="600"/>
      <c r="AEV180" s="600"/>
      <c r="AEW180" s="600"/>
      <c r="AEX180" s="600"/>
      <c r="AEY180" s="600"/>
      <c r="AEZ180" s="600"/>
      <c r="AFA180" s="600"/>
      <c r="AFB180" s="600"/>
      <c r="AFC180" s="600"/>
      <c r="AFD180" s="600"/>
      <c r="AFE180" s="600"/>
      <c r="AFF180" s="600"/>
      <c r="AFG180" s="600"/>
      <c r="AFH180" s="600"/>
      <c r="AFI180" s="600"/>
      <c r="AFJ180" s="600"/>
      <c r="AFK180" s="600"/>
      <c r="AFL180" s="600"/>
      <c r="AFM180" s="600"/>
      <c r="AFN180" s="600"/>
      <c r="AFO180" s="600"/>
      <c r="AFP180" s="600"/>
      <c r="AFQ180" s="600"/>
      <c r="AFR180" s="600"/>
      <c r="AFS180" s="600"/>
      <c r="AFT180" s="600"/>
      <c r="AFU180" s="600"/>
      <c r="AFV180" s="600"/>
      <c r="AFW180" s="600"/>
      <c r="AFX180" s="600"/>
      <c r="AFY180" s="600"/>
      <c r="AFZ180" s="600"/>
      <c r="AGA180" s="600"/>
      <c r="AGB180" s="600"/>
      <c r="AGC180" s="600"/>
      <c r="AGD180" s="600"/>
      <c r="AGE180" s="600"/>
      <c r="AGF180" s="600"/>
      <c r="AGG180" s="600"/>
      <c r="AGH180" s="600"/>
      <c r="AGI180" s="600"/>
      <c r="AGJ180" s="600"/>
      <c r="AGK180" s="600"/>
      <c r="AGL180" s="600"/>
      <c r="AGM180" s="600"/>
      <c r="AGN180" s="600"/>
      <c r="AGO180" s="600"/>
      <c r="AGP180" s="600"/>
      <c r="AGQ180" s="600"/>
      <c r="AGR180" s="600"/>
      <c r="AGS180" s="600"/>
      <c r="AGT180" s="600"/>
      <c r="AGU180" s="600"/>
      <c r="AGV180" s="600"/>
      <c r="AGW180" s="600"/>
      <c r="AGX180" s="600"/>
      <c r="AGY180" s="600"/>
      <c r="AGZ180" s="600"/>
      <c r="AHA180" s="600"/>
      <c r="AHB180" s="600"/>
      <c r="AHC180" s="600"/>
      <c r="AHD180" s="600"/>
      <c r="AHE180" s="600"/>
      <c r="AHF180" s="600"/>
      <c r="AHG180" s="600"/>
      <c r="AHH180" s="600"/>
      <c r="AHI180" s="600"/>
      <c r="AHJ180" s="600"/>
      <c r="AHK180" s="600"/>
      <c r="AHL180" s="600"/>
      <c r="AHM180" s="600"/>
      <c r="AHN180" s="600"/>
      <c r="AHO180" s="600"/>
      <c r="AHP180" s="600"/>
      <c r="AHQ180" s="600"/>
      <c r="AHR180" s="600"/>
      <c r="AHS180" s="600"/>
      <c r="AHT180" s="600"/>
      <c r="AHU180" s="600"/>
      <c r="AHV180" s="600"/>
      <c r="AHW180" s="600"/>
      <c r="AHX180" s="600"/>
      <c r="AHY180" s="600"/>
      <c r="AHZ180" s="600"/>
      <c r="AIA180" s="600"/>
      <c r="AIB180" s="600"/>
      <c r="AIC180" s="600"/>
      <c r="AID180" s="600"/>
      <c r="AIE180" s="600"/>
      <c r="AIF180" s="600"/>
      <c r="AIG180" s="857"/>
      <c r="AIH180" s="857"/>
      <c r="AII180" s="857"/>
      <c r="AIJ180" s="857"/>
      <c r="AIK180" s="857"/>
      <c r="AIL180" s="857"/>
      <c r="AIM180" s="857"/>
      <c r="AIN180" s="857"/>
      <c r="AIO180" s="857"/>
      <c r="AIP180" s="857"/>
      <c r="AIQ180" s="857"/>
      <c r="AIR180" s="857"/>
      <c r="AIS180" s="857"/>
      <c r="AIT180" s="857"/>
      <c r="AIU180" s="857"/>
      <c r="AIV180" s="857"/>
      <c r="AIW180" s="857"/>
      <c r="AIX180" s="857"/>
      <c r="AIY180" s="857"/>
      <c r="AIZ180" s="857"/>
      <c r="AJA180" s="857"/>
      <c r="AJB180" s="857"/>
      <c r="AJC180" s="857"/>
      <c r="AJD180" s="857"/>
      <c r="AJE180" s="857"/>
      <c r="AJF180" s="857"/>
      <c r="AJG180" s="857"/>
      <c r="AJJ180" s="858"/>
    </row>
    <row r="181" spans="1:946" s="100" customFormat="1" ht="18" x14ac:dyDescent="0.35">
      <c r="A181" s="859" t="s">
        <v>891</v>
      </c>
      <c r="B181" s="816">
        <f>ATH7</f>
        <v>1</v>
      </c>
      <c r="NR181" s="856"/>
      <c r="NS181" s="856"/>
      <c r="NT181" s="856"/>
      <c r="NU181" s="856"/>
      <c r="NV181" s="856"/>
      <c r="NW181" s="856"/>
      <c r="NX181" s="856"/>
      <c r="NY181" s="856"/>
      <c r="NZ181" s="856"/>
      <c r="OA181" s="856"/>
      <c r="OB181" s="856"/>
      <c r="OC181" s="856"/>
      <c r="OD181" s="856"/>
      <c r="OE181" s="856"/>
      <c r="OF181" s="856"/>
      <c r="OG181" s="856"/>
      <c r="OH181" s="856"/>
      <c r="OI181" s="856"/>
      <c r="OJ181" s="856"/>
      <c r="OK181" s="856"/>
      <c r="OL181" s="856"/>
      <c r="OM181" s="856"/>
      <c r="ON181" s="856"/>
      <c r="OO181" s="856"/>
      <c r="OP181" s="856"/>
      <c r="OQ181" s="856"/>
      <c r="OR181" s="856"/>
      <c r="OS181" s="856"/>
      <c r="OT181" s="856"/>
      <c r="UP181" s="600"/>
      <c r="UQ181" s="600"/>
      <c r="UR181" s="600"/>
      <c r="US181" s="600"/>
      <c r="UT181" s="600"/>
      <c r="UU181" s="600"/>
      <c r="UV181" s="600"/>
      <c r="UW181" s="600"/>
      <c r="UX181" s="600"/>
      <c r="UY181" s="600"/>
      <c r="UZ181" s="600"/>
      <c r="VA181" s="600"/>
      <c r="VB181" s="600"/>
      <c r="VC181" s="600"/>
      <c r="VD181" s="600"/>
      <c r="VE181" s="600"/>
      <c r="VF181" s="600"/>
      <c r="VG181" s="600"/>
      <c r="VH181" s="600"/>
      <c r="VI181" s="600"/>
      <c r="VJ181" s="600"/>
      <c r="VK181" s="600"/>
      <c r="VL181" s="600"/>
      <c r="VM181" s="600"/>
      <c r="VN181" s="600"/>
      <c r="VO181" s="600"/>
      <c r="VP181" s="600"/>
      <c r="VQ181" s="600"/>
      <c r="VR181" s="600"/>
      <c r="VS181" s="600"/>
      <c r="VT181" s="600"/>
      <c r="VU181" s="600"/>
      <c r="VV181" s="600"/>
      <c r="VW181" s="600"/>
      <c r="VX181" s="600"/>
      <c r="VY181" s="600"/>
      <c r="VZ181" s="600"/>
      <c r="WA181" s="600"/>
      <c r="WB181" s="600"/>
      <c r="WC181" s="600"/>
      <c r="WD181" s="600"/>
      <c r="WE181" s="600"/>
      <c r="WF181" s="600"/>
      <c r="WG181" s="600"/>
      <c r="WH181" s="600"/>
      <c r="WI181" s="600"/>
      <c r="WJ181" s="600"/>
      <c r="WK181" s="600"/>
      <c r="WL181" s="600"/>
      <c r="WM181" s="600"/>
      <c r="WN181" s="600"/>
      <c r="WO181" s="600"/>
      <c r="WP181" s="600"/>
      <c r="WQ181" s="600"/>
      <c r="WR181" s="600"/>
      <c r="WS181" s="600"/>
      <c r="WT181" s="600"/>
      <c r="WU181" s="600"/>
      <c r="WV181" s="600"/>
      <c r="WW181" s="600"/>
      <c r="WX181" s="600"/>
      <c r="WY181" s="600"/>
      <c r="WZ181" s="600"/>
      <c r="XA181" s="600"/>
      <c r="XB181" s="600"/>
      <c r="XC181" s="600"/>
      <c r="XD181" s="600"/>
      <c r="XE181" s="600"/>
      <c r="XF181" s="600"/>
      <c r="XG181" s="600"/>
      <c r="XH181" s="600"/>
      <c r="XI181" s="600"/>
      <c r="XJ181" s="600"/>
      <c r="XK181" s="600"/>
      <c r="XL181" s="600"/>
      <c r="XM181" s="600"/>
      <c r="XN181" s="600"/>
      <c r="XO181" s="600"/>
      <c r="XP181" s="600"/>
      <c r="XQ181" s="600"/>
      <c r="XR181" s="600"/>
      <c r="XS181" s="600"/>
      <c r="XT181" s="600"/>
      <c r="XU181" s="600"/>
      <c r="XV181" s="600"/>
      <c r="XW181" s="600"/>
      <c r="XX181" s="600"/>
      <c r="XY181" s="600"/>
      <c r="XZ181" s="600"/>
      <c r="YA181" s="600"/>
      <c r="YB181" s="600"/>
      <c r="YC181" s="600"/>
      <c r="YD181" s="600"/>
      <c r="YE181" s="600"/>
      <c r="YF181" s="600"/>
      <c r="YG181" s="600"/>
      <c r="YH181" s="600"/>
      <c r="YI181" s="600"/>
      <c r="YJ181" s="600"/>
      <c r="YK181" s="600"/>
      <c r="YL181" s="600"/>
      <c r="YM181" s="600"/>
      <c r="YN181" s="600"/>
      <c r="YO181" s="600"/>
      <c r="YP181" s="600"/>
      <c r="YQ181" s="600"/>
      <c r="YR181" s="600"/>
      <c r="YS181" s="600"/>
      <c r="YT181" s="600"/>
      <c r="YU181" s="600"/>
      <c r="YV181" s="600"/>
      <c r="YW181" s="600"/>
      <c r="YX181" s="600"/>
      <c r="YY181" s="600"/>
      <c r="YZ181" s="600"/>
      <c r="ZA181" s="600"/>
      <c r="ZB181" s="600"/>
      <c r="ZC181" s="600"/>
      <c r="ZD181" s="600"/>
      <c r="ZE181" s="600"/>
      <c r="ZF181" s="600"/>
      <c r="ZG181" s="600"/>
      <c r="ZH181" s="600"/>
      <c r="ZI181" s="600"/>
      <c r="ZJ181" s="600"/>
      <c r="ZK181" s="600"/>
      <c r="ZL181" s="600"/>
      <c r="ZM181" s="600"/>
      <c r="ZN181" s="600"/>
      <c r="ZO181" s="600"/>
      <c r="ZP181" s="600"/>
      <c r="ZQ181" s="600"/>
      <c r="ZR181" s="600"/>
      <c r="ZS181" s="600"/>
      <c r="ZT181" s="600"/>
      <c r="ZU181" s="600"/>
      <c r="ZV181" s="600"/>
      <c r="ZW181" s="600"/>
      <c r="ZX181" s="600"/>
      <c r="ZY181" s="600"/>
      <c r="ZZ181" s="600"/>
      <c r="AAA181" s="600"/>
      <c r="AAB181" s="600"/>
      <c r="AAC181" s="600"/>
      <c r="AAD181" s="600"/>
      <c r="AAE181" s="600"/>
      <c r="AAF181" s="600"/>
      <c r="AAG181" s="600"/>
      <c r="AAH181" s="600"/>
      <c r="AAI181" s="600"/>
      <c r="AAJ181" s="600"/>
      <c r="AAK181" s="600"/>
      <c r="AAL181" s="600"/>
      <c r="AAM181" s="600"/>
      <c r="AAN181" s="600"/>
      <c r="AAO181" s="600"/>
      <c r="AAP181" s="600"/>
      <c r="AAQ181" s="600"/>
      <c r="AAR181" s="600"/>
      <c r="AAS181" s="600"/>
      <c r="AAT181" s="600"/>
      <c r="AAU181" s="600"/>
      <c r="AAV181" s="600"/>
      <c r="AAW181" s="600"/>
      <c r="AAX181" s="600"/>
      <c r="AAY181" s="600"/>
      <c r="AAZ181" s="600"/>
      <c r="ABA181" s="600"/>
      <c r="ABB181" s="600"/>
      <c r="ABC181" s="600"/>
      <c r="ABD181" s="600"/>
      <c r="ABE181" s="600"/>
      <c r="ABF181" s="600"/>
      <c r="ABG181" s="600"/>
      <c r="ABH181" s="600"/>
      <c r="ABI181" s="600"/>
      <c r="ABJ181" s="600"/>
      <c r="ABK181" s="600"/>
      <c r="ABL181" s="600"/>
      <c r="ABM181" s="600"/>
      <c r="ABN181" s="600"/>
      <c r="ABO181" s="600"/>
      <c r="ABP181" s="600"/>
      <c r="ABQ181" s="600"/>
      <c r="ABR181" s="600"/>
      <c r="ABS181" s="600"/>
      <c r="ABT181" s="600"/>
      <c r="ABU181" s="600"/>
      <c r="ABV181" s="600"/>
      <c r="ABW181" s="600"/>
      <c r="ABX181" s="600"/>
      <c r="ABY181" s="600"/>
      <c r="ABZ181" s="600"/>
      <c r="ACA181" s="600"/>
      <c r="ACB181" s="600"/>
      <c r="ACC181" s="600"/>
      <c r="ACD181" s="600"/>
      <c r="ACE181" s="600"/>
      <c r="ACF181" s="600"/>
      <c r="ACG181" s="600"/>
      <c r="ACH181" s="600"/>
      <c r="ACI181" s="600"/>
      <c r="ACJ181" s="600"/>
      <c r="ACK181" s="600"/>
      <c r="ACL181" s="600"/>
      <c r="ACM181" s="600"/>
      <c r="ACN181" s="600"/>
      <c r="ACO181" s="600"/>
      <c r="ACP181" s="600"/>
      <c r="ACQ181" s="600"/>
      <c r="ACR181" s="600"/>
      <c r="ACS181" s="600"/>
      <c r="ACT181" s="600"/>
      <c r="ACU181" s="600"/>
      <c r="ACV181" s="600"/>
      <c r="ACW181" s="600"/>
      <c r="ACX181" s="600"/>
      <c r="ACY181" s="600"/>
      <c r="ACZ181" s="600"/>
      <c r="ADA181" s="600"/>
      <c r="ADB181" s="600"/>
      <c r="ADC181" s="600"/>
      <c r="ADD181" s="600"/>
      <c r="ADE181" s="600"/>
      <c r="ADF181" s="600"/>
      <c r="ADG181" s="600"/>
      <c r="ADH181" s="600"/>
      <c r="ADI181" s="600"/>
      <c r="ADJ181" s="600"/>
      <c r="ADK181" s="600"/>
      <c r="ADL181" s="600"/>
      <c r="ADM181" s="600"/>
      <c r="ADN181" s="600"/>
      <c r="ADO181" s="600"/>
      <c r="ADP181" s="600"/>
      <c r="ADQ181" s="600"/>
      <c r="ADR181" s="600"/>
      <c r="ADS181" s="600"/>
      <c r="ADT181" s="600"/>
      <c r="ADU181" s="600"/>
      <c r="ADV181" s="600"/>
      <c r="ADW181" s="600"/>
      <c r="ADX181" s="600"/>
      <c r="ADY181" s="600"/>
      <c r="ADZ181" s="600"/>
      <c r="AEA181" s="600"/>
      <c r="AEB181" s="600"/>
      <c r="AEC181" s="600"/>
      <c r="AED181" s="600"/>
      <c r="AEE181" s="600"/>
      <c r="AEF181" s="600"/>
      <c r="AEG181" s="600"/>
      <c r="AEH181" s="600"/>
      <c r="AEI181" s="600"/>
      <c r="AEJ181" s="600"/>
      <c r="AEK181" s="600"/>
      <c r="AEL181" s="600"/>
      <c r="AEM181" s="600"/>
      <c r="AEN181" s="600"/>
      <c r="AEO181" s="600"/>
      <c r="AEP181" s="600"/>
      <c r="AEQ181" s="600"/>
      <c r="AER181" s="600"/>
      <c r="AES181" s="600"/>
      <c r="AET181" s="600"/>
      <c r="AEU181" s="600"/>
      <c r="AEV181" s="600"/>
      <c r="AEW181" s="600"/>
      <c r="AEX181" s="600"/>
      <c r="AEY181" s="600"/>
      <c r="AEZ181" s="600"/>
      <c r="AFA181" s="600"/>
      <c r="AFB181" s="600"/>
      <c r="AFC181" s="600"/>
      <c r="AFD181" s="600"/>
      <c r="AFE181" s="600"/>
      <c r="AFF181" s="600"/>
      <c r="AFG181" s="600"/>
      <c r="AFH181" s="600"/>
      <c r="AFI181" s="600"/>
      <c r="AFJ181" s="600"/>
      <c r="AFK181" s="600"/>
      <c r="AFL181" s="600"/>
      <c r="AFM181" s="600"/>
      <c r="AFN181" s="600"/>
      <c r="AFO181" s="600"/>
      <c r="AFP181" s="600"/>
      <c r="AFQ181" s="600"/>
      <c r="AFR181" s="600"/>
      <c r="AFS181" s="600"/>
      <c r="AFT181" s="600"/>
      <c r="AFU181" s="600"/>
      <c r="AFV181" s="600"/>
      <c r="AFW181" s="600"/>
      <c r="AFX181" s="600"/>
      <c r="AFY181" s="600"/>
      <c r="AFZ181" s="600"/>
      <c r="AGA181" s="600"/>
      <c r="AGB181" s="600"/>
      <c r="AGC181" s="600"/>
      <c r="AGD181" s="600"/>
      <c r="AGE181" s="600"/>
      <c r="AGF181" s="600"/>
      <c r="AGG181" s="600"/>
      <c r="AGH181" s="600"/>
      <c r="AGI181" s="600"/>
      <c r="AGJ181" s="600"/>
      <c r="AGK181" s="600"/>
      <c r="AGL181" s="600"/>
      <c r="AGM181" s="600"/>
      <c r="AGN181" s="600"/>
      <c r="AGO181" s="600"/>
      <c r="AGP181" s="600"/>
      <c r="AGQ181" s="600"/>
      <c r="AGR181" s="600"/>
      <c r="AGS181" s="600"/>
      <c r="AGT181" s="600"/>
      <c r="AGU181" s="600"/>
      <c r="AGV181" s="600"/>
      <c r="AGW181" s="600"/>
      <c r="AGX181" s="600"/>
      <c r="AGY181" s="600"/>
      <c r="AGZ181" s="600"/>
      <c r="AHA181" s="600"/>
      <c r="AHB181" s="600"/>
      <c r="AHC181" s="600"/>
      <c r="AHD181" s="600"/>
      <c r="AHE181" s="600"/>
      <c r="AHF181" s="600"/>
      <c r="AHG181" s="600"/>
      <c r="AHH181" s="600"/>
      <c r="AHI181" s="600"/>
      <c r="AHJ181" s="600"/>
      <c r="AHK181" s="600"/>
      <c r="AHL181" s="600"/>
      <c r="AHM181" s="600"/>
      <c r="AHN181" s="600"/>
      <c r="AHO181" s="600"/>
      <c r="AHP181" s="600"/>
      <c r="AHQ181" s="600"/>
      <c r="AHR181" s="600"/>
      <c r="AHS181" s="600"/>
      <c r="AHT181" s="600"/>
      <c r="AHU181" s="600"/>
      <c r="AHV181" s="600"/>
      <c r="AHW181" s="600"/>
      <c r="AHX181" s="600"/>
      <c r="AHY181" s="600"/>
      <c r="AHZ181" s="600"/>
      <c r="AIA181" s="600"/>
      <c r="AIB181" s="600"/>
      <c r="AIC181" s="600"/>
      <c r="AID181" s="600"/>
      <c r="AIE181" s="600"/>
      <c r="AIF181" s="600"/>
      <c r="AIG181" s="857"/>
      <c r="AIH181" s="857"/>
      <c r="AII181" s="857"/>
      <c r="AIJ181" s="857"/>
      <c r="AIK181" s="857"/>
      <c r="AIL181" s="857"/>
      <c r="AIM181" s="857"/>
      <c r="AIN181" s="857"/>
      <c r="AIO181" s="857"/>
      <c r="AIP181" s="857"/>
      <c r="AIQ181" s="857"/>
      <c r="AIR181" s="857"/>
      <c r="AIS181" s="857"/>
      <c r="AIT181" s="857"/>
      <c r="AIU181" s="857"/>
      <c r="AIV181" s="857"/>
      <c r="AIW181" s="857"/>
      <c r="AIX181" s="857"/>
      <c r="AIY181" s="857"/>
      <c r="AIZ181" s="857"/>
      <c r="AJA181" s="857"/>
      <c r="AJB181" s="857"/>
      <c r="AJC181" s="857"/>
      <c r="AJD181" s="857"/>
      <c r="AJE181" s="857"/>
      <c r="AJF181" s="857"/>
      <c r="AJG181" s="857"/>
      <c r="AJJ181" s="858"/>
    </row>
    <row r="182" spans="1:946" s="100" customFormat="1" ht="18" x14ac:dyDescent="0.35">
      <c r="A182" s="854" t="s">
        <v>892</v>
      </c>
      <c r="B182" s="816">
        <f>ATI7</f>
        <v>0</v>
      </c>
      <c r="NR182" s="856"/>
      <c r="NS182" s="856"/>
      <c r="NT182" s="856"/>
      <c r="NU182" s="856"/>
      <c r="NV182" s="856"/>
      <c r="NW182" s="856"/>
      <c r="NX182" s="856"/>
      <c r="NY182" s="856"/>
      <c r="NZ182" s="856"/>
      <c r="OA182" s="856"/>
      <c r="OB182" s="856"/>
      <c r="OC182" s="856"/>
      <c r="OD182" s="856"/>
      <c r="OE182" s="856"/>
      <c r="OF182" s="856"/>
      <c r="OG182" s="856"/>
      <c r="OH182" s="856"/>
      <c r="OI182" s="856"/>
      <c r="OJ182" s="856"/>
      <c r="OK182" s="856"/>
      <c r="OL182" s="856"/>
      <c r="OM182" s="856"/>
      <c r="ON182" s="856"/>
      <c r="OO182" s="856"/>
      <c r="OP182" s="856"/>
      <c r="OQ182" s="856"/>
      <c r="OR182" s="856"/>
      <c r="OS182" s="856"/>
      <c r="OT182" s="856"/>
      <c r="UP182" s="600"/>
      <c r="UQ182" s="600"/>
      <c r="UR182" s="600"/>
      <c r="US182" s="600"/>
      <c r="UT182" s="600"/>
      <c r="UU182" s="600"/>
      <c r="UV182" s="600"/>
      <c r="UW182" s="600"/>
      <c r="UX182" s="600"/>
      <c r="UY182" s="600"/>
      <c r="UZ182" s="600"/>
      <c r="VA182" s="600"/>
      <c r="VB182" s="600"/>
      <c r="VC182" s="600"/>
      <c r="VD182" s="600"/>
      <c r="VE182" s="600"/>
      <c r="VF182" s="600"/>
      <c r="VG182" s="600"/>
      <c r="VH182" s="600"/>
      <c r="VI182" s="600"/>
      <c r="VJ182" s="600"/>
      <c r="VK182" s="600"/>
      <c r="VL182" s="600"/>
      <c r="VM182" s="600"/>
      <c r="VN182" s="600"/>
      <c r="VO182" s="600"/>
      <c r="VP182" s="600"/>
      <c r="VQ182" s="600"/>
      <c r="VR182" s="600"/>
      <c r="VS182" s="600"/>
      <c r="VT182" s="600"/>
      <c r="VU182" s="600"/>
      <c r="VV182" s="600"/>
      <c r="VW182" s="600"/>
      <c r="VX182" s="600"/>
      <c r="VY182" s="600"/>
      <c r="VZ182" s="600"/>
      <c r="WA182" s="600"/>
      <c r="WB182" s="600"/>
      <c r="WC182" s="600"/>
      <c r="WD182" s="600"/>
      <c r="WE182" s="600"/>
      <c r="WF182" s="600"/>
      <c r="WG182" s="600"/>
      <c r="WH182" s="600"/>
      <c r="WI182" s="600"/>
      <c r="WJ182" s="600"/>
      <c r="WK182" s="600"/>
      <c r="WL182" s="600"/>
      <c r="WM182" s="600"/>
      <c r="WN182" s="600"/>
      <c r="WO182" s="600"/>
      <c r="WP182" s="600"/>
      <c r="WQ182" s="600"/>
      <c r="WR182" s="600"/>
      <c r="WS182" s="600"/>
      <c r="WT182" s="600"/>
      <c r="WU182" s="600"/>
      <c r="WV182" s="600"/>
      <c r="WW182" s="600"/>
      <c r="WX182" s="600"/>
      <c r="WY182" s="600"/>
      <c r="WZ182" s="600"/>
      <c r="XA182" s="600"/>
      <c r="XB182" s="600"/>
      <c r="XC182" s="600"/>
      <c r="XD182" s="600"/>
      <c r="XE182" s="600"/>
      <c r="XF182" s="600"/>
      <c r="XG182" s="600"/>
      <c r="XH182" s="600"/>
      <c r="XI182" s="600"/>
      <c r="XJ182" s="600"/>
      <c r="XK182" s="600"/>
      <c r="XL182" s="600"/>
      <c r="XM182" s="600"/>
      <c r="XN182" s="600"/>
      <c r="XO182" s="600"/>
      <c r="XP182" s="600"/>
      <c r="XQ182" s="600"/>
      <c r="XR182" s="600"/>
      <c r="XS182" s="600"/>
      <c r="XT182" s="600"/>
      <c r="XU182" s="600"/>
      <c r="XV182" s="600"/>
      <c r="XW182" s="600"/>
      <c r="XX182" s="600"/>
      <c r="XY182" s="600"/>
      <c r="XZ182" s="600"/>
      <c r="YA182" s="600"/>
      <c r="YB182" s="600"/>
      <c r="YC182" s="600"/>
      <c r="YD182" s="600"/>
      <c r="YE182" s="600"/>
      <c r="YF182" s="600"/>
      <c r="YG182" s="600"/>
      <c r="YH182" s="600"/>
      <c r="YI182" s="600"/>
      <c r="YJ182" s="600"/>
      <c r="YK182" s="600"/>
      <c r="YL182" s="600"/>
      <c r="YM182" s="600"/>
      <c r="YN182" s="600"/>
      <c r="YO182" s="600"/>
      <c r="YP182" s="600"/>
      <c r="YQ182" s="600"/>
      <c r="YR182" s="600"/>
      <c r="YS182" s="600"/>
      <c r="YT182" s="600"/>
      <c r="YU182" s="600"/>
      <c r="YV182" s="600"/>
      <c r="YW182" s="600"/>
      <c r="YX182" s="600"/>
      <c r="YY182" s="600"/>
      <c r="YZ182" s="600"/>
      <c r="ZA182" s="600"/>
      <c r="ZB182" s="600"/>
      <c r="ZC182" s="600"/>
      <c r="ZD182" s="600"/>
      <c r="ZE182" s="600"/>
      <c r="ZF182" s="600"/>
      <c r="ZG182" s="600"/>
      <c r="ZH182" s="600"/>
      <c r="ZI182" s="600"/>
      <c r="ZJ182" s="600"/>
      <c r="ZK182" s="600"/>
      <c r="ZL182" s="600"/>
      <c r="ZM182" s="600"/>
      <c r="ZN182" s="600"/>
      <c r="ZO182" s="600"/>
      <c r="ZP182" s="600"/>
      <c r="ZQ182" s="600"/>
      <c r="ZR182" s="600"/>
      <c r="ZS182" s="600"/>
      <c r="ZT182" s="600"/>
      <c r="ZU182" s="600"/>
      <c r="ZV182" s="600"/>
      <c r="ZW182" s="600"/>
      <c r="ZX182" s="600"/>
      <c r="ZY182" s="600"/>
      <c r="ZZ182" s="600"/>
      <c r="AAA182" s="600"/>
      <c r="AAB182" s="600"/>
      <c r="AAC182" s="600"/>
      <c r="AAD182" s="600"/>
      <c r="AAE182" s="600"/>
      <c r="AAF182" s="600"/>
      <c r="AAG182" s="600"/>
      <c r="AAH182" s="600"/>
      <c r="AAI182" s="600"/>
      <c r="AAJ182" s="600"/>
      <c r="AAK182" s="600"/>
      <c r="AAL182" s="600"/>
      <c r="AAM182" s="600"/>
      <c r="AAN182" s="600"/>
      <c r="AAO182" s="600"/>
      <c r="AAP182" s="600"/>
      <c r="AAQ182" s="600"/>
      <c r="AAR182" s="600"/>
      <c r="AAS182" s="600"/>
      <c r="AAT182" s="600"/>
      <c r="AAU182" s="600"/>
      <c r="AAV182" s="600"/>
      <c r="AAW182" s="600"/>
      <c r="AAX182" s="600"/>
      <c r="AAY182" s="600"/>
      <c r="AAZ182" s="600"/>
      <c r="ABA182" s="600"/>
      <c r="ABB182" s="600"/>
      <c r="ABC182" s="600"/>
      <c r="ABD182" s="600"/>
      <c r="ABE182" s="600"/>
      <c r="ABF182" s="600"/>
      <c r="ABG182" s="600"/>
      <c r="ABH182" s="600"/>
      <c r="ABI182" s="600"/>
      <c r="ABJ182" s="600"/>
      <c r="ABK182" s="600"/>
      <c r="ABL182" s="600"/>
      <c r="ABM182" s="600"/>
      <c r="ABN182" s="600"/>
      <c r="ABO182" s="600"/>
      <c r="ABP182" s="600"/>
      <c r="ABQ182" s="600"/>
      <c r="ABR182" s="600"/>
      <c r="ABS182" s="600"/>
      <c r="ABT182" s="600"/>
      <c r="ABU182" s="600"/>
      <c r="ABV182" s="600"/>
      <c r="ABW182" s="600"/>
      <c r="ABX182" s="600"/>
      <c r="ABY182" s="600"/>
      <c r="ABZ182" s="600"/>
      <c r="ACA182" s="600"/>
      <c r="ACB182" s="600"/>
      <c r="ACC182" s="600"/>
      <c r="ACD182" s="600"/>
      <c r="ACE182" s="600"/>
      <c r="ACF182" s="600"/>
      <c r="ACG182" s="600"/>
      <c r="ACH182" s="600"/>
      <c r="ACI182" s="600"/>
      <c r="ACJ182" s="600"/>
      <c r="ACK182" s="600"/>
      <c r="ACL182" s="600"/>
      <c r="ACM182" s="600"/>
      <c r="ACN182" s="600"/>
      <c r="ACO182" s="600"/>
      <c r="ACP182" s="600"/>
      <c r="ACQ182" s="600"/>
      <c r="ACR182" s="600"/>
      <c r="ACS182" s="600"/>
      <c r="ACT182" s="600"/>
      <c r="ACU182" s="600"/>
      <c r="ACV182" s="600"/>
      <c r="ACW182" s="600"/>
      <c r="ACX182" s="600"/>
      <c r="ACY182" s="600"/>
      <c r="ACZ182" s="600"/>
      <c r="ADA182" s="600"/>
      <c r="ADB182" s="600"/>
      <c r="ADC182" s="600"/>
      <c r="ADD182" s="600"/>
      <c r="ADE182" s="600"/>
      <c r="ADF182" s="600"/>
      <c r="ADG182" s="600"/>
      <c r="ADH182" s="600"/>
      <c r="ADI182" s="600"/>
      <c r="ADJ182" s="600"/>
      <c r="ADK182" s="600"/>
      <c r="ADL182" s="600"/>
      <c r="ADM182" s="600"/>
      <c r="ADN182" s="600"/>
      <c r="ADO182" s="600"/>
      <c r="ADP182" s="600"/>
      <c r="ADQ182" s="600"/>
      <c r="ADR182" s="600"/>
      <c r="ADS182" s="600"/>
      <c r="ADT182" s="600"/>
      <c r="ADU182" s="600"/>
      <c r="ADV182" s="600"/>
      <c r="ADW182" s="600"/>
      <c r="ADX182" s="600"/>
      <c r="ADY182" s="600"/>
      <c r="ADZ182" s="600"/>
      <c r="AEA182" s="600"/>
      <c r="AEB182" s="600"/>
      <c r="AEC182" s="600"/>
      <c r="AED182" s="600"/>
      <c r="AEE182" s="600"/>
      <c r="AEF182" s="600"/>
      <c r="AEG182" s="600"/>
      <c r="AEH182" s="600"/>
      <c r="AEI182" s="600"/>
      <c r="AEJ182" s="600"/>
      <c r="AEK182" s="600"/>
      <c r="AEL182" s="600"/>
      <c r="AEM182" s="600"/>
      <c r="AEN182" s="600"/>
      <c r="AEO182" s="600"/>
      <c r="AEP182" s="600"/>
      <c r="AEQ182" s="600"/>
      <c r="AER182" s="600"/>
      <c r="AES182" s="600"/>
      <c r="AET182" s="600"/>
      <c r="AEU182" s="600"/>
      <c r="AEV182" s="600"/>
      <c r="AEW182" s="600"/>
      <c r="AEX182" s="600"/>
      <c r="AEY182" s="600"/>
      <c r="AEZ182" s="600"/>
      <c r="AFA182" s="600"/>
      <c r="AFB182" s="600"/>
      <c r="AFC182" s="600"/>
      <c r="AFD182" s="600"/>
      <c r="AFE182" s="600"/>
      <c r="AFF182" s="600"/>
      <c r="AFG182" s="600"/>
      <c r="AFH182" s="600"/>
      <c r="AFI182" s="600"/>
      <c r="AFJ182" s="600"/>
      <c r="AFK182" s="600"/>
      <c r="AFL182" s="600"/>
      <c r="AFM182" s="600"/>
      <c r="AFN182" s="600"/>
      <c r="AFO182" s="600"/>
      <c r="AFP182" s="600"/>
      <c r="AFQ182" s="600"/>
      <c r="AFR182" s="600"/>
      <c r="AFS182" s="600"/>
      <c r="AFT182" s="600"/>
      <c r="AFU182" s="600"/>
      <c r="AFV182" s="600"/>
      <c r="AFW182" s="600"/>
      <c r="AFX182" s="600"/>
      <c r="AFY182" s="600"/>
      <c r="AFZ182" s="600"/>
      <c r="AGA182" s="600"/>
      <c r="AGB182" s="600"/>
      <c r="AGC182" s="600"/>
      <c r="AGD182" s="600"/>
      <c r="AGE182" s="600"/>
      <c r="AGF182" s="600"/>
      <c r="AGG182" s="600"/>
      <c r="AGH182" s="600"/>
      <c r="AGI182" s="600"/>
      <c r="AGJ182" s="600"/>
      <c r="AGK182" s="600"/>
      <c r="AGL182" s="600"/>
      <c r="AGM182" s="600"/>
      <c r="AGN182" s="600"/>
      <c r="AGO182" s="600"/>
      <c r="AGP182" s="600"/>
      <c r="AGQ182" s="600"/>
      <c r="AGR182" s="600"/>
      <c r="AGS182" s="600"/>
      <c r="AGT182" s="600"/>
      <c r="AGU182" s="600"/>
      <c r="AGV182" s="600"/>
      <c r="AGW182" s="600"/>
      <c r="AGX182" s="600"/>
      <c r="AGY182" s="600"/>
      <c r="AGZ182" s="600"/>
      <c r="AHA182" s="600"/>
      <c r="AHB182" s="600"/>
      <c r="AHC182" s="600"/>
      <c r="AHD182" s="600"/>
      <c r="AHE182" s="600"/>
      <c r="AHF182" s="600"/>
      <c r="AHG182" s="600"/>
      <c r="AHH182" s="600"/>
      <c r="AHI182" s="600"/>
      <c r="AHJ182" s="600"/>
      <c r="AHK182" s="600"/>
      <c r="AHL182" s="600"/>
      <c r="AHM182" s="600"/>
      <c r="AHN182" s="600"/>
      <c r="AHO182" s="600"/>
      <c r="AHP182" s="600"/>
      <c r="AHQ182" s="600"/>
      <c r="AHR182" s="600"/>
      <c r="AHS182" s="600"/>
      <c r="AHT182" s="600"/>
      <c r="AHU182" s="600"/>
      <c r="AHV182" s="600"/>
      <c r="AHW182" s="600"/>
      <c r="AHX182" s="600"/>
      <c r="AHY182" s="600"/>
      <c r="AHZ182" s="600"/>
      <c r="AIA182" s="600"/>
      <c r="AIB182" s="600"/>
      <c r="AIC182" s="600"/>
      <c r="AID182" s="600"/>
      <c r="AIE182" s="600"/>
      <c r="AIF182" s="600"/>
      <c r="AIG182" s="857"/>
      <c r="AIH182" s="857"/>
      <c r="AII182" s="857"/>
      <c r="AIJ182" s="857"/>
      <c r="AIK182" s="857"/>
      <c r="AIL182" s="857"/>
      <c r="AIM182" s="857"/>
      <c r="AIN182" s="857"/>
      <c r="AIO182" s="857"/>
      <c r="AIP182" s="857"/>
      <c r="AIQ182" s="857"/>
      <c r="AIR182" s="857"/>
      <c r="AIS182" s="857"/>
      <c r="AIT182" s="857"/>
      <c r="AIU182" s="857"/>
      <c r="AIV182" s="857"/>
      <c r="AIW182" s="857"/>
      <c r="AIX182" s="857"/>
      <c r="AIY182" s="857"/>
      <c r="AIZ182" s="857"/>
      <c r="AJA182" s="857"/>
      <c r="AJB182" s="857"/>
      <c r="AJC182" s="857"/>
      <c r="AJD182" s="857"/>
      <c r="AJE182" s="857"/>
      <c r="AJF182" s="857"/>
      <c r="AJG182" s="857"/>
      <c r="AJJ182" s="858"/>
    </row>
    <row r="183" spans="1:946" s="100" customFormat="1" ht="18" x14ac:dyDescent="0.35">
      <c r="A183" s="859" t="s">
        <v>893</v>
      </c>
      <c r="B183" s="816">
        <f>ATJ7</f>
        <v>13</v>
      </c>
      <c r="NR183" s="856"/>
      <c r="NS183" s="856"/>
      <c r="NT183" s="856"/>
      <c r="NU183" s="856"/>
      <c r="NV183" s="856"/>
      <c r="NW183" s="856"/>
      <c r="NX183" s="856"/>
      <c r="NY183" s="856"/>
      <c r="NZ183" s="856"/>
      <c r="OA183" s="856"/>
      <c r="OB183" s="856"/>
      <c r="OC183" s="856"/>
      <c r="OD183" s="856"/>
      <c r="OE183" s="856"/>
      <c r="OF183" s="856"/>
      <c r="OG183" s="856"/>
      <c r="OH183" s="856"/>
      <c r="OI183" s="856"/>
      <c r="OJ183" s="856"/>
      <c r="OK183" s="856"/>
      <c r="OL183" s="856"/>
      <c r="OM183" s="856"/>
      <c r="ON183" s="856"/>
      <c r="OO183" s="856"/>
      <c r="OP183" s="856"/>
      <c r="OQ183" s="856"/>
      <c r="OR183" s="856"/>
      <c r="OS183" s="856"/>
      <c r="OT183" s="856"/>
      <c r="UP183" s="600"/>
      <c r="UQ183" s="600"/>
      <c r="UR183" s="600"/>
      <c r="US183" s="600"/>
      <c r="UT183" s="600"/>
      <c r="UU183" s="600"/>
      <c r="UV183" s="600"/>
      <c r="UW183" s="600"/>
      <c r="UX183" s="600"/>
      <c r="UY183" s="600"/>
      <c r="UZ183" s="600"/>
      <c r="VA183" s="600"/>
      <c r="VB183" s="600"/>
      <c r="VC183" s="600"/>
      <c r="VD183" s="600"/>
      <c r="VE183" s="600"/>
      <c r="VF183" s="600"/>
      <c r="VG183" s="600"/>
      <c r="VH183" s="600"/>
      <c r="VI183" s="600"/>
      <c r="VJ183" s="600"/>
      <c r="VK183" s="600"/>
      <c r="VL183" s="600"/>
      <c r="VM183" s="600"/>
      <c r="VN183" s="600"/>
      <c r="VO183" s="600"/>
      <c r="VP183" s="600"/>
      <c r="VQ183" s="600"/>
      <c r="VR183" s="600"/>
      <c r="VS183" s="600"/>
      <c r="VT183" s="600"/>
      <c r="VU183" s="600"/>
      <c r="VV183" s="600"/>
      <c r="VW183" s="600"/>
      <c r="VX183" s="600"/>
      <c r="VY183" s="600"/>
      <c r="VZ183" s="600"/>
      <c r="WA183" s="600"/>
      <c r="WB183" s="600"/>
      <c r="WC183" s="600"/>
      <c r="WD183" s="600"/>
      <c r="WE183" s="600"/>
      <c r="WF183" s="600"/>
      <c r="WG183" s="600"/>
      <c r="WH183" s="600"/>
      <c r="WI183" s="600"/>
      <c r="WJ183" s="600"/>
      <c r="WK183" s="600"/>
      <c r="WL183" s="600"/>
      <c r="WM183" s="600"/>
      <c r="WN183" s="600"/>
      <c r="WO183" s="600"/>
      <c r="WP183" s="600"/>
      <c r="WQ183" s="600"/>
      <c r="WR183" s="600"/>
      <c r="WS183" s="600"/>
      <c r="WT183" s="600"/>
      <c r="WU183" s="600"/>
      <c r="WV183" s="600"/>
      <c r="WW183" s="600"/>
      <c r="WX183" s="600"/>
      <c r="WY183" s="600"/>
      <c r="WZ183" s="600"/>
      <c r="XA183" s="600"/>
      <c r="XB183" s="600"/>
      <c r="XC183" s="600"/>
      <c r="XD183" s="600"/>
      <c r="XE183" s="600"/>
      <c r="XF183" s="600"/>
      <c r="XG183" s="600"/>
      <c r="XH183" s="600"/>
      <c r="XI183" s="600"/>
      <c r="XJ183" s="600"/>
      <c r="XK183" s="600"/>
      <c r="XL183" s="600"/>
      <c r="XM183" s="600"/>
      <c r="XN183" s="600"/>
      <c r="XO183" s="600"/>
      <c r="XP183" s="600"/>
      <c r="XQ183" s="600"/>
      <c r="XR183" s="600"/>
      <c r="XS183" s="600"/>
      <c r="XT183" s="600"/>
      <c r="XU183" s="600"/>
      <c r="XV183" s="600"/>
      <c r="XW183" s="600"/>
      <c r="XX183" s="600"/>
      <c r="XY183" s="600"/>
      <c r="XZ183" s="600"/>
      <c r="YA183" s="600"/>
      <c r="YB183" s="600"/>
      <c r="YC183" s="600"/>
      <c r="YD183" s="600"/>
      <c r="YE183" s="600"/>
      <c r="YF183" s="600"/>
      <c r="YG183" s="600"/>
      <c r="YH183" s="600"/>
      <c r="YI183" s="600"/>
      <c r="YJ183" s="600"/>
      <c r="YK183" s="600"/>
      <c r="YL183" s="600"/>
      <c r="YM183" s="600"/>
      <c r="YN183" s="600"/>
      <c r="YO183" s="600"/>
      <c r="YP183" s="600"/>
      <c r="YQ183" s="600"/>
      <c r="YR183" s="600"/>
      <c r="YS183" s="600"/>
      <c r="YT183" s="600"/>
      <c r="YU183" s="600"/>
      <c r="YV183" s="600"/>
      <c r="YW183" s="600"/>
      <c r="YX183" s="600"/>
      <c r="YY183" s="600"/>
      <c r="YZ183" s="600"/>
      <c r="ZA183" s="600"/>
      <c r="ZB183" s="600"/>
      <c r="ZC183" s="600"/>
      <c r="ZD183" s="600"/>
      <c r="ZE183" s="600"/>
      <c r="ZF183" s="600"/>
      <c r="ZG183" s="600"/>
      <c r="ZH183" s="600"/>
      <c r="ZI183" s="600"/>
      <c r="ZJ183" s="600"/>
      <c r="ZK183" s="600"/>
      <c r="ZL183" s="600"/>
      <c r="ZM183" s="600"/>
      <c r="ZN183" s="600"/>
      <c r="ZO183" s="600"/>
      <c r="ZP183" s="600"/>
      <c r="ZQ183" s="600"/>
      <c r="ZR183" s="600"/>
      <c r="ZS183" s="600"/>
      <c r="ZT183" s="600"/>
      <c r="ZU183" s="600"/>
      <c r="ZV183" s="600"/>
      <c r="ZW183" s="600"/>
      <c r="ZX183" s="600"/>
      <c r="ZY183" s="600"/>
      <c r="ZZ183" s="600"/>
      <c r="AAA183" s="600"/>
      <c r="AAB183" s="600"/>
      <c r="AAC183" s="600"/>
      <c r="AAD183" s="600"/>
      <c r="AAE183" s="600"/>
      <c r="AAF183" s="600"/>
      <c r="AAG183" s="600"/>
      <c r="AAH183" s="600"/>
      <c r="AAI183" s="600"/>
      <c r="AAJ183" s="600"/>
      <c r="AAK183" s="600"/>
      <c r="AAL183" s="600"/>
      <c r="AAM183" s="600"/>
      <c r="AAN183" s="600"/>
      <c r="AAO183" s="600"/>
      <c r="AAP183" s="600"/>
      <c r="AAQ183" s="600"/>
      <c r="AAR183" s="600"/>
      <c r="AAS183" s="600"/>
      <c r="AAT183" s="600"/>
      <c r="AAU183" s="600"/>
      <c r="AAV183" s="600"/>
      <c r="AAW183" s="600"/>
      <c r="AAX183" s="600"/>
      <c r="AAY183" s="600"/>
      <c r="AAZ183" s="600"/>
      <c r="ABA183" s="600"/>
      <c r="ABB183" s="600"/>
      <c r="ABC183" s="600"/>
      <c r="ABD183" s="600"/>
      <c r="ABE183" s="600"/>
      <c r="ABF183" s="600"/>
      <c r="ABG183" s="600"/>
      <c r="ABH183" s="600"/>
      <c r="ABI183" s="600"/>
      <c r="ABJ183" s="600"/>
      <c r="ABK183" s="600"/>
      <c r="ABL183" s="600"/>
      <c r="ABM183" s="600"/>
      <c r="ABN183" s="600"/>
      <c r="ABO183" s="600"/>
      <c r="ABP183" s="600"/>
      <c r="ABQ183" s="600"/>
      <c r="ABR183" s="600"/>
      <c r="ABS183" s="600"/>
      <c r="ABT183" s="600"/>
      <c r="ABU183" s="600"/>
      <c r="ABV183" s="600"/>
      <c r="ABW183" s="600"/>
      <c r="ABX183" s="600"/>
      <c r="ABY183" s="600"/>
      <c r="ABZ183" s="600"/>
      <c r="ACA183" s="600"/>
      <c r="ACB183" s="600"/>
      <c r="ACC183" s="600"/>
      <c r="ACD183" s="600"/>
      <c r="ACE183" s="600"/>
      <c r="ACF183" s="600"/>
      <c r="ACG183" s="600"/>
      <c r="ACH183" s="600"/>
      <c r="ACI183" s="600"/>
      <c r="ACJ183" s="600"/>
      <c r="ACK183" s="600"/>
      <c r="ACL183" s="600"/>
      <c r="ACM183" s="600"/>
      <c r="ACN183" s="600"/>
      <c r="ACO183" s="600"/>
      <c r="ACP183" s="600"/>
      <c r="ACQ183" s="600"/>
      <c r="ACR183" s="600"/>
      <c r="ACS183" s="600"/>
      <c r="ACT183" s="600"/>
      <c r="ACU183" s="600"/>
      <c r="ACV183" s="600"/>
      <c r="ACW183" s="600"/>
      <c r="ACX183" s="600"/>
      <c r="ACY183" s="600"/>
      <c r="ACZ183" s="600"/>
      <c r="ADA183" s="600"/>
      <c r="ADB183" s="600"/>
      <c r="ADC183" s="600"/>
      <c r="ADD183" s="600"/>
      <c r="ADE183" s="600"/>
      <c r="ADF183" s="600"/>
      <c r="ADG183" s="600"/>
      <c r="ADH183" s="600"/>
      <c r="ADI183" s="600"/>
      <c r="ADJ183" s="600"/>
      <c r="ADK183" s="600"/>
      <c r="ADL183" s="600"/>
      <c r="ADM183" s="600"/>
      <c r="ADN183" s="600"/>
      <c r="ADO183" s="600"/>
      <c r="ADP183" s="600"/>
      <c r="ADQ183" s="600"/>
      <c r="ADR183" s="600"/>
      <c r="ADS183" s="600"/>
      <c r="ADT183" s="600"/>
      <c r="ADU183" s="600"/>
      <c r="ADV183" s="600"/>
      <c r="ADW183" s="600"/>
      <c r="ADX183" s="600"/>
      <c r="ADY183" s="600"/>
      <c r="ADZ183" s="600"/>
      <c r="AEA183" s="600"/>
      <c r="AEB183" s="600"/>
      <c r="AEC183" s="600"/>
      <c r="AED183" s="600"/>
      <c r="AEE183" s="600"/>
      <c r="AEF183" s="600"/>
      <c r="AEG183" s="600"/>
      <c r="AEH183" s="600"/>
      <c r="AEI183" s="600"/>
      <c r="AEJ183" s="600"/>
      <c r="AEK183" s="600"/>
      <c r="AEL183" s="600"/>
      <c r="AEM183" s="600"/>
      <c r="AEN183" s="600"/>
      <c r="AEO183" s="600"/>
      <c r="AEP183" s="600"/>
      <c r="AEQ183" s="600"/>
      <c r="AER183" s="600"/>
      <c r="AES183" s="600"/>
      <c r="AET183" s="600"/>
      <c r="AEU183" s="600"/>
      <c r="AEV183" s="600"/>
      <c r="AEW183" s="600"/>
      <c r="AEX183" s="600"/>
      <c r="AEY183" s="600"/>
      <c r="AEZ183" s="600"/>
      <c r="AFA183" s="600"/>
      <c r="AFB183" s="600"/>
      <c r="AFC183" s="600"/>
      <c r="AFD183" s="600"/>
      <c r="AFE183" s="600"/>
      <c r="AFF183" s="600"/>
      <c r="AFG183" s="600"/>
      <c r="AFH183" s="600"/>
      <c r="AFI183" s="600"/>
      <c r="AFJ183" s="600"/>
      <c r="AFK183" s="600"/>
      <c r="AFL183" s="600"/>
      <c r="AFM183" s="600"/>
      <c r="AFN183" s="600"/>
      <c r="AFO183" s="600"/>
      <c r="AFP183" s="600"/>
      <c r="AFQ183" s="600"/>
      <c r="AFR183" s="600"/>
      <c r="AFS183" s="600"/>
      <c r="AFT183" s="600"/>
      <c r="AFU183" s="600"/>
      <c r="AFV183" s="600"/>
      <c r="AFW183" s="600"/>
      <c r="AFX183" s="600"/>
      <c r="AFY183" s="600"/>
      <c r="AFZ183" s="600"/>
      <c r="AGA183" s="600"/>
      <c r="AGB183" s="600"/>
      <c r="AGC183" s="600"/>
      <c r="AGD183" s="600"/>
      <c r="AGE183" s="600"/>
      <c r="AGF183" s="600"/>
      <c r="AGG183" s="600"/>
      <c r="AGH183" s="600"/>
      <c r="AGI183" s="600"/>
      <c r="AGJ183" s="600"/>
      <c r="AGK183" s="600"/>
      <c r="AGL183" s="600"/>
      <c r="AGM183" s="600"/>
      <c r="AGN183" s="600"/>
      <c r="AGO183" s="600"/>
      <c r="AGP183" s="600"/>
      <c r="AGQ183" s="600"/>
      <c r="AGR183" s="600"/>
      <c r="AGS183" s="600"/>
      <c r="AGT183" s="600"/>
      <c r="AGU183" s="600"/>
      <c r="AGV183" s="600"/>
      <c r="AGW183" s="600"/>
      <c r="AGX183" s="600"/>
      <c r="AGY183" s="600"/>
      <c r="AGZ183" s="600"/>
      <c r="AHA183" s="600"/>
      <c r="AHB183" s="600"/>
      <c r="AHC183" s="600"/>
      <c r="AHD183" s="600"/>
      <c r="AHE183" s="600"/>
      <c r="AHF183" s="600"/>
      <c r="AHG183" s="600"/>
      <c r="AHH183" s="600"/>
      <c r="AHI183" s="600"/>
      <c r="AHJ183" s="600"/>
      <c r="AHK183" s="600"/>
      <c r="AHL183" s="600"/>
      <c r="AHM183" s="600"/>
      <c r="AHN183" s="600"/>
      <c r="AHO183" s="600"/>
      <c r="AHP183" s="600"/>
      <c r="AHQ183" s="600"/>
      <c r="AHR183" s="600"/>
      <c r="AHS183" s="600"/>
      <c r="AHT183" s="600"/>
      <c r="AHU183" s="600"/>
      <c r="AHV183" s="600"/>
      <c r="AHW183" s="600"/>
      <c r="AHX183" s="600"/>
      <c r="AHY183" s="600"/>
      <c r="AHZ183" s="600"/>
      <c r="AIA183" s="600"/>
      <c r="AIB183" s="600"/>
      <c r="AIC183" s="600"/>
      <c r="AID183" s="600"/>
      <c r="AIE183" s="600"/>
      <c r="AIF183" s="600"/>
      <c r="AIG183" s="857"/>
      <c r="AIH183" s="857"/>
      <c r="AII183" s="857"/>
      <c r="AIJ183" s="857"/>
      <c r="AIK183" s="857"/>
      <c r="AIL183" s="857"/>
      <c r="AIM183" s="857"/>
      <c r="AIN183" s="857"/>
      <c r="AIO183" s="857"/>
      <c r="AIP183" s="857"/>
      <c r="AIQ183" s="857"/>
      <c r="AIR183" s="857"/>
      <c r="AIS183" s="857"/>
      <c r="AIT183" s="857"/>
      <c r="AIU183" s="857"/>
      <c r="AIV183" s="857"/>
      <c r="AIW183" s="857"/>
      <c r="AIX183" s="857"/>
      <c r="AIY183" s="857"/>
      <c r="AIZ183" s="857"/>
      <c r="AJA183" s="857"/>
      <c r="AJB183" s="857"/>
      <c r="AJC183" s="857"/>
      <c r="AJD183" s="857"/>
      <c r="AJE183" s="857"/>
      <c r="AJF183" s="857"/>
      <c r="AJG183" s="857"/>
      <c r="AJJ183" s="858"/>
    </row>
    <row r="184" spans="1:946" s="100" customFormat="1" ht="31.8" x14ac:dyDescent="0.35">
      <c r="A184" s="859" t="s">
        <v>894</v>
      </c>
      <c r="B184" s="816">
        <f>ATK7</f>
        <v>0</v>
      </c>
      <c r="NR184" s="856"/>
      <c r="NS184" s="856"/>
      <c r="NT184" s="856"/>
      <c r="NU184" s="856"/>
      <c r="NV184" s="856"/>
      <c r="NW184" s="856"/>
      <c r="NX184" s="856"/>
      <c r="NY184" s="856"/>
      <c r="NZ184" s="856"/>
      <c r="OA184" s="856"/>
      <c r="OB184" s="856"/>
      <c r="OC184" s="856"/>
      <c r="OD184" s="856"/>
      <c r="OE184" s="856"/>
      <c r="OF184" s="856"/>
      <c r="OG184" s="856"/>
      <c r="OH184" s="856"/>
      <c r="OI184" s="856"/>
      <c r="OJ184" s="856"/>
      <c r="OK184" s="856"/>
      <c r="OL184" s="856"/>
      <c r="OM184" s="856"/>
      <c r="ON184" s="856"/>
      <c r="OO184" s="856"/>
      <c r="OP184" s="856"/>
      <c r="OQ184" s="856"/>
      <c r="OR184" s="856"/>
      <c r="OS184" s="856"/>
      <c r="OT184" s="856"/>
      <c r="UP184" s="600"/>
      <c r="UQ184" s="600"/>
      <c r="UR184" s="600"/>
      <c r="US184" s="600"/>
      <c r="UT184" s="600"/>
      <c r="UU184" s="600"/>
      <c r="UV184" s="600"/>
      <c r="UW184" s="600"/>
      <c r="UX184" s="600"/>
      <c r="UY184" s="600"/>
      <c r="UZ184" s="600"/>
      <c r="VA184" s="600"/>
      <c r="VB184" s="600"/>
      <c r="VC184" s="600"/>
      <c r="VD184" s="600"/>
      <c r="VE184" s="600"/>
      <c r="VF184" s="600"/>
      <c r="VG184" s="600"/>
      <c r="VH184" s="600"/>
      <c r="VI184" s="600"/>
      <c r="VJ184" s="600"/>
      <c r="VK184" s="600"/>
      <c r="VL184" s="600"/>
      <c r="VM184" s="600"/>
      <c r="VN184" s="600"/>
      <c r="VO184" s="600"/>
      <c r="VP184" s="600"/>
      <c r="VQ184" s="600"/>
      <c r="VR184" s="600"/>
      <c r="VS184" s="600"/>
      <c r="VT184" s="600"/>
      <c r="VU184" s="600"/>
      <c r="VV184" s="600"/>
      <c r="VW184" s="600"/>
      <c r="VX184" s="600"/>
      <c r="VY184" s="600"/>
      <c r="VZ184" s="600"/>
      <c r="WA184" s="600"/>
      <c r="WB184" s="600"/>
      <c r="WC184" s="600"/>
      <c r="WD184" s="600"/>
      <c r="WE184" s="600"/>
      <c r="WF184" s="600"/>
      <c r="WG184" s="600"/>
      <c r="WH184" s="600"/>
      <c r="WI184" s="600"/>
      <c r="WJ184" s="600"/>
      <c r="WK184" s="600"/>
      <c r="WL184" s="600"/>
      <c r="WM184" s="600"/>
      <c r="WN184" s="600"/>
      <c r="WO184" s="600"/>
      <c r="WP184" s="600"/>
      <c r="WQ184" s="600"/>
      <c r="WR184" s="600"/>
      <c r="WS184" s="600"/>
      <c r="WT184" s="600"/>
      <c r="WU184" s="600"/>
      <c r="WV184" s="600"/>
      <c r="WW184" s="600"/>
      <c r="WX184" s="600"/>
      <c r="WY184" s="600"/>
      <c r="WZ184" s="600"/>
      <c r="XA184" s="600"/>
      <c r="XB184" s="600"/>
      <c r="XC184" s="600"/>
      <c r="XD184" s="600"/>
      <c r="XE184" s="600"/>
      <c r="XF184" s="600"/>
      <c r="XG184" s="600"/>
      <c r="XH184" s="600"/>
      <c r="XI184" s="600"/>
      <c r="XJ184" s="600"/>
      <c r="XK184" s="600"/>
      <c r="XL184" s="600"/>
      <c r="XM184" s="600"/>
      <c r="XN184" s="600"/>
      <c r="XO184" s="600"/>
      <c r="XP184" s="600"/>
      <c r="XQ184" s="600"/>
      <c r="XR184" s="600"/>
      <c r="XS184" s="600"/>
      <c r="XT184" s="600"/>
      <c r="XU184" s="600"/>
      <c r="XV184" s="600"/>
      <c r="XW184" s="600"/>
      <c r="XX184" s="600"/>
      <c r="XY184" s="600"/>
      <c r="XZ184" s="600"/>
      <c r="YA184" s="600"/>
      <c r="YB184" s="600"/>
      <c r="YC184" s="600"/>
      <c r="YD184" s="600"/>
      <c r="YE184" s="600"/>
      <c r="YF184" s="600"/>
      <c r="YG184" s="600"/>
      <c r="YH184" s="600"/>
      <c r="YI184" s="600"/>
      <c r="YJ184" s="600"/>
      <c r="YK184" s="600"/>
      <c r="YL184" s="600"/>
      <c r="YM184" s="600"/>
      <c r="YN184" s="600"/>
      <c r="YO184" s="600"/>
      <c r="YP184" s="600"/>
      <c r="YQ184" s="600"/>
      <c r="YR184" s="600"/>
      <c r="YS184" s="600"/>
      <c r="YT184" s="600"/>
      <c r="YU184" s="600"/>
      <c r="YV184" s="600"/>
      <c r="YW184" s="600"/>
      <c r="YX184" s="600"/>
      <c r="YY184" s="600"/>
      <c r="YZ184" s="600"/>
      <c r="ZA184" s="600"/>
      <c r="ZB184" s="600"/>
      <c r="ZC184" s="600"/>
      <c r="ZD184" s="600"/>
      <c r="ZE184" s="600"/>
      <c r="ZF184" s="600"/>
      <c r="ZG184" s="600"/>
      <c r="ZH184" s="600"/>
      <c r="ZI184" s="600"/>
      <c r="ZJ184" s="600"/>
      <c r="ZK184" s="600"/>
      <c r="ZL184" s="600"/>
      <c r="ZM184" s="600"/>
      <c r="ZN184" s="600"/>
      <c r="ZO184" s="600"/>
      <c r="ZP184" s="600"/>
      <c r="ZQ184" s="600"/>
      <c r="ZR184" s="600"/>
      <c r="ZS184" s="600"/>
      <c r="ZT184" s="600"/>
      <c r="ZU184" s="600"/>
      <c r="ZV184" s="600"/>
      <c r="ZW184" s="600"/>
      <c r="ZX184" s="600"/>
      <c r="ZY184" s="600"/>
      <c r="ZZ184" s="600"/>
      <c r="AAA184" s="600"/>
      <c r="AAB184" s="600"/>
      <c r="AAC184" s="600"/>
      <c r="AAD184" s="600"/>
      <c r="AAE184" s="600"/>
      <c r="AAF184" s="600"/>
      <c r="AAG184" s="600"/>
      <c r="AAH184" s="600"/>
      <c r="AAI184" s="600"/>
      <c r="AAJ184" s="600"/>
      <c r="AAK184" s="600"/>
      <c r="AAL184" s="600"/>
      <c r="AAM184" s="600"/>
      <c r="AAN184" s="600"/>
      <c r="AAO184" s="600"/>
      <c r="AAP184" s="600"/>
      <c r="AAQ184" s="600"/>
      <c r="AAR184" s="600"/>
      <c r="AAS184" s="600"/>
      <c r="AAT184" s="600"/>
      <c r="AAU184" s="600"/>
      <c r="AAV184" s="600"/>
      <c r="AAW184" s="600"/>
      <c r="AAX184" s="600"/>
      <c r="AAY184" s="600"/>
      <c r="AAZ184" s="600"/>
      <c r="ABA184" s="600"/>
      <c r="ABB184" s="600"/>
      <c r="ABC184" s="600"/>
      <c r="ABD184" s="600"/>
      <c r="ABE184" s="600"/>
      <c r="ABF184" s="600"/>
      <c r="ABG184" s="600"/>
      <c r="ABH184" s="600"/>
      <c r="ABI184" s="600"/>
      <c r="ABJ184" s="600"/>
      <c r="ABK184" s="600"/>
      <c r="ABL184" s="600"/>
      <c r="ABM184" s="600"/>
      <c r="ABN184" s="600"/>
      <c r="ABO184" s="600"/>
      <c r="ABP184" s="600"/>
      <c r="ABQ184" s="600"/>
      <c r="ABR184" s="600"/>
      <c r="ABS184" s="600"/>
      <c r="ABT184" s="600"/>
      <c r="ABU184" s="600"/>
      <c r="ABV184" s="600"/>
      <c r="ABW184" s="600"/>
      <c r="ABX184" s="600"/>
      <c r="ABY184" s="600"/>
      <c r="ABZ184" s="600"/>
      <c r="ACA184" s="600"/>
      <c r="ACB184" s="600"/>
      <c r="ACC184" s="600"/>
      <c r="ACD184" s="600"/>
      <c r="ACE184" s="600"/>
      <c r="ACF184" s="600"/>
      <c r="ACG184" s="600"/>
      <c r="ACH184" s="600"/>
      <c r="ACI184" s="600"/>
      <c r="ACJ184" s="600"/>
      <c r="ACK184" s="600"/>
      <c r="ACL184" s="600"/>
      <c r="ACM184" s="600"/>
      <c r="ACN184" s="600"/>
      <c r="ACO184" s="600"/>
      <c r="ACP184" s="600"/>
      <c r="ACQ184" s="600"/>
      <c r="ACR184" s="600"/>
      <c r="ACS184" s="600"/>
      <c r="ACT184" s="600"/>
      <c r="ACU184" s="600"/>
      <c r="ACV184" s="600"/>
      <c r="ACW184" s="600"/>
      <c r="ACX184" s="600"/>
      <c r="ACY184" s="600"/>
      <c r="ACZ184" s="600"/>
      <c r="ADA184" s="600"/>
      <c r="ADB184" s="600"/>
      <c r="ADC184" s="600"/>
      <c r="ADD184" s="600"/>
      <c r="ADE184" s="600"/>
      <c r="ADF184" s="600"/>
      <c r="ADG184" s="600"/>
      <c r="ADH184" s="600"/>
      <c r="ADI184" s="600"/>
      <c r="ADJ184" s="600"/>
      <c r="ADK184" s="600"/>
      <c r="ADL184" s="600"/>
      <c r="ADM184" s="600"/>
      <c r="ADN184" s="600"/>
      <c r="ADO184" s="600"/>
      <c r="ADP184" s="600"/>
      <c r="ADQ184" s="600"/>
      <c r="ADR184" s="600"/>
      <c r="ADS184" s="600"/>
      <c r="ADT184" s="600"/>
      <c r="ADU184" s="600"/>
      <c r="ADV184" s="600"/>
      <c r="ADW184" s="600"/>
      <c r="ADX184" s="600"/>
      <c r="ADY184" s="600"/>
      <c r="ADZ184" s="600"/>
      <c r="AEA184" s="600"/>
      <c r="AEB184" s="600"/>
      <c r="AEC184" s="600"/>
      <c r="AED184" s="600"/>
      <c r="AEE184" s="600"/>
      <c r="AEF184" s="600"/>
      <c r="AEG184" s="600"/>
      <c r="AEH184" s="600"/>
      <c r="AEI184" s="600"/>
      <c r="AEJ184" s="600"/>
      <c r="AEK184" s="600"/>
      <c r="AEL184" s="600"/>
      <c r="AEM184" s="600"/>
      <c r="AEN184" s="600"/>
      <c r="AEO184" s="600"/>
      <c r="AEP184" s="600"/>
      <c r="AEQ184" s="600"/>
      <c r="AER184" s="600"/>
      <c r="AES184" s="600"/>
      <c r="AET184" s="600"/>
      <c r="AEU184" s="600"/>
      <c r="AEV184" s="600"/>
      <c r="AEW184" s="600"/>
      <c r="AEX184" s="600"/>
      <c r="AEY184" s="600"/>
      <c r="AEZ184" s="600"/>
      <c r="AFA184" s="600"/>
      <c r="AFB184" s="600"/>
      <c r="AFC184" s="600"/>
      <c r="AFD184" s="600"/>
      <c r="AFE184" s="600"/>
      <c r="AFF184" s="600"/>
      <c r="AFG184" s="600"/>
      <c r="AFH184" s="600"/>
      <c r="AFI184" s="600"/>
      <c r="AFJ184" s="600"/>
      <c r="AFK184" s="600"/>
      <c r="AFL184" s="600"/>
      <c r="AFM184" s="600"/>
      <c r="AFN184" s="600"/>
      <c r="AFO184" s="600"/>
      <c r="AFP184" s="600"/>
      <c r="AFQ184" s="600"/>
      <c r="AFR184" s="600"/>
      <c r="AFS184" s="600"/>
      <c r="AFT184" s="600"/>
      <c r="AFU184" s="600"/>
      <c r="AFV184" s="600"/>
      <c r="AFW184" s="600"/>
      <c r="AFX184" s="600"/>
      <c r="AFY184" s="600"/>
      <c r="AFZ184" s="600"/>
      <c r="AGA184" s="600"/>
      <c r="AGB184" s="600"/>
      <c r="AGC184" s="600"/>
      <c r="AGD184" s="600"/>
      <c r="AGE184" s="600"/>
      <c r="AGF184" s="600"/>
      <c r="AGG184" s="600"/>
      <c r="AGH184" s="600"/>
      <c r="AGI184" s="600"/>
      <c r="AGJ184" s="600"/>
      <c r="AGK184" s="600"/>
      <c r="AGL184" s="600"/>
      <c r="AGM184" s="600"/>
      <c r="AGN184" s="600"/>
      <c r="AGO184" s="600"/>
      <c r="AGP184" s="600"/>
      <c r="AGQ184" s="600"/>
      <c r="AGR184" s="600"/>
      <c r="AGS184" s="600"/>
      <c r="AGT184" s="600"/>
      <c r="AGU184" s="600"/>
      <c r="AGV184" s="600"/>
      <c r="AGW184" s="600"/>
      <c r="AGX184" s="600"/>
      <c r="AGY184" s="600"/>
      <c r="AGZ184" s="600"/>
      <c r="AHA184" s="600"/>
      <c r="AHB184" s="600"/>
      <c r="AHC184" s="600"/>
      <c r="AHD184" s="600"/>
      <c r="AHE184" s="600"/>
      <c r="AHF184" s="600"/>
      <c r="AHG184" s="600"/>
      <c r="AHH184" s="600"/>
      <c r="AHI184" s="600"/>
      <c r="AHJ184" s="600"/>
      <c r="AHK184" s="600"/>
      <c r="AHL184" s="600"/>
      <c r="AHM184" s="600"/>
      <c r="AHN184" s="600"/>
      <c r="AHO184" s="600"/>
      <c r="AHP184" s="600"/>
      <c r="AHQ184" s="600"/>
      <c r="AHR184" s="600"/>
      <c r="AHS184" s="600"/>
      <c r="AHT184" s="600"/>
      <c r="AHU184" s="600"/>
      <c r="AHV184" s="600"/>
      <c r="AHW184" s="600"/>
      <c r="AHX184" s="600"/>
      <c r="AHY184" s="600"/>
      <c r="AHZ184" s="600"/>
      <c r="AIA184" s="600"/>
      <c r="AIB184" s="600"/>
      <c r="AIC184" s="600"/>
      <c r="AID184" s="600"/>
      <c r="AIE184" s="600"/>
      <c r="AIF184" s="600"/>
      <c r="AIG184" s="857"/>
      <c r="AIH184" s="857"/>
      <c r="AII184" s="857"/>
      <c r="AIJ184" s="857"/>
      <c r="AIK184" s="857"/>
      <c r="AIL184" s="857"/>
      <c r="AIM184" s="857"/>
      <c r="AIN184" s="857"/>
      <c r="AIO184" s="857"/>
      <c r="AIP184" s="857"/>
      <c r="AIQ184" s="857"/>
      <c r="AIR184" s="857"/>
      <c r="AIS184" s="857"/>
      <c r="AIT184" s="857"/>
      <c r="AIU184" s="857"/>
      <c r="AIV184" s="857"/>
      <c r="AIW184" s="857"/>
      <c r="AIX184" s="857"/>
      <c r="AIY184" s="857"/>
      <c r="AIZ184" s="857"/>
      <c r="AJA184" s="857"/>
      <c r="AJB184" s="857"/>
      <c r="AJC184" s="857"/>
      <c r="AJD184" s="857"/>
      <c r="AJE184" s="857"/>
      <c r="AJF184" s="857"/>
      <c r="AJG184" s="857"/>
      <c r="AJJ184" s="858"/>
    </row>
    <row r="185" spans="1:946" s="100" customFormat="1" ht="31.8" x14ac:dyDescent="0.35">
      <c r="A185" s="859" t="s">
        <v>895</v>
      </c>
      <c r="B185" s="816">
        <f>ATL7</f>
        <v>2</v>
      </c>
      <c r="NR185" s="856"/>
      <c r="NS185" s="856"/>
      <c r="NT185" s="856"/>
      <c r="NU185" s="856"/>
      <c r="NV185" s="856"/>
      <c r="NW185" s="856"/>
      <c r="NX185" s="856"/>
      <c r="NY185" s="856"/>
      <c r="NZ185" s="856"/>
      <c r="OA185" s="856"/>
      <c r="OB185" s="856"/>
      <c r="OC185" s="856"/>
      <c r="OD185" s="856"/>
      <c r="OE185" s="856"/>
      <c r="OF185" s="856"/>
      <c r="OG185" s="856"/>
      <c r="OH185" s="856"/>
      <c r="OI185" s="856"/>
      <c r="OJ185" s="856"/>
      <c r="OK185" s="856"/>
      <c r="OL185" s="856"/>
      <c r="OM185" s="856"/>
      <c r="ON185" s="856"/>
      <c r="OO185" s="856"/>
      <c r="OP185" s="856"/>
      <c r="OQ185" s="856"/>
      <c r="OR185" s="856"/>
      <c r="OS185" s="856"/>
      <c r="OT185" s="856"/>
      <c r="UP185" s="600"/>
      <c r="UQ185" s="600"/>
      <c r="UR185" s="600"/>
      <c r="US185" s="600"/>
      <c r="UT185" s="600"/>
      <c r="UU185" s="600"/>
      <c r="UV185" s="600"/>
      <c r="UW185" s="600"/>
      <c r="UX185" s="600"/>
      <c r="UY185" s="600"/>
      <c r="UZ185" s="600"/>
      <c r="VA185" s="600"/>
      <c r="VB185" s="600"/>
      <c r="VC185" s="600"/>
      <c r="VD185" s="600"/>
      <c r="VE185" s="600"/>
      <c r="VF185" s="600"/>
      <c r="VG185" s="600"/>
      <c r="VH185" s="600"/>
      <c r="VI185" s="600"/>
      <c r="VJ185" s="600"/>
      <c r="VK185" s="600"/>
      <c r="VL185" s="600"/>
      <c r="VM185" s="600"/>
      <c r="VN185" s="600"/>
      <c r="VO185" s="600"/>
      <c r="VP185" s="600"/>
      <c r="VQ185" s="600"/>
      <c r="VR185" s="600"/>
      <c r="VS185" s="600"/>
      <c r="VT185" s="600"/>
      <c r="VU185" s="600"/>
      <c r="VV185" s="600"/>
      <c r="VW185" s="600"/>
      <c r="VX185" s="600"/>
      <c r="VY185" s="600"/>
      <c r="VZ185" s="600"/>
      <c r="WA185" s="600"/>
      <c r="WB185" s="600"/>
      <c r="WC185" s="600"/>
      <c r="WD185" s="600"/>
      <c r="WE185" s="600"/>
      <c r="WF185" s="600"/>
      <c r="WG185" s="600"/>
      <c r="WH185" s="600"/>
      <c r="WI185" s="600"/>
      <c r="WJ185" s="600"/>
      <c r="WK185" s="600"/>
      <c r="WL185" s="600"/>
      <c r="WM185" s="600"/>
      <c r="WN185" s="600"/>
      <c r="WO185" s="600"/>
      <c r="WP185" s="600"/>
      <c r="WQ185" s="600"/>
      <c r="WR185" s="600"/>
      <c r="WS185" s="600"/>
      <c r="WT185" s="600"/>
      <c r="WU185" s="600"/>
      <c r="WV185" s="600"/>
      <c r="WW185" s="600"/>
      <c r="WX185" s="600"/>
      <c r="WY185" s="600"/>
      <c r="WZ185" s="600"/>
      <c r="XA185" s="600"/>
      <c r="XB185" s="600"/>
      <c r="XC185" s="600"/>
      <c r="XD185" s="600"/>
      <c r="XE185" s="600"/>
      <c r="XF185" s="600"/>
      <c r="XG185" s="600"/>
      <c r="XH185" s="600"/>
      <c r="XI185" s="600"/>
      <c r="XJ185" s="600"/>
      <c r="XK185" s="600"/>
      <c r="XL185" s="600"/>
      <c r="XM185" s="600"/>
      <c r="XN185" s="600"/>
      <c r="XO185" s="600"/>
      <c r="XP185" s="600"/>
      <c r="XQ185" s="600"/>
      <c r="XR185" s="600"/>
      <c r="XS185" s="600"/>
      <c r="XT185" s="600"/>
      <c r="XU185" s="600"/>
      <c r="XV185" s="600"/>
      <c r="XW185" s="600"/>
      <c r="XX185" s="600"/>
      <c r="XY185" s="600"/>
      <c r="XZ185" s="600"/>
      <c r="YA185" s="600"/>
      <c r="YB185" s="600"/>
      <c r="YC185" s="600"/>
      <c r="YD185" s="600"/>
      <c r="YE185" s="600"/>
      <c r="YF185" s="600"/>
      <c r="YG185" s="600"/>
      <c r="YH185" s="600"/>
      <c r="YI185" s="600"/>
      <c r="YJ185" s="600"/>
      <c r="YK185" s="600"/>
      <c r="YL185" s="600"/>
      <c r="YM185" s="600"/>
      <c r="YN185" s="600"/>
      <c r="YO185" s="600"/>
      <c r="YP185" s="600"/>
      <c r="YQ185" s="600"/>
      <c r="YR185" s="600"/>
      <c r="YS185" s="600"/>
      <c r="YT185" s="600"/>
      <c r="YU185" s="600"/>
      <c r="YV185" s="600"/>
      <c r="YW185" s="600"/>
      <c r="YX185" s="600"/>
      <c r="YY185" s="600"/>
      <c r="YZ185" s="600"/>
      <c r="ZA185" s="600"/>
      <c r="ZB185" s="600"/>
      <c r="ZC185" s="600"/>
      <c r="ZD185" s="600"/>
      <c r="ZE185" s="600"/>
      <c r="ZF185" s="600"/>
      <c r="ZG185" s="600"/>
      <c r="ZH185" s="600"/>
      <c r="ZI185" s="600"/>
      <c r="ZJ185" s="600"/>
      <c r="ZK185" s="600"/>
      <c r="ZL185" s="600"/>
      <c r="ZM185" s="600"/>
      <c r="ZN185" s="600"/>
      <c r="ZO185" s="600"/>
      <c r="ZP185" s="600"/>
      <c r="ZQ185" s="600"/>
      <c r="ZR185" s="600"/>
      <c r="ZS185" s="600"/>
      <c r="ZT185" s="600"/>
      <c r="ZU185" s="600"/>
      <c r="ZV185" s="600"/>
      <c r="ZW185" s="600"/>
      <c r="ZX185" s="600"/>
      <c r="ZY185" s="600"/>
      <c r="ZZ185" s="600"/>
      <c r="AAA185" s="600"/>
      <c r="AAB185" s="600"/>
      <c r="AAC185" s="600"/>
      <c r="AAD185" s="600"/>
      <c r="AAE185" s="600"/>
      <c r="AAF185" s="600"/>
      <c r="AAG185" s="600"/>
      <c r="AAH185" s="600"/>
      <c r="AAI185" s="600"/>
      <c r="AAJ185" s="600"/>
      <c r="AAK185" s="600"/>
      <c r="AAL185" s="600"/>
      <c r="AAM185" s="600"/>
      <c r="AAN185" s="600"/>
      <c r="AAO185" s="600"/>
      <c r="AAP185" s="600"/>
      <c r="AAQ185" s="600"/>
      <c r="AAR185" s="600"/>
      <c r="AAS185" s="600"/>
      <c r="AAT185" s="600"/>
      <c r="AAU185" s="600"/>
      <c r="AAV185" s="600"/>
      <c r="AAW185" s="600"/>
      <c r="AAX185" s="600"/>
      <c r="AAY185" s="600"/>
      <c r="AAZ185" s="600"/>
      <c r="ABA185" s="600"/>
      <c r="ABB185" s="600"/>
      <c r="ABC185" s="600"/>
      <c r="ABD185" s="600"/>
      <c r="ABE185" s="600"/>
      <c r="ABF185" s="600"/>
      <c r="ABG185" s="600"/>
      <c r="ABH185" s="600"/>
      <c r="ABI185" s="600"/>
      <c r="ABJ185" s="600"/>
      <c r="ABK185" s="600"/>
      <c r="ABL185" s="600"/>
      <c r="ABM185" s="600"/>
      <c r="ABN185" s="600"/>
      <c r="ABO185" s="600"/>
      <c r="ABP185" s="600"/>
      <c r="ABQ185" s="600"/>
      <c r="ABR185" s="600"/>
      <c r="ABS185" s="600"/>
      <c r="ABT185" s="600"/>
      <c r="ABU185" s="600"/>
      <c r="ABV185" s="600"/>
      <c r="ABW185" s="600"/>
      <c r="ABX185" s="600"/>
      <c r="ABY185" s="600"/>
      <c r="ABZ185" s="600"/>
      <c r="ACA185" s="600"/>
      <c r="ACB185" s="600"/>
      <c r="ACC185" s="600"/>
      <c r="ACD185" s="600"/>
      <c r="ACE185" s="600"/>
      <c r="ACF185" s="600"/>
      <c r="ACG185" s="600"/>
      <c r="ACH185" s="600"/>
      <c r="ACI185" s="600"/>
      <c r="ACJ185" s="600"/>
      <c r="ACK185" s="600"/>
      <c r="ACL185" s="600"/>
      <c r="ACM185" s="600"/>
      <c r="ACN185" s="600"/>
      <c r="ACO185" s="600"/>
      <c r="ACP185" s="600"/>
      <c r="ACQ185" s="600"/>
      <c r="ACR185" s="600"/>
      <c r="ACS185" s="600"/>
      <c r="ACT185" s="600"/>
      <c r="ACU185" s="600"/>
      <c r="ACV185" s="600"/>
      <c r="ACW185" s="600"/>
      <c r="ACX185" s="600"/>
      <c r="ACY185" s="600"/>
      <c r="ACZ185" s="600"/>
      <c r="ADA185" s="600"/>
      <c r="ADB185" s="600"/>
      <c r="ADC185" s="600"/>
      <c r="ADD185" s="600"/>
      <c r="ADE185" s="600"/>
      <c r="ADF185" s="600"/>
      <c r="ADG185" s="600"/>
      <c r="ADH185" s="600"/>
      <c r="ADI185" s="600"/>
      <c r="ADJ185" s="600"/>
      <c r="ADK185" s="600"/>
      <c r="ADL185" s="600"/>
      <c r="ADM185" s="600"/>
      <c r="ADN185" s="600"/>
      <c r="ADO185" s="600"/>
      <c r="ADP185" s="600"/>
      <c r="ADQ185" s="600"/>
      <c r="ADR185" s="600"/>
      <c r="ADS185" s="600"/>
      <c r="ADT185" s="600"/>
      <c r="ADU185" s="600"/>
      <c r="ADV185" s="600"/>
      <c r="ADW185" s="600"/>
      <c r="ADX185" s="600"/>
      <c r="ADY185" s="600"/>
      <c r="ADZ185" s="600"/>
      <c r="AEA185" s="600"/>
      <c r="AEB185" s="600"/>
      <c r="AEC185" s="600"/>
      <c r="AED185" s="600"/>
      <c r="AEE185" s="600"/>
      <c r="AEF185" s="600"/>
      <c r="AEG185" s="600"/>
      <c r="AEH185" s="600"/>
      <c r="AEI185" s="600"/>
      <c r="AEJ185" s="600"/>
      <c r="AEK185" s="600"/>
      <c r="AEL185" s="600"/>
      <c r="AEM185" s="600"/>
      <c r="AEN185" s="600"/>
      <c r="AEO185" s="600"/>
      <c r="AEP185" s="600"/>
      <c r="AEQ185" s="600"/>
      <c r="AER185" s="600"/>
      <c r="AES185" s="600"/>
      <c r="AET185" s="600"/>
      <c r="AEU185" s="600"/>
      <c r="AEV185" s="600"/>
      <c r="AEW185" s="600"/>
      <c r="AEX185" s="600"/>
      <c r="AEY185" s="600"/>
      <c r="AEZ185" s="600"/>
      <c r="AFA185" s="600"/>
      <c r="AFB185" s="600"/>
      <c r="AFC185" s="600"/>
      <c r="AFD185" s="600"/>
      <c r="AFE185" s="600"/>
      <c r="AFF185" s="600"/>
      <c r="AFG185" s="600"/>
      <c r="AFH185" s="600"/>
      <c r="AFI185" s="600"/>
      <c r="AFJ185" s="600"/>
      <c r="AFK185" s="600"/>
      <c r="AFL185" s="600"/>
      <c r="AFM185" s="600"/>
      <c r="AFN185" s="600"/>
      <c r="AFO185" s="600"/>
      <c r="AFP185" s="600"/>
      <c r="AFQ185" s="600"/>
      <c r="AFR185" s="600"/>
      <c r="AFS185" s="600"/>
      <c r="AFT185" s="600"/>
      <c r="AFU185" s="600"/>
      <c r="AFV185" s="600"/>
      <c r="AFW185" s="600"/>
      <c r="AFX185" s="600"/>
      <c r="AFY185" s="600"/>
      <c r="AFZ185" s="600"/>
      <c r="AGA185" s="600"/>
      <c r="AGB185" s="600"/>
      <c r="AGC185" s="600"/>
      <c r="AGD185" s="600"/>
      <c r="AGE185" s="600"/>
      <c r="AGF185" s="600"/>
      <c r="AGG185" s="600"/>
      <c r="AGH185" s="600"/>
      <c r="AGI185" s="600"/>
      <c r="AGJ185" s="600"/>
      <c r="AGK185" s="600"/>
      <c r="AGL185" s="600"/>
      <c r="AGM185" s="600"/>
      <c r="AGN185" s="600"/>
      <c r="AGO185" s="600"/>
      <c r="AGP185" s="600"/>
      <c r="AGQ185" s="600"/>
      <c r="AGR185" s="600"/>
      <c r="AGS185" s="600"/>
      <c r="AGT185" s="600"/>
      <c r="AGU185" s="600"/>
      <c r="AGV185" s="600"/>
      <c r="AGW185" s="600"/>
      <c r="AGX185" s="600"/>
      <c r="AGY185" s="600"/>
      <c r="AGZ185" s="600"/>
      <c r="AHA185" s="600"/>
      <c r="AHB185" s="600"/>
      <c r="AHC185" s="600"/>
      <c r="AHD185" s="600"/>
      <c r="AHE185" s="600"/>
      <c r="AHF185" s="600"/>
      <c r="AHG185" s="600"/>
      <c r="AHH185" s="600"/>
      <c r="AHI185" s="600"/>
      <c r="AHJ185" s="600"/>
      <c r="AHK185" s="600"/>
      <c r="AHL185" s="600"/>
      <c r="AHM185" s="600"/>
      <c r="AHN185" s="600"/>
      <c r="AHO185" s="600"/>
      <c r="AHP185" s="600"/>
      <c r="AHQ185" s="600"/>
      <c r="AHR185" s="600"/>
      <c r="AHS185" s="600"/>
      <c r="AHT185" s="600"/>
      <c r="AHU185" s="600"/>
      <c r="AHV185" s="600"/>
      <c r="AHW185" s="600"/>
      <c r="AHX185" s="600"/>
      <c r="AHY185" s="600"/>
      <c r="AHZ185" s="600"/>
      <c r="AIA185" s="600"/>
      <c r="AIB185" s="600"/>
      <c r="AIC185" s="600"/>
      <c r="AID185" s="600"/>
      <c r="AIE185" s="600"/>
      <c r="AIF185" s="600"/>
      <c r="AIG185" s="857"/>
      <c r="AIH185" s="857"/>
      <c r="AII185" s="857"/>
      <c r="AIJ185" s="857"/>
      <c r="AIK185" s="857"/>
      <c r="AIL185" s="857"/>
      <c r="AIM185" s="857"/>
      <c r="AIN185" s="857"/>
      <c r="AIO185" s="857"/>
      <c r="AIP185" s="857"/>
      <c r="AIQ185" s="857"/>
      <c r="AIR185" s="857"/>
      <c r="AIS185" s="857"/>
      <c r="AIT185" s="857"/>
      <c r="AIU185" s="857"/>
      <c r="AIV185" s="857"/>
      <c r="AIW185" s="857"/>
      <c r="AIX185" s="857"/>
      <c r="AIY185" s="857"/>
      <c r="AIZ185" s="857"/>
      <c r="AJA185" s="857"/>
      <c r="AJB185" s="857"/>
      <c r="AJC185" s="857"/>
      <c r="AJD185" s="857"/>
      <c r="AJE185" s="857"/>
      <c r="AJF185" s="857"/>
      <c r="AJG185" s="857"/>
      <c r="AJJ185" s="858"/>
    </row>
    <row r="186" spans="1:946" s="100" customFormat="1" ht="47.4" x14ac:dyDescent="0.35">
      <c r="A186" s="859" t="s">
        <v>896</v>
      </c>
      <c r="B186" s="816">
        <f>ATM7</f>
        <v>25</v>
      </c>
      <c r="NR186" s="856"/>
      <c r="NS186" s="856"/>
      <c r="NT186" s="856"/>
      <c r="NU186" s="856"/>
      <c r="NV186" s="856"/>
      <c r="NW186" s="856"/>
      <c r="NX186" s="856"/>
      <c r="NY186" s="856"/>
      <c r="NZ186" s="856"/>
      <c r="OA186" s="856"/>
      <c r="OB186" s="856"/>
      <c r="OC186" s="856"/>
      <c r="OD186" s="856"/>
      <c r="OE186" s="856"/>
      <c r="OF186" s="856"/>
      <c r="OG186" s="856"/>
      <c r="OH186" s="856"/>
      <c r="OI186" s="856"/>
      <c r="OJ186" s="856"/>
      <c r="OK186" s="856"/>
      <c r="OL186" s="856"/>
      <c r="OM186" s="856"/>
      <c r="ON186" s="856"/>
      <c r="OO186" s="856"/>
      <c r="OP186" s="856"/>
      <c r="OQ186" s="856"/>
      <c r="OR186" s="856"/>
      <c r="OS186" s="856"/>
      <c r="OT186" s="856"/>
      <c r="UP186" s="600"/>
      <c r="UQ186" s="600"/>
      <c r="UR186" s="600"/>
      <c r="US186" s="600"/>
      <c r="UT186" s="600"/>
      <c r="UU186" s="600"/>
      <c r="UV186" s="600"/>
      <c r="UW186" s="600"/>
      <c r="UX186" s="600"/>
      <c r="UY186" s="600"/>
      <c r="UZ186" s="600"/>
      <c r="VA186" s="600"/>
      <c r="VB186" s="600"/>
      <c r="VC186" s="600"/>
      <c r="VD186" s="600"/>
      <c r="VE186" s="600"/>
      <c r="VF186" s="600"/>
      <c r="VG186" s="600"/>
      <c r="VH186" s="600"/>
      <c r="VI186" s="600"/>
      <c r="VJ186" s="600"/>
      <c r="VK186" s="600"/>
      <c r="VL186" s="600"/>
      <c r="VM186" s="600"/>
      <c r="VN186" s="600"/>
      <c r="VO186" s="600"/>
      <c r="VP186" s="600"/>
      <c r="VQ186" s="600"/>
      <c r="VR186" s="600"/>
      <c r="VS186" s="600"/>
      <c r="VT186" s="600"/>
      <c r="VU186" s="600"/>
      <c r="VV186" s="600"/>
      <c r="VW186" s="600"/>
      <c r="VX186" s="600"/>
      <c r="VY186" s="600"/>
      <c r="VZ186" s="600"/>
      <c r="WA186" s="600"/>
      <c r="WB186" s="600"/>
      <c r="WC186" s="600"/>
      <c r="WD186" s="600"/>
      <c r="WE186" s="600"/>
      <c r="WF186" s="600"/>
      <c r="WG186" s="600"/>
      <c r="WH186" s="600"/>
      <c r="WI186" s="600"/>
      <c r="WJ186" s="600"/>
      <c r="WK186" s="600"/>
      <c r="WL186" s="600"/>
      <c r="WM186" s="600"/>
      <c r="WN186" s="600"/>
      <c r="WO186" s="600"/>
      <c r="WP186" s="600"/>
      <c r="WQ186" s="600"/>
      <c r="WR186" s="600"/>
      <c r="WS186" s="600"/>
      <c r="WT186" s="600"/>
      <c r="WU186" s="600"/>
      <c r="WV186" s="600"/>
      <c r="WW186" s="600"/>
      <c r="WX186" s="600"/>
      <c r="WY186" s="600"/>
      <c r="WZ186" s="600"/>
      <c r="XA186" s="600"/>
      <c r="XB186" s="600"/>
      <c r="XC186" s="600"/>
      <c r="XD186" s="600"/>
      <c r="XE186" s="600"/>
      <c r="XF186" s="600"/>
      <c r="XG186" s="600"/>
      <c r="XH186" s="600"/>
      <c r="XI186" s="600"/>
      <c r="XJ186" s="600"/>
      <c r="XK186" s="600"/>
      <c r="XL186" s="600"/>
      <c r="XM186" s="600"/>
      <c r="XN186" s="600"/>
      <c r="XO186" s="600"/>
      <c r="XP186" s="600"/>
      <c r="XQ186" s="600"/>
      <c r="XR186" s="600"/>
      <c r="XS186" s="600"/>
      <c r="XT186" s="600"/>
      <c r="XU186" s="600"/>
      <c r="XV186" s="600"/>
      <c r="XW186" s="600"/>
      <c r="XX186" s="600"/>
      <c r="XY186" s="600"/>
      <c r="XZ186" s="600"/>
      <c r="YA186" s="600"/>
      <c r="YB186" s="600"/>
      <c r="YC186" s="600"/>
      <c r="YD186" s="600"/>
      <c r="YE186" s="600"/>
      <c r="YF186" s="600"/>
      <c r="YG186" s="600"/>
      <c r="YH186" s="600"/>
      <c r="YI186" s="600"/>
      <c r="YJ186" s="600"/>
      <c r="YK186" s="600"/>
      <c r="YL186" s="600"/>
      <c r="YM186" s="600"/>
      <c r="YN186" s="600"/>
      <c r="YO186" s="600"/>
      <c r="YP186" s="600"/>
      <c r="YQ186" s="600"/>
      <c r="YR186" s="600"/>
      <c r="YS186" s="600"/>
      <c r="YT186" s="600"/>
      <c r="YU186" s="600"/>
      <c r="YV186" s="600"/>
      <c r="YW186" s="600"/>
      <c r="YX186" s="600"/>
      <c r="YY186" s="600"/>
      <c r="YZ186" s="600"/>
      <c r="ZA186" s="600"/>
      <c r="ZB186" s="600"/>
      <c r="ZC186" s="600"/>
      <c r="ZD186" s="600"/>
      <c r="ZE186" s="600"/>
      <c r="ZF186" s="600"/>
      <c r="ZG186" s="600"/>
      <c r="ZH186" s="600"/>
      <c r="ZI186" s="600"/>
      <c r="ZJ186" s="600"/>
      <c r="ZK186" s="600"/>
      <c r="ZL186" s="600"/>
      <c r="ZM186" s="600"/>
      <c r="ZN186" s="600"/>
      <c r="ZO186" s="600"/>
      <c r="ZP186" s="600"/>
      <c r="ZQ186" s="600"/>
      <c r="ZR186" s="600"/>
      <c r="ZS186" s="600"/>
      <c r="ZT186" s="600"/>
      <c r="ZU186" s="600"/>
      <c r="ZV186" s="600"/>
      <c r="ZW186" s="600"/>
      <c r="ZX186" s="600"/>
      <c r="ZY186" s="600"/>
      <c r="ZZ186" s="600"/>
      <c r="AAA186" s="600"/>
      <c r="AAB186" s="600"/>
      <c r="AAC186" s="600"/>
      <c r="AAD186" s="600"/>
      <c r="AAE186" s="600"/>
      <c r="AAF186" s="600"/>
      <c r="AAG186" s="600"/>
      <c r="AAH186" s="600"/>
      <c r="AAI186" s="600"/>
      <c r="AAJ186" s="600"/>
      <c r="AAK186" s="600"/>
      <c r="AAL186" s="600"/>
      <c r="AAM186" s="600"/>
      <c r="AAN186" s="600"/>
      <c r="AAO186" s="600"/>
      <c r="AAP186" s="600"/>
      <c r="AAQ186" s="600"/>
      <c r="AAR186" s="600"/>
      <c r="AAS186" s="600"/>
      <c r="AAT186" s="600"/>
      <c r="AAU186" s="600"/>
      <c r="AAV186" s="600"/>
      <c r="AAW186" s="600"/>
      <c r="AAX186" s="600"/>
      <c r="AAY186" s="600"/>
      <c r="AAZ186" s="600"/>
      <c r="ABA186" s="600"/>
      <c r="ABB186" s="600"/>
      <c r="ABC186" s="600"/>
      <c r="ABD186" s="600"/>
      <c r="ABE186" s="600"/>
      <c r="ABF186" s="600"/>
      <c r="ABG186" s="600"/>
      <c r="ABH186" s="600"/>
      <c r="ABI186" s="600"/>
      <c r="ABJ186" s="600"/>
      <c r="ABK186" s="600"/>
      <c r="ABL186" s="600"/>
      <c r="ABM186" s="600"/>
      <c r="ABN186" s="600"/>
      <c r="ABO186" s="600"/>
      <c r="ABP186" s="600"/>
      <c r="ABQ186" s="600"/>
      <c r="ABR186" s="600"/>
      <c r="ABS186" s="600"/>
      <c r="ABT186" s="600"/>
      <c r="ABU186" s="600"/>
      <c r="ABV186" s="600"/>
      <c r="ABW186" s="600"/>
      <c r="ABX186" s="600"/>
      <c r="ABY186" s="600"/>
      <c r="ABZ186" s="600"/>
      <c r="ACA186" s="600"/>
      <c r="ACB186" s="600"/>
      <c r="ACC186" s="600"/>
      <c r="ACD186" s="600"/>
      <c r="ACE186" s="600"/>
      <c r="ACF186" s="600"/>
      <c r="ACG186" s="600"/>
      <c r="ACH186" s="600"/>
      <c r="ACI186" s="600"/>
      <c r="ACJ186" s="600"/>
      <c r="ACK186" s="600"/>
      <c r="ACL186" s="600"/>
      <c r="ACM186" s="600"/>
      <c r="ACN186" s="600"/>
      <c r="ACO186" s="600"/>
      <c r="ACP186" s="600"/>
      <c r="ACQ186" s="600"/>
      <c r="ACR186" s="600"/>
      <c r="ACS186" s="600"/>
      <c r="ACT186" s="600"/>
      <c r="ACU186" s="600"/>
      <c r="ACV186" s="600"/>
      <c r="ACW186" s="600"/>
      <c r="ACX186" s="600"/>
      <c r="ACY186" s="600"/>
      <c r="ACZ186" s="600"/>
      <c r="ADA186" s="600"/>
      <c r="ADB186" s="600"/>
      <c r="ADC186" s="600"/>
      <c r="ADD186" s="600"/>
      <c r="ADE186" s="600"/>
      <c r="ADF186" s="600"/>
      <c r="ADG186" s="600"/>
      <c r="ADH186" s="600"/>
      <c r="ADI186" s="600"/>
      <c r="ADJ186" s="600"/>
      <c r="ADK186" s="600"/>
      <c r="ADL186" s="600"/>
      <c r="ADM186" s="600"/>
      <c r="ADN186" s="600"/>
      <c r="ADO186" s="600"/>
      <c r="ADP186" s="600"/>
      <c r="ADQ186" s="600"/>
      <c r="ADR186" s="600"/>
      <c r="ADS186" s="600"/>
      <c r="ADT186" s="600"/>
      <c r="ADU186" s="600"/>
      <c r="ADV186" s="600"/>
      <c r="ADW186" s="600"/>
      <c r="ADX186" s="600"/>
      <c r="ADY186" s="600"/>
      <c r="ADZ186" s="600"/>
      <c r="AEA186" s="600"/>
      <c r="AEB186" s="600"/>
      <c r="AEC186" s="600"/>
      <c r="AED186" s="600"/>
      <c r="AEE186" s="600"/>
      <c r="AEF186" s="600"/>
      <c r="AEG186" s="600"/>
      <c r="AEH186" s="600"/>
      <c r="AEI186" s="600"/>
      <c r="AEJ186" s="600"/>
      <c r="AEK186" s="600"/>
      <c r="AEL186" s="600"/>
      <c r="AEM186" s="600"/>
      <c r="AEN186" s="600"/>
      <c r="AEO186" s="600"/>
      <c r="AEP186" s="600"/>
      <c r="AEQ186" s="600"/>
      <c r="AER186" s="600"/>
      <c r="AES186" s="600"/>
      <c r="AET186" s="600"/>
      <c r="AEU186" s="600"/>
      <c r="AEV186" s="600"/>
      <c r="AEW186" s="600"/>
      <c r="AEX186" s="600"/>
      <c r="AEY186" s="600"/>
      <c r="AEZ186" s="600"/>
      <c r="AFA186" s="600"/>
      <c r="AFB186" s="600"/>
      <c r="AFC186" s="600"/>
      <c r="AFD186" s="600"/>
      <c r="AFE186" s="600"/>
      <c r="AFF186" s="600"/>
      <c r="AFG186" s="600"/>
      <c r="AFH186" s="600"/>
      <c r="AFI186" s="600"/>
      <c r="AFJ186" s="600"/>
      <c r="AFK186" s="600"/>
      <c r="AFL186" s="600"/>
      <c r="AFM186" s="600"/>
      <c r="AFN186" s="600"/>
      <c r="AFO186" s="600"/>
      <c r="AFP186" s="600"/>
      <c r="AFQ186" s="600"/>
      <c r="AFR186" s="600"/>
      <c r="AFS186" s="600"/>
      <c r="AFT186" s="600"/>
      <c r="AFU186" s="600"/>
      <c r="AFV186" s="600"/>
      <c r="AFW186" s="600"/>
      <c r="AFX186" s="600"/>
      <c r="AFY186" s="600"/>
      <c r="AFZ186" s="600"/>
      <c r="AGA186" s="600"/>
      <c r="AGB186" s="600"/>
      <c r="AGC186" s="600"/>
      <c r="AGD186" s="600"/>
      <c r="AGE186" s="600"/>
      <c r="AGF186" s="600"/>
      <c r="AGG186" s="600"/>
      <c r="AGH186" s="600"/>
      <c r="AGI186" s="600"/>
      <c r="AGJ186" s="600"/>
      <c r="AGK186" s="600"/>
      <c r="AGL186" s="600"/>
      <c r="AGM186" s="600"/>
      <c r="AGN186" s="600"/>
      <c r="AGO186" s="600"/>
      <c r="AGP186" s="600"/>
      <c r="AGQ186" s="600"/>
      <c r="AGR186" s="600"/>
      <c r="AGS186" s="600"/>
      <c r="AGT186" s="600"/>
      <c r="AGU186" s="600"/>
      <c r="AGV186" s="600"/>
      <c r="AGW186" s="600"/>
      <c r="AGX186" s="600"/>
      <c r="AGY186" s="600"/>
      <c r="AGZ186" s="600"/>
      <c r="AHA186" s="600"/>
      <c r="AHB186" s="600"/>
      <c r="AHC186" s="600"/>
      <c r="AHD186" s="600"/>
      <c r="AHE186" s="600"/>
      <c r="AHF186" s="600"/>
      <c r="AHG186" s="600"/>
      <c r="AHH186" s="600"/>
      <c r="AHI186" s="600"/>
      <c r="AHJ186" s="600"/>
      <c r="AHK186" s="600"/>
      <c r="AHL186" s="600"/>
      <c r="AHM186" s="600"/>
      <c r="AHN186" s="600"/>
      <c r="AHO186" s="600"/>
      <c r="AHP186" s="600"/>
      <c r="AHQ186" s="600"/>
      <c r="AHR186" s="600"/>
      <c r="AHS186" s="600"/>
      <c r="AHT186" s="600"/>
      <c r="AHU186" s="600"/>
      <c r="AHV186" s="600"/>
      <c r="AHW186" s="600"/>
      <c r="AHX186" s="600"/>
      <c r="AHY186" s="600"/>
      <c r="AHZ186" s="600"/>
      <c r="AIA186" s="600"/>
      <c r="AIB186" s="600"/>
      <c r="AIC186" s="600"/>
      <c r="AID186" s="600"/>
      <c r="AIE186" s="600"/>
      <c r="AIF186" s="600"/>
      <c r="AIG186" s="857"/>
      <c r="AIH186" s="857"/>
      <c r="AII186" s="857"/>
      <c r="AIJ186" s="857"/>
      <c r="AIK186" s="857"/>
      <c r="AIL186" s="857"/>
      <c r="AIM186" s="857"/>
      <c r="AIN186" s="857"/>
      <c r="AIO186" s="857"/>
      <c r="AIP186" s="857"/>
      <c r="AIQ186" s="857"/>
      <c r="AIR186" s="857"/>
      <c r="AIS186" s="857"/>
      <c r="AIT186" s="857"/>
      <c r="AIU186" s="857"/>
      <c r="AIV186" s="857"/>
      <c r="AIW186" s="857"/>
      <c r="AIX186" s="857"/>
      <c r="AIY186" s="857"/>
      <c r="AIZ186" s="857"/>
      <c r="AJA186" s="857"/>
      <c r="AJB186" s="857"/>
      <c r="AJC186" s="857"/>
      <c r="AJD186" s="857"/>
      <c r="AJE186" s="857"/>
      <c r="AJF186" s="857"/>
      <c r="AJG186" s="857"/>
      <c r="AJJ186" s="858"/>
    </row>
    <row r="187" spans="1:946" s="100" customFormat="1" ht="18" x14ac:dyDescent="0.35">
      <c r="A187" s="855"/>
      <c r="NR187" s="856"/>
      <c r="NS187" s="856"/>
      <c r="NT187" s="856"/>
      <c r="NU187" s="856"/>
      <c r="NV187" s="856"/>
      <c r="NW187" s="856"/>
      <c r="NX187" s="856"/>
      <c r="NY187" s="856"/>
      <c r="NZ187" s="856"/>
      <c r="OA187" s="856"/>
      <c r="OB187" s="856"/>
      <c r="OC187" s="856"/>
      <c r="OD187" s="856"/>
      <c r="OE187" s="856"/>
      <c r="OF187" s="856"/>
      <c r="OG187" s="856"/>
      <c r="OH187" s="856"/>
      <c r="OI187" s="856"/>
      <c r="OJ187" s="856"/>
      <c r="OK187" s="856"/>
      <c r="OL187" s="856"/>
      <c r="OM187" s="856"/>
      <c r="ON187" s="856"/>
      <c r="OO187" s="856"/>
      <c r="OP187" s="856"/>
      <c r="OQ187" s="856"/>
      <c r="OR187" s="856"/>
      <c r="OS187" s="856"/>
      <c r="OT187" s="856"/>
      <c r="UP187" s="600"/>
      <c r="UQ187" s="600"/>
      <c r="UR187" s="600"/>
      <c r="US187" s="600"/>
      <c r="UT187" s="600"/>
      <c r="UU187" s="600"/>
      <c r="UV187" s="600"/>
      <c r="UW187" s="600"/>
      <c r="UX187" s="600"/>
      <c r="UY187" s="600"/>
      <c r="UZ187" s="600"/>
      <c r="VA187" s="600"/>
      <c r="VB187" s="600"/>
      <c r="VC187" s="600"/>
      <c r="VD187" s="600"/>
      <c r="VE187" s="600"/>
      <c r="VF187" s="600"/>
      <c r="VG187" s="600"/>
      <c r="VH187" s="600"/>
      <c r="VI187" s="600"/>
      <c r="VJ187" s="600"/>
      <c r="VK187" s="600"/>
      <c r="VL187" s="600"/>
      <c r="VM187" s="600"/>
      <c r="VN187" s="600"/>
      <c r="VO187" s="600"/>
      <c r="VP187" s="600"/>
      <c r="VQ187" s="600"/>
      <c r="VR187" s="600"/>
      <c r="VS187" s="600"/>
      <c r="VT187" s="600"/>
      <c r="VU187" s="600"/>
      <c r="VV187" s="600"/>
      <c r="VW187" s="600"/>
      <c r="VX187" s="600"/>
      <c r="VY187" s="600"/>
      <c r="VZ187" s="600"/>
      <c r="WA187" s="600"/>
      <c r="WB187" s="600"/>
      <c r="WC187" s="600"/>
      <c r="WD187" s="600"/>
      <c r="WE187" s="600"/>
      <c r="WF187" s="600"/>
      <c r="WG187" s="600"/>
      <c r="WH187" s="600"/>
      <c r="WI187" s="600"/>
      <c r="WJ187" s="600"/>
      <c r="WK187" s="600"/>
      <c r="WL187" s="600"/>
      <c r="WM187" s="600"/>
      <c r="WN187" s="600"/>
      <c r="WO187" s="600"/>
      <c r="WP187" s="600"/>
      <c r="WQ187" s="600"/>
      <c r="WR187" s="600"/>
      <c r="WS187" s="600"/>
      <c r="WT187" s="600"/>
      <c r="WU187" s="600"/>
      <c r="WV187" s="600"/>
      <c r="WW187" s="600"/>
      <c r="WX187" s="600"/>
      <c r="WY187" s="600"/>
      <c r="WZ187" s="600"/>
      <c r="XA187" s="600"/>
      <c r="XB187" s="600"/>
      <c r="XC187" s="600"/>
      <c r="XD187" s="600"/>
      <c r="XE187" s="600"/>
      <c r="XF187" s="600"/>
      <c r="XG187" s="600"/>
      <c r="XH187" s="600"/>
      <c r="XI187" s="600"/>
      <c r="XJ187" s="600"/>
      <c r="XK187" s="600"/>
      <c r="XL187" s="600"/>
      <c r="XM187" s="600"/>
      <c r="XN187" s="600"/>
      <c r="XO187" s="600"/>
      <c r="XP187" s="600"/>
      <c r="XQ187" s="600"/>
      <c r="XR187" s="600"/>
      <c r="XS187" s="600"/>
      <c r="XT187" s="600"/>
      <c r="XU187" s="600"/>
      <c r="XV187" s="600"/>
      <c r="XW187" s="600"/>
      <c r="XX187" s="600"/>
      <c r="XY187" s="600"/>
      <c r="XZ187" s="600"/>
      <c r="YA187" s="600"/>
      <c r="YB187" s="600"/>
      <c r="YC187" s="600"/>
      <c r="YD187" s="600"/>
      <c r="YE187" s="600"/>
      <c r="YF187" s="600"/>
      <c r="YG187" s="600"/>
      <c r="YH187" s="600"/>
      <c r="YI187" s="600"/>
      <c r="YJ187" s="600"/>
      <c r="YK187" s="600"/>
      <c r="YL187" s="600"/>
      <c r="YM187" s="600"/>
      <c r="YN187" s="600"/>
      <c r="YO187" s="600"/>
      <c r="YP187" s="600"/>
      <c r="YQ187" s="600"/>
      <c r="YR187" s="600"/>
      <c r="YS187" s="600"/>
      <c r="YT187" s="600"/>
      <c r="YU187" s="600"/>
      <c r="YV187" s="600"/>
      <c r="YW187" s="600"/>
      <c r="YX187" s="600"/>
      <c r="YY187" s="600"/>
      <c r="YZ187" s="600"/>
      <c r="ZA187" s="600"/>
      <c r="ZB187" s="600"/>
      <c r="ZC187" s="600"/>
      <c r="ZD187" s="600"/>
      <c r="ZE187" s="600"/>
      <c r="ZF187" s="600"/>
      <c r="ZG187" s="600"/>
      <c r="ZH187" s="600"/>
      <c r="ZI187" s="600"/>
      <c r="ZJ187" s="600"/>
      <c r="ZK187" s="600"/>
      <c r="ZL187" s="600"/>
      <c r="ZM187" s="600"/>
      <c r="ZN187" s="600"/>
      <c r="ZO187" s="600"/>
      <c r="ZP187" s="600"/>
      <c r="ZQ187" s="600"/>
      <c r="ZR187" s="600"/>
      <c r="ZS187" s="600"/>
      <c r="ZT187" s="600"/>
      <c r="ZU187" s="600"/>
      <c r="ZV187" s="600"/>
      <c r="ZW187" s="600"/>
      <c r="ZX187" s="600"/>
      <c r="ZY187" s="600"/>
      <c r="ZZ187" s="600"/>
      <c r="AAA187" s="600"/>
      <c r="AAB187" s="600"/>
      <c r="AAC187" s="600"/>
      <c r="AAD187" s="600"/>
      <c r="AAE187" s="600"/>
      <c r="AAF187" s="600"/>
      <c r="AAG187" s="600"/>
      <c r="AAH187" s="600"/>
      <c r="AAI187" s="600"/>
      <c r="AAJ187" s="600"/>
      <c r="AAK187" s="600"/>
      <c r="AAL187" s="600"/>
      <c r="AAM187" s="600"/>
      <c r="AAN187" s="600"/>
      <c r="AAO187" s="600"/>
      <c r="AAP187" s="600"/>
      <c r="AAQ187" s="600"/>
      <c r="AAR187" s="600"/>
      <c r="AAS187" s="600"/>
      <c r="AAT187" s="600"/>
      <c r="AAU187" s="600"/>
      <c r="AAV187" s="600"/>
      <c r="AAW187" s="600"/>
      <c r="AAX187" s="600"/>
      <c r="AAY187" s="600"/>
      <c r="AAZ187" s="600"/>
      <c r="ABA187" s="600"/>
      <c r="ABB187" s="600"/>
      <c r="ABC187" s="600"/>
      <c r="ABD187" s="600"/>
      <c r="ABE187" s="600"/>
      <c r="ABF187" s="600"/>
      <c r="ABG187" s="600"/>
      <c r="ABH187" s="600"/>
      <c r="ABI187" s="600"/>
      <c r="ABJ187" s="600"/>
      <c r="ABK187" s="600"/>
      <c r="ABL187" s="600"/>
      <c r="ABM187" s="600"/>
      <c r="ABN187" s="600"/>
      <c r="ABO187" s="600"/>
      <c r="ABP187" s="600"/>
      <c r="ABQ187" s="600"/>
      <c r="ABR187" s="600"/>
      <c r="ABS187" s="600"/>
      <c r="ABT187" s="600"/>
      <c r="ABU187" s="600"/>
      <c r="ABV187" s="600"/>
      <c r="ABW187" s="600"/>
      <c r="ABX187" s="600"/>
      <c r="ABY187" s="600"/>
      <c r="ABZ187" s="600"/>
      <c r="ACA187" s="600"/>
      <c r="ACB187" s="600"/>
      <c r="ACC187" s="600"/>
      <c r="ACD187" s="600"/>
      <c r="ACE187" s="600"/>
      <c r="ACF187" s="600"/>
      <c r="ACG187" s="600"/>
      <c r="ACH187" s="600"/>
      <c r="ACI187" s="600"/>
      <c r="ACJ187" s="600"/>
      <c r="ACK187" s="600"/>
      <c r="ACL187" s="600"/>
      <c r="ACM187" s="600"/>
      <c r="ACN187" s="600"/>
      <c r="ACO187" s="600"/>
      <c r="ACP187" s="600"/>
      <c r="ACQ187" s="600"/>
      <c r="ACR187" s="600"/>
      <c r="ACS187" s="600"/>
      <c r="ACT187" s="600"/>
      <c r="ACU187" s="600"/>
      <c r="ACV187" s="600"/>
      <c r="ACW187" s="600"/>
      <c r="ACX187" s="600"/>
      <c r="ACY187" s="600"/>
      <c r="ACZ187" s="600"/>
      <c r="ADA187" s="600"/>
      <c r="ADB187" s="600"/>
      <c r="ADC187" s="600"/>
      <c r="ADD187" s="600"/>
      <c r="ADE187" s="600"/>
      <c r="ADF187" s="600"/>
      <c r="ADG187" s="600"/>
      <c r="ADH187" s="600"/>
      <c r="ADI187" s="600"/>
      <c r="ADJ187" s="600"/>
      <c r="ADK187" s="600"/>
      <c r="ADL187" s="600"/>
      <c r="ADM187" s="600"/>
      <c r="ADN187" s="600"/>
      <c r="ADO187" s="600"/>
      <c r="ADP187" s="600"/>
      <c r="ADQ187" s="600"/>
      <c r="ADR187" s="600"/>
      <c r="ADS187" s="600"/>
      <c r="ADT187" s="600"/>
      <c r="ADU187" s="600"/>
      <c r="ADV187" s="600"/>
      <c r="ADW187" s="600"/>
      <c r="ADX187" s="600"/>
      <c r="ADY187" s="600"/>
      <c r="ADZ187" s="600"/>
      <c r="AEA187" s="600"/>
      <c r="AEB187" s="600"/>
      <c r="AEC187" s="600"/>
      <c r="AED187" s="600"/>
      <c r="AEE187" s="600"/>
      <c r="AEF187" s="600"/>
      <c r="AEG187" s="600"/>
      <c r="AEH187" s="600"/>
      <c r="AEI187" s="600"/>
      <c r="AEJ187" s="600"/>
      <c r="AEK187" s="600"/>
      <c r="AEL187" s="600"/>
      <c r="AEM187" s="600"/>
      <c r="AEN187" s="600"/>
      <c r="AEO187" s="600"/>
      <c r="AEP187" s="600"/>
      <c r="AEQ187" s="600"/>
      <c r="AER187" s="600"/>
      <c r="AES187" s="600"/>
      <c r="AET187" s="600"/>
      <c r="AEU187" s="600"/>
      <c r="AEV187" s="600"/>
      <c r="AEW187" s="600"/>
      <c r="AEX187" s="600"/>
      <c r="AEY187" s="600"/>
      <c r="AEZ187" s="600"/>
      <c r="AFA187" s="600"/>
      <c r="AFB187" s="600"/>
      <c r="AFC187" s="600"/>
      <c r="AFD187" s="600"/>
      <c r="AFE187" s="600"/>
      <c r="AFF187" s="600"/>
      <c r="AFG187" s="600"/>
      <c r="AFH187" s="600"/>
      <c r="AFI187" s="600"/>
      <c r="AFJ187" s="600"/>
      <c r="AFK187" s="600"/>
      <c r="AFL187" s="600"/>
      <c r="AFM187" s="600"/>
      <c r="AFN187" s="600"/>
      <c r="AFO187" s="600"/>
      <c r="AFP187" s="600"/>
      <c r="AFQ187" s="600"/>
      <c r="AFR187" s="600"/>
      <c r="AFS187" s="600"/>
      <c r="AFT187" s="600"/>
      <c r="AFU187" s="600"/>
      <c r="AFV187" s="600"/>
      <c r="AFW187" s="600"/>
      <c r="AFX187" s="600"/>
      <c r="AFY187" s="600"/>
      <c r="AFZ187" s="600"/>
      <c r="AGA187" s="600"/>
      <c r="AGB187" s="600"/>
      <c r="AGC187" s="600"/>
      <c r="AGD187" s="600"/>
      <c r="AGE187" s="600"/>
      <c r="AGF187" s="600"/>
      <c r="AGG187" s="600"/>
      <c r="AGH187" s="600"/>
      <c r="AGI187" s="600"/>
      <c r="AGJ187" s="600"/>
      <c r="AGK187" s="600"/>
      <c r="AGL187" s="600"/>
      <c r="AGM187" s="600"/>
      <c r="AGN187" s="600"/>
      <c r="AGO187" s="600"/>
      <c r="AGP187" s="600"/>
      <c r="AGQ187" s="600"/>
      <c r="AGR187" s="600"/>
      <c r="AGS187" s="600"/>
      <c r="AGT187" s="600"/>
      <c r="AGU187" s="600"/>
      <c r="AGV187" s="600"/>
      <c r="AGW187" s="600"/>
      <c r="AGX187" s="600"/>
      <c r="AGY187" s="600"/>
      <c r="AGZ187" s="600"/>
      <c r="AHA187" s="600"/>
      <c r="AHB187" s="600"/>
      <c r="AHC187" s="600"/>
      <c r="AHD187" s="600"/>
      <c r="AHE187" s="600"/>
      <c r="AHF187" s="600"/>
      <c r="AHG187" s="600"/>
      <c r="AHH187" s="600"/>
      <c r="AHI187" s="600"/>
      <c r="AHJ187" s="600"/>
      <c r="AHK187" s="600"/>
      <c r="AHL187" s="600"/>
      <c r="AHM187" s="600"/>
      <c r="AHN187" s="600"/>
      <c r="AHO187" s="600"/>
      <c r="AHP187" s="600"/>
      <c r="AHQ187" s="600"/>
      <c r="AHR187" s="600"/>
      <c r="AHS187" s="600"/>
      <c r="AHT187" s="600"/>
      <c r="AHU187" s="600"/>
      <c r="AHV187" s="600"/>
      <c r="AHW187" s="600"/>
      <c r="AHX187" s="600"/>
      <c r="AHY187" s="600"/>
      <c r="AHZ187" s="600"/>
      <c r="AIA187" s="600"/>
      <c r="AIB187" s="600"/>
      <c r="AIC187" s="600"/>
      <c r="AID187" s="600"/>
      <c r="AIE187" s="600"/>
      <c r="AIF187" s="600"/>
      <c r="AIG187" s="857"/>
      <c r="AIH187" s="857"/>
      <c r="AII187" s="857"/>
      <c r="AIJ187" s="857"/>
      <c r="AIK187" s="857"/>
      <c r="AIL187" s="857"/>
      <c r="AIM187" s="857"/>
      <c r="AIN187" s="857"/>
      <c r="AIO187" s="857"/>
      <c r="AIP187" s="857"/>
      <c r="AIQ187" s="857"/>
      <c r="AIR187" s="857"/>
      <c r="AIS187" s="857"/>
      <c r="AIT187" s="857"/>
      <c r="AIU187" s="857"/>
      <c r="AIV187" s="857"/>
      <c r="AIW187" s="857"/>
      <c r="AIX187" s="857"/>
      <c r="AIY187" s="857"/>
      <c r="AIZ187" s="857"/>
      <c r="AJA187" s="857"/>
      <c r="AJB187" s="857"/>
      <c r="AJC187" s="857"/>
      <c r="AJD187" s="857"/>
      <c r="AJE187" s="857"/>
      <c r="AJF187" s="857"/>
      <c r="AJG187" s="857"/>
      <c r="AJJ187" s="858"/>
    </row>
    <row r="188" spans="1:946" s="100" customFormat="1" ht="18" x14ac:dyDescent="0.35">
      <c r="A188" s="855"/>
      <c r="NR188" s="856"/>
      <c r="NS188" s="856"/>
      <c r="NT188" s="856"/>
      <c r="NU188" s="856"/>
      <c r="NV188" s="856"/>
      <c r="NW188" s="856"/>
      <c r="NX188" s="856"/>
      <c r="NY188" s="856"/>
      <c r="NZ188" s="856"/>
      <c r="OA188" s="856"/>
      <c r="OB188" s="856"/>
      <c r="OC188" s="856"/>
      <c r="OD188" s="856"/>
      <c r="OE188" s="856"/>
      <c r="OF188" s="856"/>
      <c r="OG188" s="856"/>
      <c r="OH188" s="856"/>
      <c r="OI188" s="856"/>
      <c r="OJ188" s="856"/>
      <c r="OK188" s="856"/>
      <c r="OL188" s="856"/>
      <c r="OM188" s="856"/>
      <c r="ON188" s="856"/>
      <c r="OO188" s="856"/>
      <c r="OP188" s="856"/>
      <c r="OQ188" s="856"/>
      <c r="OR188" s="856"/>
      <c r="OS188" s="856"/>
      <c r="OT188" s="856"/>
      <c r="UP188" s="600"/>
      <c r="UQ188" s="600"/>
      <c r="UR188" s="600"/>
      <c r="US188" s="600"/>
      <c r="UT188" s="600"/>
      <c r="UU188" s="600"/>
      <c r="UV188" s="600"/>
      <c r="UW188" s="600"/>
      <c r="UX188" s="600"/>
      <c r="UY188" s="600"/>
      <c r="UZ188" s="600"/>
      <c r="VA188" s="600"/>
      <c r="VB188" s="600"/>
      <c r="VC188" s="600"/>
      <c r="VD188" s="600"/>
      <c r="VE188" s="600"/>
      <c r="VF188" s="600"/>
      <c r="VG188" s="600"/>
      <c r="VH188" s="600"/>
      <c r="VI188" s="600"/>
      <c r="VJ188" s="600"/>
      <c r="VK188" s="600"/>
      <c r="VL188" s="600"/>
      <c r="VM188" s="600"/>
      <c r="VN188" s="600"/>
      <c r="VO188" s="600"/>
      <c r="VP188" s="600"/>
      <c r="VQ188" s="600"/>
      <c r="VR188" s="600"/>
      <c r="VS188" s="600"/>
      <c r="VT188" s="600"/>
      <c r="VU188" s="600"/>
      <c r="VV188" s="600"/>
      <c r="VW188" s="600"/>
      <c r="VX188" s="600"/>
      <c r="VY188" s="600"/>
      <c r="VZ188" s="600"/>
      <c r="WA188" s="600"/>
      <c r="WB188" s="600"/>
      <c r="WC188" s="600"/>
      <c r="WD188" s="600"/>
      <c r="WE188" s="600"/>
      <c r="WF188" s="600"/>
      <c r="WG188" s="600"/>
      <c r="WH188" s="600"/>
      <c r="WI188" s="600"/>
      <c r="WJ188" s="600"/>
      <c r="WK188" s="600"/>
      <c r="WL188" s="600"/>
      <c r="WM188" s="600"/>
      <c r="WN188" s="600"/>
      <c r="WO188" s="600"/>
      <c r="WP188" s="600"/>
      <c r="WQ188" s="600"/>
      <c r="WR188" s="600"/>
      <c r="WS188" s="600"/>
      <c r="WT188" s="600"/>
      <c r="WU188" s="600"/>
      <c r="WV188" s="600"/>
      <c r="WW188" s="600"/>
      <c r="WX188" s="600"/>
      <c r="WY188" s="600"/>
      <c r="WZ188" s="600"/>
      <c r="XA188" s="600"/>
      <c r="XB188" s="600"/>
      <c r="XC188" s="600"/>
      <c r="XD188" s="600"/>
      <c r="XE188" s="600"/>
      <c r="XF188" s="600"/>
      <c r="XG188" s="600"/>
      <c r="XH188" s="600"/>
      <c r="XI188" s="600"/>
      <c r="XJ188" s="600"/>
      <c r="XK188" s="600"/>
      <c r="XL188" s="600"/>
      <c r="XM188" s="600"/>
      <c r="XN188" s="600"/>
      <c r="XO188" s="600"/>
      <c r="XP188" s="600"/>
      <c r="XQ188" s="600"/>
      <c r="XR188" s="600"/>
      <c r="XS188" s="600"/>
      <c r="XT188" s="600"/>
      <c r="XU188" s="600"/>
      <c r="XV188" s="600"/>
      <c r="XW188" s="600"/>
      <c r="XX188" s="600"/>
      <c r="XY188" s="600"/>
      <c r="XZ188" s="600"/>
      <c r="YA188" s="600"/>
      <c r="YB188" s="600"/>
      <c r="YC188" s="600"/>
      <c r="YD188" s="600"/>
      <c r="YE188" s="600"/>
      <c r="YF188" s="600"/>
      <c r="YG188" s="600"/>
      <c r="YH188" s="600"/>
      <c r="YI188" s="600"/>
      <c r="YJ188" s="600"/>
      <c r="YK188" s="600"/>
      <c r="YL188" s="600"/>
      <c r="YM188" s="600"/>
      <c r="YN188" s="600"/>
      <c r="YO188" s="600"/>
      <c r="YP188" s="600"/>
      <c r="YQ188" s="600"/>
      <c r="YR188" s="600"/>
      <c r="YS188" s="600"/>
      <c r="YT188" s="600"/>
      <c r="YU188" s="600"/>
      <c r="YV188" s="600"/>
      <c r="YW188" s="600"/>
      <c r="YX188" s="600"/>
      <c r="YY188" s="600"/>
      <c r="YZ188" s="600"/>
      <c r="ZA188" s="600"/>
      <c r="ZB188" s="600"/>
      <c r="ZC188" s="600"/>
      <c r="ZD188" s="600"/>
      <c r="ZE188" s="600"/>
      <c r="ZF188" s="600"/>
      <c r="ZG188" s="600"/>
      <c r="ZH188" s="600"/>
      <c r="ZI188" s="600"/>
      <c r="ZJ188" s="600"/>
      <c r="ZK188" s="600"/>
      <c r="ZL188" s="600"/>
      <c r="ZM188" s="600"/>
      <c r="ZN188" s="600"/>
      <c r="ZO188" s="600"/>
      <c r="ZP188" s="600"/>
      <c r="ZQ188" s="600"/>
      <c r="ZR188" s="600"/>
      <c r="ZS188" s="600"/>
      <c r="ZT188" s="600"/>
      <c r="ZU188" s="600"/>
      <c r="ZV188" s="600"/>
      <c r="ZW188" s="600"/>
      <c r="ZX188" s="600"/>
      <c r="ZY188" s="600"/>
      <c r="ZZ188" s="600"/>
      <c r="AAA188" s="600"/>
      <c r="AAB188" s="600"/>
      <c r="AAC188" s="600"/>
      <c r="AAD188" s="600"/>
      <c r="AAE188" s="600"/>
      <c r="AAF188" s="600"/>
      <c r="AAG188" s="600"/>
      <c r="AAH188" s="600"/>
      <c r="AAI188" s="600"/>
      <c r="AAJ188" s="600"/>
      <c r="AAK188" s="600"/>
      <c r="AAL188" s="600"/>
      <c r="AAM188" s="600"/>
      <c r="AAN188" s="600"/>
      <c r="AAO188" s="600"/>
      <c r="AAP188" s="600"/>
      <c r="AAQ188" s="600"/>
      <c r="AAR188" s="600"/>
      <c r="AAS188" s="600"/>
      <c r="AAT188" s="600"/>
      <c r="AAU188" s="600"/>
      <c r="AAV188" s="600"/>
      <c r="AAW188" s="600"/>
      <c r="AAX188" s="600"/>
      <c r="AAY188" s="600"/>
      <c r="AAZ188" s="600"/>
      <c r="ABA188" s="600"/>
      <c r="ABB188" s="600"/>
      <c r="ABC188" s="600"/>
      <c r="ABD188" s="600"/>
      <c r="ABE188" s="600"/>
      <c r="ABF188" s="600"/>
      <c r="ABG188" s="600"/>
      <c r="ABH188" s="600"/>
      <c r="ABI188" s="600"/>
      <c r="ABJ188" s="600"/>
      <c r="ABK188" s="600"/>
      <c r="ABL188" s="600"/>
      <c r="ABM188" s="600"/>
      <c r="ABN188" s="600"/>
      <c r="ABO188" s="600"/>
      <c r="ABP188" s="600"/>
      <c r="ABQ188" s="600"/>
      <c r="ABR188" s="600"/>
      <c r="ABS188" s="600"/>
      <c r="ABT188" s="600"/>
      <c r="ABU188" s="600"/>
      <c r="ABV188" s="600"/>
      <c r="ABW188" s="600"/>
      <c r="ABX188" s="600"/>
      <c r="ABY188" s="600"/>
      <c r="ABZ188" s="600"/>
      <c r="ACA188" s="600"/>
      <c r="ACB188" s="600"/>
      <c r="ACC188" s="600"/>
      <c r="ACD188" s="600"/>
      <c r="ACE188" s="600"/>
      <c r="ACF188" s="600"/>
      <c r="ACG188" s="600"/>
      <c r="ACH188" s="600"/>
      <c r="ACI188" s="600"/>
      <c r="ACJ188" s="600"/>
      <c r="ACK188" s="600"/>
      <c r="ACL188" s="600"/>
      <c r="ACM188" s="600"/>
      <c r="ACN188" s="600"/>
      <c r="ACO188" s="600"/>
      <c r="ACP188" s="600"/>
      <c r="ACQ188" s="600"/>
      <c r="ACR188" s="600"/>
      <c r="ACS188" s="600"/>
      <c r="ACT188" s="600"/>
      <c r="ACU188" s="600"/>
      <c r="ACV188" s="600"/>
      <c r="ACW188" s="600"/>
      <c r="ACX188" s="600"/>
      <c r="ACY188" s="600"/>
      <c r="ACZ188" s="600"/>
      <c r="ADA188" s="600"/>
      <c r="ADB188" s="600"/>
      <c r="ADC188" s="600"/>
      <c r="ADD188" s="600"/>
      <c r="ADE188" s="600"/>
      <c r="ADF188" s="600"/>
      <c r="ADG188" s="600"/>
      <c r="ADH188" s="600"/>
      <c r="ADI188" s="600"/>
      <c r="ADJ188" s="600"/>
      <c r="ADK188" s="600"/>
      <c r="ADL188" s="600"/>
      <c r="ADM188" s="600"/>
      <c r="ADN188" s="600"/>
      <c r="ADO188" s="600"/>
      <c r="ADP188" s="600"/>
      <c r="ADQ188" s="600"/>
      <c r="ADR188" s="600"/>
      <c r="ADS188" s="600"/>
      <c r="ADT188" s="600"/>
      <c r="ADU188" s="600"/>
      <c r="ADV188" s="600"/>
      <c r="ADW188" s="600"/>
      <c r="ADX188" s="600"/>
      <c r="ADY188" s="600"/>
      <c r="ADZ188" s="600"/>
      <c r="AEA188" s="600"/>
      <c r="AEB188" s="600"/>
      <c r="AEC188" s="600"/>
      <c r="AED188" s="600"/>
      <c r="AEE188" s="600"/>
      <c r="AEF188" s="600"/>
      <c r="AEG188" s="600"/>
      <c r="AEH188" s="600"/>
      <c r="AEI188" s="600"/>
      <c r="AEJ188" s="600"/>
      <c r="AEK188" s="600"/>
      <c r="AEL188" s="600"/>
      <c r="AEM188" s="600"/>
      <c r="AEN188" s="600"/>
      <c r="AEO188" s="600"/>
      <c r="AEP188" s="600"/>
      <c r="AEQ188" s="600"/>
      <c r="AER188" s="600"/>
      <c r="AES188" s="600"/>
      <c r="AET188" s="600"/>
      <c r="AEU188" s="600"/>
      <c r="AEV188" s="600"/>
      <c r="AEW188" s="600"/>
      <c r="AEX188" s="600"/>
      <c r="AEY188" s="600"/>
      <c r="AEZ188" s="600"/>
      <c r="AFA188" s="600"/>
      <c r="AFB188" s="600"/>
      <c r="AFC188" s="600"/>
      <c r="AFD188" s="600"/>
      <c r="AFE188" s="600"/>
      <c r="AFF188" s="600"/>
      <c r="AFG188" s="600"/>
      <c r="AFH188" s="600"/>
      <c r="AFI188" s="600"/>
      <c r="AFJ188" s="600"/>
      <c r="AFK188" s="600"/>
      <c r="AFL188" s="600"/>
      <c r="AFM188" s="600"/>
      <c r="AFN188" s="600"/>
      <c r="AFO188" s="600"/>
      <c r="AFP188" s="600"/>
      <c r="AFQ188" s="600"/>
      <c r="AFR188" s="600"/>
      <c r="AFS188" s="600"/>
      <c r="AFT188" s="600"/>
      <c r="AFU188" s="600"/>
      <c r="AFV188" s="600"/>
      <c r="AFW188" s="600"/>
      <c r="AFX188" s="600"/>
      <c r="AFY188" s="600"/>
      <c r="AFZ188" s="600"/>
      <c r="AGA188" s="600"/>
      <c r="AGB188" s="600"/>
      <c r="AGC188" s="600"/>
      <c r="AGD188" s="600"/>
      <c r="AGE188" s="600"/>
      <c r="AGF188" s="600"/>
      <c r="AGG188" s="600"/>
      <c r="AGH188" s="600"/>
      <c r="AGI188" s="600"/>
      <c r="AGJ188" s="600"/>
      <c r="AGK188" s="600"/>
      <c r="AGL188" s="600"/>
      <c r="AGM188" s="600"/>
      <c r="AGN188" s="600"/>
      <c r="AGO188" s="600"/>
      <c r="AGP188" s="600"/>
      <c r="AGQ188" s="600"/>
      <c r="AGR188" s="600"/>
      <c r="AGS188" s="600"/>
      <c r="AGT188" s="600"/>
      <c r="AGU188" s="600"/>
      <c r="AGV188" s="600"/>
      <c r="AGW188" s="600"/>
      <c r="AGX188" s="600"/>
      <c r="AGY188" s="600"/>
      <c r="AGZ188" s="600"/>
      <c r="AHA188" s="600"/>
      <c r="AHB188" s="600"/>
      <c r="AHC188" s="600"/>
      <c r="AHD188" s="600"/>
      <c r="AHE188" s="600"/>
      <c r="AHF188" s="600"/>
      <c r="AHG188" s="600"/>
      <c r="AHH188" s="600"/>
      <c r="AHI188" s="600"/>
      <c r="AHJ188" s="600"/>
      <c r="AHK188" s="600"/>
      <c r="AHL188" s="600"/>
      <c r="AHM188" s="600"/>
      <c r="AHN188" s="600"/>
      <c r="AHO188" s="600"/>
      <c r="AHP188" s="600"/>
      <c r="AHQ188" s="600"/>
      <c r="AHR188" s="600"/>
      <c r="AHS188" s="600"/>
      <c r="AHT188" s="600"/>
      <c r="AHU188" s="600"/>
      <c r="AHV188" s="600"/>
      <c r="AHW188" s="600"/>
      <c r="AHX188" s="600"/>
      <c r="AHY188" s="600"/>
      <c r="AHZ188" s="600"/>
      <c r="AIA188" s="600"/>
      <c r="AIB188" s="600"/>
      <c r="AIC188" s="600"/>
      <c r="AID188" s="600"/>
      <c r="AIE188" s="600"/>
      <c r="AIF188" s="600"/>
      <c r="AIG188" s="857"/>
      <c r="AIH188" s="857"/>
      <c r="AII188" s="857"/>
      <c r="AIJ188" s="857"/>
      <c r="AIK188" s="857"/>
      <c r="AIL188" s="857"/>
      <c r="AIM188" s="857"/>
      <c r="AIN188" s="857"/>
      <c r="AIO188" s="857"/>
      <c r="AIP188" s="857"/>
      <c r="AIQ188" s="857"/>
      <c r="AIR188" s="857"/>
      <c r="AIS188" s="857"/>
      <c r="AIT188" s="857"/>
      <c r="AIU188" s="857"/>
      <c r="AIV188" s="857"/>
      <c r="AIW188" s="857"/>
      <c r="AIX188" s="857"/>
      <c r="AIY188" s="857"/>
      <c r="AIZ188" s="857"/>
      <c r="AJA188" s="857"/>
      <c r="AJB188" s="857"/>
      <c r="AJC188" s="857"/>
      <c r="AJD188" s="857"/>
      <c r="AJE188" s="857"/>
      <c r="AJF188" s="857"/>
      <c r="AJG188" s="857"/>
      <c r="AJJ188" s="858"/>
    </row>
    <row r="189" spans="1:946" s="100" customFormat="1" ht="18" x14ac:dyDescent="0.35">
      <c r="A189" s="966" t="s">
        <v>755</v>
      </c>
      <c r="NR189" s="856"/>
      <c r="NS189" s="856"/>
      <c r="NT189" s="856"/>
      <c r="NU189" s="856"/>
      <c r="NV189" s="856"/>
      <c r="NW189" s="856"/>
      <c r="NX189" s="856"/>
      <c r="NY189" s="856"/>
      <c r="NZ189" s="856"/>
      <c r="OA189" s="856"/>
      <c r="OB189" s="856"/>
      <c r="OC189" s="856"/>
      <c r="OD189" s="856"/>
      <c r="OE189" s="856"/>
      <c r="OF189" s="856"/>
      <c r="OG189" s="856"/>
      <c r="OH189" s="856"/>
      <c r="OI189" s="856"/>
      <c r="OJ189" s="856"/>
      <c r="OK189" s="856"/>
      <c r="OL189" s="856"/>
      <c r="OM189" s="856"/>
      <c r="ON189" s="856"/>
      <c r="OO189" s="856"/>
      <c r="OP189" s="856"/>
      <c r="OQ189" s="856"/>
      <c r="OR189" s="856"/>
      <c r="OS189" s="856"/>
      <c r="OT189" s="856"/>
      <c r="UP189" s="600"/>
      <c r="UQ189" s="600"/>
      <c r="UR189" s="600"/>
      <c r="US189" s="600"/>
      <c r="UT189" s="600"/>
      <c r="UU189" s="600"/>
      <c r="UV189" s="600"/>
      <c r="UW189" s="600"/>
      <c r="UX189" s="600"/>
      <c r="UY189" s="600"/>
      <c r="UZ189" s="600"/>
      <c r="VA189" s="600"/>
      <c r="VB189" s="600"/>
      <c r="VC189" s="600"/>
      <c r="VD189" s="600"/>
      <c r="VE189" s="600"/>
      <c r="VF189" s="600"/>
      <c r="VG189" s="600"/>
      <c r="VH189" s="600"/>
      <c r="VI189" s="600"/>
      <c r="VJ189" s="600"/>
      <c r="VK189" s="600"/>
      <c r="VL189" s="600"/>
      <c r="VM189" s="600"/>
      <c r="VN189" s="600"/>
      <c r="VO189" s="600"/>
      <c r="VP189" s="600"/>
      <c r="VQ189" s="600"/>
      <c r="VR189" s="600"/>
      <c r="VS189" s="600"/>
      <c r="VT189" s="600"/>
      <c r="VU189" s="600"/>
      <c r="VV189" s="600"/>
      <c r="VW189" s="600"/>
      <c r="VX189" s="600"/>
      <c r="VY189" s="600"/>
      <c r="VZ189" s="600"/>
      <c r="WA189" s="600"/>
      <c r="WB189" s="600"/>
      <c r="WC189" s="600"/>
      <c r="WD189" s="600"/>
      <c r="WE189" s="600"/>
      <c r="WF189" s="600"/>
      <c r="WG189" s="600"/>
      <c r="WH189" s="600"/>
      <c r="WI189" s="600"/>
      <c r="WJ189" s="600"/>
      <c r="WK189" s="600"/>
      <c r="WL189" s="600"/>
      <c r="WM189" s="600"/>
      <c r="WN189" s="600"/>
      <c r="WO189" s="600"/>
      <c r="WP189" s="600"/>
      <c r="WQ189" s="600"/>
      <c r="WR189" s="600"/>
      <c r="WS189" s="600"/>
      <c r="WT189" s="600"/>
      <c r="WU189" s="600"/>
      <c r="WV189" s="600"/>
      <c r="WW189" s="600"/>
      <c r="WX189" s="600"/>
      <c r="WY189" s="600"/>
      <c r="WZ189" s="600"/>
      <c r="XA189" s="600"/>
      <c r="XB189" s="600"/>
      <c r="XC189" s="600"/>
      <c r="XD189" s="600"/>
      <c r="XE189" s="600"/>
      <c r="XF189" s="600"/>
      <c r="XG189" s="600"/>
      <c r="XH189" s="600"/>
      <c r="XI189" s="600"/>
      <c r="XJ189" s="600"/>
      <c r="XK189" s="600"/>
      <c r="XL189" s="600"/>
      <c r="XM189" s="600"/>
      <c r="XN189" s="600"/>
      <c r="XO189" s="600"/>
      <c r="XP189" s="600"/>
      <c r="XQ189" s="600"/>
      <c r="XR189" s="600"/>
      <c r="XS189" s="600"/>
      <c r="XT189" s="600"/>
      <c r="XU189" s="600"/>
      <c r="XV189" s="600"/>
      <c r="XW189" s="600"/>
      <c r="XX189" s="600"/>
      <c r="XY189" s="600"/>
      <c r="XZ189" s="600"/>
      <c r="YA189" s="600"/>
      <c r="YB189" s="600"/>
      <c r="YC189" s="600"/>
      <c r="YD189" s="600"/>
      <c r="YE189" s="600"/>
      <c r="YF189" s="600"/>
      <c r="YG189" s="600"/>
      <c r="YH189" s="600"/>
      <c r="YI189" s="600"/>
      <c r="YJ189" s="600"/>
      <c r="YK189" s="600"/>
      <c r="YL189" s="600"/>
      <c r="YM189" s="600"/>
      <c r="YN189" s="600"/>
      <c r="YO189" s="600"/>
      <c r="YP189" s="600"/>
      <c r="YQ189" s="600"/>
      <c r="YR189" s="600"/>
      <c r="YS189" s="600"/>
      <c r="YT189" s="600"/>
      <c r="YU189" s="600"/>
      <c r="YV189" s="600"/>
      <c r="YW189" s="600"/>
      <c r="YX189" s="600"/>
      <c r="YY189" s="600"/>
      <c r="YZ189" s="600"/>
      <c r="ZA189" s="600"/>
      <c r="ZB189" s="600"/>
      <c r="ZC189" s="600"/>
      <c r="ZD189" s="600"/>
      <c r="ZE189" s="600"/>
      <c r="ZF189" s="600"/>
      <c r="ZG189" s="600"/>
      <c r="ZH189" s="600"/>
      <c r="ZI189" s="600"/>
      <c r="ZJ189" s="600"/>
      <c r="ZK189" s="600"/>
      <c r="ZL189" s="600"/>
      <c r="ZM189" s="600"/>
      <c r="ZN189" s="600"/>
      <c r="ZO189" s="600"/>
      <c r="ZP189" s="600"/>
      <c r="ZQ189" s="600"/>
      <c r="ZR189" s="600"/>
      <c r="ZS189" s="600"/>
      <c r="ZT189" s="600"/>
      <c r="ZU189" s="600"/>
      <c r="ZV189" s="600"/>
      <c r="ZW189" s="600"/>
      <c r="ZX189" s="600"/>
      <c r="ZY189" s="600"/>
      <c r="ZZ189" s="600"/>
      <c r="AAA189" s="600"/>
      <c r="AAB189" s="600"/>
      <c r="AAC189" s="600"/>
      <c r="AAD189" s="600"/>
      <c r="AAE189" s="600"/>
      <c r="AAF189" s="600"/>
      <c r="AAG189" s="600"/>
      <c r="AAH189" s="600"/>
      <c r="AAI189" s="600"/>
      <c r="AAJ189" s="600"/>
      <c r="AAK189" s="600"/>
      <c r="AAL189" s="600"/>
      <c r="AAM189" s="600"/>
      <c r="AAN189" s="600"/>
      <c r="AAO189" s="600"/>
      <c r="AAP189" s="600"/>
      <c r="AAQ189" s="600"/>
      <c r="AAR189" s="600"/>
      <c r="AAS189" s="600"/>
      <c r="AAT189" s="600"/>
      <c r="AAU189" s="600"/>
      <c r="AAV189" s="600"/>
      <c r="AAW189" s="600"/>
      <c r="AAX189" s="600"/>
      <c r="AAY189" s="600"/>
      <c r="AAZ189" s="600"/>
      <c r="ABA189" s="600"/>
      <c r="ABB189" s="600"/>
      <c r="ABC189" s="600"/>
      <c r="ABD189" s="600"/>
      <c r="ABE189" s="600"/>
      <c r="ABF189" s="600"/>
      <c r="ABG189" s="600"/>
      <c r="ABH189" s="600"/>
      <c r="ABI189" s="600"/>
      <c r="ABJ189" s="600"/>
      <c r="ABK189" s="600"/>
      <c r="ABL189" s="600"/>
      <c r="ABM189" s="600"/>
      <c r="ABN189" s="600"/>
      <c r="ABO189" s="600"/>
      <c r="ABP189" s="600"/>
      <c r="ABQ189" s="600"/>
      <c r="ABR189" s="600"/>
      <c r="ABS189" s="600"/>
      <c r="ABT189" s="600"/>
      <c r="ABU189" s="600"/>
      <c r="ABV189" s="600"/>
      <c r="ABW189" s="600"/>
      <c r="ABX189" s="600"/>
      <c r="ABY189" s="600"/>
      <c r="ABZ189" s="600"/>
      <c r="ACA189" s="600"/>
      <c r="ACB189" s="600"/>
      <c r="ACC189" s="600"/>
      <c r="ACD189" s="600"/>
      <c r="ACE189" s="600"/>
      <c r="ACF189" s="600"/>
      <c r="ACG189" s="600"/>
      <c r="ACH189" s="600"/>
      <c r="ACI189" s="600"/>
      <c r="ACJ189" s="600"/>
      <c r="ACK189" s="600"/>
      <c r="ACL189" s="600"/>
      <c r="ACM189" s="600"/>
      <c r="ACN189" s="600"/>
      <c r="ACO189" s="600"/>
      <c r="ACP189" s="600"/>
      <c r="ACQ189" s="600"/>
      <c r="ACR189" s="600"/>
      <c r="ACS189" s="600"/>
      <c r="ACT189" s="600"/>
      <c r="ACU189" s="600"/>
      <c r="ACV189" s="600"/>
      <c r="ACW189" s="600"/>
      <c r="ACX189" s="600"/>
      <c r="ACY189" s="600"/>
      <c r="ACZ189" s="600"/>
      <c r="ADA189" s="600"/>
      <c r="ADB189" s="600"/>
      <c r="ADC189" s="600"/>
      <c r="ADD189" s="600"/>
      <c r="ADE189" s="600"/>
      <c r="ADF189" s="600"/>
      <c r="ADG189" s="600"/>
      <c r="ADH189" s="600"/>
      <c r="ADI189" s="600"/>
      <c r="ADJ189" s="600"/>
      <c r="ADK189" s="600"/>
      <c r="ADL189" s="600"/>
      <c r="ADM189" s="600"/>
      <c r="ADN189" s="600"/>
      <c r="ADO189" s="600"/>
      <c r="ADP189" s="600"/>
      <c r="ADQ189" s="600"/>
      <c r="ADR189" s="600"/>
      <c r="ADS189" s="600"/>
      <c r="ADT189" s="600"/>
      <c r="ADU189" s="600"/>
      <c r="ADV189" s="600"/>
      <c r="ADW189" s="600"/>
      <c r="ADX189" s="600"/>
      <c r="ADY189" s="600"/>
      <c r="ADZ189" s="600"/>
      <c r="AEA189" s="600"/>
      <c r="AEB189" s="600"/>
      <c r="AEC189" s="600"/>
      <c r="AED189" s="600"/>
      <c r="AEE189" s="600"/>
      <c r="AEF189" s="600"/>
      <c r="AEG189" s="600"/>
      <c r="AEH189" s="600"/>
      <c r="AEI189" s="600"/>
      <c r="AEJ189" s="600"/>
      <c r="AEK189" s="600"/>
      <c r="AEL189" s="600"/>
      <c r="AEM189" s="600"/>
      <c r="AEN189" s="600"/>
      <c r="AEO189" s="600"/>
      <c r="AEP189" s="600"/>
      <c r="AEQ189" s="600"/>
      <c r="AER189" s="600"/>
      <c r="AES189" s="600"/>
      <c r="AET189" s="600"/>
      <c r="AEU189" s="600"/>
      <c r="AEV189" s="600"/>
      <c r="AEW189" s="600"/>
      <c r="AEX189" s="600"/>
      <c r="AEY189" s="600"/>
      <c r="AEZ189" s="600"/>
      <c r="AFA189" s="600"/>
      <c r="AFB189" s="600"/>
      <c r="AFC189" s="600"/>
      <c r="AFD189" s="600"/>
      <c r="AFE189" s="600"/>
      <c r="AFF189" s="600"/>
      <c r="AFG189" s="600"/>
      <c r="AFH189" s="600"/>
      <c r="AFI189" s="600"/>
      <c r="AFJ189" s="600"/>
      <c r="AFK189" s="600"/>
      <c r="AFL189" s="600"/>
      <c r="AFM189" s="600"/>
      <c r="AFN189" s="600"/>
      <c r="AFO189" s="600"/>
      <c r="AFP189" s="600"/>
      <c r="AFQ189" s="600"/>
      <c r="AFR189" s="600"/>
      <c r="AFS189" s="600"/>
      <c r="AFT189" s="600"/>
      <c r="AFU189" s="600"/>
      <c r="AFV189" s="600"/>
      <c r="AFW189" s="600"/>
      <c r="AFX189" s="600"/>
      <c r="AFY189" s="600"/>
      <c r="AFZ189" s="600"/>
      <c r="AGA189" s="600"/>
      <c r="AGB189" s="600"/>
      <c r="AGC189" s="600"/>
      <c r="AGD189" s="600"/>
      <c r="AGE189" s="600"/>
      <c r="AGF189" s="600"/>
      <c r="AGG189" s="600"/>
      <c r="AGH189" s="600"/>
      <c r="AGI189" s="600"/>
      <c r="AGJ189" s="600"/>
      <c r="AGK189" s="600"/>
      <c r="AGL189" s="600"/>
      <c r="AGM189" s="600"/>
      <c r="AGN189" s="600"/>
      <c r="AGO189" s="600"/>
      <c r="AGP189" s="600"/>
      <c r="AGQ189" s="600"/>
      <c r="AGR189" s="600"/>
      <c r="AGS189" s="600"/>
      <c r="AGT189" s="600"/>
      <c r="AGU189" s="600"/>
      <c r="AGV189" s="600"/>
      <c r="AGW189" s="600"/>
      <c r="AGX189" s="600"/>
      <c r="AGY189" s="600"/>
      <c r="AGZ189" s="600"/>
      <c r="AHA189" s="600"/>
      <c r="AHB189" s="600"/>
      <c r="AHC189" s="600"/>
      <c r="AHD189" s="600"/>
      <c r="AHE189" s="600"/>
      <c r="AHF189" s="600"/>
      <c r="AHG189" s="600"/>
      <c r="AHH189" s="600"/>
      <c r="AHI189" s="600"/>
      <c r="AHJ189" s="600"/>
      <c r="AHK189" s="600"/>
      <c r="AHL189" s="600"/>
      <c r="AHM189" s="600"/>
      <c r="AHN189" s="600"/>
      <c r="AHO189" s="600"/>
      <c r="AHP189" s="600"/>
      <c r="AHQ189" s="600"/>
      <c r="AHR189" s="600"/>
      <c r="AHS189" s="600"/>
      <c r="AHT189" s="600"/>
      <c r="AHU189" s="600"/>
      <c r="AHV189" s="600"/>
      <c r="AHW189" s="600"/>
      <c r="AHX189" s="600"/>
      <c r="AHY189" s="600"/>
      <c r="AHZ189" s="600"/>
      <c r="AIA189" s="600"/>
      <c r="AIB189" s="600"/>
      <c r="AIC189" s="600"/>
      <c r="AID189" s="600"/>
      <c r="AIE189" s="600"/>
      <c r="AIF189" s="600"/>
      <c r="AIG189" s="857"/>
      <c r="AIH189" s="857"/>
      <c r="AII189" s="857"/>
      <c r="AIJ189" s="857"/>
      <c r="AIK189" s="857"/>
      <c r="AIL189" s="857"/>
      <c r="AIM189" s="857"/>
      <c r="AIN189" s="857"/>
      <c r="AIO189" s="857"/>
      <c r="AIP189" s="857"/>
      <c r="AIQ189" s="857"/>
      <c r="AIR189" s="857"/>
      <c r="AIS189" s="857"/>
      <c r="AIT189" s="857"/>
      <c r="AIU189" s="857"/>
      <c r="AIV189" s="857"/>
      <c r="AIW189" s="857"/>
      <c r="AIX189" s="857"/>
      <c r="AIY189" s="857"/>
      <c r="AIZ189" s="857"/>
      <c r="AJA189" s="857"/>
      <c r="AJB189" s="857"/>
      <c r="AJC189" s="857"/>
      <c r="AJD189" s="857"/>
      <c r="AJE189" s="857"/>
      <c r="AJF189" s="857"/>
      <c r="AJG189" s="857"/>
      <c r="AJJ189" s="858"/>
    </row>
    <row r="190" spans="1:946" s="100" customFormat="1" ht="18" x14ac:dyDescent="0.35">
      <c r="A190" s="823"/>
      <c r="B190" s="824">
        <f>ATQ5</f>
        <v>2020</v>
      </c>
      <c r="C190" s="825">
        <f>ATR5</f>
        <v>2021</v>
      </c>
      <c r="D190" s="826">
        <f>ATS5</f>
        <v>2022</v>
      </c>
      <c r="E190" s="134"/>
      <c r="NR190" s="856"/>
      <c r="NS190" s="856"/>
      <c r="NT190" s="856"/>
      <c r="NU190" s="856"/>
      <c r="NV190" s="856"/>
      <c r="NW190" s="856"/>
      <c r="NX190" s="856"/>
      <c r="NY190" s="856"/>
      <c r="NZ190" s="856"/>
      <c r="OA190" s="856"/>
      <c r="OB190" s="856"/>
      <c r="OC190" s="856"/>
      <c r="OD190" s="856"/>
      <c r="OE190" s="856"/>
      <c r="OF190" s="856"/>
      <c r="OG190" s="856"/>
      <c r="OH190" s="856"/>
      <c r="OI190" s="856"/>
      <c r="OJ190" s="856"/>
      <c r="OK190" s="856"/>
      <c r="OL190" s="856"/>
      <c r="OM190" s="856"/>
      <c r="ON190" s="856"/>
      <c r="OO190" s="856"/>
      <c r="OP190" s="856"/>
      <c r="OQ190" s="856"/>
      <c r="OR190" s="856"/>
      <c r="OS190" s="856"/>
      <c r="OT190" s="856"/>
      <c r="UP190" s="600"/>
      <c r="UQ190" s="600"/>
      <c r="UR190" s="600"/>
      <c r="US190" s="600"/>
      <c r="UT190" s="600"/>
      <c r="UU190" s="600"/>
      <c r="UV190" s="600"/>
      <c r="UW190" s="600"/>
      <c r="UX190" s="600"/>
      <c r="UY190" s="600"/>
      <c r="UZ190" s="600"/>
      <c r="VA190" s="600"/>
      <c r="VB190" s="600"/>
      <c r="VC190" s="600"/>
      <c r="VD190" s="600"/>
      <c r="VE190" s="600"/>
      <c r="VF190" s="600"/>
      <c r="VG190" s="600"/>
      <c r="VH190" s="600"/>
      <c r="VI190" s="600"/>
      <c r="VJ190" s="600"/>
      <c r="VK190" s="600"/>
      <c r="VL190" s="600"/>
      <c r="VM190" s="600"/>
      <c r="VN190" s="600"/>
      <c r="VO190" s="600"/>
      <c r="VP190" s="600"/>
      <c r="VQ190" s="600"/>
      <c r="VR190" s="600"/>
      <c r="VS190" s="600"/>
      <c r="VT190" s="600"/>
      <c r="VU190" s="600"/>
      <c r="VV190" s="600"/>
      <c r="VW190" s="600"/>
      <c r="VX190" s="600"/>
      <c r="VY190" s="600"/>
      <c r="VZ190" s="600"/>
      <c r="WA190" s="600"/>
      <c r="WB190" s="600"/>
      <c r="WC190" s="600"/>
      <c r="WD190" s="600"/>
      <c r="WE190" s="600"/>
      <c r="WF190" s="600"/>
      <c r="WG190" s="600"/>
      <c r="WH190" s="600"/>
      <c r="WI190" s="600"/>
      <c r="WJ190" s="600"/>
      <c r="WK190" s="600"/>
      <c r="WL190" s="600"/>
      <c r="WM190" s="600"/>
      <c r="WN190" s="600"/>
      <c r="WO190" s="600"/>
      <c r="WP190" s="600"/>
      <c r="WQ190" s="600"/>
      <c r="WR190" s="600"/>
      <c r="WS190" s="600"/>
      <c r="WT190" s="600"/>
      <c r="WU190" s="600"/>
      <c r="WV190" s="600"/>
      <c r="WW190" s="600"/>
      <c r="WX190" s="600"/>
      <c r="WY190" s="600"/>
      <c r="WZ190" s="600"/>
      <c r="XA190" s="600"/>
      <c r="XB190" s="600"/>
      <c r="XC190" s="600"/>
      <c r="XD190" s="600"/>
      <c r="XE190" s="600"/>
      <c r="XF190" s="600"/>
      <c r="XG190" s="600"/>
      <c r="XH190" s="600"/>
      <c r="XI190" s="600"/>
      <c r="XJ190" s="600"/>
      <c r="XK190" s="600"/>
      <c r="XL190" s="600"/>
      <c r="XM190" s="600"/>
      <c r="XN190" s="600"/>
      <c r="XO190" s="600"/>
      <c r="XP190" s="600"/>
      <c r="XQ190" s="600"/>
      <c r="XR190" s="600"/>
      <c r="XS190" s="600"/>
      <c r="XT190" s="600"/>
      <c r="XU190" s="600"/>
      <c r="XV190" s="600"/>
      <c r="XW190" s="600"/>
      <c r="XX190" s="600"/>
      <c r="XY190" s="600"/>
      <c r="XZ190" s="600"/>
      <c r="YA190" s="600"/>
      <c r="YB190" s="600"/>
      <c r="YC190" s="600"/>
      <c r="YD190" s="600"/>
      <c r="YE190" s="600"/>
      <c r="YF190" s="600"/>
      <c r="YG190" s="600"/>
      <c r="YH190" s="600"/>
      <c r="YI190" s="600"/>
      <c r="YJ190" s="600"/>
      <c r="YK190" s="600"/>
      <c r="YL190" s="600"/>
      <c r="YM190" s="600"/>
      <c r="YN190" s="600"/>
      <c r="YO190" s="600"/>
      <c r="YP190" s="600"/>
      <c r="YQ190" s="600"/>
      <c r="YR190" s="600"/>
      <c r="YS190" s="600"/>
      <c r="YT190" s="600"/>
      <c r="YU190" s="600"/>
      <c r="YV190" s="600"/>
      <c r="YW190" s="600"/>
      <c r="YX190" s="600"/>
      <c r="YY190" s="600"/>
      <c r="YZ190" s="600"/>
      <c r="ZA190" s="600"/>
      <c r="ZB190" s="600"/>
      <c r="ZC190" s="600"/>
      <c r="ZD190" s="600"/>
      <c r="ZE190" s="600"/>
      <c r="ZF190" s="600"/>
      <c r="ZG190" s="600"/>
      <c r="ZH190" s="600"/>
      <c r="ZI190" s="600"/>
      <c r="ZJ190" s="600"/>
      <c r="ZK190" s="600"/>
      <c r="ZL190" s="600"/>
      <c r="ZM190" s="600"/>
      <c r="ZN190" s="600"/>
      <c r="ZO190" s="600"/>
      <c r="ZP190" s="600"/>
      <c r="ZQ190" s="600"/>
      <c r="ZR190" s="600"/>
      <c r="ZS190" s="600"/>
      <c r="ZT190" s="600"/>
      <c r="ZU190" s="600"/>
      <c r="ZV190" s="600"/>
      <c r="ZW190" s="600"/>
      <c r="ZX190" s="600"/>
      <c r="ZY190" s="600"/>
      <c r="ZZ190" s="600"/>
      <c r="AAA190" s="600"/>
      <c r="AAB190" s="600"/>
      <c r="AAC190" s="600"/>
      <c r="AAD190" s="600"/>
      <c r="AAE190" s="600"/>
      <c r="AAF190" s="600"/>
      <c r="AAG190" s="600"/>
      <c r="AAH190" s="600"/>
      <c r="AAI190" s="600"/>
      <c r="AAJ190" s="600"/>
      <c r="AAK190" s="600"/>
      <c r="AAL190" s="600"/>
      <c r="AAM190" s="600"/>
      <c r="AAN190" s="600"/>
      <c r="AAO190" s="600"/>
      <c r="AAP190" s="600"/>
      <c r="AAQ190" s="600"/>
      <c r="AAR190" s="600"/>
      <c r="AAS190" s="600"/>
      <c r="AAT190" s="600"/>
      <c r="AAU190" s="600"/>
      <c r="AAV190" s="600"/>
      <c r="AAW190" s="600"/>
      <c r="AAX190" s="600"/>
      <c r="AAY190" s="600"/>
      <c r="AAZ190" s="600"/>
      <c r="ABA190" s="600"/>
      <c r="ABB190" s="600"/>
      <c r="ABC190" s="600"/>
      <c r="ABD190" s="600"/>
      <c r="ABE190" s="600"/>
      <c r="ABF190" s="600"/>
      <c r="ABG190" s="600"/>
      <c r="ABH190" s="600"/>
      <c r="ABI190" s="600"/>
      <c r="ABJ190" s="600"/>
      <c r="ABK190" s="600"/>
      <c r="ABL190" s="600"/>
      <c r="ABM190" s="600"/>
      <c r="ABN190" s="600"/>
      <c r="ABO190" s="600"/>
      <c r="ABP190" s="600"/>
      <c r="ABQ190" s="600"/>
      <c r="ABR190" s="600"/>
      <c r="ABS190" s="600"/>
      <c r="ABT190" s="600"/>
      <c r="ABU190" s="600"/>
      <c r="ABV190" s="600"/>
      <c r="ABW190" s="600"/>
      <c r="ABX190" s="600"/>
      <c r="ABY190" s="600"/>
      <c r="ABZ190" s="600"/>
      <c r="ACA190" s="600"/>
      <c r="ACB190" s="600"/>
      <c r="ACC190" s="600"/>
      <c r="ACD190" s="600"/>
      <c r="ACE190" s="600"/>
      <c r="ACF190" s="600"/>
      <c r="ACG190" s="600"/>
      <c r="ACH190" s="600"/>
      <c r="ACI190" s="600"/>
      <c r="ACJ190" s="600"/>
      <c r="ACK190" s="600"/>
      <c r="ACL190" s="600"/>
      <c r="ACM190" s="600"/>
      <c r="ACN190" s="600"/>
      <c r="ACO190" s="600"/>
      <c r="ACP190" s="600"/>
      <c r="ACQ190" s="600"/>
      <c r="ACR190" s="600"/>
      <c r="ACS190" s="600"/>
      <c r="ACT190" s="600"/>
      <c r="ACU190" s="600"/>
      <c r="ACV190" s="600"/>
      <c r="ACW190" s="600"/>
      <c r="ACX190" s="600"/>
      <c r="ACY190" s="600"/>
      <c r="ACZ190" s="600"/>
      <c r="ADA190" s="600"/>
      <c r="ADB190" s="600"/>
      <c r="ADC190" s="600"/>
      <c r="ADD190" s="600"/>
      <c r="ADE190" s="600"/>
      <c r="ADF190" s="600"/>
      <c r="ADG190" s="600"/>
      <c r="ADH190" s="600"/>
      <c r="ADI190" s="600"/>
      <c r="ADJ190" s="600"/>
      <c r="ADK190" s="600"/>
      <c r="ADL190" s="600"/>
      <c r="ADM190" s="600"/>
      <c r="ADN190" s="600"/>
      <c r="ADO190" s="600"/>
      <c r="ADP190" s="600"/>
      <c r="ADQ190" s="600"/>
      <c r="ADR190" s="600"/>
      <c r="ADS190" s="600"/>
      <c r="ADT190" s="600"/>
      <c r="ADU190" s="600"/>
      <c r="ADV190" s="600"/>
      <c r="ADW190" s="600"/>
      <c r="ADX190" s="600"/>
      <c r="ADY190" s="600"/>
      <c r="ADZ190" s="600"/>
      <c r="AEA190" s="600"/>
      <c r="AEB190" s="600"/>
      <c r="AEC190" s="600"/>
      <c r="AED190" s="600"/>
      <c r="AEE190" s="600"/>
      <c r="AEF190" s="600"/>
      <c r="AEG190" s="600"/>
      <c r="AEH190" s="600"/>
      <c r="AEI190" s="600"/>
      <c r="AEJ190" s="600"/>
      <c r="AEK190" s="600"/>
      <c r="AEL190" s="600"/>
      <c r="AEM190" s="600"/>
      <c r="AEN190" s="600"/>
      <c r="AEO190" s="600"/>
      <c r="AEP190" s="600"/>
      <c r="AEQ190" s="600"/>
      <c r="AER190" s="600"/>
      <c r="AES190" s="600"/>
      <c r="AET190" s="600"/>
      <c r="AEU190" s="600"/>
      <c r="AEV190" s="600"/>
      <c r="AEW190" s="600"/>
      <c r="AEX190" s="600"/>
      <c r="AEY190" s="600"/>
      <c r="AEZ190" s="600"/>
      <c r="AFA190" s="600"/>
      <c r="AFB190" s="600"/>
      <c r="AFC190" s="600"/>
      <c r="AFD190" s="600"/>
      <c r="AFE190" s="600"/>
      <c r="AFF190" s="600"/>
      <c r="AFG190" s="600"/>
      <c r="AFH190" s="600"/>
      <c r="AFI190" s="600"/>
      <c r="AFJ190" s="600"/>
      <c r="AFK190" s="600"/>
      <c r="AFL190" s="600"/>
      <c r="AFM190" s="600"/>
      <c r="AFN190" s="600"/>
      <c r="AFO190" s="600"/>
      <c r="AFP190" s="600"/>
      <c r="AFQ190" s="600"/>
      <c r="AFR190" s="600"/>
      <c r="AFS190" s="600"/>
      <c r="AFT190" s="600"/>
      <c r="AFU190" s="600"/>
      <c r="AFV190" s="600"/>
      <c r="AFW190" s="600"/>
      <c r="AFX190" s="600"/>
      <c r="AFY190" s="600"/>
      <c r="AFZ190" s="600"/>
      <c r="AGA190" s="600"/>
      <c r="AGB190" s="600"/>
      <c r="AGC190" s="600"/>
      <c r="AGD190" s="600"/>
      <c r="AGE190" s="600"/>
      <c r="AGF190" s="600"/>
      <c r="AGG190" s="600"/>
      <c r="AGH190" s="600"/>
      <c r="AGI190" s="600"/>
      <c r="AGJ190" s="600"/>
      <c r="AGK190" s="600"/>
      <c r="AGL190" s="600"/>
      <c r="AGM190" s="600"/>
      <c r="AGN190" s="600"/>
      <c r="AGO190" s="600"/>
      <c r="AGP190" s="600"/>
      <c r="AGQ190" s="600"/>
      <c r="AGR190" s="600"/>
      <c r="AGS190" s="600"/>
      <c r="AGT190" s="600"/>
      <c r="AGU190" s="600"/>
      <c r="AGV190" s="600"/>
      <c r="AGW190" s="600"/>
      <c r="AGX190" s="600"/>
      <c r="AGY190" s="600"/>
      <c r="AGZ190" s="600"/>
      <c r="AHA190" s="600"/>
      <c r="AHB190" s="600"/>
      <c r="AHC190" s="600"/>
      <c r="AHD190" s="600"/>
      <c r="AHE190" s="600"/>
      <c r="AHF190" s="600"/>
      <c r="AHG190" s="600"/>
      <c r="AHH190" s="600"/>
      <c r="AHI190" s="600"/>
      <c r="AHJ190" s="600"/>
      <c r="AHK190" s="600"/>
      <c r="AHL190" s="600"/>
      <c r="AHM190" s="600"/>
      <c r="AHN190" s="600"/>
      <c r="AHO190" s="600"/>
      <c r="AHP190" s="600"/>
      <c r="AHQ190" s="600"/>
      <c r="AHR190" s="600"/>
      <c r="AHS190" s="600"/>
      <c r="AHT190" s="600"/>
      <c r="AHU190" s="600"/>
      <c r="AHV190" s="600"/>
      <c r="AHW190" s="600"/>
      <c r="AHX190" s="600"/>
      <c r="AHY190" s="600"/>
      <c r="AHZ190" s="600"/>
      <c r="AIA190" s="600"/>
      <c r="AIB190" s="600"/>
      <c r="AIC190" s="600"/>
      <c r="AID190" s="600"/>
      <c r="AIE190" s="600"/>
      <c r="AIF190" s="600"/>
      <c r="AIG190" s="857"/>
      <c r="AIH190" s="857"/>
      <c r="AII190" s="857"/>
      <c r="AIJ190" s="857"/>
      <c r="AIK190" s="857"/>
      <c r="AIL190" s="857"/>
      <c r="AIM190" s="857"/>
      <c r="AIN190" s="857"/>
      <c r="AIO190" s="857"/>
      <c r="AIP190" s="857"/>
      <c r="AIQ190" s="857"/>
      <c r="AIR190" s="857"/>
      <c r="AIS190" s="857"/>
      <c r="AIT190" s="857"/>
      <c r="AIU190" s="857"/>
      <c r="AIV190" s="857"/>
      <c r="AIW190" s="857"/>
      <c r="AIX190" s="857"/>
      <c r="AIY190" s="857"/>
      <c r="AIZ190" s="857"/>
      <c r="AJA190" s="857"/>
      <c r="AJB190" s="857"/>
      <c r="AJC190" s="857"/>
      <c r="AJD190" s="857"/>
      <c r="AJE190" s="857"/>
      <c r="AJF190" s="857"/>
      <c r="AJG190" s="857"/>
      <c r="AJJ190" s="858"/>
    </row>
    <row r="191" spans="1:946" s="100" customFormat="1" ht="18" x14ac:dyDescent="0.35">
      <c r="A191" s="827" t="s">
        <v>134</v>
      </c>
      <c r="B191" s="860">
        <f>ATQ7</f>
        <v>1</v>
      </c>
      <c r="C191" s="860">
        <f t="shared" ref="C191:D191" si="489">ATR7</f>
        <v>7</v>
      </c>
      <c r="D191" s="860">
        <f t="shared" si="489"/>
        <v>4</v>
      </c>
      <c r="E191" s="817"/>
      <c r="NR191" s="856"/>
      <c r="NS191" s="856"/>
      <c r="NT191" s="856"/>
      <c r="NU191" s="856"/>
      <c r="NV191" s="856"/>
      <c r="NW191" s="856"/>
      <c r="NX191" s="856"/>
      <c r="NY191" s="856"/>
      <c r="NZ191" s="856"/>
      <c r="OA191" s="856"/>
      <c r="OB191" s="856"/>
      <c r="OC191" s="856"/>
      <c r="OD191" s="856"/>
      <c r="OE191" s="856"/>
      <c r="OF191" s="856"/>
      <c r="OG191" s="856"/>
      <c r="OH191" s="856"/>
      <c r="OI191" s="856"/>
      <c r="OJ191" s="856"/>
      <c r="OK191" s="856"/>
      <c r="OL191" s="856"/>
      <c r="OM191" s="856"/>
      <c r="ON191" s="856"/>
      <c r="OO191" s="856"/>
      <c r="OP191" s="856"/>
      <c r="OQ191" s="856"/>
      <c r="OR191" s="856"/>
      <c r="OS191" s="856"/>
      <c r="OT191" s="856"/>
      <c r="UP191" s="600"/>
      <c r="UQ191" s="600"/>
      <c r="UR191" s="600"/>
      <c r="US191" s="600"/>
      <c r="UT191" s="600"/>
      <c r="UU191" s="600"/>
      <c r="UV191" s="600"/>
      <c r="UW191" s="600"/>
      <c r="UX191" s="600"/>
      <c r="UY191" s="600"/>
      <c r="UZ191" s="600"/>
      <c r="VA191" s="600"/>
      <c r="VB191" s="600"/>
      <c r="VC191" s="600"/>
      <c r="VD191" s="600"/>
      <c r="VE191" s="600"/>
      <c r="VF191" s="600"/>
      <c r="VG191" s="600"/>
      <c r="VH191" s="600"/>
      <c r="VI191" s="600"/>
      <c r="VJ191" s="600"/>
      <c r="VK191" s="600"/>
      <c r="VL191" s="600"/>
      <c r="VM191" s="600"/>
      <c r="VN191" s="600"/>
      <c r="VO191" s="600"/>
      <c r="VP191" s="600"/>
      <c r="VQ191" s="600"/>
      <c r="VR191" s="600"/>
      <c r="VS191" s="600"/>
      <c r="VT191" s="600"/>
      <c r="VU191" s="600"/>
      <c r="VV191" s="600"/>
      <c r="VW191" s="600"/>
      <c r="VX191" s="600"/>
      <c r="VY191" s="600"/>
      <c r="VZ191" s="600"/>
      <c r="WA191" s="600"/>
      <c r="WB191" s="600"/>
      <c r="WC191" s="600"/>
      <c r="WD191" s="600"/>
      <c r="WE191" s="600"/>
      <c r="WF191" s="600"/>
      <c r="WG191" s="600"/>
      <c r="WH191" s="600"/>
      <c r="WI191" s="600"/>
      <c r="WJ191" s="600"/>
      <c r="WK191" s="600"/>
      <c r="WL191" s="600"/>
      <c r="WM191" s="600"/>
      <c r="WN191" s="600"/>
      <c r="WO191" s="600"/>
      <c r="WP191" s="600"/>
      <c r="WQ191" s="600"/>
      <c r="WR191" s="600"/>
      <c r="WS191" s="600"/>
      <c r="WT191" s="600"/>
      <c r="WU191" s="600"/>
      <c r="WV191" s="600"/>
      <c r="WW191" s="600"/>
      <c r="WX191" s="600"/>
      <c r="WY191" s="600"/>
      <c r="WZ191" s="600"/>
      <c r="XA191" s="600"/>
      <c r="XB191" s="600"/>
      <c r="XC191" s="600"/>
      <c r="XD191" s="600"/>
      <c r="XE191" s="600"/>
      <c r="XF191" s="600"/>
      <c r="XG191" s="600"/>
      <c r="XH191" s="600"/>
      <c r="XI191" s="600"/>
      <c r="XJ191" s="600"/>
      <c r="XK191" s="600"/>
      <c r="XL191" s="600"/>
      <c r="XM191" s="600"/>
      <c r="XN191" s="600"/>
      <c r="XO191" s="600"/>
      <c r="XP191" s="600"/>
      <c r="XQ191" s="600"/>
      <c r="XR191" s="600"/>
      <c r="XS191" s="600"/>
      <c r="XT191" s="600"/>
      <c r="XU191" s="600"/>
      <c r="XV191" s="600"/>
      <c r="XW191" s="600"/>
      <c r="XX191" s="600"/>
      <c r="XY191" s="600"/>
      <c r="XZ191" s="600"/>
      <c r="YA191" s="600"/>
      <c r="YB191" s="600"/>
      <c r="YC191" s="600"/>
      <c r="YD191" s="600"/>
      <c r="YE191" s="600"/>
      <c r="YF191" s="600"/>
      <c r="YG191" s="600"/>
      <c r="YH191" s="600"/>
      <c r="YI191" s="600"/>
      <c r="YJ191" s="600"/>
      <c r="YK191" s="600"/>
      <c r="YL191" s="600"/>
      <c r="YM191" s="600"/>
      <c r="YN191" s="600"/>
      <c r="YO191" s="600"/>
      <c r="YP191" s="600"/>
      <c r="YQ191" s="600"/>
      <c r="YR191" s="600"/>
      <c r="YS191" s="600"/>
      <c r="YT191" s="600"/>
      <c r="YU191" s="600"/>
      <c r="YV191" s="600"/>
      <c r="YW191" s="600"/>
      <c r="YX191" s="600"/>
      <c r="YY191" s="600"/>
      <c r="YZ191" s="600"/>
      <c r="ZA191" s="600"/>
      <c r="ZB191" s="600"/>
      <c r="ZC191" s="600"/>
      <c r="ZD191" s="600"/>
      <c r="ZE191" s="600"/>
      <c r="ZF191" s="600"/>
      <c r="ZG191" s="600"/>
      <c r="ZH191" s="600"/>
      <c r="ZI191" s="600"/>
      <c r="ZJ191" s="600"/>
      <c r="ZK191" s="600"/>
      <c r="ZL191" s="600"/>
      <c r="ZM191" s="600"/>
      <c r="ZN191" s="600"/>
      <c r="ZO191" s="600"/>
      <c r="ZP191" s="600"/>
      <c r="ZQ191" s="600"/>
      <c r="ZR191" s="600"/>
      <c r="ZS191" s="600"/>
      <c r="ZT191" s="600"/>
      <c r="ZU191" s="600"/>
      <c r="ZV191" s="600"/>
      <c r="ZW191" s="600"/>
      <c r="ZX191" s="600"/>
      <c r="ZY191" s="600"/>
      <c r="ZZ191" s="600"/>
      <c r="AAA191" s="600"/>
      <c r="AAB191" s="600"/>
      <c r="AAC191" s="600"/>
      <c r="AAD191" s="600"/>
      <c r="AAE191" s="600"/>
      <c r="AAF191" s="600"/>
      <c r="AAG191" s="600"/>
      <c r="AAH191" s="600"/>
      <c r="AAI191" s="600"/>
      <c r="AAJ191" s="600"/>
      <c r="AAK191" s="600"/>
      <c r="AAL191" s="600"/>
      <c r="AAM191" s="600"/>
      <c r="AAN191" s="600"/>
      <c r="AAO191" s="600"/>
      <c r="AAP191" s="600"/>
      <c r="AAQ191" s="600"/>
      <c r="AAR191" s="600"/>
      <c r="AAS191" s="600"/>
      <c r="AAT191" s="600"/>
      <c r="AAU191" s="600"/>
      <c r="AAV191" s="600"/>
      <c r="AAW191" s="600"/>
      <c r="AAX191" s="600"/>
      <c r="AAY191" s="600"/>
      <c r="AAZ191" s="600"/>
      <c r="ABA191" s="600"/>
      <c r="ABB191" s="600"/>
      <c r="ABC191" s="600"/>
      <c r="ABD191" s="600"/>
      <c r="ABE191" s="600"/>
      <c r="ABF191" s="600"/>
      <c r="ABG191" s="600"/>
      <c r="ABH191" s="600"/>
      <c r="ABI191" s="600"/>
      <c r="ABJ191" s="600"/>
      <c r="ABK191" s="600"/>
      <c r="ABL191" s="600"/>
      <c r="ABM191" s="600"/>
      <c r="ABN191" s="600"/>
      <c r="ABO191" s="600"/>
      <c r="ABP191" s="600"/>
      <c r="ABQ191" s="600"/>
      <c r="ABR191" s="600"/>
      <c r="ABS191" s="600"/>
      <c r="ABT191" s="600"/>
      <c r="ABU191" s="600"/>
      <c r="ABV191" s="600"/>
      <c r="ABW191" s="600"/>
      <c r="ABX191" s="600"/>
      <c r="ABY191" s="600"/>
      <c r="ABZ191" s="600"/>
      <c r="ACA191" s="600"/>
      <c r="ACB191" s="600"/>
      <c r="ACC191" s="600"/>
      <c r="ACD191" s="600"/>
      <c r="ACE191" s="600"/>
      <c r="ACF191" s="600"/>
      <c r="ACG191" s="600"/>
      <c r="ACH191" s="600"/>
      <c r="ACI191" s="600"/>
      <c r="ACJ191" s="600"/>
      <c r="ACK191" s="600"/>
      <c r="ACL191" s="600"/>
      <c r="ACM191" s="600"/>
      <c r="ACN191" s="600"/>
      <c r="ACO191" s="600"/>
      <c r="ACP191" s="600"/>
      <c r="ACQ191" s="600"/>
      <c r="ACR191" s="600"/>
      <c r="ACS191" s="600"/>
      <c r="ACT191" s="600"/>
      <c r="ACU191" s="600"/>
      <c r="ACV191" s="600"/>
      <c r="ACW191" s="600"/>
      <c r="ACX191" s="600"/>
      <c r="ACY191" s="600"/>
      <c r="ACZ191" s="600"/>
      <c r="ADA191" s="600"/>
      <c r="ADB191" s="600"/>
      <c r="ADC191" s="600"/>
      <c r="ADD191" s="600"/>
      <c r="ADE191" s="600"/>
      <c r="ADF191" s="600"/>
      <c r="ADG191" s="600"/>
      <c r="ADH191" s="600"/>
      <c r="ADI191" s="600"/>
      <c r="ADJ191" s="600"/>
      <c r="ADK191" s="600"/>
      <c r="ADL191" s="600"/>
      <c r="ADM191" s="600"/>
      <c r="ADN191" s="600"/>
      <c r="ADO191" s="600"/>
      <c r="ADP191" s="600"/>
      <c r="ADQ191" s="600"/>
      <c r="ADR191" s="600"/>
      <c r="ADS191" s="600"/>
      <c r="ADT191" s="600"/>
      <c r="ADU191" s="600"/>
      <c r="ADV191" s="600"/>
      <c r="ADW191" s="600"/>
      <c r="ADX191" s="600"/>
      <c r="ADY191" s="600"/>
      <c r="ADZ191" s="600"/>
      <c r="AEA191" s="600"/>
      <c r="AEB191" s="600"/>
      <c r="AEC191" s="600"/>
      <c r="AED191" s="600"/>
      <c r="AEE191" s="600"/>
      <c r="AEF191" s="600"/>
      <c r="AEG191" s="600"/>
      <c r="AEH191" s="600"/>
      <c r="AEI191" s="600"/>
      <c r="AEJ191" s="600"/>
      <c r="AEK191" s="600"/>
      <c r="AEL191" s="600"/>
      <c r="AEM191" s="600"/>
      <c r="AEN191" s="600"/>
      <c r="AEO191" s="600"/>
      <c r="AEP191" s="600"/>
      <c r="AEQ191" s="600"/>
      <c r="AER191" s="600"/>
      <c r="AES191" s="600"/>
      <c r="AET191" s="600"/>
      <c r="AEU191" s="600"/>
      <c r="AEV191" s="600"/>
      <c r="AEW191" s="600"/>
      <c r="AEX191" s="600"/>
      <c r="AEY191" s="600"/>
      <c r="AEZ191" s="600"/>
      <c r="AFA191" s="600"/>
      <c r="AFB191" s="600"/>
      <c r="AFC191" s="600"/>
      <c r="AFD191" s="600"/>
      <c r="AFE191" s="600"/>
      <c r="AFF191" s="600"/>
      <c r="AFG191" s="600"/>
      <c r="AFH191" s="600"/>
      <c r="AFI191" s="600"/>
      <c r="AFJ191" s="600"/>
      <c r="AFK191" s="600"/>
      <c r="AFL191" s="600"/>
      <c r="AFM191" s="600"/>
      <c r="AFN191" s="600"/>
      <c r="AFO191" s="600"/>
      <c r="AFP191" s="600"/>
      <c r="AFQ191" s="600"/>
      <c r="AFR191" s="600"/>
      <c r="AFS191" s="600"/>
      <c r="AFT191" s="600"/>
      <c r="AFU191" s="600"/>
      <c r="AFV191" s="600"/>
      <c r="AFW191" s="600"/>
      <c r="AFX191" s="600"/>
      <c r="AFY191" s="600"/>
      <c r="AFZ191" s="600"/>
      <c r="AGA191" s="600"/>
      <c r="AGB191" s="600"/>
      <c r="AGC191" s="600"/>
      <c r="AGD191" s="600"/>
      <c r="AGE191" s="600"/>
      <c r="AGF191" s="600"/>
      <c r="AGG191" s="600"/>
      <c r="AGH191" s="600"/>
      <c r="AGI191" s="600"/>
      <c r="AGJ191" s="600"/>
      <c r="AGK191" s="600"/>
      <c r="AGL191" s="600"/>
      <c r="AGM191" s="600"/>
      <c r="AGN191" s="600"/>
      <c r="AGO191" s="600"/>
      <c r="AGP191" s="600"/>
      <c r="AGQ191" s="600"/>
      <c r="AGR191" s="600"/>
      <c r="AGS191" s="600"/>
      <c r="AGT191" s="600"/>
      <c r="AGU191" s="600"/>
      <c r="AGV191" s="600"/>
      <c r="AGW191" s="600"/>
      <c r="AGX191" s="600"/>
      <c r="AGY191" s="600"/>
      <c r="AGZ191" s="600"/>
      <c r="AHA191" s="600"/>
      <c r="AHB191" s="600"/>
      <c r="AHC191" s="600"/>
      <c r="AHD191" s="600"/>
      <c r="AHE191" s="600"/>
      <c r="AHF191" s="600"/>
      <c r="AHG191" s="600"/>
      <c r="AHH191" s="600"/>
      <c r="AHI191" s="600"/>
      <c r="AHJ191" s="600"/>
      <c r="AHK191" s="600"/>
      <c r="AHL191" s="600"/>
      <c r="AHM191" s="600"/>
      <c r="AHN191" s="600"/>
      <c r="AHO191" s="600"/>
      <c r="AHP191" s="600"/>
      <c r="AHQ191" s="600"/>
      <c r="AHR191" s="600"/>
      <c r="AHS191" s="600"/>
      <c r="AHT191" s="600"/>
      <c r="AHU191" s="600"/>
      <c r="AHV191" s="600"/>
      <c r="AHW191" s="600"/>
      <c r="AHX191" s="600"/>
      <c r="AHY191" s="600"/>
      <c r="AHZ191" s="600"/>
      <c r="AIA191" s="600"/>
      <c r="AIB191" s="600"/>
      <c r="AIC191" s="600"/>
      <c r="AID191" s="600"/>
      <c r="AIE191" s="600"/>
      <c r="AIF191" s="600"/>
      <c r="AIG191" s="857"/>
      <c r="AIH191" s="857"/>
      <c r="AII191" s="857"/>
      <c r="AIJ191" s="857"/>
      <c r="AIK191" s="857"/>
      <c r="AIL191" s="857"/>
      <c r="AIM191" s="857"/>
      <c r="AIN191" s="857"/>
      <c r="AIO191" s="857"/>
      <c r="AIP191" s="857"/>
      <c r="AIQ191" s="857"/>
      <c r="AIR191" s="857"/>
      <c r="AIS191" s="857"/>
      <c r="AIT191" s="857"/>
      <c r="AIU191" s="857"/>
      <c r="AIV191" s="857"/>
      <c r="AIW191" s="857"/>
      <c r="AIX191" s="857"/>
      <c r="AIY191" s="857"/>
      <c r="AIZ191" s="857"/>
      <c r="AJA191" s="857"/>
      <c r="AJB191" s="857"/>
      <c r="AJC191" s="857"/>
      <c r="AJD191" s="857"/>
      <c r="AJE191" s="857"/>
      <c r="AJF191" s="857"/>
      <c r="AJG191" s="857"/>
      <c r="AJJ191" s="858"/>
    </row>
    <row r="192" spans="1:946" s="100" customFormat="1" ht="18" x14ac:dyDescent="0.35">
      <c r="A192" s="827" t="s">
        <v>135</v>
      </c>
      <c r="B192" s="860">
        <f>ATT7</f>
        <v>1</v>
      </c>
      <c r="C192" s="860">
        <f t="shared" ref="C192:D192" si="490">ATU7</f>
        <v>0</v>
      </c>
      <c r="D192" s="860">
        <f t="shared" si="490"/>
        <v>2</v>
      </c>
      <c r="E192" s="817"/>
      <c r="NR192" s="856"/>
      <c r="NS192" s="856"/>
      <c r="NT192" s="856"/>
      <c r="NU192" s="856"/>
      <c r="NV192" s="856"/>
      <c r="NW192" s="856"/>
      <c r="NX192" s="856"/>
      <c r="NY192" s="856"/>
      <c r="NZ192" s="856"/>
      <c r="OA192" s="856"/>
      <c r="OB192" s="856"/>
      <c r="OC192" s="856"/>
      <c r="OD192" s="856"/>
      <c r="OE192" s="856"/>
      <c r="OF192" s="856"/>
      <c r="OG192" s="856"/>
      <c r="OH192" s="856"/>
      <c r="OI192" s="856"/>
      <c r="OJ192" s="856"/>
      <c r="OK192" s="856"/>
      <c r="OL192" s="856"/>
      <c r="OM192" s="856"/>
      <c r="ON192" s="856"/>
      <c r="OO192" s="856"/>
      <c r="OP192" s="856"/>
      <c r="OQ192" s="856"/>
      <c r="OR192" s="856"/>
      <c r="OS192" s="856"/>
      <c r="OT192" s="856"/>
      <c r="UP192" s="600"/>
      <c r="UQ192" s="600"/>
      <c r="UR192" s="600"/>
      <c r="US192" s="600"/>
      <c r="UT192" s="600"/>
      <c r="UU192" s="600"/>
      <c r="UV192" s="600"/>
      <c r="UW192" s="600"/>
      <c r="UX192" s="600"/>
      <c r="UY192" s="600"/>
      <c r="UZ192" s="600"/>
      <c r="VA192" s="600"/>
      <c r="VB192" s="600"/>
      <c r="VC192" s="600"/>
      <c r="VD192" s="600"/>
      <c r="VE192" s="600"/>
      <c r="VF192" s="600"/>
      <c r="VG192" s="600"/>
      <c r="VH192" s="600"/>
      <c r="VI192" s="600"/>
      <c r="VJ192" s="600"/>
      <c r="VK192" s="600"/>
      <c r="VL192" s="600"/>
      <c r="VM192" s="600"/>
      <c r="VN192" s="600"/>
      <c r="VO192" s="600"/>
      <c r="VP192" s="600"/>
      <c r="VQ192" s="600"/>
      <c r="VR192" s="600"/>
      <c r="VS192" s="600"/>
      <c r="VT192" s="600"/>
      <c r="VU192" s="600"/>
      <c r="VV192" s="600"/>
      <c r="VW192" s="600"/>
      <c r="VX192" s="600"/>
      <c r="VY192" s="600"/>
      <c r="VZ192" s="600"/>
      <c r="WA192" s="600"/>
      <c r="WB192" s="600"/>
      <c r="WC192" s="600"/>
      <c r="WD192" s="600"/>
      <c r="WE192" s="600"/>
      <c r="WF192" s="600"/>
      <c r="WG192" s="600"/>
      <c r="WH192" s="600"/>
      <c r="WI192" s="600"/>
      <c r="WJ192" s="600"/>
      <c r="WK192" s="600"/>
      <c r="WL192" s="600"/>
      <c r="WM192" s="600"/>
      <c r="WN192" s="600"/>
      <c r="WO192" s="600"/>
      <c r="WP192" s="600"/>
      <c r="WQ192" s="600"/>
      <c r="WR192" s="600"/>
      <c r="WS192" s="600"/>
      <c r="WT192" s="600"/>
      <c r="WU192" s="600"/>
      <c r="WV192" s="600"/>
      <c r="WW192" s="600"/>
      <c r="WX192" s="600"/>
      <c r="WY192" s="600"/>
      <c r="WZ192" s="600"/>
      <c r="XA192" s="600"/>
      <c r="XB192" s="600"/>
      <c r="XC192" s="600"/>
      <c r="XD192" s="600"/>
      <c r="XE192" s="600"/>
      <c r="XF192" s="600"/>
      <c r="XG192" s="600"/>
      <c r="XH192" s="600"/>
      <c r="XI192" s="600"/>
      <c r="XJ192" s="600"/>
      <c r="XK192" s="600"/>
      <c r="XL192" s="600"/>
      <c r="XM192" s="600"/>
      <c r="XN192" s="600"/>
      <c r="XO192" s="600"/>
      <c r="XP192" s="600"/>
      <c r="XQ192" s="600"/>
      <c r="XR192" s="600"/>
      <c r="XS192" s="600"/>
      <c r="XT192" s="600"/>
      <c r="XU192" s="600"/>
      <c r="XV192" s="600"/>
      <c r="XW192" s="600"/>
      <c r="XX192" s="600"/>
      <c r="XY192" s="600"/>
      <c r="XZ192" s="600"/>
      <c r="YA192" s="600"/>
      <c r="YB192" s="600"/>
      <c r="YC192" s="600"/>
      <c r="YD192" s="600"/>
      <c r="YE192" s="600"/>
      <c r="YF192" s="600"/>
      <c r="YG192" s="600"/>
      <c r="YH192" s="600"/>
      <c r="YI192" s="600"/>
      <c r="YJ192" s="600"/>
      <c r="YK192" s="600"/>
      <c r="YL192" s="600"/>
      <c r="YM192" s="600"/>
      <c r="YN192" s="600"/>
      <c r="YO192" s="600"/>
      <c r="YP192" s="600"/>
      <c r="YQ192" s="600"/>
      <c r="YR192" s="600"/>
      <c r="YS192" s="600"/>
      <c r="YT192" s="600"/>
      <c r="YU192" s="600"/>
      <c r="YV192" s="600"/>
      <c r="YW192" s="600"/>
      <c r="YX192" s="600"/>
      <c r="YY192" s="600"/>
      <c r="YZ192" s="600"/>
      <c r="ZA192" s="600"/>
      <c r="ZB192" s="600"/>
      <c r="ZC192" s="600"/>
      <c r="ZD192" s="600"/>
      <c r="ZE192" s="600"/>
      <c r="ZF192" s="600"/>
      <c r="ZG192" s="600"/>
      <c r="ZH192" s="600"/>
      <c r="ZI192" s="600"/>
      <c r="ZJ192" s="600"/>
      <c r="ZK192" s="600"/>
      <c r="ZL192" s="600"/>
      <c r="ZM192" s="600"/>
      <c r="ZN192" s="600"/>
      <c r="ZO192" s="600"/>
      <c r="ZP192" s="600"/>
      <c r="ZQ192" s="600"/>
      <c r="ZR192" s="600"/>
      <c r="ZS192" s="600"/>
      <c r="ZT192" s="600"/>
      <c r="ZU192" s="600"/>
      <c r="ZV192" s="600"/>
      <c r="ZW192" s="600"/>
      <c r="ZX192" s="600"/>
      <c r="ZY192" s="600"/>
      <c r="ZZ192" s="600"/>
      <c r="AAA192" s="600"/>
      <c r="AAB192" s="600"/>
      <c r="AAC192" s="600"/>
      <c r="AAD192" s="600"/>
      <c r="AAE192" s="600"/>
      <c r="AAF192" s="600"/>
      <c r="AAG192" s="600"/>
      <c r="AAH192" s="600"/>
      <c r="AAI192" s="600"/>
      <c r="AAJ192" s="600"/>
      <c r="AAK192" s="600"/>
      <c r="AAL192" s="600"/>
      <c r="AAM192" s="600"/>
      <c r="AAN192" s="600"/>
      <c r="AAO192" s="600"/>
      <c r="AAP192" s="600"/>
      <c r="AAQ192" s="600"/>
      <c r="AAR192" s="600"/>
      <c r="AAS192" s="600"/>
      <c r="AAT192" s="600"/>
      <c r="AAU192" s="600"/>
      <c r="AAV192" s="600"/>
      <c r="AAW192" s="600"/>
      <c r="AAX192" s="600"/>
      <c r="AAY192" s="600"/>
      <c r="AAZ192" s="600"/>
      <c r="ABA192" s="600"/>
      <c r="ABB192" s="600"/>
      <c r="ABC192" s="600"/>
      <c r="ABD192" s="600"/>
      <c r="ABE192" s="600"/>
      <c r="ABF192" s="600"/>
      <c r="ABG192" s="600"/>
      <c r="ABH192" s="600"/>
      <c r="ABI192" s="600"/>
      <c r="ABJ192" s="600"/>
      <c r="ABK192" s="600"/>
      <c r="ABL192" s="600"/>
      <c r="ABM192" s="600"/>
      <c r="ABN192" s="600"/>
      <c r="ABO192" s="600"/>
      <c r="ABP192" s="600"/>
      <c r="ABQ192" s="600"/>
      <c r="ABR192" s="600"/>
      <c r="ABS192" s="600"/>
      <c r="ABT192" s="600"/>
      <c r="ABU192" s="600"/>
      <c r="ABV192" s="600"/>
      <c r="ABW192" s="600"/>
      <c r="ABX192" s="600"/>
      <c r="ABY192" s="600"/>
      <c r="ABZ192" s="600"/>
      <c r="ACA192" s="600"/>
      <c r="ACB192" s="600"/>
      <c r="ACC192" s="600"/>
      <c r="ACD192" s="600"/>
      <c r="ACE192" s="600"/>
      <c r="ACF192" s="600"/>
      <c r="ACG192" s="600"/>
      <c r="ACH192" s="600"/>
      <c r="ACI192" s="600"/>
      <c r="ACJ192" s="600"/>
      <c r="ACK192" s="600"/>
      <c r="ACL192" s="600"/>
      <c r="ACM192" s="600"/>
      <c r="ACN192" s="600"/>
      <c r="ACO192" s="600"/>
      <c r="ACP192" s="600"/>
      <c r="ACQ192" s="600"/>
      <c r="ACR192" s="600"/>
      <c r="ACS192" s="600"/>
      <c r="ACT192" s="600"/>
      <c r="ACU192" s="600"/>
      <c r="ACV192" s="600"/>
      <c r="ACW192" s="600"/>
      <c r="ACX192" s="600"/>
      <c r="ACY192" s="600"/>
      <c r="ACZ192" s="600"/>
      <c r="ADA192" s="600"/>
      <c r="ADB192" s="600"/>
      <c r="ADC192" s="600"/>
      <c r="ADD192" s="600"/>
      <c r="ADE192" s="600"/>
      <c r="ADF192" s="600"/>
      <c r="ADG192" s="600"/>
      <c r="ADH192" s="600"/>
      <c r="ADI192" s="600"/>
      <c r="ADJ192" s="600"/>
      <c r="ADK192" s="600"/>
      <c r="ADL192" s="600"/>
      <c r="ADM192" s="600"/>
      <c r="ADN192" s="600"/>
      <c r="ADO192" s="600"/>
      <c r="ADP192" s="600"/>
      <c r="ADQ192" s="600"/>
      <c r="ADR192" s="600"/>
      <c r="ADS192" s="600"/>
      <c r="ADT192" s="600"/>
      <c r="ADU192" s="600"/>
      <c r="ADV192" s="600"/>
      <c r="ADW192" s="600"/>
      <c r="ADX192" s="600"/>
      <c r="ADY192" s="600"/>
      <c r="ADZ192" s="600"/>
      <c r="AEA192" s="600"/>
      <c r="AEB192" s="600"/>
      <c r="AEC192" s="600"/>
      <c r="AED192" s="600"/>
      <c r="AEE192" s="600"/>
      <c r="AEF192" s="600"/>
      <c r="AEG192" s="600"/>
      <c r="AEH192" s="600"/>
      <c r="AEI192" s="600"/>
      <c r="AEJ192" s="600"/>
      <c r="AEK192" s="600"/>
      <c r="AEL192" s="600"/>
      <c r="AEM192" s="600"/>
      <c r="AEN192" s="600"/>
      <c r="AEO192" s="600"/>
      <c r="AEP192" s="600"/>
      <c r="AEQ192" s="600"/>
      <c r="AER192" s="600"/>
      <c r="AES192" s="600"/>
      <c r="AET192" s="600"/>
      <c r="AEU192" s="600"/>
      <c r="AEV192" s="600"/>
      <c r="AEW192" s="600"/>
      <c r="AEX192" s="600"/>
      <c r="AEY192" s="600"/>
      <c r="AEZ192" s="600"/>
      <c r="AFA192" s="600"/>
      <c r="AFB192" s="600"/>
      <c r="AFC192" s="600"/>
      <c r="AFD192" s="600"/>
      <c r="AFE192" s="600"/>
      <c r="AFF192" s="600"/>
      <c r="AFG192" s="600"/>
      <c r="AFH192" s="600"/>
      <c r="AFI192" s="600"/>
      <c r="AFJ192" s="600"/>
      <c r="AFK192" s="600"/>
      <c r="AFL192" s="600"/>
      <c r="AFM192" s="600"/>
      <c r="AFN192" s="600"/>
      <c r="AFO192" s="600"/>
      <c r="AFP192" s="600"/>
      <c r="AFQ192" s="600"/>
      <c r="AFR192" s="600"/>
      <c r="AFS192" s="600"/>
      <c r="AFT192" s="600"/>
      <c r="AFU192" s="600"/>
      <c r="AFV192" s="600"/>
      <c r="AFW192" s="600"/>
      <c r="AFX192" s="600"/>
      <c r="AFY192" s="600"/>
      <c r="AFZ192" s="600"/>
      <c r="AGA192" s="600"/>
      <c r="AGB192" s="600"/>
      <c r="AGC192" s="600"/>
      <c r="AGD192" s="600"/>
      <c r="AGE192" s="600"/>
      <c r="AGF192" s="600"/>
      <c r="AGG192" s="600"/>
      <c r="AGH192" s="600"/>
      <c r="AGI192" s="600"/>
      <c r="AGJ192" s="600"/>
      <c r="AGK192" s="600"/>
      <c r="AGL192" s="600"/>
      <c r="AGM192" s="600"/>
      <c r="AGN192" s="600"/>
      <c r="AGO192" s="600"/>
      <c r="AGP192" s="600"/>
      <c r="AGQ192" s="600"/>
      <c r="AGR192" s="600"/>
      <c r="AGS192" s="600"/>
      <c r="AGT192" s="600"/>
      <c r="AGU192" s="600"/>
      <c r="AGV192" s="600"/>
      <c r="AGW192" s="600"/>
      <c r="AGX192" s="600"/>
      <c r="AGY192" s="600"/>
      <c r="AGZ192" s="600"/>
      <c r="AHA192" s="600"/>
      <c r="AHB192" s="600"/>
      <c r="AHC192" s="600"/>
      <c r="AHD192" s="600"/>
      <c r="AHE192" s="600"/>
      <c r="AHF192" s="600"/>
      <c r="AHG192" s="600"/>
      <c r="AHH192" s="600"/>
      <c r="AHI192" s="600"/>
      <c r="AHJ192" s="600"/>
      <c r="AHK192" s="600"/>
      <c r="AHL192" s="600"/>
      <c r="AHM192" s="600"/>
      <c r="AHN192" s="600"/>
      <c r="AHO192" s="600"/>
      <c r="AHP192" s="600"/>
      <c r="AHQ192" s="600"/>
      <c r="AHR192" s="600"/>
      <c r="AHS192" s="600"/>
      <c r="AHT192" s="600"/>
      <c r="AHU192" s="600"/>
      <c r="AHV192" s="600"/>
      <c r="AHW192" s="600"/>
      <c r="AHX192" s="600"/>
      <c r="AHY192" s="600"/>
      <c r="AHZ192" s="600"/>
      <c r="AIA192" s="600"/>
      <c r="AIB192" s="600"/>
      <c r="AIC192" s="600"/>
      <c r="AID192" s="600"/>
      <c r="AIE192" s="600"/>
      <c r="AIF192" s="600"/>
      <c r="AIG192" s="857"/>
      <c r="AIH192" s="857"/>
      <c r="AII192" s="857"/>
      <c r="AIJ192" s="857"/>
      <c r="AIK192" s="857"/>
      <c r="AIL192" s="857"/>
      <c r="AIM192" s="857"/>
      <c r="AIN192" s="857"/>
      <c r="AIO192" s="857"/>
      <c r="AIP192" s="857"/>
      <c r="AIQ192" s="857"/>
      <c r="AIR192" s="857"/>
      <c r="AIS192" s="857"/>
      <c r="AIT192" s="857"/>
      <c r="AIU192" s="857"/>
      <c r="AIV192" s="857"/>
      <c r="AIW192" s="857"/>
      <c r="AIX192" s="857"/>
      <c r="AIY192" s="857"/>
      <c r="AIZ192" s="857"/>
      <c r="AJA192" s="857"/>
      <c r="AJB192" s="857"/>
      <c r="AJC192" s="857"/>
      <c r="AJD192" s="857"/>
      <c r="AJE192" s="857"/>
      <c r="AJF192" s="857"/>
      <c r="AJG192" s="857"/>
      <c r="AJJ192" s="858"/>
    </row>
    <row r="193" spans="1:946" s="100" customFormat="1" ht="18" x14ac:dyDescent="0.35">
      <c r="A193" s="827" t="s">
        <v>706</v>
      </c>
      <c r="B193" s="860">
        <f>ATW7</f>
        <v>0</v>
      </c>
      <c r="C193" s="860">
        <f t="shared" ref="C193:D193" si="491">ATX7</f>
        <v>0</v>
      </c>
      <c r="D193" s="860">
        <f t="shared" si="491"/>
        <v>0</v>
      </c>
      <c r="E193" s="817"/>
      <c r="NR193" s="856"/>
      <c r="NS193" s="856"/>
      <c r="NT193" s="856"/>
      <c r="NU193" s="856"/>
      <c r="NV193" s="856"/>
      <c r="NW193" s="856"/>
      <c r="NX193" s="856"/>
      <c r="NY193" s="856"/>
      <c r="NZ193" s="856"/>
      <c r="OA193" s="856"/>
      <c r="OB193" s="856"/>
      <c r="OC193" s="856"/>
      <c r="OD193" s="856"/>
      <c r="OE193" s="856"/>
      <c r="OF193" s="856"/>
      <c r="OG193" s="856"/>
      <c r="OH193" s="856"/>
      <c r="OI193" s="856"/>
      <c r="OJ193" s="856"/>
      <c r="OK193" s="856"/>
      <c r="OL193" s="856"/>
      <c r="OM193" s="856"/>
      <c r="ON193" s="856"/>
      <c r="OO193" s="856"/>
      <c r="OP193" s="856"/>
      <c r="OQ193" s="856"/>
      <c r="OR193" s="856"/>
      <c r="OS193" s="856"/>
      <c r="OT193" s="856"/>
      <c r="UP193" s="600"/>
      <c r="UQ193" s="600"/>
      <c r="UR193" s="600"/>
      <c r="US193" s="600"/>
      <c r="UT193" s="600"/>
      <c r="UU193" s="600"/>
      <c r="UV193" s="600"/>
      <c r="UW193" s="600"/>
      <c r="UX193" s="600"/>
      <c r="UY193" s="600"/>
      <c r="UZ193" s="600"/>
      <c r="VA193" s="600"/>
      <c r="VB193" s="600"/>
      <c r="VC193" s="600"/>
      <c r="VD193" s="600"/>
      <c r="VE193" s="600"/>
      <c r="VF193" s="600"/>
      <c r="VG193" s="600"/>
      <c r="VH193" s="600"/>
      <c r="VI193" s="600"/>
      <c r="VJ193" s="600"/>
      <c r="VK193" s="600"/>
      <c r="VL193" s="600"/>
      <c r="VM193" s="600"/>
      <c r="VN193" s="600"/>
      <c r="VO193" s="600"/>
      <c r="VP193" s="600"/>
      <c r="VQ193" s="600"/>
      <c r="VR193" s="600"/>
      <c r="VS193" s="600"/>
      <c r="VT193" s="600"/>
      <c r="VU193" s="600"/>
      <c r="VV193" s="600"/>
      <c r="VW193" s="600"/>
      <c r="VX193" s="600"/>
      <c r="VY193" s="600"/>
      <c r="VZ193" s="600"/>
      <c r="WA193" s="600"/>
      <c r="WB193" s="600"/>
      <c r="WC193" s="600"/>
      <c r="WD193" s="600"/>
      <c r="WE193" s="600"/>
      <c r="WF193" s="600"/>
      <c r="WG193" s="600"/>
      <c r="WH193" s="600"/>
      <c r="WI193" s="600"/>
      <c r="WJ193" s="600"/>
      <c r="WK193" s="600"/>
      <c r="WL193" s="600"/>
      <c r="WM193" s="600"/>
      <c r="WN193" s="600"/>
      <c r="WO193" s="600"/>
      <c r="WP193" s="600"/>
      <c r="WQ193" s="600"/>
      <c r="WR193" s="600"/>
      <c r="WS193" s="600"/>
      <c r="WT193" s="600"/>
      <c r="WU193" s="600"/>
      <c r="WV193" s="600"/>
      <c r="WW193" s="600"/>
      <c r="WX193" s="600"/>
      <c r="WY193" s="600"/>
      <c r="WZ193" s="600"/>
      <c r="XA193" s="600"/>
      <c r="XB193" s="600"/>
      <c r="XC193" s="600"/>
      <c r="XD193" s="600"/>
      <c r="XE193" s="600"/>
      <c r="XF193" s="600"/>
      <c r="XG193" s="600"/>
      <c r="XH193" s="600"/>
      <c r="XI193" s="600"/>
      <c r="XJ193" s="600"/>
      <c r="XK193" s="600"/>
      <c r="XL193" s="600"/>
      <c r="XM193" s="600"/>
      <c r="XN193" s="600"/>
      <c r="XO193" s="600"/>
      <c r="XP193" s="600"/>
      <c r="XQ193" s="600"/>
      <c r="XR193" s="600"/>
      <c r="XS193" s="600"/>
      <c r="XT193" s="600"/>
      <c r="XU193" s="600"/>
      <c r="XV193" s="600"/>
      <c r="XW193" s="600"/>
      <c r="XX193" s="600"/>
      <c r="XY193" s="600"/>
      <c r="XZ193" s="600"/>
      <c r="YA193" s="600"/>
      <c r="YB193" s="600"/>
      <c r="YC193" s="600"/>
      <c r="YD193" s="600"/>
      <c r="YE193" s="600"/>
      <c r="YF193" s="600"/>
      <c r="YG193" s="600"/>
      <c r="YH193" s="600"/>
      <c r="YI193" s="600"/>
      <c r="YJ193" s="600"/>
      <c r="YK193" s="600"/>
      <c r="YL193" s="600"/>
      <c r="YM193" s="600"/>
      <c r="YN193" s="600"/>
      <c r="YO193" s="600"/>
      <c r="YP193" s="600"/>
      <c r="YQ193" s="600"/>
      <c r="YR193" s="600"/>
      <c r="YS193" s="600"/>
      <c r="YT193" s="600"/>
      <c r="YU193" s="600"/>
      <c r="YV193" s="600"/>
      <c r="YW193" s="600"/>
      <c r="YX193" s="600"/>
      <c r="YY193" s="600"/>
      <c r="YZ193" s="600"/>
      <c r="ZA193" s="600"/>
      <c r="ZB193" s="600"/>
      <c r="ZC193" s="600"/>
      <c r="ZD193" s="600"/>
      <c r="ZE193" s="600"/>
      <c r="ZF193" s="600"/>
      <c r="ZG193" s="600"/>
      <c r="ZH193" s="600"/>
      <c r="ZI193" s="600"/>
      <c r="ZJ193" s="600"/>
      <c r="ZK193" s="600"/>
      <c r="ZL193" s="600"/>
      <c r="ZM193" s="600"/>
      <c r="ZN193" s="600"/>
      <c r="ZO193" s="600"/>
      <c r="ZP193" s="600"/>
      <c r="ZQ193" s="600"/>
      <c r="ZR193" s="600"/>
      <c r="ZS193" s="600"/>
      <c r="ZT193" s="600"/>
      <c r="ZU193" s="600"/>
      <c r="ZV193" s="600"/>
      <c r="ZW193" s="600"/>
      <c r="ZX193" s="600"/>
      <c r="ZY193" s="600"/>
      <c r="ZZ193" s="600"/>
      <c r="AAA193" s="600"/>
      <c r="AAB193" s="600"/>
      <c r="AAC193" s="600"/>
      <c r="AAD193" s="600"/>
      <c r="AAE193" s="600"/>
      <c r="AAF193" s="600"/>
      <c r="AAG193" s="600"/>
      <c r="AAH193" s="600"/>
      <c r="AAI193" s="600"/>
      <c r="AAJ193" s="600"/>
      <c r="AAK193" s="600"/>
      <c r="AAL193" s="600"/>
      <c r="AAM193" s="600"/>
      <c r="AAN193" s="600"/>
      <c r="AAO193" s="600"/>
      <c r="AAP193" s="600"/>
      <c r="AAQ193" s="600"/>
      <c r="AAR193" s="600"/>
      <c r="AAS193" s="600"/>
      <c r="AAT193" s="600"/>
      <c r="AAU193" s="600"/>
      <c r="AAV193" s="600"/>
      <c r="AAW193" s="600"/>
      <c r="AAX193" s="600"/>
      <c r="AAY193" s="600"/>
      <c r="AAZ193" s="600"/>
      <c r="ABA193" s="600"/>
      <c r="ABB193" s="600"/>
      <c r="ABC193" s="600"/>
      <c r="ABD193" s="600"/>
      <c r="ABE193" s="600"/>
      <c r="ABF193" s="600"/>
      <c r="ABG193" s="600"/>
      <c r="ABH193" s="600"/>
      <c r="ABI193" s="600"/>
      <c r="ABJ193" s="600"/>
      <c r="ABK193" s="600"/>
      <c r="ABL193" s="600"/>
      <c r="ABM193" s="600"/>
      <c r="ABN193" s="600"/>
      <c r="ABO193" s="600"/>
      <c r="ABP193" s="600"/>
      <c r="ABQ193" s="600"/>
      <c r="ABR193" s="600"/>
      <c r="ABS193" s="600"/>
      <c r="ABT193" s="600"/>
      <c r="ABU193" s="600"/>
      <c r="ABV193" s="600"/>
      <c r="ABW193" s="600"/>
      <c r="ABX193" s="600"/>
      <c r="ABY193" s="600"/>
      <c r="ABZ193" s="600"/>
      <c r="ACA193" s="600"/>
      <c r="ACB193" s="600"/>
      <c r="ACC193" s="600"/>
      <c r="ACD193" s="600"/>
      <c r="ACE193" s="600"/>
      <c r="ACF193" s="600"/>
      <c r="ACG193" s="600"/>
      <c r="ACH193" s="600"/>
      <c r="ACI193" s="600"/>
      <c r="ACJ193" s="600"/>
      <c r="ACK193" s="600"/>
      <c r="ACL193" s="600"/>
      <c r="ACM193" s="600"/>
      <c r="ACN193" s="600"/>
      <c r="ACO193" s="600"/>
      <c r="ACP193" s="600"/>
      <c r="ACQ193" s="600"/>
      <c r="ACR193" s="600"/>
      <c r="ACS193" s="600"/>
      <c r="ACT193" s="600"/>
      <c r="ACU193" s="600"/>
      <c r="ACV193" s="600"/>
      <c r="ACW193" s="600"/>
      <c r="ACX193" s="600"/>
      <c r="ACY193" s="600"/>
      <c r="ACZ193" s="600"/>
      <c r="ADA193" s="600"/>
      <c r="ADB193" s="600"/>
      <c r="ADC193" s="600"/>
      <c r="ADD193" s="600"/>
      <c r="ADE193" s="600"/>
      <c r="ADF193" s="600"/>
      <c r="ADG193" s="600"/>
      <c r="ADH193" s="600"/>
      <c r="ADI193" s="600"/>
      <c r="ADJ193" s="600"/>
      <c r="ADK193" s="600"/>
      <c r="ADL193" s="600"/>
      <c r="ADM193" s="600"/>
      <c r="ADN193" s="600"/>
      <c r="ADO193" s="600"/>
      <c r="ADP193" s="600"/>
      <c r="ADQ193" s="600"/>
      <c r="ADR193" s="600"/>
      <c r="ADS193" s="600"/>
      <c r="ADT193" s="600"/>
      <c r="ADU193" s="600"/>
      <c r="ADV193" s="600"/>
      <c r="ADW193" s="600"/>
      <c r="ADX193" s="600"/>
      <c r="ADY193" s="600"/>
      <c r="ADZ193" s="600"/>
      <c r="AEA193" s="600"/>
      <c r="AEB193" s="600"/>
      <c r="AEC193" s="600"/>
      <c r="AED193" s="600"/>
      <c r="AEE193" s="600"/>
      <c r="AEF193" s="600"/>
      <c r="AEG193" s="600"/>
      <c r="AEH193" s="600"/>
      <c r="AEI193" s="600"/>
      <c r="AEJ193" s="600"/>
      <c r="AEK193" s="600"/>
      <c r="AEL193" s="600"/>
      <c r="AEM193" s="600"/>
      <c r="AEN193" s="600"/>
      <c r="AEO193" s="600"/>
      <c r="AEP193" s="600"/>
      <c r="AEQ193" s="600"/>
      <c r="AER193" s="600"/>
      <c r="AES193" s="600"/>
      <c r="AET193" s="600"/>
      <c r="AEU193" s="600"/>
      <c r="AEV193" s="600"/>
      <c r="AEW193" s="600"/>
      <c r="AEX193" s="600"/>
      <c r="AEY193" s="600"/>
      <c r="AEZ193" s="600"/>
      <c r="AFA193" s="600"/>
      <c r="AFB193" s="600"/>
      <c r="AFC193" s="600"/>
      <c r="AFD193" s="600"/>
      <c r="AFE193" s="600"/>
      <c r="AFF193" s="600"/>
      <c r="AFG193" s="600"/>
      <c r="AFH193" s="600"/>
      <c r="AFI193" s="600"/>
      <c r="AFJ193" s="600"/>
      <c r="AFK193" s="600"/>
      <c r="AFL193" s="600"/>
      <c r="AFM193" s="600"/>
      <c r="AFN193" s="600"/>
      <c r="AFO193" s="600"/>
      <c r="AFP193" s="600"/>
      <c r="AFQ193" s="600"/>
      <c r="AFR193" s="600"/>
      <c r="AFS193" s="600"/>
      <c r="AFT193" s="600"/>
      <c r="AFU193" s="600"/>
      <c r="AFV193" s="600"/>
      <c r="AFW193" s="600"/>
      <c r="AFX193" s="600"/>
      <c r="AFY193" s="600"/>
      <c r="AFZ193" s="600"/>
      <c r="AGA193" s="600"/>
      <c r="AGB193" s="600"/>
      <c r="AGC193" s="600"/>
      <c r="AGD193" s="600"/>
      <c r="AGE193" s="600"/>
      <c r="AGF193" s="600"/>
      <c r="AGG193" s="600"/>
      <c r="AGH193" s="600"/>
      <c r="AGI193" s="600"/>
      <c r="AGJ193" s="600"/>
      <c r="AGK193" s="600"/>
      <c r="AGL193" s="600"/>
      <c r="AGM193" s="600"/>
      <c r="AGN193" s="600"/>
      <c r="AGO193" s="600"/>
      <c r="AGP193" s="600"/>
      <c r="AGQ193" s="600"/>
      <c r="AGR193" s="600"/>
      <c r="AGS193" s="600"/>
      <c r="AGT193" s="600"/>
      <c r="AGU193" s="600"/>
      <c r="AGV193" s="600"/>
      <c r="AGW193" s="600"/>
      <c r="AGX193" s="600"/>
      <c r="AGY193" s="600"/>
      <c r="AGZ193" s="600"/>
      <c r="AHA193" s="600"/>
      <c r="AHB193" s="600"/>
      <c r="AHC193" s="600"/>
      <c r="AHD193" s="600"/>
      <c r="AHE193" s="600"/>
      <c r="AHF193" s="600"/>
      <c r="AHG193" s="600"/>
      <c r="AHH193" s="600"/>
      <c r="AHI193" s="600"/>
      <c r="AHJ193" s="600"/>
      <c r="AHK193" s="600"/>
      <c r="AHL193" s="600"/>
      <c r="AHM193" s="600"/>
      <c r="AHN193" s="600"/>
      <c r="AHO193" s="600"/>
      <c r="AHP193" s="600"/>
      <c r="AHQ193" s="600"/>
      <c r="AHR193" s="600"/>
      <c r="AHS193" s="600"/>
      <c r="AHT193" s="600"/>
      <c r="AHU193" s="600"/>
      <c r="AHV193" s="600"/>
      <c r="AHW193" s="600"/>
      <c r="AHX193" s="600"/>
      <c r="AHY193" s="600"/>
      <c r="AHZ193" s="600"/>
      <c r="AIA193" s="600"/>
      <c r="AIB193" s="600"/>
      <c r="AIC193" s="600"/>
      <c r="AID193" s="600"/>
      <c r="AIE193" s="600"/>
      <c r="AIF193" s="600"/>
      <c r="AIG193" s="857"/>
      <c r="AIH193" s="857"/>
      <c r="AII193" s="857"/>
      <c r="AIJ193" s="857"/>
      <c r="AIK193" s="857"/>
      <c r="AIL193" s="857"/>
      <c r="AIM193" s="857"/>
      <c r="AIN193" s="857"/>
      <c r="AIO193" s="857"/>
      <c r="AIP193" s="857"/>
      <c r="AIQ193" s="857"/>
      <c r="AIR193" s="857"/>
      <c r="AIS193" s="857"/>
      <c r="AIT193" s="857"/>
      <c r="AIU193" s="857"/>
      <c r="AIV193" s="857"/>
      <c r="AIW193" s="857"/>
      <c r="AIX193" s="857"/>
      <c r="AIY193" s="857"/>
      <c r="AIZ193" s="857"/>
      <c r="AJA193" s="857"/>
      <c r="AJB193" s="857"/>
      <c r="AJC193" s="857"/>
      <c r="AJD193" s="857"/>
      <c r="AJE193" s="857"/>
      <c r="AJF193" s="857"/>
      <c r="AJG193" s="857"/>
      <c r="AJJ193" s="858"/>
    </row>
    <row r="194" spans="1:946" s="100" customFormat="1" ht="28.5" customHeight="1" x14ac:dyDescent="0.35">
      <c r="A194" s="823" t="s">
        <v>443</v>
      </c>
      <c r="B194" s="828">
        <f>ATZ7</f>
        <v>2</v>
      </c>
      <c r="C194" s="828">
        <f t="shared" ref="C194:D194" si="492">AUA7</f>
        <v>7</v>
      </c>
      <c r="D194" s="828">
        <f t="shared" si="492"/>
        <v>6</v>
      </c>
      <c r="E194" s="818"/>
      <c r="NR194" s="856"/>
      <c r="NS194" s="856"/>
      <c r="NT194" s="856"/>
      <c r="NU194" s="856"/>
      <c r="NV194" s="856"/>
      <c r="NW194" s="856"/>
      <c r="NX194" s="856"/>
      <c r="NY194" s="856"/>
      <c r="NZ194" s="856"/>
      <c r="OA194" s="856"/>
      <c r="OB194" s="856"/>
      <c r="OC194" s="856"/>
      <c r="OD194" s="856"/>
      <c r="OE194" s="856"/>
      <c r="OF194" s="856"/>
      <c r="OG194" s="856"/>
      <c r="OH194" s="856"/>
      <c r="OI194" s="856"/>
      <c r="OJ194" s="856"/>
      <c r="OK194" s="856"/>
      <c r="OL194" s="856"/>
      <c r="OM194" s="856"/>
      <c r="ON194" s="856"/>
      <c r="OO194" s="856"/>
      <c r="OP194" s="856"/>
      <c r="OQ194" s="856"/>
      <c r="OR194" s="856"/>
      <c r="OS194" s="856"/>
      <c r="OT194" s="856"/>
      <c r="UP194" s="600"/>
      <c r="UQ194" s="600"/>
      <c r="UR194" s="600"/>
      <c r="US194" s="600"/>
      <c r="UT194" s="600"/>
      <c r="UU194" s="600"/>
      <c r="UV194" s="600"/>
      <c r="UW194" s="600"/>
      <c r="UX194" s="600"/>
      <c r="UY194" s="600"/>
      <c r="UZ194" s="600"/>
      <c r="VA194" s="600"/>
      <c r="VB194" s="600"/>
      <c r="VC194" s="600"/>
      <c r="VD194" s="600"/>
      <c r="VE194" s="600"/>
      <c r="VF194" s="600"/>
      <c r="VG194" s="600"/>
      <c r="VH194" s="600"/>
      <c r="VI194" s="600"/>
      <c r="VJ194" s="600"/>
      <c r="VK194" s="600"/>
      <c r="VL194" s="600"/>
      <c r="VM194" s="600"/>
      <c r="VN194" s="600"/>
      <c r="VO194" s="600"/>
      <c r="VP194" s="600"/>
      <c r="VQ194" s="600"/>
      <c r="VR194" s="600"/>
      <c r="VS194" s="600"/>
      <c r="VT194" s="600"/>
      <c r="VU194" s="600"/>
      <c r="VV194" s="600"/>
      <c r="VW194" s="600"/>
      <c r="VX194" s="600"/>
      <c r="VY194" s="600"/>
      <c r="VZ194" s="600"/>
      <c r="WA194" s="600"/>
      <c r="WB194" s="600"/>
      <c r="WC194" s="600"/>
      <c r="WD194" s="600"/>
      <c r="WE194" s="600"/>
      <c r="WF194" s="600"/>
      <c r="WG194" s="600"/>
      <c r="WH194" s="600"/>
      <c r="WI194" s="600"/>
      <c r="WJ194" s="600"/>
      <c r="WK194" s="600"/>
      <c r="WL194" s="600"/>
      <c r="WM194" s="600"/>
      <c r="WN194" s="600"/>
      <c r="WO194" s="600"/>
      <c r="WP194" s="600"/>
      <c r="WQ194" s="600"/>
      <c r="WR194" s="600"/>
      <c r="WS194" s="600"/>
      <c r="WT194" s="600"/>
      <c r="WU194" s="600"/>
      <c r="WV194" s="600"/>
      <c r="WW194" s="600"/>
      <c r="WX194" s="600"/>
      <c r="WY194" s="600"/>
      <c r="WZ194" s="600"/>
      <c r="XA194" s="600"/>
      <c r="XB194" s="600"/>
      <c r="XC194" s="600"/>
      <c r="XD194" s="600"/>
      <c r="XE194" s="600"/>
      <c r="XF194" s="600"/>
      <c r="XG194" s="600"/>
      <c r="XH194" s="600"/>
      <c r="XI194" s="600"/>
      <c r="XJ194" s="600"/>
      <c r="XK194" s="600"/>
      <c r="XL194" s="600"/>
      <c r="XM194" s="600"/>
      <c r="XN194" s="600"/>
      <c r="XO194" s="600"/>
      <c r="XP194" s="600"/>
      <c r="XQ194" s="600"/>
      <c r="XR194" s="600"/>
      <c r="XS194" s="600"/>
      <c r="XT194" s="600"/>
      <c r="XU194" s="600"/>
      <c r="XV194" s="600"/>
      <c r="XW194" s="600"/>
      <c r="XX194" s="600"/>
      <c r="XY194" s="600"/>
      <c r="XZ194" s="600"/>
      <c r="YA194" s="600"/>
      <c r="YB194" s="600"/>
      <c r="YC194" s="600"/>
      <c r="YD194" s="600"/>
      <c r="YE194" s="600"/>
      <c r="YF194" s="600"/>
      <c r="YG194" s="600"/>
      <c r="YH194" s="600"/>
      <c r="YI194" s="600"/>
      <c r="YJ194" s="600"/>
      <c r="YK194" s="600"/>
      <c r="YL194" s="600"/>
      <c r="YM194" s="600"/>
      <c r="YN194" s="600"/>
      <c r="YO194" s="600"/>
      <c r="YP194" s="600"/>
      <c r="YQ194" s="600"/>
      <c r="YR194" s="600"/>
      <c r="YS194" s="600"/>
      <c r="YT194" s="600"/>
      <c r="YU194" s="600"/>
      <c r="YV194" s="600"/>
      <c r="YW194" s="600"/>
      <c r="YX194" s="600"/>
      <c r="YY194" s="600"/>
      <c r="YZ194" s="600"/>
      <c r="ZA194" s="600"/>
      <c r="ZB194" s="600"/>
      <c r="ZC194" s="600"/>
      <c r="ZD194" s="600"/>
      <c r="ZE194" s="600"/>
      <c r="ZF194" s="600"/>
      <c r="ZG194" s="600"/>
      <c r="ZH194" s="600"/>
      <c r="ZI194" s="600"/>
      <c r="ZJ194" s="600"/>
      <c r="ZK194" s="600"/>
      <c r="ZL194" s="600"/>
      <c r="ZM194" s="600"/>
      <c r="ZN194" s="600"/>
      <c r="ZO194" s="600"/>
      <c r="ZP194" s="600"/>
      <c r="ZQ194" s="600"/>
      <c r="ZR194" s="600"/>
      <c r="ZS194" s="600"/>
      <c r="ZT194" s="600"/>
      <c r="ZU194" s="600"/>
      <c r="ZV194" s="600"/>
      <c r="ZW194" s="600"/>
      <c r="ZX194" s="600"/>
      <c r="ZY194" s="600"/>
      <c r="ZZ194" s="600"/>
      <c r="AAA194" s="600"/>
      <c r="AAB194" s="600"/>
      <c r="AAC194" s="600"/>
      <c r="AAD194" s="600"/>
      <c r="AAE194" s="600"/>
      <c r="AAF194" s="600"/>
      <c r="AAG194" s="600"/>
      <c r="AAH194" s="600"/>
      <c r="AAI194" s="600"/>
      <c r="AAJ194" s="600"/>
      <c r="AAK194" s="600"/>
      <c r="AAL194" s="600"/>
      <c r="AAM194" s="600"/>
      <c r="AAN194" s="600"/>
      <c r="AAO194" s="600"/>
      <c r="AAP194" s="600"/>
      <c r="AAQ194" s="600"/>
      <c r="AAR194" s="600"/>
      <c r="AAS194" s="600"/>
      <c r="AAT194" s="600"/>
      <c r="AAU194" s="600"/>
      <c r="AAV194" s="600"/>
      <c r="AAW194" s="600"/>
      <c r="AAX194" s="600"/>
      <c r="AAY194" s="600"/>
      <c r="AAZ194" s="600"/>
      <c r="ABA194" s="600"/>
      <c r="ABB194" s="600"/>
      <c r="ABC194" s="600"/>
      <c r="ABD194" s="600"/>
      <c r="ABE194" s="600"/>
      <c r="ABF194" s="600"/>
      <c r="ABG194" s="600"/>
      <c r="ABH194" s="600"/>
      <c r="ABI194" s="600"/>
      <c r="ABJ194" s="600"/>
      <c r="ABK194" s="600"/>
      <c r="ABL194" s="600"/>
      <c r="ABM194" s="600"/>
      <c r="ABN194" s="600"/>
      <c r="ABO194" s="600"/>
      <c r="ABP194" s="600"/>
      <c r="ABQ194" s="600"/>
      <c r="ABR194" s="600"/>
      <c r="ABS194" s="600"/>
      <c r="ABT194" s="600"/>
      <c r="ABU194" s="600"/>
      <c r="ABV194" s="600"/>
      <c r="ABW194" s="600"/>
      <c r="ABX194" s="600"/>
      <c r="ABY194" s="600"/>
      <c r="ABZ194" s="600"/>
      <c r="ACA194" s="600"/>
      <c r="ACB194" s="600"/>
      <c r="ACC194" s="600"/>
      <c r="ACD194" s="600"/>
      <c r="ACE194" s="600"/>
      <c r="ACF194" s="600"/>
      <c r="ACG194" s="600"/>
      <c r="ACH194" s="600"/>
      <c r="ACI194" s="600"/>
      <c r="ACJ194" s="600"/>
      <c r="ACK194" s="600"/>
      <c r="ACL194" s="600"/>
      <c r="ACM194" s="600"/>
      <c r="ACN194" s="600"/>
      <c r="ACO194" s="600"/>
      <c r="ACP194" s="600"/>
      <c r="ACQ194" s="600"/>
      <c r="ACR194" s="600"/>
      <c r="ACS194" s="600"/>
      <c r="ACT194" s="600"/>
      <c r="ACU194" s="600"/>
      <c r="ACV194" s="600"/>
      <c r="ACW194" s="600"/>
      <c r="ACX194" s="600"/>
      <c r="ACY194" s="600"/>
      <c r="ACZ194" s="600"/>
      <c r="ADA194" s="600"/>
      <c r="ADB194" s="600"/>
      <c r="ADC194" s="600"/>
      <c r="ADD194" s="600"/>
      <c r="ADE194" s="600"/>
      <c r="ADF194" s="600"/>
      <c r="ADG194" s="600"/>
      <c r="ADH194" s="600"/>
      <c r="ADI194" s="600"/>
      <c r="ADJ194" s="600"/>
      <c r="ADK194" s="600"/>
      <c r="ADL194" s="600"/>
      <c r="ADM194" s="600"/>
      <c r="ADN194" s="600"/>
      <c r="ADO194" s="600"/>
      <c r="ADP194" s="600"/>
      <c r="ADQ194" s="600"/>
      <c r="ADR194" s="600"/>
      <c r="ADS194" s="600"/>
      <c r="ADT194" s="600"/>
      <c r="ADU194" s="600"/>
      <c r="ADV194" s="600"/>
      <c r="ADW194" s="600"/>
      <c r="ADX194" s="600"/>
      <c r="ADY194" s="600"/>
      <c r="ADZ194" s="600"/>
      <c r="AEA194" s="600"/>
      <c r="AEB194" s="600"/>
      <c r="AEC194" s="600"/>
      <c r="AED194" s="600"/>
      <c r="AEE194" s="600"/>
      <c r="AEF194" s="600"/>
      <c r="AEG194" s="600"/>
      <c r="AEH194" s="600"/>
      <c r="AEI194" s="600"/>
      <c r="AEJ194" s="600"/>
      <c r="AEK194" s="600"/>
      <c r="AEL194" s="600"/>
      <c r="AEM194" s="600"/>
      <c r="AEN194" s="600"/>
      <c r="AEO194" s="600"/>
      <c r="AEP194" s="600"/>
      <c r="AEQ194" s="600"/>
      <c r="AER194" s="600"/>
      <c r="AES194" s="600"/>
      <c r="AET194" s="600"/>
      <c r="AEU194" s="600"/>
      <c r="AEV194" s="600"/>
      <c r="AEW194" s="600"/>
      <c r="AEX194" s="600"/>
      <c r="AEY194" s="600"/>
      <c r="AEZ194" s="600"/>
      <c r="AFA194" s="600"/>
      <c r="AFB194" s="600"/>
      <c r="AFC194" s="600"/>
      <c r="AFD194" s="600"/>
      <c r="AFE194" s="600"/>
      <c r="AFF194" s="600"/>
      <c r="AFG194" s="600"/>
      <c r="AFH194" s="600"/>
      <c r="AFI194" s="600"/>
      <c r="AFJ194" s="600"/>
      <c r="AFK194" s="600"/>
      <c r="AFL194" s="600"/>
      <c r="AFM194" s="600"/>
      <c r="AFN194" s="600"/>
      <c r="AFO194" s="600"/>
      <c r="AFP194" s="600"/>
      <c r="AFQ194" s="600"/>
      <c r="AFR194" s="600"/>
      <c r="AFS194" s="600"/>
      <c r="AFT194" s="600"/>
      <c r="AFU194" s="600"/>
      <c r="AFV194" s="600"/>
      <c r="AFW194" s="600"/>
      <c r="AFX194" s="600"/>
      <c r="AFY194" s="600"/>
      <c r="AFZ194" s="600"/>
      <c r="AGA194" s="600"/>
      <c r="AGB194" s="600"/>
      <c r="AGC194" s="600"/>
      <c r="AGD194" s="600"/>
      <c r="AGE194" s="600"/>
      <c r="AGF194" s="600"/>
      <c r="AGG194" s="600"/>
      <c r="AGH194" s="600"/>
      <c r="AGI194" s="600"/>
      <c r="AGJ194" s="600"/>
      <c r="AGK194" s="600"/>
      <c r="AGL194" s="600"/>
      <c r="AGM194" s="600"/>
      <c r="AGN194" s="600"/>
      <c r="AGO194" s="600"/>
      <c r="AGP194" s="600"/>
      <c r="AGQ194" s="600"/>
      <c r="AGR194" s="600"/>
      <c r="AGS194" s="600"/>
      <c r="AGT194" s="600"/>
      <c r="AGU194" s="600"/>
      <c r="AGV194" s="600"/>
      <c r="AGW194" s="600"/>
      <c r="AGX194" s="600"/>
      <c r="AGY194" s="600"/>
      <c r="AGZ194" s="600"/>
      <c r="AHA194" s="600"/>
      <c r="AHB194" s="600"/>
      <c r="AHC194" s="600"/>
      <c r="AHD194" s="600"/>
      <c r="AHE194" s="600"/>
      <c r="AHF194" s="600"/>
      <c r="AHG194" s="600"/>
      <c r="AHH194" s="600"/>
      <c r="AHI194" s="600"/>
      <c r="AHJ194" s="600"/>
      <c r="AHK194" s="600"/>
      <c r="AHL194" s="600"/>
      <c r="AHM194" s="600"/>
      <c r="AHN194" s="600"/>
      <c r="AHO194" s="600"/>
      <c r="AHP194" s="600"/>
      <c r="AHQ194" s="600"/>
      <c r="AHR194" s="600"/>
      <c r="AHS194" s="600"/>
      <c r="AHT194" s="600"/>
      <c r="AHU194" s="600"/>
      <c r="AHV194" s="600"/>
      <c r="AHW194" s="600"/>
      <c r="AHX194" s="600"/>
      <c r="AHY194" s="600"/>
      <c r="AHZ194" s="600"/>
      <c r="AIA194" s="600"/>
      <c r="AIB194" s="600"/>
      <c r="AIC194" s="600"/>
      <c r="AID194" s="600"/>
      <c r="AIE194" s="600"/>
      <c r="AIF194" s="600"/>
      <c r="AIG194" s="857"/>
      <c r="AIH194" s="857"/>
      <c r="AII194" s="857"/>
      <c r="AIJ194" s="857"/>
      <c r="AIK194" s="857"/>
      <c r="AIL194" s="857"/>
      <c r="AIM194" s="857"/>
      <c r="AIN194" s="857"/>
      <c r="AIO194" s="857"/>
      <c r="AIP194" s="857"/>
      <c r="AIQ194" s="857"/>
      <c r="AIR194" s="857"/>
      <c r="AIS194" s="857"/>
      <c r="AIT194" s="857"/>
      <c r="AIU194" s="857"/>
      <c r="AIV194" s="857"/>
      <c r="AIW194" s="857"/>
      <c r="AIX194" s="857"/>
      <c r="AIY194" s="857"/>
      <c r="AIZ194" s="857"/>
      <c r="AJA194" s="857"/>
      <c r="AJB194" s="857"/>
      <c r="AJC194" s="857"/>
      <c r="AJD194" s="857"/>
      <c r="AJE194" s="857"/>
      <c r="AJF194" s="857"/>
      <c r="AJG194" s="857"/>
      <c r="AJJ194" s="858"/>
    </row>
    <row r="195" spans="1:946" s="100" customFormat="1" ht="18" x14ac:dyDescent="0.35">
      <c r="A195" s="855"/>
      <c r="NR195" s="856"/>
      <c r="NS195" s="856"/>
      <c r="NT195" s="856"/>
      <c r="NU195" s="856"/>
      <c r="NV195" s="856"/>
      <c r="NW195" s="856"/>
      <c r="NX195" s="856"/>
      <c r="NY195" s="856"/>
      <c r="NZ195" s="856"/>
      <c r="OA195" s="856"/>
      <c r="OB195" s="856"/>
      <c r="OC195" s="856"/>
      <c r="OD195" s="856"/>
      <c r="OE195" s="856"/>
      <c r="OF195" s="856"/>
      <c r="OG195" s="856"/>
      <c r="OH195" s="856"/>
      <c r="OI195" s="856"/>
      <c r="OJ195" s="856"/>
      <c r="OK195" s="856"/>
      <c r="OL195" s="856"/>
      <c r="OM195" s="856"/>
      <c r="ON195" s="856"/>
      <c r="OO195" s="856"/>
      <c r="OP195" s="856"/>
      <c r="OQ195" s="856"/>
      <c r="OR195" s="856"/>
      <c r="OS195" s="856"/>
      <c r="OT195" s="856"/>
      <c r="UP195" s="600"/>
      <c r="UQ195" s="600"/>
      <c r="UR195" s="600"/>
      <c r="US195" s="600"/>
      <c r="UT195" s="600"/>
      <c r="UU195" s="600"/>
      <c r="UV195" s="600"/>
      <c r="UW195" s="600"/>
      <c r="UX195" s="600"/>
      <c r="UY195" s="600"/>
      <c r="UZ195" s="600"/>
      <c r="VA195" s="600"/>
      <c r="VB195" s="600"/>
      <c r="VC195" s="600"/>
      <c r="VD195" s="600"/>
      <c r="VE195" s="600"/>
      <c r="VF195" s="600"/>
      <c r="VG195" s="600"/>
      <c r="VH195" s="600"/>
      <c r="VI195" s="600"/>
      <c r="VJ195" s="600"/>
      <c r="VK195" s="600"/>
      <c r="VL195" s="600"/>
      <c r="VM195" s="600"/>
      <c r="VN195" s="600"/>
      <c r="VO195" s="600"/>
      <c r="VP195" s="600"/>
      <c r="VQ195" s="600"/>
      <c r="VR195" s="600"/>
      <c r="VS195" s="600"/>
      <c r="VT195" s="600"/>
      <c r="VU195" s="600"/>
      <c r="VV195" s="600"/>
      <c r="VW195" s="600"/>
      <c r="VX195" s="600"/>
      <c r="VY195" s="600"/>
      <c r="VZ195" s="600"/>
      <c r="WA195" s="600"/>
      <c r="WB195" s="600"/>
      <c r="WC195" s="600"/>
      <c r="WD195" s="600"/>
      <c r="WE195" s="600"/>
      <c r="WF195" s="600"/>
      <c r="WG195" s="600"/>
      <c r="WH195" s="600"/>
      <c r="WI195" s="600"/>
      <c r="WJ195" s="600"/>
      <c r="WK195" s="600"/>
      <c r="WL195" s="600"/>
      <c r="WM195" s="600"/>
      <c r="WN195" s="600"/>
      <c r="WO195" s="600"/>
      <c r="WP195" s="600"/>
      <c r="WQ195" s="600"/>
      <c r="WR195" s="600"/>
      <c r="WS195" s="600"/>
      <c r="WT195" s="600"/>
      <c r="WU195" s="600"/>
      <c r="WV195" s="600"/>
      <c r="WW195" s="600"/>
      <c r="WX195" s="600"/>
      <c r="WY195" s="600"/>
      <c r="WZ195" s="600"/>
      <c r="XA195" s="600"/>
      <c r="XB195" s="600"/>
      <c r="XC195" s="600"/>
      <c r="XD195" s="600"/>
      <c r="XE195" s="600"/>
      <c r="XF195" s="600"/>
      <c r="XG195" s="600"/>
      <c r="XH195" s="600"/>
      <c r="XI195" s="600"/>
      <c r="XJ195" s="600"/>
      <c r="XK195" s="600"/>
      <c r="XL195" s="600"/>
      <c r="XM195" s="600"/>
      <c r="XN195" s="600"/>
      <c r="XO195" s="600"/>
      <c r="XP195" s="600"/>
      <c r="XQ195" s="600"/>
      <c r="XR195" s="600"/>
      <c r="XS195" s="600"/>
      <c r="XT195" s="600"/>
      <c r="XU195" s="600"/>
      <c r="XV195" s="600"/>
      <c r="XW195" s="600"/>
      <c r="XX195" s="600"/>
      <c r="XY195" s="600"/>
      <c r="XZ195" s="600"/>
      <c r="YA195" s="600"/>
      <c r="YB195" s="600"/>
      <c r="YC195" s="600"/>
      <c r="YD195" s="600"/>
      <c r="YE195" s="600"/>
      <c r="YF195" s="600"/>
      <c r="YG195" s="600"/>
      <c r="YH195" s="600"/>
      <c r="YI195" s="600"/>
      <c r="YJ195" s="600"/>
      <c r="YK195" s="600"/>
      <c r="YL195" s="600"/>
      <c r="YM195" s="600"/>
      <c r="YN195" s="600"/>
      <c r="YO195" s="600"/>
      <c r="YP195" s="600"/>
      <c r="YQ195" s="600"/>
      <c r="YR195" s="600"/>
      <c r="YS195" s="600"/>
      <c r="YT195" s="600"/>
      <c r="YU195" s="600"/>
      <c r="YV195" s="600"/>
      <c r="YW195" s="600"/>
      <c r="YX195" s="600"/>
      <c r="YY195" s="600"/>
      <c r="YZ195" s="600"/>
      <c r="ZA195" s="600"/>
      <c r="ZB195" s="600"/>
      <c r="ZC195" s="600"/>
      <c r="ZD195" s="600"/>
      <c r="ZE195" s="600"/>
      <c r="ZF195" s="600"/>
      <c r="ZG195" s="600"/>
      <c r="ZH195" s="600"/>
      <c r="ZI195" s="600"/>
      <c r="ZJ195" s="600"/>
      <c r="ZK195" s="600"/>
      <c r="ZL195" s="600"/>
      <c r="ZM195" s="600"/>
      <c r="ZN195" s="600"/>
      <c r="ZO195" s="600"/>
      <c r="ZP195" s="600"/>
      <c r="ZQ195" s="600"/>
      <c r="ZR195" s="600"/>
      <c r="ZS195" s="600"/>
      <c r="ZT195" s="600"/>
      <c r="ZU195" s="600"/>
      <c r="ZV195" s="600"/>
      <c r="ZW195" s="600"/>
      <c r="ZX195" s="600"/>
      <c r="ZY195" s="600"/>
      <c r="ZZ195" s="600"/>
      <c r="AAA195" s="600"/>
      <c r="AAB195" s="600"/>
      <c r="AAC195" s="600"/>
      <c r="AAD195" s="600"/>
      <c r="AAE195" s="600"/>
      <c r="AAF195" s="600"/>
      <c r="AAG195" s="600"/>
      <c r="AAH195" s="600"/>
      <c r="AAI195" s="600"/>
      <c r="AAJ195" s="600"/>
      <c r="AAK195" s="600"/>
      <c r="AAL195" s="600"/>
      <c r="AAM195" s="600"/>
      <c r="AAN195" s="600"/>
      <c r="AAO195" s="600"/>
      <c r="AAP195" s="600"/>
      <c r="AAQ195" s="600"/>
      <c r="AAR195" s="600"/>
      <c r="AAS195" s="600"/>
      <c r="AAT195" s="600"/>
      <c r="AAU195" s="600"/>
      <c r="AAV195" s="600"/>
      <c r="AAW195" s="600"/>
      <c r="AAX195" s="600"/>
      <c r="AAY195" s="600"/>
      <c r="AAZ195" s="600"/>
      <c r="ABA195" s="600"/>
      <c r="ABB195" s="600"/>
      <c r="ABC195" s="600"/>
      <c r="ABD195" s="600"/>
      <c r="ABE195" s="600"/>
      <c r="ABF195" s="600"/>
      <c r="ABG195" s="600"/>
      <c r="ABH195" s="600"/>
      <c r="ABI195" s="600"/>
      <c r="ABJ195" s="600"/>
      <c r="ABK195" s="600"/>
      <c r="ABL195" s="600"/>
      <c r="ABM195" s="600"/>
      <c r="ABN195" s="600"/>
      <c r="ABO195" s="600"/>
      <c r="ABP195" s="600"/>
      <c r="ABQ195" s="600"/>
      <c r="ABR195" s="600"/>
      <c r="ABS195" s="600"/>
      <c r="ABT195" s="600"/>
      <c r="ABU195" s="600"/>
      <c r="ABV195" s="600"/>
      <c r="ABW195" s="600"/>
      <c r="ABX195" s="600"/>
      <c r="ABY195" s="600"/>
      <c r="ABZ195" s="600"/>
      <c r="ACA195" s="600"/>
      <c r="ACB195" s="600"/>
      <c r="ACC195" s="600"/>
      <c r="ACD195" s="600"/>
      <c r="ACE195" s="600"/>
      <c r="ACF195" s="600"/>
      <c r="ACG195" s="600"/>
      <c r="ACH195" s="600"/>
      <c r="ACI195" s="600"/>
      <c r="ACJ195" s="600"/>
      <c r="ACK195" s="600"/>
      <c r="ACL195" s="600"/>
      <c r="ACM195" s="600"/>
      <c r="ACN195" s="600"/>
      <c r="ACO195" s="600"/>
      <c r="ACP195" s="600"/>
      <c r="ACQ195" s="600"/>
      <c r="ACR195" s="600"/>
      <c r="ACS195" s="600"/>
      <c r="ACT195" s="600"/>
      <c r="ACU195" s="600"/>
      <c r="ACV195" s="600"/>
      <c r="ACW195" s="600"/>
      <c r="ACX195" s="600"/>
      <c r="ACY195" s="600"/>
      <c r="ACZ195" s="600"/>
      <c r="ADA195" s="600"/>
      <c r="ADB195" s="600"/>
      <c r="ADC195" s="600"/>
      <c r="ADD195" s="600"/>
      <c r="ADE195" s="600"/>
      <c r="ADF195" s="600"/>
      <c r="ADG195" s="600"/>
      <c r="ADH195" s="600"/>
      <c r="ADI195" s="600"/>
      <c r="ADJ195" s="600"/>
      <c r="ADK195" s="600"/>
      <c r="ADL195" s="600"/>
      <c r="ADM195" s="600"/>
      <c r="ADN195" s="600"/>
      <c r="ADO195" s="600"/>
      <c r="ADP195" s="600"/>
      <c r="ADQ195" s="600"/>
      <c r="ADR195" s="600"/>
      <c r="ADS195" s="600"/>
      <c r="ADT195" s="600"/>
      <c r="ADU195" s="600"/>
      <c r="ADV195" s="600"/>
      <c r="ADW195" s="600"/>
      <c r="ADX195" s="600"/>
      <c r="ADY195" s="600"/>
      <c r="ADZ195" s="600"/>
      <c r="AEA195" s="600"/>
      <c r="AEB195" s="600"/>
      <c r="AEC195" s="600"/>
      <c r="AED195" s="600"/>
      <c r="AEE195" s="600"/>
      <c r="AEF195" s="600"/>
      <c r="AEG195" s="600"/>
      <c r="AEH195" s="600"/>
      <c r="AEI195" s="600"/>
      <c r="AEJ195" s="600"/>
      <c r="AEK195" s="600"/>
      <c r="AEL195" s="600"/>
      <c r="AEM195" s="600"/>
      <c r="AEN195" s="600"/>
      <c r="AEO195" s="600"/>
      <c r="AEP195" s="600"/>
      <c r="AEQ195" s="600"/>
      <c r="AER195" s="600"/>
      <c r="AES195" s="600"/>
      <c r="AET195" s="600"/>
      <c r="AEU195" s="600"/>
      <c r="AEV195" s="600"/>
      <c r="AEW195" s="600"/>
      <c r="AEX195" s="600"/>
      <c r="AEY195" s="600"/>
      <c r="AEZ195" s="600"/>
      <c r="AFA195" s="600"/>
      <c r="AFB195" s="600"/>
      <c r="AFC195" s="600"/>
      <c r="AFD195" s="600"/>
      <c r="AFE195" s="600"/>
      <c r="AFF195" s="600"/>
      <c r="AFG195" s="600"/>
      <c r="AFH195" s="600"/>
      <c r="AFI195" s="600"/>
      <c r="AFJ195" s="600"/>
      <c r="AFK195" s="600"/>
      <c r="AFL195" s="600"/>
      <c r="AFM195" s="600"/>
      <c r="AFN195" s="600"/>
      <c r="AFO195" s="600"/>
      <c r="AFP195" s="600"/>
      <c r="AFQ195" s="600"/>
      <c r="AFR195" s="600"/>
      <c r="AFS195" s="600"/>
      <c r="AFT195" s="600"/>
      <c r="AFU195" s="600"/>
      <c r="AFV195" s="600"/>
      <c r="AFW195" s="600"/>
      <c r="AFX195" s="600"/>
      <c r="AFY195" s="600"/>
      <c r="AFZ195" s="600"/>
      <c r="AGA195" s="600"/>
      <c r="AGB195" s="600"/>
      <c r="AGC195" s="600"/>
      <c r="AGD195" s="600"/>
      <c r="AGE195" s="600"/>
      <c r="AGF195" s="600"/>
      <c r="AGG195" s="600"/>
      <c r="AGH195" s="600"/>
      <c r="AGI195" s="600"/>
      <c r="AGJ195" s="600"/>
      <c r="AGK195" s="600"/>
      <c r="AGL195" s="600"/>
      <c r="AGM195" s="600"/>
      <c r="AGN195" s="600"/>
      <c r="AGO195" s="600"/>
      <c r="AGP195" s="600"/>
      <c r="AGQ195" s="600"/>
      <c r="AGR195" s="600"/>
      <c r="AGS195" s="600"/>
      <c r="AGT195" s="600"/>
      <c r="AGU195" s="600"/>
      <c r="AGV195" s="600"/>
      <c r="AGW195" s="600"/>
      <c r="AGX195" s="600"/>
      <c r="AGY195" s="600"/>
      <c r="AGZ195" s="600"/>
      <c r="AHA195" s="600"/>
      <c r="AHB195" s="600"/>
      <c r="AHC195" s="600"/>
      <c r="AHD195" s="600"/>
      <c r="AHE195" s="600"/>
      <c r="AHF195" s="600"/>
      <c r="AHG195" s="600"/>
      <c r="AHH195" s="600"/>
      <c r="AHI195" s="600"/>
      <c r="AHJ195" s="600"/>
      <c r="AHK195" s="600"/>
      <c r="AHL195" s="600"/>
      <c r="AHM195" s="600"/>
      <c r="AHN195" s="600"/>
      <c r="AHO195" s="600"/>
      <c r="AHP195" s="600"/>
      <c r="AHQ195" s="600"/>
      <c r="AHR195" s="600"/>
      <c r="AHS195" s="600"/>
      <c r="AHT195" s="600"/>
      <c r="AHU195" s="600"/>
      <c r="AHV195" s="600"/>
      <c r="AHW195" s="600"/>
      <c r="AHX195" s="600"/>
      <c r="AHY195" s="600"/>
      <c r="AHZ195" s="600"/>
      <c r="AIA195" s="600"/>
      <c r="AIB195" s="600"/>
      <c r="AIC195" s="600"/>
      <c r="AID195" s="600"/>
      <c r="AIE195" s="600"/>
      <c r="AIF195" s="600"/>
      <c r="AIG195" s="857"/>
      <c r="AIH195" s="857"/>
      <c r="AII195" s="857"/>
      <c r="AIJ195" s="857"/>
      <c r="AIK195" s="857"/>
      <c r="AIL195" s="857"/>
      <c r="AIM195" s="857"/>
      <c r="AIN195" s="857"/>
      <c r="AIO195" s="857"/>
      <c r="AIP195" s="857"/>
      <c r="AIQ195" s="857"/>
      <c r="AIR195" s="857"/>
      <c r="AIS195" s="857"/>
      <c r="AIT195" s="857"/>
      <c r="AIU195" s="857"/>
      <c r="AIV195" s="857"/>
      <c r="AIW195" s="857"/>
      <c r="AIX195" s="857"/>
      <c r="AIY195" s="857"/>
      <c r="AIZ195" s="857"/>
      <c r="AJA195" s="857"/>
      <c r="AJB195" s="857"/>
      <c r="AJC195" s="857"/>
      <c r="AJD195" s="857"/>
      <c r="AJE195" s="857"/>
      <c r="AJF195" s="857"/>
      <c r="AJG195" s="857"/>
      <c r="AJJ195" s="858"/>
    </row>
    <row r="196" spans="1:946" s="100" customFormat="1" ht="18" x14ac:dyDescent="0.35">
      <c r="A196" s="966" t="s">
        <v>877</v>
      </c>
      <c r="NR196" s="856"/>
      <c r="NS196" s="856"/>
      <c r="NT196" s="856"/>
      <c r="NU196" s="856"/>
      <c r="NV196" s="856"/>
      <c r="NW196" s="856"/>
      <c r="NX196" s="856"/>
      <c r="NY196" s="856"/>
      <c r="NZ196" s="856"/>
      <c r="OA196" s="856"/>
      <c r="OB196" s="856"/>
      <c r="OC196" s="856"/>
      <c r="OD196" s="856"/>
      <c r="OE196" s="856"/>
      <c r="OF196" s="856"/>
      <c r="OG196" s="856"/>
      <c r="OH196" s="856"/>
      <c r="OI196" s="856"/>
      <c r="OJ196" s="856"/>
      <c r="OK196" s="856"/>
      <c r="OL196" s="856"/>
      <c r="OM196" s="856"/>
      <c r="ON196" s="856"/>
      <c r="OO196" s="856"/>
      <c r="OP196" s="856"/>
      <c r="OQ196" s="856"/>
      <c r="OR196" s="856"/>
      <c r="OS196" s="856"/>
      <c r="OT196" s="856"/>
      <c r="UP196" s="600"/>
      <c r="UQ196" s="600"/>
      <c r="UR196" s="600"/>
      <c r="US196" s="600"/>
      <c r="UT196" s="600"/>
      <c r="UU196" s="600"/>
      <c r="UV196" s="600"/>
      <c r="UW196" s="600"/>
      <c r="UX196" s="600"/>
      <c r="UY196" s="600"/>
      <c r="UZ196" s="600"/>
      <c r="VA196" s="600"/>
      <c r="VB196" s="600"/>
      <c r="VC196" s="600"/>
      <c r="VD196" s="600"/>
      <c r="VE196" s="600"/>
      <c r="VF196" s="600"/>
      <c r="VG196" s="600"/>
      <c r="VH196" s="600"/>
      <c r="VI196" s="600"/>
      <c r="VJ196" s="600"/>
      <c r="VK196" s="600"/>
      <c r="VL196" s="600"/>
      <c r="VM196" s="600"/>
      <c r="VN196" s="600"/>
      <c r="VO196" s="600"/>
      <c r="VP196" s="600"/>
      <c r="VQ196" s="600"/>
      <c r="VR196" s="600"/>
      <c r="VS196" s="600"/>
      <c r="VT196" s="600"/>
      <c r="VU196" s="600"/>
      <c r="VV196" s="600"/>
      <c r="VW196" s="600"/>
      <c r="VX196" s="600"/>
      <c r="VY196" s="600"/>
      <c r="VZ196" s="600"/>
      <c r="WA196" s="600"/>
      <c r="WB196" s="600"/>
      <c r="WC196" s="600"/>
      <c r="WD196" s="600"/>
      <c r="WE196" s="600"/>
      <c r="WF196" s="600"/>
      <c r="WG196" s="600"/>
      <c r="WH196" s="600"/>
      <c r="WI196" s="600"/>
      <c r="WJ196" s="600"/>
      <c r="WK196" s="600"/>
      <c r="WL196" s="600"/>
      <c r="WM196" s="600"/>
      <c r="WN196" s="600"/>
      <c r="WO196" s="600"/>
      <c r="WP196" s="600"/>
      <c r="WQ196" s="600"/>
      <c r="WR196" s="600"/>
      <c r="WS196" s="600"/>
      <c r="WT196" s="600"/>
      <c r="WU196" s="600"/>
      <c r="WV196" s="600"/>
      <c r="WW196" s="600"/>
      <c r="WX196" s="600"/>
      <c r="WY196" s="600"/>
      <c r="WZ196" s="600"/>
      <c r="XA196" s="600"/>
      <c r="XB196" s="600"/>
      <c r="XC196" s="600"/>
      <c r="XD196" s="600"/>
      <c r="XE196" s="600"/>
      <c r="XF196" s="600"/>
      <c r="XG196" s="600"/>
      <c r="XH196" s="600"/>
      <c r="XI196" s="600"/>
      <c r="XJ196" s="600"/>
      <c r="XK196" s="600"/>
      <c r="XL196" s="600"/>
      <c r="XM196" s="600"/>
      <c r="XN196" s="600"/>
      <c r="XO196" s="600"/>
      <c r="XP196" s="600"/>
      <c r="XQ196" s="600"/>
      <c r="XR196" s="600"/>
      <c r="XS196" s="600"/>
      <c r="XT196" s="600"/>
      <c r="XU196" s="600"/>
      <c r="XV196" s="600"/>
      <c r="XW196" s="600"/>
      <c r="XX196" s="600"/>
      <c r="XY196" s="600"/>
      <c r="XZ196" s="600"/>
      <c r="YA196" s="600"/>
      <c r="YB196" s="600"/>
      <c r="YC196" s="600"/>
      <c r="YD196" s="600"/>
      <c r="YE196" s="600"/>
      <c r="YF196" s="600"/>
      <c r="YG196" s="600"/>
      <c r="YH196" s="600"/>
      <c r="YI196" s="600"/>
      <c r="YJ196" s="600"/>
      <c r="YK196" s="600"/>
      <c r="YL196" s="600"/>
      <c r="YM196" s="600"/>
      <c r="YN196" s="600"/>
      <c r="YO196" s="600"/>
      <c r="YP196" s="600"/>
      <c r="YQ196" s="600"/>
      <c r="YR196" s="600"/>
      <c r="YS196" s="600"/>
      <c r="YT196" s="600"/>
      <c r="YU196" s="600"/>
      <c r="YV196" s="600"/>
      <c r="YW196" s="600"/>
      <c r="YX196" s="600"/>
      <c r="YY196" s="600"/>
      <c r="YZ196" s="600"/>
      <c r="ZA196" s="600"/>
      <c r="ZB196" s="600"/>
      <c r="ZC196" s="600"/>
      <c r="ZD196" s="600"/>
      <c r="ZE196" s="600"/>
      <c r="ZF196" s="600"/>
      <c r="ZG196" s="600"/>
      <c r="ZH196" s="600"/>
      <c r="ZI196" s="600"/>
      <c r="ZJ196" s="600"/>
      <c r="ZK196" s="600"/>
      <c r="ZL196" s="600"/>
      <c r="ZM196" s="600"/>
      <c r="ZN196" s="600"/>
      <c r="ZO196" s="600"/>
      <c r="ZP196" s="600"/>
      <c r="ZQ196" s="600"/>
      <c r="ZR196" s="600"/>
      <c r="ZS196" s="600"/>
      <c r="ZT196" s="600"/>
      <c r="ZU196" s="600"/>
      <c r="ZV196" s="600"/>
      <c r="ZW196" s="600"/>
      <c r="ZX196" s="600"/>
      <c r="ZY196" s="600"/>
      <c r="ZZ196" s="600"/>
      <c r="AAA196" s="600"/>
      <c r="AAB196" s="600"/>
      <c r="AAC196" s="600"/>
      <c r="AAD196" s="600"/>
      <c r="AAE196" s="600"/>
      <c r="AAF196" s="600"/>
      <c r="AAG196" s="600"/>
      <c r="AAH196" s="600"/>
      <c r="AAI196" s="600"/>
      <c r="AAJ196" s="600"/>
      <c r="AAK196" s="600"/>
      <c r="AAL196" s="600"/>
      <c r="AAM196" s="600"/>
      <c r="AAN196" s="600"/>
      <c r="AAO196" s="600"/>
      <c r="AAP196" s="600"/>
      <c r="AAQ196" s="600"/>
      <c r="AAR196" s="600"/>
      <c r="AAS196" s="600"/>
      <c r="AAT196" s="600"/>
      <c r="AAU196" s="600"/>
      <c r="AAV196" s="600"/>
      <c r="AAW196" s="600"/>
      <c r="AAX196" s="600"/>
      <c r="AAY196" s="600"/>
      <c r="AAZ196" s="600"/>
      <c r="ABA196" s="600"/>
      <c r="ABB196" s="600"/>
      <c r="ABC196" s="600"/>
      <c r="ABD196" s="600"/>
      <c r="ABE196" s="600"/>
      <c r="ABF196" s="600"/>
      <c r="ABG196" s="600"/>
      <c r="ABH196" s="600"/>
      <c r="ABI196" s="600"/>
      <c r="ABJ196" s="600"/>
      <c r="ABK196" s="600"/>
      <c r="ABL196" s="600"/>
      <c r="ABM196" s="600"/>
      <c r="ABN196" s="600"/>
      <c r="ABO196" s="600"/>
      <c r="ABP196" s="600"/>
      <c r="ABQ196" s="600"/>
      <c r="ABR196" s="600"/>
      <c r="ABS196" s="600"/>
      <c r="ABT196" s="600"/>
      <c r="ABU196" s="600"/>
      <c r="ABV196" s="600"/>
      <c r="ABW196" s="600"/>
      <c r="ABX196" s="600"/>
      <c r="ABY196" s="600"/>
      <c r="ABZ196" s="600"/>
      <c r="ACA196" s="600"/>
      <c r="ACB196" s="600"/>
      <c r="ACC196" s="600"/>
      <c r="ACD196" s="600"/>
      <c r="ACE196" s="600"/>
      <c r="ACF196" s="600"/>
      <c r="ACG196" s="600"/>
      <c r="ACH196" s="600"/>
      <c r="ACI196" s="600"/>
      <c r="ACJ196" s="600"/>
      <c r="ACK196" s="600"/>
      <c r="ACL196" s="600"/>
      <c r="ACM196" s="600"/>
      <c r="ACN196" s="600"/>
      <c r="ACO196" s="600"/>
      <c r="ACP196" s="600"/>
      <c r="ACQ196" s="600"/>
      <c r="ACR196" s="600"/>
      <c r="ACS196" s="600"/>
      <c r="ACT196" s="600"/>
      <c r="ACU196" s="600"/>
      <c r="ACV196" s="600"/>
      <c r="ACW196" s="600"/>
      <c r="ACX196" s="600"/>
      <c r="ACY196" s="600"/>
      <c r="ACZ196" s="600"/>
      <c r="ADA196" s="600"/>
      <c r="ADB196" s="600"/>
      <c r="ADC196" s="600"/>
      <c r="ADD196" s="600"/>
      <c r="ADE196" s="600"/>
      <c r="ADF196" s="600"/>
      <c r="ADG196" s="600"/>
      <c r="ADH196" s="600"/>
      <c r="ADI196" s="600"/>
      <c r="ADJ196" s="600"/>
      <c r="ADK196" s="600"/>
      <c r="ADL196" s="600"/>
      <c r="ADM196" s="600"/>
      <c r="ADN196" s="600"/>
      <c r="ADO196" s="600"/>
      <c r="ADP196" s="600"/>
      <c r="ADQ196" s="600"/>
      <c r="ADR196" s="600"/>
      <c r="ADS196" s="600"/>
      <c r="ADT196" s="600"/>
      <c r="ADU196" s="600"/>
      <c r="ADV196" s="600"/>
      <c r="ADW196" s="600"/>
      <c r="ADX196" s="600"/>
      <c r="ADY196" s="600"/>
      <c r="ADZ196" s="600"/>
      <c r="AEA196" s="600"/>
      <c r="AEB196" s="600"/>
      <c r="AEC196" s="600"/>
      <c r="AED196" s="600"/>
      <c r="AEE196" s="600"/>
      <c r="AEF196" s="600"/>
      <c r="AEG196" s="600"/>
      <c r="AEH196" s="600"/>
      <c r="AEI196" s="600"/>
      <c r="AEJ196" s="600"/>
      <c r="AEK196" s="600"/>
      <c r="AEL196" s="600"/>
      <c r="AEM196" s="600"/>
      <c r="AEN196" s="600"/>
      <c r="AEO196" s="600"/>
      <c r="AEP196" s="600"/>
      <c r="AEQ196" s="600"/>
      <c r="AER196" s="600"/>
      <c r="AES196" s="600"/>
      <c r="AET196" s="600"/>
      <c r="AEU196" s="600"/>
      <c r="AEV196" s="600"/>
      <c r="AEW196" s="600"/>
      <c r="AEX196" s="600"/>
      <c r="AEY196" s="600"/>
      <c r="AEZ196" s="600"/>
      <c r="AFA196" s="600"/>
      <c r="AFB196" s="600"/>
      <c r="AFC196" s="600"/>
      <c r="AFD196" s="600"/>
      <c r="AFE196" s="600"/>
      <c r="AFF196" s="600"/>
      <c r="AFG196" s="600"/>
      <c r="AFH196" s="600"/>
      <c r="AFI196" s="600"/>
      <c r="AFJ196" s="600"/>
      <c r="AFK196" s="600"/>
      <c r="AFL196" s="600"/>
      <c r="AFM196" s="600"/>
      <c r="AFN196" s="600"/>
      <c r="AFO196" s="600"/>
      <c r="AFP196" s="600"/>
      <c r="AFQ196" s="600"/>
      <c r="AFR196" s="600"/>
      <c r="AFS196" s="600"/>
      <c r="AFT196" s="600"/>
      <c r="AFU196" s="600"/>
      <c r="AFV196" s="600"/>
      <c r="AFW196" s="600"/>
      <c r="AFX196" s="600"/>
      <c r="AFY196" s="600"/>
      <c r="AFZ196" s="600"/>
      <c r="AGA196" s="600"/>
      <c r="AGB196" s="600"/>
      <c r="AGC196" s="600"/>
      <c r="AGD196" s="600"/>
      <c r="AGE196" s="600"/>
      <c r="AGF196" s="600"/>
      <c r="AGG196" s="600"/>
      <c r="AGH196" s="600"/>
      <c r="AGI196" s="600"/>
      <c r="AGJ196" s="600"/>
      <c r="AGK196" s="600"/>
      <c r="AGL196" s="600"/>
      <c r="AGM196" s="600"/>
      <c r="AGN196" s="600"/>
      <c r="AGO196" s="600"/>
      <c r="AGP196" s="600"/>
      <c r="AGQ196" s="600"/>
      <c r="AGR196" s="600"/>
      <c r="AGS196" s="600"/>
      <c r="AGT196" s="600"/>
      <c r="AGU196" s="600"/>
      <c r="AGV196" s="600"/>
      <c r="AGW196" s="600"/>
      <c r="AGX196" s="600"/>
      <c r="AGY196" s="600"/>
      <c r="AGZ196" s="600"/>
      <c r="AHA196" s="600"/>
      <c r="AHB196" s="600"/>
      <c r="AHC196" s="600"/>
      <c r="AHD196" s="600"/>
      <c r="AHE196" s="600"/>
      <c r="AHF196" s="600"/>
      <c r="AHG196" s="600"/>
      <c r="AHH196" s="600"/>
      <c r="AHI196" s="600"/>
      <c r="AHJ196" s="600"/>
      <c r="AHK196" s="600"/>
      <c r="AHL196" s="600"/>
      <c r="AHM196" s="600"/>
      <c r="AHN196" s="600"/>
      <c r="AHO196" s="600"/>
      <c r="AHP196" s="600"/>
      <c r="AHQ196" s="600"/>
      <c r="AHR196" s="600"/>
      <c r="AHS196" s="600"/>
      <c r="AHT196" s="600"/>
      <c r="AHU196" s="600"/>
      <c r="AHV196" s="600"/>
      <c r="AHW196" s="600"/>
      <c r="AHX196" s="600"/>
      <c r="AHY196" s="600"/>
      <c r="AHZ196" s="600"/>
      <c r="AIA196" s="600"/>
      <c r="AIB196" s="600"/>
      <c r="AIC196" s="600"/>
      <c r="AID196" s="600"/>
      <c r="AIE196" s="600"/>
      <c r="AIF196" s="600"/>
      <c r="AIG196" s="857"/>
      <c r="AIH196" s="857"/>
      <c r="AII196" s="857"/>
      <c r="AIJ196" s="857"/>
      <c r="AIK196" s="857"/>
      <c r="AIL196" s="857"/>
      <c r="AIM196" s="857"/>
      <c r="AIN196" s="857"/>
      <c r="AIO196" s="857"/>
      <c r="AIP196" s="857"/>
      <c r="AIQ196" s="857"/>
      <c r="AIR196" s="857"/>
      <c r="AIS196" s="857"/>
      <c r="AIT196" s="857"/>
      <c r="AIU196" s="857"/>
      <c r="AIV196" s="857"/>
      <c r="AIW196" s="857"/>
      <c r="AIX196" s="857"/>
      <c r="AIY196" s="857"/>
      <c r="AIZ196" s="857"/>
      <c r="AJA196" s="857"/>
      <c r="AJB196" s="857"/>
      <c r="AJC196" s="857"/>
      <c r="AJD196" s="857"/>
      <c r="AJE196" s="857"/>
      <c r="AJF196" s="857"/>
      <c r="AJG196" s="857"/>
      <c r="AJJ196" s="858"/>
    </row>
    <row r="197" spans="1:946" s="100" customFormat="1" ht="18" x14ac:dyDescent="0.35">
      <c r="A197" s="805"/>
      <c r="B197" s="805" t="s">
        <v>752</v>
      </c>
      <c r="NR197" s="856"/>
      <c r="NS197" s="856"/>
      <c r="NT197" s="856"/>
      <c r="NU197" s="856"/>
      <c r="NV197" s="856"/>
      <c r="NW197" s="856"/>
      <c r="NX197" s="856"/>
      <c r="NY197" s="856"/>
      <c r="NZ197" s="856"/>
      <c r="OA197" s="856"/>
      <c r="OB197" s="856"/>
      <c r="OC197" s="856"/>
      <c r="OD197" s="856"/>
      <c r="OE197" s="856"/>
      <c r="OF197" s="856"/>
      <c r="OG197" s="856"/>
      <c r="OH197" s="856"/>
      <c r="OI197" s="856"/>
      <c r="OJ197" s="856"/>
      <c r="OK197" s="856"/>
      <c r="OL197" s="856"/>
      <c r="OM197" s="856"/>
      <c r="ON197" s="856"/>
      <c r="OO197" s="856"/>
      <c r="OP197" s="856"/>
      <c r="OQ197" s="856"/>
      <c r="OR197" s="856"/>
      <c r="OS197" s="856"/>
      <c r="OT197" s="856"/>
      <c r="UP197" s="600"/>
      <c r="UQ197" s="600"/>
      <c r="UR197" s="600"/>
      <c r="US197" s="600"/>
      <c r="UT197" s="600"/>
      <c r="UU197" s="600"/>
      <c r="UV197" s="600"/>
      <c r="UW197" s="600"/>
      <c r="UX197" s="600"/>
      <c r="UY197" s="600"/>
      <c r="UZ197" s="600"/>
      <c r="VA197" s="600"/>
      <c r="VB197" s="600"/>
      <c r="VC197" s="600"/>
      <c r="VD197" s="600"/>
      <c r="VE197" s="600"/>
      <c r="VF197" s="600"/>
      <c r="VG197" s="600"/>
      <c r="VH197" s="600"/>
      <c r="VI197" s="600"/>
      <c r="VJ197" s="600"/>
      <c r="VK197" s="600"/>
      <c r="VL197" s="600"/>
      <c r="VM197" s="600"/>
      <c r="VN197" s="600"/>
      <c r="VO197" s="600"/>
      <c r="VP197" s="600"/>
      <c r="VQ197" s="600"/>
      <c r="VR197" s="600"/>
      <c r="VS197" s="600"/>
      <c r="VT197" s="600"/>
      <c r="VU197" s="600"/>
      <c r="VV197" s="600"/>
      <c r="VW197" s="600"/>
      <c r="VX197" s="600"/>
      <c r="VY197" s="600"/>
      <c r="VZ197" s="600"/>
      <c r="WA197" s="600"/>
      <c r="WB197" s="600"/>
      <c r="WC197" s="600"/>
      <c r="WD197" s="600"/>
      <c r="WE197" s="600"/>
      <c r="WF197" s="600"/>
      <c r="WG197" s="600"/>
      <c r="WH197" s="600"/>
      <c r="WI197" s="600"/>
      <c r="WJ197" s="600"/>
      <c r="WK197" s="600"/>
      <c r="WL197" s="600"/>
      <c r="WM197" s="600"/>
      <c r="WN197" s="600"/>
      <c r="WO197" s="600"/>
      <c r="WP197" s="600"/>
      <c r="WQ197" s="600"/>
      <c r="WR197" s="600"/>
      <c r="WS197" s="600"/>
      <c r="WT197" s="600"/>
      <c r="WU197" s="600"/>
      <c r="WV197" s="600"/>
      <c r="WW197" s="600"/>
      <c r="WX197" s="600"/>
      <c r="WY197" s="600"/>
      <c r="WZ197" s="600"/>
      <c r="XA197" s="600"/>
      <c r="XB197" s="600"/>
      <c r="XC197" s="600"/>
      <c r="XD197" s="600"/>
      <c r="XE197" s="600"/>
      <c r="XF197" s="600"/>
      <c r="XG197" s="600"/>
      <c r="XH197" s="600"/>
      <c r="XI197" s="600"/>
      <c r="XJ197" s="600"/>
      <c r="XK197" s="600"/>
      <c r="XL197" s="600"/>
      <c r="XM197" s="600"/>
      <c r="XN197" s="600"/>
      <c r="XO197" s="600"/>
      <c r="XP197" s="600"/>
      <c r="XQ197" s="600"/>
      <c r="XR197" s="600"/>
      <c r="XS197" s="600"/>
      <c r="XT197" s="600"/>
      <c r="XU197" s="600"/>
      <c r="XV197" s="600"/>
      <c r="XW197" s="600"/>
      <c r="XX197" s="600"/>
      <c r="XY197" s="600"/>
      <c r="XZ197" s="600"/>
      <c r="YA197" s="600"/>
      <c r="YB197" s="600"/>
      <c r="YC197" s="600"/>
      <c r="YD197" s="600"/>
      <c r="YE197" s="600"/>
      <c r="YF197" s="600"/>
      <c r="YG197" s="600"/>
      <c r="YH197" s="600"/>
      <c r="YI197" s="600"/>
      <c r="YJ197" s="600"/>
      <c r="YK197" s="600"/>
      <c r="YL197" s="600"/>
      <c r="YM197" s="600"/>
      <c r="YN197" s="600"/>
      <c r="YO197" s="600"/>
      <c r="YP197" s="600"/>
      <c r="YQ197" s="600"/>
      <c r="YR197" s="600"/>
      <c r="YS197" s="600"/>
      <c r="YT197" s="600"/>
      <c r="YU197" s="600"/>
      <c r="YV197" s="600"/>
      <c r="YW197" s="600"/>
      <c r="YX197" s="600"/>
      <c r="YY197" s="600"/>
      <c r="YZ197" s="600"/>
      <c r="ZA197" s="600"/>
      <c r="ZB197" s="600"/>
      <c r="ZC197" s="600"/>
      <c r="ZD197" s="600"/>
      <c r="ZE197" s="600"/>
      <c r="ZF197" s="600"/>
      <c r="ZG197" s="600"/>
      <c r="ZH197" s="600"/>
      <c r="ZI197" s="600"/>
      <c r="ZJ197" s="600"/>
      <c r="ZK197" s="600"/>
      <c r="ZL197" s="600"/>
      <c r="ZM197" s="600"/>
      <c r="ZN197" s="600"/>
      <c r="ZO197" s="600"/>
      <c r="ZP197" s="600"/>
      <c r="ZQ197" s="600"/>
      <c r="ZR197" s="600"/>
      <c r="ZS197" s="600"/>
      <c r="ZT197" s="600"/>
      <c r="ZU197" s="600"/>
      <c r="ZV197" s="600"/>
      <c r="ZW197" s="600"/>
      <c r="ZX197" s="600"/>
      <c r="ZY197" s="600"/>
      <c r="ZZ197" s="600"/>
      <c r="AAA197" s="600"/>
      <c r="AAB197" s="600"/>
      <c r="AAC197" s="600"/>
      <c r="AAD197" s="600"/>
      <c r="AAE197" s="600"/>
      <c r="AAF197" s="600"/>
      <c r="AAG197" s="600"/>
      <c r="AAH197" s="600"/>
      <c r="AAI197" s="600"/>
      <c r="AAJ197" s="600"/>
      <c r="AAK197" s="600"/>
      <c r="AAL197" s="600"/>
      <c r="AAM197" s="600"/>
      <c r="AAN197" s="600"/>
      <c r="AAO197" s="600"/>
      <c r="AAP197" s="600"/>
      <c r="AAQ197" s="600"/>
      <c r="AAR197" s="600"/>
      <c r="AAS197" s="600"/>
      <c r="AAT197" s="600"/>
      <c r="AAU197" s="600"/>
      <c r="AAV197" s="600"/>
      <c r="AAW197" s="600"/>
      <c r="AAX197" s="600"/>
      <c r="AAY197" s="600"/>
      <c r="AAZ197" s="600"/>
      <c r="ABA197" s="600"/>
      <c r="ABB197" s="600"/>
      <c r="ABC197" s="600"/>
      <c r="ABD197" s="600"/>
      <c r="ABE197" s="600"/>
      <c r="ABF197" s="600"/>
      <c r="ABG197" s="600"/>
      <c r="ABH197" s="600"/>
      <c r="ABI197" s="600"/>
      <c r="ABJ197" s="600"/>
      <c r="ABK197" s="600"/>
      <c r="ABL197" s="600"/>
      <c r="ABM197" s="600"/>
      <c r="ABN197" s="600"/>
      <c r="ABO197" s="600"/>
      <c r="ABP197" s="600"/>
      <c r="ABQ197" s="600"/>
      <c r="ABR197" s="600"/>
      <c r="ABS197" s="600"/>
      <c r="ABT197" s="600"/>
      <c r="ABU197" s="600"/>
      <c r="ABV197" s="600"/>
      <c r="ABW197" s="600"/>
      <c r="ABX197" s="600"/>
      <c r="ABY197" s="600"/>
      <c r="ABZ197" s="600"/>
      <c r="ACA197" s="600"/>
      <c r="ACB197" s="600"/>
      <c r="ACC197" s="600"/>
      <c r="ACD197" s="600"/>
      <c r="ACE197" s="600"/>
      <c r="ACF197" s="600"/>
      <c r="ACG197" s="600"/>
      <c r="ACH197" s="600"/>
      <c r="ACI197" s="600"/>
      <c r="ACJ197" s="600"/>
      <c r="ACK197" s="600"/>
      <c r="ACL197" s="600"/>
      <c r="ACM197" s="600"/>
      <c r="ACN197" s="600"/>
      <c r="ACO197" s="600"/>
      <c r="ACP197" s="600"/>
      <c r="ACQ197" s="600"/>
      <c r="ACR197" s="600"/>
      <c r="ACS197" s="600"/>
      <c r="ACT197" s="600"/>
      <c r="ACU197" s="600"/>
      <c r="ACV197" s="600"/>
      <c r="ACW197" s="600"/>
      <c r="ACX197" s="600"/>
      <c r="ACY197" s="600"/>
      <c r="ACZ197" s="600"/>
      <c r="ADA197" s="600"/>
      <c r="ADB197" s="600"/>
      <c r="ADC197" s="600"/>
      <c r="ADD197" s="600"/>
      <c r="ADE197" s="600"/>
      <c r="ADF197" s="600"/>
      <c r="ADG197" s="600"/>
      <c r="ADH197" s="600"/>
      <c r="ADI197" s="600"/>
      <c r="ADJ197" s="600"/>
      <c r="ADK197" s="600"/>
      <c r="ADL197" s="600"/>
      <c r="ADM197" s="600"/>
      <c r="ADN197" s="600"/>
      <c r="ADO197" s="600"/>
      <c r="ADP197" s="600"/>
      <c r="ADQ197" s="600"/>
      <c r="ADR197" s="600"/>
      <c r="ADS197" s="600"/>
      <c r="ADT197" s="600"/>
      <c r="ADU197" s="600"/>
      <c r="ADV197" s="600"/>
      <c r="ADW197" s="600"/>
      <c r="ADX197" s="600"/>
      <c r="ADY197" s="600"/>
      <c r="ADZ197" s="600"/>
      <c r="AEA197" s="600"/>
      <c r="AEB197" s="600"/>
      <c r="AEC197" s="600"/>
      <c r="AED197" s="600"/>
      <c r="AEE197" s="600"/>
      <c r="AEF197" s="600"/>
      <c r="AEG197" s="600"/>
      <c r="AEH197" s="600"/>
      <c r="AEI197" s="600"/>
      <c r="AEJ197" s="600"/>
      <c r="AEK197" s="600"/>
      <c r="AEL197" s="600"/>
      <c r="AEM197" s="600"/>
      <c r="AEN197" s="600"/>
      <c r="AEO197" s="600"/>
      <c r="AEP197" s="600"/>
      <c r="AEQ197" s="600"/>
      <c r="AER197" s="600"/>
      <c r="AES197" s="600"/>
      <c r="AET197" s="600"/>
      <c r="AEU197" s="600"/>
      <c r="AEV197" s="600"/>
      <c r="AEW197" s="600"/>
      <c r="AEX197" s="600"/>
      <c r="AEY197" s="600"/>
      <c r="AEZ197" s="600"/>
      <c r="AFA197" s="600"/>
      <c r="AFB197" s="600"/>
      <c r="AFC197" s="600"/>
      <c r="AFD197" s="600"/>
      <c r="AFE197" s="600"/>
      <c r="AFF197" s="600"/>
      <c r="AFG197" s="600"/>
      <c r="AFH197" s="600"/>
      <c r="AFI197" s="600"/>
      <c r="AFJ197" s="600"/>
      <c r="AFK197" s="600"/>
      <c r="AFL197" s="600"/>
      <c r="AFM197" s="600"/>
      <c r="AFN197" s="600"/>
      <c r="AFO197" s="600"/>
      <c r="AFP197" s="600"/>
      <c r="AFQ197" s="600"/>
      <c r="AFR197" s="600"/>
      <c r="AFS197" s="600"/>
      <c r="AFT197" s="600"/>
      <c r="AFU197" s="600"/>
      <c r="AFV197" s="600"/>
      <c r="AFW197" s="600"/>
      <c r="AFX197" s="600"/>
      <c r="AFY197" s="600"/>
      <c r="AFZ197" s="600"/>
      <c r="AGA197" s="600"/>
      <c r="AGB197" s="600"/>
      <c r="AGC197" s="600"/>
      <c r="AGD197" s="600"/>
      <c r="AGE197" s="600"/>
      <c r="AGF197" s="600"/>
      <c r="AGG197" s="600"/>
      <c r="AGH197" s="600"/>
      <c r="AGI197" s="600"/>
      <c r="AGJ197" s="600"/>
      <c r="AGK197" s="600"/>
      <c r="AGL197" s="600"/>
      <c r="AGM197" s="600"/>
      <c r="AGN197" s="600"/>
      <c r="AGO197" s="600"/>
      <c r="AGP197" s="600"/>
      <c r="AGQ197" s="600"/>
      <c r="AGR197" s="600"/>
      <c r="AGS197" s="600"/>
      <c r="AGT197" s="600"/>
      <c r="AGU197" s="600"/>
      <c r="AGV197" s="600"/>
      <c r="AGW197" s="600"/>
      <c r="AGX197" s="600"/>
      <c r="AGY197" s="600"/>
      <c r="AGZ197" s="600"/>
      <c r="AHA197" s="600"/>
      <c r="AHB197" s="600"/>
      <c r="AHC197" s="600"/>
      <c r="AHD197" s="600"/>
      <c r="AHE197" s="600"/>
      <c r="AHF197" s="600"/>
      <c r="AHG197" s="600"/>
      <c r="AHH197" s="600"/>
      <c r="AHI197" s="600"/>
      <c r="AHJ197" s="600"/>
      <c r="AHK197" s="600"/>
      <c r="AHL197" s="600"/>
      <c r="AHM197" s="600"/>
      <c r="AHN197" s="600"/>
      <c r="AHO197" s="600"/>
      <c r="AHP197" s="600"/>
      <c r="AHQ197" s="600"/>
      <c r="AHR197" s="600"/>
      <c r="AHS197" s="600"/>
      <c r="AHT197" s="600"/>
      <c r="AHU197" s="600"/>
      <c r="AHV197" s="600"/>
      <c r="AHW197" s="600"/>
      <c r="AHX197" s="600"/>
      <c r="AHY197" s="600"/>
      <c r="AHZ197" s="600"/>
      <c r="AIA197" s="600"/>
      <c r="AIB197" s="600"/>
      <c r="AIC197" s="600"/>
      <c r="AID197" s="600"/>
      <c r="AIE197" s="600"/>
      <c r="AIF197" s="600"/>
      <c r="AIG197" s="857"/>
      <c r="AIH197" s="857"/>
      <c r="AII197" s="857"/>
      <c r="AIJ197" s="857"/>
      <c r="AIK197" s="857"/>
      <c r="AIL197" s="857"/>
      <c r="AIM197" s="857"/>
      <c r="AIN197" s="857"/>
      <c r="AIO197" s="857"/>
      <c r="AIP197" s="857"/>
      <c r="AIQ197" s="857"/>
      <c r="AIR197" s="857"/>
      <c r="AIS197" s="857"/>
      <c r="AIT197" s="857"/>
      <c r="AIU197" s="857"/>
      <c r="AIV197" s="857"/>
      <c r="AIW197" s="857"/>
      <c r="AIX197" s="857"/>
      <c r="AIY197" s="857"/>
      <c r="AIZ197" s="857"/>
      <c r="AJA197" s="857"/>
      <c r="AJB197" s="857"/>
      <c r="AJC197" s="857"/>
      <c r="AJD197" s="857"/>
      <c r="AJE197" s="857"/>
      <c r="AJF197" s="857"/>
      <c r="AJG197" s="857"/>
      <c r="AJJ197" s="858"/>
    </row>
    <row r="198" spans="1:946" s="100" customFormat="1" ht="18" x14ac:dyDescent="0.35">
      <c r="A198" s="861" t="s">
        <v>182</v>
      </c>
      <c r="B198" s="819">
        <f>AUJ7</f>
        <v>5</v>
      </c>
      <c r="NR198" s="856"/>
      <c r="NS198" s="856"/>
      <c r="NT198" s="856"/>
      <c r="NU198" s="856"/>
      <c r="NV198" s="856"/>
      <c r="NW198" s="856"/>
      <c r="NX198" s="856"/>
      <c r="NY198" s="856"/>
      <c r="NZ198" s="856"/>
      <c r="OA198" s="856"/>
      <c r="OB198" s="856"/>
      <c r="OC198" s="856"/>
      <c r="OD198" s="856"/>
      <c r="OE198" s="856"/>
      <c r="OF198" s="856"/>
      <c r="OG198" s="856"/>
      <c r="OH198" s="856"/>
      <c r="OI198" s="856"/>
      <c r="OJ198" s="856"/>
      <c r="OK198" s="856"/>
      <c r="OL198" s="856"/>
      <c r="OM198" s="856"/>
      <c r="ON198" s="856"/>
      <c r="OO198" s="856"/>
      <c r="OP198" s="856"/>
      <c r="OQ198" s="856"/>
      <c r="OR198" s="856"/>
      <c r="OS198" s="856"/>
      <c r="OT198" s="856"/>
      <c r="UP198" s="600"/>
      <c r="UQ198" s="600"/>
      <c r="UR198" s="600"/>
      <c r="US198" s="600"/>
      <c r="UT198" s="600"/>
      <c r="UU198" s="600"/>
      <c r="UV198" s="600"/>
      <c r="UW198" s="600"/>
      <c r="UX198" s="600"/>
      <c r="UY198" s="600"/>
      <c r="UZ198" s="600"/>
      <c r="VA198" s="600"/>
      <c r="VB198" s="600"/>
      <c r="VC198" s="600"/>
      <c r="VD198" s="600"/>
      <c r="VE198" s="600"/>
      <c r="VF198" s="600"/>
      <c r="VG198" s="600"/>
      <c r="VH198" s="600"/>
      <c r="VI198" s="600"/>
      <c r="VJ198" s="600"/>
      <c r="VK198" s="600"/>
      <c r="VL198" s="600"/>
      <c r="VM198" s="600"/>
      <c r="VN198" s="600"/>
      <c r="VO198" s="600"/>
      <c r="VP198" s="600"/>
      <c r="VQ198" s="600"/>
      <c r="VR198" s="600"/>
      <c r="VS198" s="600"/>
      <c r="VT198" s="600"/>
      <c r="VU198" s="600"/>
      <c r="VV198" s="600"/>
      <c r="VW198" s="600"/>
      <c r="VX198" s="600"/>
      <c r="VY198" s="600"/>
      <c r="VZ198" s="600"/>
      <c r="WA198" s="600"/>
      <c r="WB198" s="600"/>
      <c r="WC198" s="600"/>
      <c r="WD198" s="600"/>
      <c r="WE198" s="600"/>
      <c r="WF198" s="600"/>
      <c r="WG198" s="600"/>
      <c r="WH198" s="600"/>
      <c r="WI198" s="600"/>
      <c r="WJ198" s="600"/>
      <c r="WK198" s="600"/>
      <c r="WL198" s="600"/>
      <c r="WM198" s="600"/>
      <c r="WN198" s="600"/>
      <c r="WO198" s="600"/>
      <c r="WP198" s="600"/>
      <c r="WQ198" s="600"/>
      <c r="WR198" s="600"/>
      <c r="WS198" s="600"/>
      <c r="WT198" s="600"/>
      <c r="WU198" s="600"/>
      <c r="WV198" s="600"/>
      <c r="WW198" s="600"/>
      <c r="WX198" s="600"/>
      <c r="WY198" s="600"/>
      <c r="WZ198" s="600"/>
      <c r="XA198" s="600"/>
      <c r="XB198" s="600"/>
      <c r="XC198" s="600"/>
      <c r="XD198" s="600"/>
      <c r="XE198" s="600"/>
      <c r="XF198" s="600"/>
      <c r="XG198" s="600"/>
      <c r="XH198" s="600"/>
      <c r="XI198" s="600"/>
      <c r="XJ198" s="600"/>
      <c r="XK198" s="600"/>
      <c r="XL198" s="600"/>
      <c r="XM198" s="600"/>
      <c r="XN198" s="600"/>
      <c r="XO198" s="600"/>
      <c r="XP198" s="600"/>
      <c r="XQ198" s="600"/>
      <c r="XR198" s="600"/>
      <c r="XS198" s="600"/>
      <c r="XT198" s="600"/>
      <c r="XU198" s="600"/>
      <c r="XV198" s="600"/>
      <c r="XW198" s="600"/>
      <c r="XX198" s="600"/>
      <c r="XY198" s="600"/>
      <c r="XZ198" s="600"/>
      <c r="YA198" s="600"/>
      <c r="YB198" s="600"/>
      <c r="YC198" s="600"/>
      <c r="YD198" s="600"/>
      <c r="YE198" s="600"/>
      <c r="YF198" s="600"/>
      <c r="YG198" s="600"/>
      <c r="YH198" s="600"/>
      <c r="YI198" s="600"/>
      <c r="YJ198" s="600"/>
      <c r="YK198" s="600"/>
      <c r="YL198" s="600"/>
      <c r="YM198" s="600"/>
      <c r="YN198" s="600"/>
      <c r="YO198" s="600"/>
      <c r="YP198" s="600"/>
      <c r="YQ198" s="600"/>
      <c r="YR198" s="600"/>
      <c r="YS198" s="600"/>
      <c r="YT198" s="600"/>
      <c r="YU198" s="600"/>
      <c r="YV198" s="600"/>
      <c r="YW198" s="600"/>
      <c r="YX198" s="600"/>
      <c r="YY198" s="600"/>
      <c r="YZ198" s="600"/>
      <c r="ZA198" s="600"/>
      <c r="ZB198" s="600"/>
      <c r="ZC198" s="600"/>
      <c r="ZD198" s="600"/>
      <c r="ZE198" s="600"/>
      <c r="ZF198" s="600"/>
      <c r="ZG198" s="600"/>
      <c r="ZH198" s="600"/>
      <c r="ZI198" s="600"/>
      <c r="ZJ198" s="600"/>
      <c r="ZK198" s="600"/>
      <c r="ZL198" s="600"/>
      <c r="ZM198" s="600"/>
      <c r="ZN198" s="600"/>
      <c r="ZO198" s="600"/>
      <c r="ZP198" s="600"/>
      <c r="ZQ198" s="600"/>
      <c r="ZR198" s="600"/>
      <c r="ZS198" s="600"/>
      <c r="ZT198" s="600"/>
      <c r="ZU198" s="600"/>
      <c r="ZV198" s="600"/>
      <c r="ZW198" s="600"/>
      <c r="ZX198" s="600"/>
      <c r="ZY198" s="600"/>
      <c r="ZZ198" s="600"/>
      <c r="AAA198" s="600"/>
      <c r="AAB198" s="600"/>
      <c r="AAC198" s="600"/>
      <c r="AAD198" s="600"/>
      <c r="AAE198" s="600"/>
      <c r="AAF198" s="600"/>
      <c r="AAG198" s="600"/>
      <c r="AAH198" s="600"/>
      <c r="AAI198" s="600"/>
      <c r="AAJ198" s="600"/>
      <c r="AAK198" s="600"/>
      <c r="AAL198" s="600"/>
      <c r="AAM198" s="600"/>
      <c r="AAN198" s="600"/>
      <c r="AAO198" s="600"/>
      <c r="AAP198" s="600"/>
      <c r="AAQ198" s="600"/>
      <c r="AAR198" s="600"/>
      <c r="AAS198" s="600"/>
      <c r="AAT198" s="600"/>
      <c r="AAU198" s="600"/>
      <c r="AAV198" s="600"/>
      <c r="AAW198" s="600"/>
      <c r="AAX198" s="600"/>
      <c r="AAY198" s="600"/>
      <c r="AAZ198" s="600"/>
      <c r="ABA198" s="600"/>
      <c r="ABB198" s="600"/>
      <c r="ABC198" s="600"/>
      <c r="ABD198" s="600"/>
      <c r="ABE198" s="600"/>
      <c r="ABF198" s="600"/>
      <c r="ABG198" s="600"/>
      <c r="ABH198" s="600"/>
      <c r="ABI198" s="600"/>
      <c r="ABJ198" s="600"/>
      <c r="ABK198" s="600"/>
      <c r="ABL198" s="600"/>
      <c r="ABM198" s="600"/>
      <c r="ABN198" s="600"/>
      <c r="ABO198" s="600"/>
      <c r="ABP198" s="600"/>
      <c r="ABQ198" s="600"/>
      <c r="ABR198" s="600"/>
      <c r="ABS198" s="600"/>
      <c r="ABT198" s="600"/>
      <c r="ABU198" s="600"/>
      <c r="ABV198" s="600"/>
      <c r="ABW198" s="600"/>
      <c r="ABX198" s="600"/>
      <c r="ABY198" s="600"/>
      <c r="ABZ198" s="600"/>
      <c r="ACA198" s="600"/>
      <c r="ACB198" s="600"/>
      <c r="ACC198" s="600"/>
      <c r="ACD198" s="600"/>
      <c r="ACE198" s="600"/>
      <c r="ACF198" s="600"/>
      <c r="ACG198" s="600"/>
      <c r="ACH198" s="600"/>
      <c r="ACI198" s="600"/>
      <c r="ACJ198" s="600"/>
      <c r="ACK198" s="600"/>
      <c r="ACL198" s="600"/>
      <c r="ACM198" s="600"/>
      <c r="ACN198" s="600"/>
      <c r="ACO198" s="600"/>
      <c r="ACP198" s="600"/>
      <c r="ACQ198" s="600"/>
      <c r="ACR198" s="600"/>
      <c r="ACS198" s="600"/>
      <c r="ACT198" s="600"/>
      <c r="ACU198" s="600"/>
      <c r="ACV198" s="600"/>
      <c r="ACW198" s="600"/>
      <c r="ACX198" s="600"/>
      <c r="ACY198" s="600"/>
      <c r="ACZ198" s="600"/>
      <c r="ADA198" s="600"/>
      <c r="ADB198" s="600"/>
      <c r="ADC198" s="600"/>
      <c r="ADD198" s="600"/>
      <c r="ADE198" s="600"/>
      <c r="ADF198" s="600"/>
      <c r="ADG198" s="600"/>
      <c r="ADH198" s="600"/>
      <c r="ADI198" s="600"/>
      <c r="ADJ198" s="600"/>
      <c r="ADK198" s="600"/>
      <c r="ADL198" s="600"/>
      <c r="ADM198" s="600"/>
      <c r="ADN198" s="600"/>
      <c r="ADO198" s="600"/>
      <c r="ADP198" s="600"/>
      <c r="ADQ198" s="600"/>
      <c r="ADR198" s="600"/>
      <c r="ADS198" s="600"/>
      <c r="ADT198" s="600"/>
      <c r="ADU198" s="600"/>
      <c r="ADV198" s="600"/>
      <c r="ADW198" s="600"/>
      <c r="ADX198" s="600"/>
      <c r="ADY198" s="600"/>
      <c r="ADZ198" s="600"/>
      <c r="AEA198" s="600"/>
      <c r="AEB198" s="600"/>
      <c r="AEC198" s="600"/>
      <c r="AED198" s="600"/>
      <c r="AEE198" s="600"/>
      <c r="AEF198" s="600"/>
      <c r="AEG198" s="600"/>
      <c r="AEH198" s="600"/>
      <c r="AEI198" s="600"/>
      <c r="AEJ198" s="600"/>
      <c r="AEK198" s="600"/>
      <c r="AEL198" s="600"/>
      <c r="AEM198" s="600"/>
      <c r="AEN198" s="600"/>
      <c r="AEO198" s="600"/>
      <c r="AEP198" s="600"/>
      <c r="AEQ198" s="600"/>
      <c r="AER198" s="600"/>
      <c r="AES198" s="600"/>
      <c r="AET198" s="600"/>
      <c r="AEU198" s="600"/>
      <c r="AEV198" s="600"/>
      <c r="AEW198" s="600"/>
      <c r="AEX198" s="600"/>
      <c r="AEY198" s="600"/>
      <c r="AEZ198" s="600"/>
      <c r="AFA198" s="600"/>
      <c r="AFB198" s="600"/>
      <c r="AFC198" s="600"/>
      <c r="AFD198" s="600"/>
      <c r="AFE198" s="600"/>
      <c r="AFF198" s="600"/>
      <c r="AFG198" s="600"/>
      <c r="AFH198" s="600"/>
      <c r="AFI198" s="600"/>
      <c r="AFJ198" s="600"/>
      <c r="AFK198" s="600"/>
      <c r="AFL198" s="600"/>
      <c r="AFM198" s="600"/>
      <c r="AFN198" s="600"/>
      <c r="AFO198" s="600"/>
      <c r="AFP198" s="600"/>
      <c r="AFQ198" s="600"/>
      <c r="AFR198" s="600"/>
      <c r="AFS198" s="600"/>
      <c r="AFT198" s="600"/>
      <c r="AFU198" s="600"/>
      <c r="AFV198" s="600"/>
      <c r="AFW198" s="600"/>
      <c r="AFX198" s="600"/>
      <c r="AFY198" s="600"/>
      <c r="AFZ198" s="600"/>
      <c r="AGA198" s="600"/>
      <c r="AGB198" s="600"/>
      <c r="AGC198" s="600"/>
      <c r="AGD198" s="600"/>
      <c r="AGE198" s="600"/>
      <c r="AGF198" s="600"/>
      <c r="AGG198" s="600"/>
      <c r="AGH198" s="600"/>
      <c r="AGI198" s="600"/>
      <c r="AGJ198" s="600"/>
      <c r="AGK198" s="600"/>
      <c r="AGL198" s="600"/>
      <c r="AGM198" s="600"/>
      <c r="AGN198" s="600"/>
      <c r="AGO198" s="600"/>
      <c r="AGP198" s="600"/>
      <c r="AGQ198" s="600"/>
      <c r="AGR198" s="600"/>
      <c r="AGS198" s="600"/>
      <c r="AGT198" s="600"/>
      <c r="AGU198" s="600"/>
      <c r="AGV198" s="600"/>
      <c r="AGW198" s="600"/>
      <c r="AGX198" s="600"/>
      <c r="AGY198" s="600"/>
      <c r="AGZ198" s="600"/>
      <c r="AHA198" s="600"/>
      <c r="AHB198" s="600"/>
      <c r="AHC198" s="600"/>
      <c r="AHD198" s="600"/>
      <c r="AHE198" s="600"/>
      <c r="AHF198" s="600"/>
      <c r="AHG198" s="600"/>
      <c r="AHH198" s="600"/>
      <c r="AHI198" s="600"/>
      <c r="AHJ198" s="600"/>
      <c r="AHK198" s="600"/>
      <c r="AHL198" s="600"/>
      <c r="AHM198" s="600"/>
      <c r="AHN198" s="600"/>
      <c r="AHO198" s="600"/>
      <c r="AHP198" s="600"/>
      <c r="AHQ198" s="600"/>
      <c r="AHR198" s="600"/>
      <c r="AHS198" s="600"/>
      <c r="AHT198" s="600"/>
      <c r="AHU198" s="600"/>
      <c r="AHV198" s="600"/>
      <c r="AHW198" s="600"/>
      <c r="AHX198" s="600"/>
      <c r="AHY198" s="600"/>
      <c r="AHZ198" s="600"/>
      <c r="AIA198" s="600"/>
      <c r="AIB198" s="600"/>
      <c r="AIC198" s="600"/>
      <c r="AID198" s="600"/>
      <c r="AIE198" s="600"/>
      <c r="AIF198" s="600"/>
      <c r="AIG198" s="857"/>
      <c r="AIH198" s="857"/>
      <c r="AII198" s="857"/>
      <c r="AIJ198" s="857"/>
      <c r="AIK198" s="857"/>
      <c r="AIL198" s="857"/>
      <c r="AIM198" s="857"/>
      <c r="AIN198" s="857"/>
      <c r="AIO198" s="857"/>
      <c r="AIP198" s="857"/>
      <c r="AIQ198" s="857"/>
      <c r="AIR198" s="857"/>
      <c r="AIS198" s="857"/>
      <c r="AIT198" s="857"/>
      <c r="AIU198" s="857"/>
      <c r="AIV198" s="857"/>
      <c r="AIW198" s="857"/>
      <c r="AIX198" s="857"/>
      <c r="AIY198" s="857"/>
      <c r="AIZ198" s="857"/>
      <c r="AJA198" s="857"/>
      <c r="AJB198" s="857"/>
      <c r="AJC198" s="857"/>
      <c r="AJD198" s="857"/>
      <c r="AJE198" s="857"/>
      <c r="AJF198" s="857"/>
      <c r="AJG198" s="857"/>
      <c r="AJJ198" s="858"/>
    </row>
    <row r="199" spans="1:946" s="100" customFormat="1" ht="18" x14ac:dyDescent="0.35">
      <c r="A199" s="861" t="s">
        <v>183</v>
      </c>
      <c r="B199" s="819">
        <f>AUK7</f>
        <v>0</v>
      </c>
      <c r="NR199" s="856"/>
      <c r="NS199" s="856"/>
      <c r="NT199" s="856"/>
      <c r="NU199" s="856"/>
      <c r="NV199" s="856"/>
      <c r="NW199" s="856"/>
      <c r="NX199" s="856"/>
      <c r="NY199" s="856"/>
      <c r="NZ199" s="856"/>
      <c r="OA199" s="856"/>
      <c r="OB199" s="856"/>
      <c r="OC199" s="856"/>
      <c r="OD199" s="856"/>
      <c r="OE199" s="856"/>
      <c r="OF199" s="856"/>
      <c r="OG199" s="856"/>
      <c r="OH199" s="856"/>
      <c r="OI199" s="856"/>
      <c r="OJ199" s="856"/>
      <c r="OK199" s="856"/>
      <c r="OL199" s="856"/>
      <c r="OM199" s="856"/>
      <c r="ON199" s="856"/>
      <c r="OO199" s="856"/>
      <c r="OP199" s="856"/>
      <c r="OQ199" s="856"/>
      <c r="OR199" s="856"/>
      <c r="OS199" s="856"/>
      <c r="OT199" s="856"/>
      <c r="UP199" s="600"/>
      <c r="UQ199" s="600"/>
      <c r="UR199" s="600"/>
      <c r="US199" s="600"/>
      <c r="UT199" s="600"/>
      <c r="UU199" s="600"/>
      <c r="UV199" s="600"/>
      <c r="UW199" s="600"/>
      <c r="UX199" s="600"/>
      <c r="UY199" s="600"/>
      <c r="UZ199" s="600"/>
      <c r="VA199" s="600"/>
      <c r="VB199" s="600"/>
      <c r="VC199" s="600"/>
      <c r="VD199" s="600"/>
      <c r="VE199" s="600"/>
      <c r="VF199" s="600"/>
      <c r="VG199" s="600"/>
      <c r="VH199" s="600"/>
      <c r="VI199" s="600"/>
      <c r="VJ199" s="600"/>
      <c r="VK199" s="600"/>
      <c r="VL199" s="600"/>
      <c r="VM199" s="600"/>
      <c r="VN199" s="600"/>
      <c r="VO199" s="600"/>
      <c r="VP199" s="600"/>
      <c r="VQ199" s="600"/>
      <c r="VR199" s="600"/>
      <c r="VS199" s="600"/>
      <c r="VT199" s="600"/>
      <c r="VU199" s="600"/>
      <c r="VV199" s="600"/>
      <c r="VW199" s="600"/>
      <c r="VX199" s="600"/>
      <c r="VY199" s="600"/>
      <c r="VZ199" s="600"/>
      <c r="WA199" s="600"/>
      <c r="WB199" s="600"/>
      <c r="WC199" s="600"/>
      <c r="WD199" s="600"/>
      <c r="WE199" s="600"/>
      <c r="WF199" s="600"/>
      <c r="WG199" s="600"/>
      <c r="WH199" s="600"/>
      <c r="WI199" s="600"/>
      <c r="WJ199" s="600"/>
      <c r="WK199" s="600"/>
      <c r="WL199" s="600"/>
      <c r="WM199" s="600"/>
      <c r="WN199" s="600"/>
      <c r="WO199" s="600"/>
      <c r="WP199" s="600"/>
      <c r="WQ199" s="600"/>
      <c r="WR199" s="600"/>
      <c r="WS199" s="600"/>
      <c r="WT199" s="600"/>
      <c r="WU199" s="600"/>
      <c r="WV199" s="600"/>
      <c r="WW199" s="600"/>
      <c r="WX199" s="600"/>
      <c r="WY199" s="600"/>
      <c r="WZ199" s="600"/>
      <c r="XA199" s="600"/>
      <c r="XB199" s="600"/>
      <c r="XC199" s="600"/>
      <c r="XD199" s="600"/>
      <c r="XE199" s="600"/>
      <c r="XF199" s="600"/>
      <c r="XG199" s="600"/>
      <c r="XH199" s="600"/>
      <c r="XI199" s="600"/>
      <c r="XJ199" s="600"/>
      <c r="XK199" s="600"/>
      <c r="XL199" s="600"/>
      <c r="XM199" s="600"/>
      <c r="XN199" s="600"/>
      <c r="XO199" s="600"/>
      <c r="XP199" s="600"/>
      <c r="XQ199" s="600"/>
      <c r="XR199" s="600"/>
      <c r="XS199" s="600"/>
      <c r="XT199" s="600"/>
      <c r="XU199" s="600"/>
      <c r="XV199" s="600"/>
      <c r="XW199" s="600"/>
      <c r="XX199" s="600"/>
      <c r="XY199" s="600"/>
      <c r="XZ199" s="600"/>
      <c r="YA199" s="600"/>
      <c r="YB199" s="600"/>
      <c r="YC199" s="600"/>
      <c r="YD199" s="600"/>
      <c r="YE199" s="600"/>
      <c r="YF199" s="600"/>
      <c r="YG199" s="600"/>
      <c r="YH199" s="600"/>
      <c r="YI199" s="600"/>
      <c r="YJ199" s="600"/>
      <c r="YK199" s="600"/>
      <c r="YL199" s="600"/>
      <c r="YM199" s="600"/>
      <c r="YN199" s="600"/>
      <c r="YO199" s="600"/>
      <c r="YP199" s="600"/>
      <c r="YQ199" s="600"/>
      <c r="YR199" s="600"/>
      <c r="YS199" s="600"/>
      <c r="YT199" s="600"/>
      <c r="YU199" s="600"/>
      <c r="YV199" s="600"/>
      <c r="YW199" s="600"/>
      <c r="YX199" s="600"/>
      <c r="YY199" s="600"/>
      <c r="YZ199" s="600"/>
      <c r="ZA199" s="600"/>
      <c r="ZB199" s="600"/>
      <c r="ZC199" s="600"/>
      <c r="ZD199" s="600"/>
      <c r="ZE199" s="600"/>
      <c r="ZF199" s="600"/>
      <c r="ZG199" s="600"/>
      <c r="ZH199" s="600"/>
      <c r="ZI199" s="600"/>
      <c r="ZJ199" s="600"/>
      <c r="ZK199" s="600"/>
      <c r="ZL199" s="600"/>
      <c r="ZM199" s="600"/>
      <c r="ZN199" s="600"/>
      <c r="ZO199" s="600"/>
      <c r="ZP199" s="600"/>
      <c r="ZQ199" s="600"/>
      <c r="ZR199" s="600"/>
      <c r="ZS199" s="600"/>
      <c r="ZT199" s="600"/>
      <c r="ZU199" s="600"/>
      <c r="ZV199" s="600"/>
      <c r="ZW199" s="600"/>
      <c r="ZX199" s="600"/>
      <c r="ZY199" s="600"/>
      <c r="ZZ199" s="600"/>
      <c r="AAA199" s="600"/>
      <c r="AAB199" s="600"/>
      <c r="AAC199" s="600"/>
      <c r="AAD199" s="600"/>
      <c r="AAE199" s="600"/>
      <c r="AAF199" s="600"/>
      <c r="AAG199" s="600"/>
      <c r="AAH199" s="600"/>
      <c r="AAI199" s="600"/>
      <c r="AAJ199" s="600"/>
      <c r="AAK199" s="600"/>
      <c r="AAL199" s="600"/>
      <c r="AAM199" s="600"/>
      <c r="AAN199" s="600"/>
      <c r="AAO199" s="600"/>
      <c r="AAP199" s="600"/>
      <c r="AAQ199" s="600"/>
      <c r="AAR199" s="600"/>
      <c r="AAS199" s="600"/>
      <c r="AAT199" s="600"/>
      <c r="AAU199" s="600"/>
      <c r="AAV199" s="600"/>
      <c r="AAW199" s="600"/>
      <c r="AAX199" s="600"/>
      <c r="AAY199" s="600"/>
      <c r="AAZ199" s="600"/>
      <c r="ABA199" s="600"/>
      <c r="ABB199" s="600"/>
      <c r="ABC199" s="600"/>
      <c r="ABD199" s="600"/>
      <c r="ABE199" s="600"/>
      <c r="ABF199" s="600"/>
      <c r="ABG199" s="600"/>
      <c r="ABH199" s="600"/>
      <c r="ABI199" s="600"/>
      <c r="ABJ199" s="600"/>
      <c r="ABK199" s="600"/>
      <c r="ABL199" s="600"/>
      <c r="ABM199" s="600"/>
      <c r="ABN199" s="600"/>
      <c r="ABO199" s="600"/>
      <c r="ABP199" s="600"/>
      <c r="ABQ199" s="600"/>
      <c r="ABR199" s="600"/>
      <c r="ABS199" s="600"/>
      <c r="ABT199" s="600"/>
      <c r="ABU199" s="600"/>
      <c r="ABV199" s="600"/>
      <c r="ABW199" s="600"/>
      <c r="ABX199" s="600"/>
      <c r="ABY199" s="600"/>
      <c r="ABZ199" s="600"/>
      <c r="ACA199" s="600"/>
      <c r="ACB199" s="600"/>
      <c r="ACC199" s="600"/>
      <c r="ACD199" s="600"/>
      <c r="ACE199" s="600"/>
      <c r="ACF199" s="600"/>
      <c r="ACG199" s="600"/>
      <c r="ACH199" s="600"/>
      <c r="ACI199" s="600"/>
      <c r="ACJ199" s="600"/>
      <c r="ACK199" s="600"/>
      <c r="ACL199" s="600"/>
      <c r="ACM199" s="600"/>
      <c r="ACN199" s="600"/>
      <c r="ACO199" s="600"/>
      <c r="ACP199" s="600"/>
      <c r="ACQ199" s="600"/>
      <c r="ACR199" s="600"/>
      <c r="ACS199" s="600"/>
      <c r="ACT199" s="600"/>
      <c r="ACU199" s="600"/>
      <c r="ACV199" s="600"/>
      <c r="ACW199" s="600"/>
      <c r="ACX199" s="600"/>
      <c r="ACY199" s="600"/>
      <c r="ACZ199" s="600"/>
      <c r="ADA199" s="600"/>
      <c r="ADB199" s="600"/>
      <c r="ADC199" s="600"/>
      <c r="ADD199" s="600"/>
      <c r="ADE199" s="600"/>
      <c r="ADF199" s="600"/>
      <c r="ADG199" s="600"/>
      <c r="ADH199" s="600"/>
      <c r="ADI199" s="600"/>
      <c r="ADJ199" s="600"/>
      <c r="ADK199" s="600"/>
      <c r="ADL199" s="600"/>
      <c r="ADM199" s="600"/>
      <c r="ADN199" s="600"/>
      <c r="ADO199" s="600"/>
      <c r="ADP199" s="600"/>
      <c r="ADQ199" s="600"/>
      <c r="ADR199" s="600"/>
      <c r="ADS199" s="600"/>
      <c r="ADT199" s="600"/>
      <c r="ADU199" s="600"/>
      <c r="ADV199" s="600"/>
      <c r="ADW199" s="600"/>
      <c r="ADX199" s="600"/>
      <c r="ADY199" s="600"/>
      <c r="ADZ199" s="600"/>
      <c r="AEA199" s="600"/>
      <c r="AEB199" s="600"/>
      <c r="AEC199" s="600"/>
      <c r="AED199" s="600"/>
      <c r="AEE199" s="600"/>
      <c r="AEF199" s="600"/>
      <c r="AEG199" s="600"/>
      <c r="AEH199" s="600"/>
      <c r="AEI199" s="600"/>
      <c r="AEJ199" s="600"/>
      <c r="AEK199" s="600"/>
      <c r="AEL199" s="600"/>
      <c r="AEM199" s="600"/>
      <c r="AEN199" s="600"/>
      <c r="AEO199" s="600"/>
      <c r="AEP199" s="600"/>
      <c r="AEQ199" s="600"/>
      <c r="AER199" s="600"/>
      <c r="AES199" s="600"/>
      <c r="AET199" s="600"/>
      <c r="AEU199" s="600"/>
      <c r="AEV199" s="600"/>
      <c r="AEW199" s="600"/>
      <c r="AEX199" s="600"/>
      <c r="AEY199" s="600"/>
      <c r="AEZ199" s="600"/>
      <c r="AFA199" s="600"/>
      <c r="AFB199" s="600"/>
      <c r="AFC199" s="600"/>
      <c r="AFD199" s="600"/>
      <c r="AFE199" s="600"/>
      <c r="AFF199" s="600"/>
      <c r="AFG199" s="600"/>
      <c r="AFH199" s="600"/>
      <c r="AFI199" s="600"/>
      <c r="AFJ199" s="600"/>
      <c r="AFK199" s="600"/>
      <c r="AFL199" s="600"/>
      <c r="AFM199" s="600"/>
      <c r="AFN199" s="600"/>
      <c r="AFO199" s="600"/>
      <c r="AFP199" s="600"/>
      <c r="AFQ199" s="600"/>
      <c r="AFR199" s="600"/>
      <c r="AFS199" s="600"/>
      <c r="AFT199" s="600"/>
      <c r="AFU199" s="600"/>
      <c r="AFV199" s="600"/>
      <c r="AFW199" s="600"/>
      <c r="AFX199" s="600"/>
      <c r="AFY199" s="600"/>
      <c r="AFZ199" s="600"/>
      <c r="AGA199" s="600"/>
      <c r="AGB199" s="600"/>
      <c r="AGC199" s="600"/>
      <c r="AGD199" s="600"/>
      <c r="AGE199" s="600"/>
      <c r="AGF199" s="600"/>
      <c r="AGG199" s="600"/>
      <c r="AGH199" s="600"/>
      <c r="AGI199" s="600"/>
      <c r="AGJ199" s="600"/>
      <c r="AGK199" s="600"/>
      <c r="AGL199" s="600"/>
      <c r="AGM199" s="600"/>
      <c r="AGN199" s="600"/>
      <c r="AGO199" s="600"/>
      <c r="AGP199" s="600"/>
      <c r="AGQ199" s="600"/>
      <c r="AGR199" s="600"/>
      <c r="AGS199" s="600"/>
      <c r="AGT199" s="600"/>
      <c r="AGU199" s="600"/>
      <c r="AGV199" s="600"/>
      <c r="AGW199" s="600"/>
      <c r="AGX199" s="600"/>
      <c r="AGY199" s="600"/>
      <c r="AGZ199" s="600"/>
      <c r="AHA199" s="600"/>
      <c r="AHB199" s="600"/>
      <c r="AHC199" s="600"/>
      <c r="AHD199" s="600"/>
      <c r="AHE199" s="600"/>
      <c r="AHF199" s="600"/>
      <c r="AHG199" s="600"/>
      <c r="AHH199" s="600"/>
      <c r="AHI199" s="600"/>
      <c r="AHJ199" s="600"/>
      <c r="AHK199" s="600"/>
      <c r="AHL199" s="600"/>
      <c r="AHM199" s="600"/>
      <c r="AHN199" s="600"/>
      <c r="AHO199" s="600"/>
      <c r="AHP199" s="600"/>
      <c r="AHQ199" s="600"/>
      <c r="AHR199" s="600"/>
      <c r="AHS199" s="600"/>
      <c r="AHT199" s="600"/>
      <c r="AHU199" s="600"/>
      <c r="AHV199" s="600"/>
      <c r="AHW199" s="600"/>
      <c r="AHX199" s="600"/>
      <c r="AHY199" s="600"/>
      <c r="AHZ199" s="600"/>
      <c r="AIA199" s="600"/>
      <c r="AIB199" s="600"/>
      <c r="AIC199" s="600"/>
      <c r="AID199" s="600"/>
      <c r="AIE199" s="600"/>
      <c r="AIF199" s="600"/>
      <c r="AIG199" s="857"/>
      <c r="AIH199" s="857"/>
      <c r="AII199" s="857"/>
      <c r="AIJ199" s="857"/>
      <c r="AIK199" s="857"/>
      <c r="AIL199" s="857"/>
      <c r="AIM199" s="857"/>
      <c r="AIN199" s="857"/>
      <c r="AIO199" s="857"/>
      <c r="AIP199" s="857"/>
      <c r="AIQ199" s="857"/>
      <c r="AIR199" s="857"/>
      <c r="AIS199" s="857"/>
      <c r="AIT199" s="857"/>
      <c r="AIU199" s="857"/>
      <c r="AIV199" s="857"/>
      <c r="AIW199" s="857"/>
      <c r="AIX199" s="857"/>
      <c r="AIY199" s="857"/>
      <c r="AIZ199" s="857"/>
      <c r="AJA199" s="857"/>
      <c r="AJB199" s="857"/>
      <c r="AJC199" s="857"/>
      <c r="AJD199" s="857"/>
      <c r="AJE199" s="857"/>
      <c r="AJF199" s="857"/>
      <c r="AJG199" s="857"/>
      <c r="AJJ199" s="858"/>
    </row>
    <row r="200" spans="1:946" s="100" customFormat="1" ht="18" x14ac:dyDescent="0.35">
      <c r="A200" s="861" t="s">
        <v>184</v>
      </c>
      <c r="B200" s="819">
        <f>AUL7</f>
        <v>0</v>
      </c>
      <c r="NR200" s="856"/>
      <c r="NS200" s="856"/>
      <c r="NT200" s="856"/>
      <c r="NU200" s="856"/>
      <c r="NV200" s="856"/>
      <c r="NW200" s="856"/>
      <c r="NX200" s="856"/>
      <c r="NY200" s="856"/>
      <c r="NZ200" s="856"/>
      <c r="OA200" s="856"/>
      <c r="OB200" s="856"/>
      <c r="OC200" s="856"/>
      <c r="OD200" s="856"/>
      <c r="OE200" s="856"/>
      <c r="OF200" s="856"/>
      <c r="OG200" s="856"/>
      <c r="OH200" s="856"/>
      <c r="OI200" s="856"/>
      <c r="OJ200" s="856"/>
      <c r="OK200" s="856"/>
      <c r="OL200" s="856"/>
      <c r="OM200" s="856"/>
      <c r="ON200" s="856"/>
      <c r="OO200" s="856"/>
      <c r="OP200" s="856"/>
      <c r="OQ200" s="856"/>
      <c r="OR200" s="856"/>
      <c r="OS200" s="856"/>
      <c r="OT200" s="856"/>
      <c r="UP200" s="600"/>
      <c r="UQ200" s="600"/>
      <c r="UR200" s="600"/>
      <c r="US200" s="600"/>
      <c r="UT200" s="600"/>
      <c r="UU200" s="600"/>
      <c r="UV200" s="600"/>
      <c r="UW200" s="600"/>
      <c r="UX200" s="600"/>
      <c r="UY200" s="600"/>
      <c r="UZ200" s="600"/>
      <c r="VA200" s="600"/>
      <c r="VB200" s="600"/>
      <c r="VC200" s="600"/>
      <c r="VD200" s="600"/>
      <c r="VE200" s="600"/>
      <c r="VF200" s="600"/>
      <c r="VG200" s="600"/>
      <c r="VH200" s="600"/>
      <c r="VI200" s="600"/>
      <c r="VJ200" s="600"/>
      <c r="VK200" s="600"/>
      <c r="VL200" s="600"/>
      <c r="VM200" s="600"/>
      <c r="VN200" s="600"/>
      <c r="VO200" s="600"/>
      <c r="VP200" s="600"/>
      <c r="VQ200" s="600"/>
      <c r="VR200" s="600"/>
      <c r="VS200" s="600"/>
      <c r="VT200" s="600"/>
      <c r="VU200" s="600"/>
      <c r="VV200" s="600"/>
      <c r="VW200" s="600"/>
      <c r="VX200" s="600"/>
      <c r="VY200" s="600"/>
      <c r="VZ200" s="600"/>
      <c r="WA200" s="600"/>
      <c r="WB200" s="600"/>
      <c r="WC200" s="600"/>
      <c r="WD200" s="600"/>
      <c r="WE200" s="600"/>
      <c r="WF200" s="600"/>
      <c r="WG200" s="600"/>
      <c r="WH200" s="600"/>
      <c r="WI200" s="600"/>
      <c r="WJ200" s="600"/>
      <c r="WK200" s="600"/>
      <c r="WL200" s="600"/>
      <c r="WM200" s="600"/>
      <c r="WN200" s="600"/>
      <c r="WO200" s="600"/>
      <c r="WP200" s="600"/>
      <c r="WQ200" s="600"/>
      <c r="WR200" s="600"/>
      <c r="WS200" s="600"/>
      <c r="WT200" s="600"/>
      <c r="WU200" s="600"/>
      <c r="WV200" s="600"/>
      <c r="WW200" s="600"/>
      <c r="WX200" s="600"/>
      <c r="WY200" s="600"/>
      <c r="WZ200" s="600"/>
      <c r="XA200" s="600"/>
      <c r="XB200" s="600"/>
      <c r="XC200" s="600"/>
      <c r="XD200" s="600"/>
      <c r="XE200" s="600"/>
      <c r="XF200" s="600"/>
      <c r="XG200" s="600"/>
      <c r="XH200" s="600"/>
      <c r="XI200" s="600"/>
      <c r="XJ200" s="600"/>
      <c r="XK200" s="600"/>
      <c r="XL200" s="600"/>
      <c r="XM200" s="600"/>
      <c r="XN200" s="600"/>
      <c r="XO200" s="600"/>
      <c r="XP200" s="600"/>
      <c r="XQ200" s="600"/>
      <c r="XR200" s="600"/>
      <c r="XS200" s="600"/>
      <c r="XT200" s="600"/>
      <c r="XU200" s="600"/>
      <c r="XV200" s="600"/>
      <c r="XW200" s="600"/>
      <c r="XX200" s="600"/>
      <c r="XY200" s="600"/>
      <c r="XZ200" s="600"/>
      <c r="YA200" s="600"/>
      <c r="YB200" s="600"/>
      <c r="YC200" s="600"/>
      <c r="YD200" s="600"/>
      <c r="YE200" s="600"/>
      <c r="YF200" s="600"/>
      <c r="YG200" s="600"/>
      <c r="YH200" s="600"/>
      <c r="YI200" s="600"/>
      <c r="YJ200" s="600"/>
      <c r="YK200" s="600"/>
      <c r="YL200" s="600"/>
      <c r="YM200" s="600"/>
      <c r="YN200" s="600"/>
      <c r="YO200" s="600"/>
      <c r="YP200" s="600"/>
      <c r="YQ200" s="600"/>
      <c r="YR200" s="600"/>
      <c r="YS200" s="600"/>
      <c r="YT200" s="600"/>
      <c r="YU200" s="600"/>
      <c r="YV200" s="600"/>
      <c r="YW200" s="600"/>
      <c r="YX200" s="600"/>
      <c r="YY200" s="600"/>
      <c r="YZ200" s="600"/>
      <c r="ZA200" s="600"/>
      <c r="ZB200" s="600"/>
      <c r="ZC200" s="600"/>
      <c r="ZD200" s="600"/>
      <c r="ZE200" s="600"/>
      <c r="ZF200" s="600"/>
      <c r="ZG200" s="600"/>
      <c r="ZH200" s="600"/>
      <c r="ZI200" s="600"/>
      <c r="ZJ200" s="600"/>
      <c r="ZK200" s="600"/>
      <c r="ZL200" s="600"/>
      <c r="ZM200" s="600"/>
      <c r="ZN200" s="600"/>
      <c r="ZO200" s="600"/>
      <c r="ZP200" s="600"/>
      <c r="ZQ200" s="600"/>
      <c r="ZR200" s="600"/>
      <c r="ZS200" s="600"/>
      <c r="ZT200" s="600"/>
      <c r="ZU200" s="600"/>
      <c r="ZV200" s="600"/>
      <c r="ZW200" s="600"/>
      <c r="ZX200" s="600"/>
      <c r="ZY200" s="600"/>
      <c r="ZZ200" s="600"/>
      <c r="AAA200" s="600"/>
      <c r="AAB200" s="600"/>
      <c r="AAC200" s="600"/>
      <c r="AAD200" s="600"/>
      <c r="AAE200" s="600"/>
      <c r="AAF200" s="600"/>
      <c r="AAG200" s="600"/>
      <c r="AAH200" s="600"/>
      <c r="AAI200" s="600"/>
      <c r="AAJ200" s="600"/>
      <c r="AAK200" s="600"/>
      <c r="AAL200" s="600"/>
      <c r="AAM200" s="600"/>
      <c r="AAN200" s="600"/>
      <c r="AAO200" s="600"/>
      <c r="AAP200" s="600"/>
      <c r="AAQ200" s="600"/>
      <c r="AAR200" s="600"/>
      <c r="AAS200" s="600"/>
      <c r="AAT200" s="600"/>
      <c r="AAU200" s="600"/>
      <c r="AAV200" s="600"/>
      <c r="AAW200" s="600"/>
      <c r="AAX200" s="600"/>
      <c r="AAY200" s="600"/>
      <c r="AAZ200" s="600"/>
      <c r="ABA200" s="600"/>
      <c r="ABB200" s="600"/>
      <c r="ABC200" s="600"/>
      <c r="ABD200" s="600"/>
      <c r="ABE200" s="600"/>
      <c r="ABF200" s="600"/>
      <c r="ABG200" s="600"/>
      <c r="ABH200" s="600"/>
      <c r="ABI200" s="600"/>
      <c r="ABJ200" s="600"/>
      <c r="ABK200" s="600"/>
      <c r="ABL200" s="600"/>
      <c r="ABM200" s="600"/>
      <c r="ABN200" s="600"/>
      <c r="ABO200" s="600"/>
      <c r="ABP200" s="600"/>
      <c r="ABQ200" s="600"/>
      <c r="ABR200" s="600"/>
      <c r="ABS200" s="600"/>
      <c r="ABT200" s="600"/>
      <c r="ABU200" s="600"/>
      <c r="ABV200" s="600"/>
      <c r="ABW200" s="600"/>
      <c r="ABX200" s="600"/>
      <c r="ABY200" s="600"/>
      <c r="ABZ200" s="600"/>
      <c r="ACA200" s="600"/>
      <c r="ACB200" s="600"/>
      <c r="ACC200" s="600"/>
      <c r="ACD200" s="600"/>
      <c r="ACE200" s="600"/>
      <c r="ACF200" s="600"/>
      <c r="ACG200" s="600"/>
      <c r="ACH200" s="600"/>
      <c r="ACI200" s="600"/>
      <c r="ACJ200" s="600"/>
      <c r="ACK200" s="600"/>
      <c r="ACL200" s="600"/>
      <c r="ACM200" s="600"/>
      <c r="ACN200" s="600"/>
      <c r="ACO200" s="600"/>
      <c r="ACP200" s="600"/>
      <c r="ACQ200" s="600"/>
      <c r="ACR200" s="600"/>
      <c r="ACS200" s="600"/>
      <c r="ACT200" s="600"/>
      <c r="ACU200" s="600"/>
      <c r="ACV200" s="600"/>
      <c r="ACW200" s="600"/>
      <c r="ACX200" s="600"/>
      <c r="ACY200" s="600"/>
      <c r="ACZ200" s="600"/>
      <c r="ADA200" s="600"/>
      <c r="ADB200" s="600"/>
      <c r="ADC200" s="600"/>
      <c r="ADD200" s="600"/>
      <c r="ADE200" s="600"/>
      <c r="ADF200" s="600"/>
      <c r="ADG200" s="600"/>
      <c r="ADH200" s="600"/>
      <c r="ADI200" s="600"/>
      <c r="ADJ200" s="600"/>
      <c r="ADK200" s="600"/>
      <c r="ADL200" s="600"/>
      <c r="ADM200" s="600"/>
      <c r="ADN200" s="600"/>
      <c r="ADO200" s="600"/>
      <c r="ADP200" s="600"/>
      <c r="ADQ200" s="600"/>
      <c r="ADR200" s="600"/>
      <c r="ADS200" s="600"/>
      <c r="ADT200" s="600"/>
      <c r="ADU200" s="600"/>
      <c r="ADV200" s="600"/>
      <c r="ADW200" s="600"/>
      <c r="ADX200" s="600"/>
      <c r="ADY200" s="600"/>
      <c r="ADZ200" s="600"/>
      <c r="AEA200" s="600"/>
      <c r="AEB200" s="600"/>
      <c r="AEC200" s="600"/>
      <c r="AED200" s="600"/>
      <c r="AEE200" s="600"/>
      <c r="AEF200" s="600"/>
      <c r="AEG200" s="600"/>
      <c r="AEH200" s="600"/>
      <c r="AEI200" s="600"/>
      <c r="AEJ200" s="600"/>
      <c r="AEK200" s="600"/>
      <c r="AEL200" s="600"/>
      <c r="AEM200" s="600"/>
      <c r="AEN200" s="600"/>
      <c r="AEO200" s="600"/>
      <c r="AEP200" s="600"/>
      <c r="AEQ200" s="600"/>
      <c r="AER200" s="600"/>
      <c r="AES200" s="600"/>
      <c r="AET200" s="600"/>
      <c r="AEU200" s="600"/>
      <c r="AEV200" s="600"/>
      <c r="AEW200" s="600"/>
      <c r="AEX200" s="600"/>
      <c r="AEY200" s="600"/>
      <c r="AEZ200" s="600"/>
      <c r="AFA200" s="600"/>
      <c r="AFB200" s="600"/>
      <c r="AFC200" s="600"/>
      <c r="AFD200" s="600"/>
      <c r="AFE200" s="600"/>
      <c r="AFF200" s="600"/>
      <c r="AFG200" s="600"/>
      <c r="AFH200" s="600"/>
      <c r="AFI200" s="600"/>
      <c r="AFJ200" s="600"/>
      <c r="AFK200" s="600"/>
      <c r="AFL200" s="600"/>
      <c r="AFM200" s="600"/>
      <c r="AFN200" s="600"/>
      <c r="AFO200" s="600"/>
      <c r="AFP200" s="600"/>
      <c r="AFQ200" s="600"/>
      <c r="AFR200" s="600"/>
      <c r="AFS200" s="600"/>
      <c r="AFT200" s="600"/>
      <c r="AFU200" s="600"/>
      <c r="AFV200" s="600"/>
      <c r="AFW200" s="600"/>
      <c r="AFX200" s="600"/>
      <c r="AFY200" s="600"/>
      <c r="AFZ200" s="600"/>
      <c r="AGA200" s="600"/>
      <c r="AGB200" s="600"/>
      <c r="AGC200" s="600"/>
      <c r="AGD200" s="600"/>
      <c r="AGE200" s="600"/>
      <c r="AGF200" s="600"/>
      <c r="AGG200" s="600"/>
      <c r="AGH200" s="600"/>
      <c r="AGI200" s="600"/>
      <c r="AGJ200" s="600"/>
      <c r="AGK200" s="600"/>
      <c r="AGL200" s="600"/>
      <c r="AGM200" s="600"/>
      <c r="AGN200" s="600"/>
      <c r="AGO200" s="600"/>
      <c r="AGP200" s="600"/>
      <c r="AGQ200" s="600"/>
      <c r="AGR200" s="600"/>
      <c r="AGS200" s="600"/>
      <c r="AGT200" s="600"/>
      <c r="AGU200" s="600"/>
      <c r="AGV200" s="600"/>
      <c r="AGW200" s="600"/>
      <c r="AGX200" s="600"/>
      <c r="AGY200" s="600"/>
      <c r="AGZ200" s="600"/>
      <c r="AHA200" s="600"/>
      <c r="AHB200" s="600"/>
      <c r="AHC200" s="600"/>
      <c r="AHD200" s="600"/>
      <c r="AHE200" s="600"/>
      <c r="AHF200" s="600"/>
      <c r="AHG200" s="600"/>
      <c r="AHH200" s="600"/>
      <c r="AHI200" s="600"/>
      <c r="AHJ200" s="600"/>
      <c r="AHK200" s="600"/>
      <c r="AHL200" s="600"/>
      <c r="AHM200" s="600"/>
      <c r="AHN200" s="600"/>
      <c r="AHO200" s="600"/>
      <c r="AHP200" s="600"/>
      <c r="AHQ200" s="600"/>
      <c r="AHR200" s="600"/>
      <c r="AHS200" s="600"/>
      <c r="AHT200" s="600"/>
      <c r="AHU200" s="600"/>
      <c r="AHV200" s="600"/>
      <c r="AHW200" s="600"/>
      <c r="AHX200" s="600"/>
      <c r="AHY200" s="600"/>
      <c r="AHZ200" s="600"/>
      <c r="AIA200" s="600"/>
      <c r="AIB200" s="600"/>
      <c r="AIC200" s="600"/>
      <c r="AID200" s="600"/>
      <c r="AIE200" s="600"/>
      <c r="AIF200" s="600"/>
      <c r="AIG200" s="857"/>
      <c r="AIH200" s="857"/>
      <c r="AII200" s="857"/>
      <c r="AIJ200" s="857"/>
      <c r="AIK200" s="857"/>
      <c r="AIL200" s="857"/>
      <c r="AIM200" s="857"/>
      <c r="AIN200" s="857"/>
      <c r="AIO200" s="857"/>
      <c r="AIP200" s="857"/>
      <c r="AIQ200" s="857"/>
      <c r="AIR200" s="857"/>
      <c r="AIS200" s="857"/>
      <c r="AIT200" s="857"/>
      <c r="AIU200" s="857"/>
      <c r="AIV200" s="857"/>
      <c r="AIW200" s="857"/>
      <c r="AIX200" s="857"/>
      <c r="AIY200" s="857"/>
      <c r="AIZ200" s="857"/>
      <c r="AJA200" s="857"/>
      <c r="AJB200" s="857"/>
      <c r="AJC200" s="857"/>
      <c r="AJD200" s="857"/>
      <c r="AJE200" s="857"/>
      <c r="AJF200" s="857"/>
      <c r="AJG200" s="857"/>
      <c r="AJJ200" s="858"/>
    </row>
    <row r="201" spans="1:946" s="100" customFormat="1" ht="18" x14ac:dyDescent="0.35">
      <c r="A201" s="855"/>
      <c r="NR201" s="856"/>
      <c r="NS201" s="856"/>
      <c r="NT201" s="856"/>
      <c r="NU201" s="856"/>
      <c r="NV201" s="856"/>
      <c r="NW201" s="856"/>
      <c r="NX201" s="856"/>
      <c r="NY201" s="856"/>
      <c r="NZ201" s="856"/>
      <c r="OA201" s="856"/>
      <c r="OB201" s="856"/>
      <c r="OC201" s="856"/>
      <c r="OD201" s="856"/>
      <c r="OE201" s="856"/>
      <c r="OF201" s="856"/>
      <c r="OG201" s="856"/>
      <c r="OH201" s="856"/>
      <c r="OI201" s="856"/>
      <c r="OJ201" s="856"/>
      <c r="OK201" s="856"/>
      <c r="OL201" s="856"/>
      <c r="OM201" s="856"/>
      <c r="ON201" s="856"/>
      <c r="OO201" s="856"/>
      <c r="OP201" s="856"/>
      <c r="OQ201" s="856"/>
      <c r="OR201" s="856"/>
      <c r="OS201" s="856"/>
      <c r="OT201" s="856"/>
      <c r="UP201" s="600"/>
      <c r="UQ201" s="600"/>
      <c r="UR201" s="600"/>
      <c r="US201" s="600"/>
      <c r="UT201" s="600"/>
      <c r="UU201" s="600"/>
      <c r="UV201" s="600"/>
      <c r="UW201" s="600"/>
      <c r="UX201" s="600"/>
      <c r="UY201" s="600"/>
      <c r="UZ201" s="600"/>
      <c r="VA201" s="600"/>
      <c r="VB201" s="600"/>
      <c r="VC201" s="600"/>
      <c r="VD201" s="600"/>
      <c r="VE201" s="600"/>
      <c r="VF201" s="600"/>
      <c r="VG201" s="600"/>
      <c r="VH201" s="600"/>
      <c r="VI201" s="600"/>
      <c r="VJ201" s="600"/>
      <c r="VK201" s="600"/>
      <c r="VL201" s="600"/>
      <c r="VM201" s="600"/>
      <c r="VN201" s="600"/>
      <c r="VO201" s="600"/>
      <c r="VP201" s="600"/>
      <c r="VQ201" s="600"/>
      <c r="VR201" s="600"/>
      <c r="VS201" s="600"/>
      <c r="VT201" s="600"/>
      <c r="VU201" s="600"/>
      <c r="VV201" s="600"/>
      <c r="VW201" s="600"/>
      <c r="VX201" s="600"/>
      <c r="VY201" s="600"/>
      <c r="VZ201" s="600"/>
      <c r="WA201" s="600"/>
      <c r="WB201" s="600"/>
      <c r="WC201" s="600"/>
      <c r="WD201" s="600"/>
      <c r="WE201" s="600"/>
      <c r="WF201" s="600"/>
      <c r="WG201" s="600"/>
      <c r="WH201" s="600"/>
      <c r="WI201" s="600"/>
      <c r="WJ201" s="600"/>
      <c r="WK201" s="600"/>
      <c r="WL201" s="600"/>
      <c r="WM201" s="600"/>
      <c r="WN201" s="600"/>
      <c r="WO201" s="600"/>
      <c r="WP201" s="600"/>
      <c r="WQ201" s="600"/>
      <c r="WR201" s="600"/>
      <c r="WS201" s="600"/>
      <c r="WT201" s="600"/>
      <c r="WU201" s="600"/>
      <c r="WV201" s="600"/>
      <c r="WW201" s="600"/>
      <c r="WX201" s="600"/>
      <c r="WY201" s="600"/>
      <c r="WZ201" s="600"/>
      <c r="XA201" s="600"/>
      <c r="XB201" s="600"/>
      <c r="XC201" s="600"/>
      <c r="XD201" s="600"/>
      <c r="XE201" s="600"/>
      <c r="XF201" s="600"/>
      <c r="XG201" s="600"/>
      <c r="XH201" s="600"/>
      <c r="XI201" s="600"/>
      <c r="XJ201" s="600"/>
      <c r="XK201" s="600"/>
      <c r="XL201" s="600"/>
      <c r="XM201" s="600"/>
      <c r="XN201" s="600"/>
      <c r="XO201" s="600"/>
      <c r="XP201" s="600"/>
      <c r="XQ201" s="600"/>
      <c r="XR201" s="600"/>
      <c r="XS201" s="600"/>
      <c r="XT201" s="600"/>
      <c r="XU201" s="600"/>
      <c r="XV201" s="600"/>
      <c r="XW201" s="600"/>
      <c r="XX201" s="600"/>
      <c r="XY201" s="600"/>
      <c r="XZ201" s="600"/>
      <c r="YA201" s="600"/>
      <c r="YB201" s="600"/>
      <c r="YC201" s="600"/>
      <c r="YD201" s="600"/>
      <c r="YE201" s="600"/>
      <c r="YF201" s="600"/>
      <c r="YG201" s="600"/>
      <c r="YH201" s="600"/>
      <c r="YI201" s="600"/>
      <c r="YJ201" s="600"/>
      <c r="YK201" s="600"/>
      <c r="YL201" s="600"/>
      <c r="YM201" s="600"/>
      <c r="YN201" s="600"/>
      <c r="YO201" s="600"/>
      <c r="YP201" s="600"/>
      <c r="YQ201" s="600"/>
      <c r="YR201" s="600"/>
      <c r="YS201" s="600"/>
      <c r="YT201" s="600"/>
      <c r="YU201" s="600"/>
      <c r="YV201" s="600"/>
      <c r="YW201" s="600"/>
      <c r="YX201" s="600"/>
      <c r="YY201" s="600"/>
      <c r="YZ201" s="600"/>
      <c r="ZA201" s="600"/>
      <c r="ZB201" s="600"/>
      <c r="ZC201" s="600"/>
      <c r="ZD201" s="600"/>
      <c r="ZE201" s="600"/>
      <c r="ZF201" s="600"/>
      <c r="ZG201" s="600"/>
      <c r="ZH201" s="600"/>
      <c r="ZI201" s="600"/>
      <c r="ZJ201" s="600"/>
      <c r="ZK201" s="600"/>
      <c r="ZL201" s="600"/>
      <c r="ZM201" s="600"/>
      <c r="ZN201" s="600"/>
      <c r="ZO201" s="600"/>
      <c r="ZP201" s="600"/>
      <c r="ZQ201" s="600"/>
      <c r="ZR201" s="600"/>
      <c r="ZS201" s="600"/>
      <c r="ZT201" s="600"/>
      <c r="ZU201" s="600"/>
      <c r="ZV201" s="600"/>
      <c r="ZW201" s="600"/>
      <c r="ZX201" s="600"/>
      <c r="ZY201" s="600"/>
      <c r="ZZ201" s="600"/>
      <c r="AAA201" s="600"/>
      <c r="AAB201" s="600"/>
      <c r="AAC201" s="600"/>
      <c r="AAD201" s="600"/>
      <c r="AAE201" s="600"/>
      <c r="AAF201" s="600"/>
      <c r="AAG201" s="600"/>
      <c r="AAH201" s="600"/>
      <c r="AAI201" s="600"/>
      <c r="AAJ201" s="600"/>
      <c r="AAK201" s="600"/>
      <c r="AAL201" s="600"/>
      <c r="AAM201" s="600"/>
      <c r="AAN201" s="600"/>
      <c r="AAO201" s="600"/>
      <c r="AAP201" s="600"/>
      <c r="AAQ201" s="600"/>
      <c r="AAR201" s="600"/>
      <c r="AAS201" s="600"/>
      <c r="AAT201" s="600"/>
      <c r="AAU201" s="600"/>
      <c r="AAV201" s="600"/>
      <c r="AAW201" s="600"/>
      <c r="AAX201" s="600"/>
      <c r="AAY201" s="600"/>
      <c r="AAZ201" s="600"/>
      <c r="ABA201" s="600"/>
      <c r="ABB201" s="600"/>
      <c r="ABC201" s="600"/>
      <c r="ABD201" s="600"/>
      <c r="ABE201" s="600"/>
      <c r="ABF201" s="600"/>
      <c r="ABG201" s="600"/>
      <c r="ABH201" s="600"/>
      <c r="ABI201" s="600"/>
      <c r="ABJ201" s="600"/>
      <c r="ABK201" s="600"/>
      <c r="ABL201" s="600"/>
      <c r="ABM201" s="600"/>
      <c r="ABN201" s="600"/>
      <c r="ABO201" s="600"/>
      <c r="ABP201" s="600"/>
      <c r="ABQ201" s="600"/>
      <c r="ABR201" s="600"/>
      <c r="ABS201" s="600"/>
      <c r="ABT201" s="600"/>
      <c r="ABU201" s="600"/>
      <c r="ABV201" s="600"/>
      <c r="ABW201" s="600"/>
      <c r="ABX201" s="600"/>
      <c r="ABY201" s="600"/>
      <c r="ABZ201" s="600"/>
      <c r="ACA201" s="600"/>
      <c r="ACB201" s="600"/>
      <c r="ACC201" s="600"/>
      <c r="ACD201" s="600"/>
      <c r="ACE201" s="600"/>
      <c r="ACF201" s="600"/>
      <c r="ACG201" s="600"/>
      <c r="ACH201" s="600"/>
      <c r="ACI201" s="600"/>
      <c r="ACJ201" s="600"/>
      <c r="ACK201" s="600"/>
      <c r="ACL201" s="600"/>
      <c r="ACM201" s="600"/>
      <c r="ACN201" s="600"/>
      <c r="ACO201" s="600"/>
      <c r="ACP201" s="600"/>
      <c r="ACQ201" s="600"/>
      <c r="ACR201" s="600"/>
      <c r="ACS201" s="600"/>
      <c r="ACT201" s="600"/>
      <c r="ACU201" s="600"/>
      <c r="ACV201" s="600"/>
      <c r="ACW201" s="600"/>
      <c r="ACX201" s="600"/>
      <c r="ACY201" s="600"/>
      <c r="ACZ201" s="600"/>
      <c r="ADA201" s="600"/>
      <c r="ADB201" s="600"/>
      <c r="ADC201" s="600"/>
      <c r="ADD201" s="600"/>
      <c r="ADE201" s="600"/>
      <c r="ADF201" s="600"/>
      <c r="ADG201" s="600"/>
      <c r="ADH201" s="600"/>
      <c r="ADI201" s="600"/>
      <c r="ADJ201" s="600"/>
      <c r="ADK201" s="600"/>
      <c r="ADL201" s="600"/>
      <c r="ADM201" s="600"/>
      <c r="ADN201" s="600"/>
      <c r="ADO201" s="600"/>
      <c r="ADP201" s="600"/>
      <c r="ADQ201" s="600"/>
      <c r="ADR201" s="600"/>
      <c r="ADS201" s="600"/>
      <c r="ADT201" s="600"/>
      <c r="ADU201" s="600"/>
      <c r="ADV201" s="600"/>
      <c r="ADW201" s="600"/>
      <c r="ADX201" s="600"/>
      <c r="ADY201" s="600"/>
      <c r="ADZ201" s="600"/>
      <c r="AEA201" s="600"/>
      <c r="AEB201" s="600"/>
      <c r="AEC201" s="600"/>
      <c r="AED201" s="600"/>
      <c r="AEE201" s="600"/>
      <c r="AEF201" s="600"/>
      <c r="AEG201" s="600"/>
      <c r="AEH201" s="600"/>
      <c r="AEI201" s="600"/>
      <c r="AEJ201" s="600"/>
      <c r="AEK201" s="600"/>
      <c r="AEL201" s="600"/>
      <c r="AEM201" s="600"/>
      <c r="AEN201" s="600"/>
      <c r="AEO201" s="600"/>
      <c r="AEP201" s="600"/>
      <c r="AEQ201" s="600"/>
      <c r="AER201" s="600"/>
      <c r="AES201" s="600"/>
      <c r="AET201" s="600"/>
      <c r="AEU201" s="600"/>
      <c r="AEV201" s="600"/>
      <c r="AEW201" s="600"/>
      <c r="AEX201" s="600"/>
      <c r="AEY201" s="600"/>
      <c r="AEZ201" s="600"/>
      <c r="AFA201" s="600"/>
      <c r="AFB201" s="600"/>
      <c r="AFC201" s="600"/>
      <c r="AFD201" s="600"/>
      <c r="AFE201" s="600"/>
      <c r="AFF201" s="600"/>
      <c r="AFG201" s="600"/>
      <c r="AFH201" s="600"/>
      <c r="AFI201" s="600"/>
      <c r="AFJ201" s="600"/>
      <c r="AFK201" s="600"/>
      <c r="AFL201" s="600"/>
      <c r="AFM201" s="600"/>
      <c r="AFN201" s="600"/>
      <c r="AFO201" s="600"/>
      <c r="AFP201" s="600"/>
      <c r="AFQ201" s="600"/>
      <c r="AFR201" s="600"/>
      <c r="AFS201" s="600"/>
      <c r="AFT201" s="600"/>
      <c r="AFU201" s="600"/>
      <c r="AFV201" s="600"/>
      <c r="AFW201" s="600"/>
      <c r="AFX201" s="600"/>
      <c r="AFY201" s="600"/>
      <c r="AFZ201" s="600"/>
      <c r="AGA201" s="600"/>
      <c r="AGB201" s="600"/>
      <c r="AGC201" s="600"/>
      <c r="AGD201" s="600"/>
      <c r="AGE201" s="600"/>
      <c r="AGF201" s="600"/>
      <c r="AGG201" s="600"/>
      <c r="AGH201" s="600"/>
      <c r="AGI201" s="600"/>
      <c r="AGJ201" s="600"/>
      <c r="AGK201" s="600"/>
      <c r="AGL201" s="600"/>
      <c r="AGM201" s="600"/>
      <c r="AGN201" s="600"/>
      <c r="AGO201" s="600"/>
      <c r="AGP201" s="600"/>
      <c r="AGQ201" s="600"/>
      <c r="AGR201" s="600"/>
      <c r="AGS201" s="600"/>
      <c r="AGT201" s="600"/>
      <c r="AGU201" s="600"/>
      <c r="AGV201" s="600"/>
      <c r="AGW201" s="600"/>
      <c r="AGX201" s="600"/>
      <c r="AGY201" s="600"/>
      <c r="AGZ201" s="600"/>
      <c r="AHA201" s="600"/>
      <c r="AHB201" s="600"/>
      <c r="AHC201" s="600"/>
      <c r="AHD201" s="600"/>
      <c r="AHE201" s="600"/>
      <c r="AHF201" s="600"/>
      <c r="AHG201" s="600"/>
      <c r="AHH201" s="600"/>
      <c r="AHI201" s="600"/>
      <c r="AHJ201" s="600"/>
      <c r="AHK201" s="600"/>
      <c r="AHL201" s="600"/>
      <c r="AHM201" s="600"/>
      <c r="AHN201" s="600"/>
      <c r="AHO201" s="600"/>
      <c r="AHP201" s="600"/>
      <c r="AHQ201" s="600"/>
      <c r="AHR201" s="600"/>
      <c r="AHS201" s="600"/>
      <c r="AHT201" s="600"/>
      <c r="AHU201" s="600"/>
      <c r="AHV201" s="600"/>
      <c r="AHW201" s="600"/>
      <c r="AHX201" s="600"/>
      <c r="AHY201" s="600"/>
      <c r="AHZ201" s="600"/>
      <c r="AIA201" s="600"/>
      <c r="AIB201" s="600"/>
      <c r="AIC201" s="600"/>
      <c r="AID201" s="600"/>
      <c r="AIE201" s="600"/>
      <c r="AIF201" s="600"/>
      <c r="AIG201" s="857"/>
      <c r="AIH201" s="857"/>
      <c r="AII201" s="857"/>
      <c r="AIJ201" s="857"/>
      <c r="AIK201" s="857"/>
      <c r="AIL201" s="857"/>
      <c r="AIM201" s="857"/>
      <c r="AIN201" s="857"/>
      <c r="AIO201" s="857"/>
      <c r="AIP201" s="857"/>
      <c r="AIQ201" s="857"/>
      <c r="AIR201" s="857"/>
      <c r="AIS201" s="857"/>
      <c r="AIT201" s="857"/>
      <c r="AIU201" s="857"/>
      <c r="AIV201" s="857"/>
      <c r="AIW201" s="857"/>
      <c r="AIX201" s="857"/>
      <c r="AIY201" s="857"/>
      <c r="AIZ201" s="857"/>
      <c r="AJA201" s="857"/>
      <c r="AJB201" s="857"/>
      <c r="AJC201" s="857"/>
      <c r="AJD201" s="857"/>
      <c r="AJE201" s="857"/>
      <c r="AJF201" s="857"/>
      <c r="AJG201" s="857"/>
      <c r="AJJ201" s="858"/>
    </row>
    <row r="202" spans="1:946" s="100" customFormat="1" ht="18" x14ac:dyDescent="0.35">
      <c r="A202" s="966" t="s">
        <v>878</v>
      </c>
      <c r="NR202" s="856"/>
      <c r="NS202" s="856"/>
      <c r="NT202" s="856"/>
      <c r="NU202" s="856"/>
      <c r="NV202" s="856"/>
      <c r="NW202" s="856"/>
      <c r="NX202" s="856"/>
      <c r="NY202" s="856"/>
      <c r="NZ202" s="856"/>
      <c r="OA202" s="856"/>
      <c r="OB202" s="856"/>
      <c r="OC202" s="856"/>
      <c r="OD202" s="856"/>
      <c r="OE202" s="856"/>
      <c r="OF202" s="856"/>
      <c r="OG202" s="856"/>
      <c r="OH202" s="856"/>
      <c r="OI202" s="856"/>
      <c r="OJ202" s="856"/>
      <c r="OK202" s="856"/>
      <c r="OL202" s="856"/>
      <c r="OM202" s="856"/>
      <c r="ON202" s="856"/>
      <c r="OO202" s="856"/>
      <c r="OP202" s="856"/>
      <c r="OQ202" s="856"/>
      <c r="OR202" s="856"/>
      <c r="OS202" s="856"/>
      <c r="OT202" s="856"/>
      <c r="UP202" s="600"/>
      <c r="UQ202" s="600"/>
      <c r="UR202" s="600"/>
      <c r="US202" s="600"/>
      <c r="UT202" s="600"/>
      <c r="UU202" s="600"/>
      <c r="UV202" s="600"/>
      <c r="UW202" s="600"/>
      <c r="UX202" s="600"/>
      <c r="UY202" s="600"/>
      <c r="UZ202" s="600"/>
      <c r="VA202" s="600"/>
      <c r="VB202" s="600"/>
      <c r="VC202" s="600"/>
      <c r="VD202" s="600"/>
      <c r="VE202" s="600"/>
      <c r="VF202" s="600"/>
      <c r="VG202" s="600"/>
      <c r="VH202" s="600"/>
      <c r="VI202" s="600"/>
      <c r="VJ202" s="600"/>
      <c r="VK202" s="600"/>
      <c r="VL202" s="600"/>
      <c r="VM202" s="600"/>
      <c r="VN202" s="600"/>
      <c r="VO202" s="600"/>
      <c r="VP202" s="600"/>
      <c r="VQ202" s="600"/>
      <c r="VR202" s="600"/>
      <c r="VS202" s="600"/>
      <c r="VT202" s="600"/>
      <c r="VU202" s="600"/>
      <c r="VV202" s="600"/>
      <c r="VW202" s="600"/>
      <c r="VX202" s="600"/>
      <c r="VY202" s="600"/>
      <c r="VZ202" s="600"/>
      <c r="WA202" s="600"/>
      <c r="WB202" s="600"/>
      <c r="WC202" s="600"/>
      <c r="WD202" s="600"/>
      <c r="WE202" s="600"/>
      <c r="WF202" s="600"/>
      <c r="WG202" s="600"/>
      <c r="WH202" s="600"/>
      <c r="WI202" s="600"/>
      <c r="WJ202" s="600"/>
      <c r="WK202" s="600"/>
      <c r="WL202" s="600"/>
      <c r="WM202" s="600"/>
      <c r="WN202" s="600"/>
      <c r="WO202" s="600"/>
      <c r="WP202" s="600"/>
      <c r="WQ202" s="600"/>
      <c r="WR202" s="600"/>
      <c r="WS202" s="600"/>
      <c r="WT202" s="600"/>
      <c r="WU202" s="600"/>
      <c r="WV202" s="600"/>
      <c r="WW202" s="600"/>
      <c r="WX202" s="600"/>
      <c r="WY202" s="600"/>
      <c r="WZ202" s="600"/>
      <c r="XA202" s="600"/>
      <c r="XB202" s="600"/>
      <c r="XC202" s="600"/>
      <c r="XD202" s="600"/>
      <c r="XE202" s="600"/>
      <c r="XF202" s="600"/>
      <c r="XG202" s="600"/>
      <c r="XH202" s="600"/>
      <c r="XI202" s="600"/>
      <c r="XJ202" s="600"/>
      <c r="XK202" s="600"/>
      <c r="XL202" s="600"/>
      <c r="XM202" s="600"/>
      <c r="XN202" s="600"/>
      <c r="XO202" s="600"/>
      <c r="XP202" s="600"/>
      <c r="XQ202" s="600"/>
      <c r="XR202" s="600"/>
      <c r="XS202" s="600"/>
      <c r="XT202" s="600"/>
      <c r="XU202" s="600"/>
      <c r="XV202" s="600"/>
      <c r="XW202" s="600"/>
      <c r="XX202" s="600"/>
      <c r="XY202" s="600"/>
      <c r="XZ202" s="600"/>
      <c r="YA202" s="600"/>
      <c r="YB202" s="600"/>
      <c r="YC202" s="600"/>
      <c r="YD202" s="600"/>
      <c r="YE202" s="600"/>
      <c r="YF202" s="600"/>
      <c r="YG202" s="600"/>
      <c r="YH202" s="600"/>
      <c r="YI202" s="600"/>
      <c r="YJ202" s="600"/>
      <c r="YK202" s="600"/>
      <c r="YL202" s="600"/>
      <c r="YM202" s="600"/>
      <c r="YN202" s="600"/>
      <c r="YO202" s="600"/>
      <c r="YP202" s="600"/>
      <c r="YQ202" s="600"/>
      <c r="YR202" s="600"/>
      <c r="YS202" s="600"/>
      <c r="YT202" s="600"/>
      <c r="YU202" s="600"/>
      <c r="YV202" s="600"/>
      <c r="YW202" s="600"/>
      <c r="YX202" s="600"/>
      <c r="YY202" s="600"/>
      <c r="YZ202" s="600"/>
      <c r="ZA202" s="600"/>
      <c r="ZB202" s="600"/>
      <c r="ZC202" s="600"/>
      <c r="ZD202" s="600"/>
      <c r="ZE202" s="600"/>
      <c r="ZF202" s="600"/>
      <c r="ZG202" s="600"/>
      <c r="ZH202" s="600"/>
      <c r="ZI202" s="600"/>
      <c r="ZJ202" s="600"/>
      <c r="ZK202" s="600"/>
      <c r="ZL202" s="600"/>
      <c r="ZM202" s="600"/>
      <c r="ZN202" s="600"/>
      <c r="ZO202" s="600"/>
      <c r="ZP202" s="600"/>
      <c r="ZQ202" s="600"/>
      <c r="ZR202" s="600"/>
      <c r="ZS202" s="600"/>
      <c r="ZT202" s="600"/>
      <c r="ZU202" s="600"/>
      <c r="ZV202" s="600"/>
      <c r="ZW202" s="600"/>
      <c r="ZX202" s="600"/>
      <c r="ZY202" s="600"/>
      <c r="ZZ202" s="600"/>
      <c r="AAA202" s="600"/>
      <c r="AAB202" s="600"/>
      <c r="AAC202" s="600"/>
      <c r="AAD202" s="600"/>
      <c r="AAE202" s="600"/>
      <c r="AAF202" s="600"/>
      <c r="AAG202" s="600"/>
      <c r="AAH202" s="600"/>
      <c r="AAI202" s="600"/>
      <c r="AAJ202" s="600"/>
      <c r="AAK202" s="600"/>
      <c r="AAL202" s="600"/>
      <c r="AAM202" s="600"/>
      <c r="AAN202" s="600"/>
      <c r="AAO202" s="600"/>
      <c r="AAP202" s="600"/>
      <c r="AAQ202" s="600"/>
      <c r="AAR202" s="600"/>
      <c r="AAS202" s="600"/>
      <c r="AAT202" s="600"/>
      <c r="AAU202" s="600"/>
      <c r="AAV202" s="600"/>
      <c r="AAW202" s="600"/>
      <c r="AAX202" s="600"/>
      <c r="AAY202" s="600"/>
      <c r="AAZ202" s="600"/>
      <c r="ABA202" s="600"/>
      <c r="ABB202" s="600"/>
      <c r="ABC202" s="600"/>
      <c r="ABD202" s="600"/>
      <c r="ABE202" s="600"/>
      <c r="ABF202" s="600"/>
      <c r="ABG202" s="600"/>
      <c r="ABH202" s="600"/>
      <c r="ABI202" s="600"/>
      <c r="ABJ202" s="600"/>
      <c r="ABK202" s="600"/>
      <c r="ABL202" s="600"/>
      <c r="ABM202" s="600"/>
      <c r="ABN202" s="600"/>
      <c r="ABO202" s="600"/>
      <c r="ABP202" s="600"/>
      <c r="ABQ202" s="600"/>
      <c r="ABR202" s="600"/>
      <c r="ABS202" s="600"/>
      <c r="ABT202" s="600"/>
      <c r="ABU202" s="600"/>
      <c r="ABV202" s="600"/>
      <c r="ABW202" s="600"/>
      <c r="ABX202" s="600"/>
      <c r="ABY202" s="600"/>
      <c r="ABZ202" s="600"/>
      <c r="ACA202" s="600"/>
      <c r="ACB202" s="600"/>
      <c r="ACC202" s="600"/>
      <c r="ACD202" s="600"/>
      <c r="ACE202" s="600"/>
      <c r="ACF202" s="600"/>
      <c r="ACG202" s="600"/>
      <c r="ACH202" s="600"/>
      <c r="ACI202" s="600"/>
      <c r="ACJ202" s="600"/>
      <c r="ACK202" s="600"/>
      <c r="ACL202" s="600"/>
      <c r="ACM202" s="600"/>
      <c r="ACN202" s="600"/>
      <c r="ACO202" s="600"/>
      <c r="ACP202" s="600"/>
      <c r="ACQ202" s="600"/>
      <c r="ACR202" s="600"/>
      <c r="ACS202" s="600"/>
      <c r="ACT202" s="600"/>
      <c r="ACU202" s="600"/>
      <c r="ACV202" s="600"/>
      <c r="ACW202" s="600"/>
      <c r="ACX202" s="600"/>
      <c r="ACY202" s="600"/>
      <c r="ACZ202" s="600"/>
      <c r="ADA202" s="600"/>
      <c r="ADB202" s="600"/>
      <c r="ADC202" s="600"/>
      <c r="ADD202" s="600"/>
      <c r="ADE202" s="600"/>
      <c r="ADF202" s="600"/>
      <c r="ADG202" s="600"/>
      <c r="ADH202" s="600"/>
      <c r="ADI202" s="600"/>
      <c r="ADJ202" s="600"/>
      <c r="ADK202" s="600"/>
      <c r="ADL202" s="600"/>
      <c r="ADM202" s="600"/>
      <c r="ADN202" s="600"/>
      <c r="ADO202" s="600"/>
      <c r="ADP202" s="600"/>
      <c r="ADQ202" s="600"/>
      <c r="ADR202" s="600"/>
      <c r="ADS202" s="600"/>
      <c r="ADT202" s="600"/>
      <c r="ADU202" s="600"/>
      <c r="ADV202" s="600"/>
      <c r="ADW202" s="600"/>
      <c r="ADX202" s="600"/>
      <c r="ADY202" s="600"/>
      <c r="ADZ202" s="600"/>
      <c r="AEA202" s="600"/>
      <c r="AEB202" s="600"/>
      <c r="AEC202" s="600"/>
      <c r="AED202" s="600"/>
      <c r="AEE202" s="600"/>
      <c r="AEF202" s="600"/>
      <c r="AEG202" s="600"/>
      <c r="AEH202" s="600"/>
      <c r="AEI202" s="600"/>
      <c r="AEJ202" s="600"/>
      <c r="AEK202" s="600"/>
      <c r="AEL202" s="600"/>
      <c r="AEM202" s="600"/>
      <c r="AEN202" s="600"/>
      <c r="AEO202" s="600"/>
      <c r="AEP202" s="600"/>
      <c r="AEQ202" s="600"/>
      <c r="AER202" s="600"/>
      <c r="AES202" s="600"/>
      <c r="AET202" s="600"/>
      <c r="AEU202" s="600"/>
      <c r="AEV202" s="600"/>
      <c r="AEW202" s="600"/>
      <c r="AEX202" s="600"/>
      <c r="AEY202" s="600"/>
      <c r="AEZ202" s="600"/>
      <c r="AFA202" s="600"/>
      <c r="AFB202" s="600"/>
      <c r="AFC202" s="600"/>
      <c r="AFD202" s="600"/>
      <c r="AFE202" s="600"/>
      <c r="AFF202" s="600"/>
      <c r="AFG202" s="600"/>
      <c r="AFH202" s="600"/>
      <c r="AFI202" s="600"/>
      <c r="AFJ202" s="600"/>
      <c r="AFK202" s="600"/>
      <c r="AFL202" s="600"/>
      <c r="AFM202" s="600"/>
      <c r="AFN202" s="600"/>
      <c r="AFO202" s="600"/>
      <c r="AFP202" s="600"/>
      <c r="AFQ202" s="600"/>
      <c r="AFR202" s="600"/>
      <c r="AFS202" s="600"/>
      <c r="AFT202" s="600"/>
      <c r="AFU202" s="600"/>
      <c r="AFV202" s="600"/>
      <c r="AFW202" s="600"/>
      <c r="AFX202" s="600"/>
      <c r="AFY202" s="600"/>
      <c r="AFZ202" s="600"/>
      <c r="AGA202" s="600"/>
      <c r="AGB202" s="600"/>
      <c r="AGC202" s="600"/>
      <c r="AGD202" s="600"/>
      <c r="AGE202" s="600"/>
      <c r="AGF202" s="600"/>
      <c r="AGG202" s="600"/>
      <c r="AGH202" s="600"/>
      <c r="AGI202" s="600"/>
      <c r="AGJ202" s="600"/>
      <c r="AGK202" s="600"/>
      <c r="AGL202" s="600"/>
      <c r="AGM202" s="600"/>
      <c r="AGN202" s="600"/>
      <c r="AGO202" s="600"/>
      <c r="AGP202" s="600"/>
      <c r="AGQ202" s="600"/>
      <c r="AGR202" s="600"/>
      <c r="AGS202" s="600"/>
      <c r="AGT202" s="600"/>
      <c r="AGU202" s="600"/>
      <c r="AGV202" s="600"/>
      <c r="AGW202" s="600"/>
      <c r="AGX202" s="600"/>
      <c r="AGY202" s="600"/>
      <c r="AGZ202" s="600"/>
      <c r="AHA202" s="600"/>
      <c r="AHB202" s="600"/>
      <c r="AHC202" s="600"/>
      <c r="AHD202" s="600"/>
      <c r="AHE202" s="600"/>
      <c r="AHF202" s="600"/>
      <c r="AHG202" s="600"/>
      <c r="AHH202" s="600"/>
      <c r="AHI202" s="600"/>
      <c r="AHJ202" s="600"/>
      <c r="AHK202" s="600"/>
      <c r="AHL202" s="600"/>
      <c r="AHM202" s="600"/>
      <c r="AHN202" s="600"/>
      <c r="AHO202" s="600"/>
      <c r="AHP202" s="600"/>
      <c r="AHQ202" s="600"/>
      <c r="AHR202" s="600"/>
      <c r="AHS202" s="600"/>
      <c r="AHT202" s="600"/>
      <c r="AHU202" s="600"/>
      <c r="AHV202" s="600"/>
      <c r="AHW202" s="600"/>
      <c r="AHX202" s="600"/>
      <c r="AHY202" s="600"/>
      <c r="AHZ202" s="600"/>
      <c r="AIA202" s="600"/>
      <c r="AIB202" s="600"/>
      <c r="AIC202" s="600"/>
      <c r="AID202" s="600"/>
      <c r="AIE202" s="600"/>
      <c r="AIF202" s="600"/>
      <c r="AIG202" s="857"/>
      <c r="AIH202" s="857"/>
      <c r="AII202" s="857"/>
      <c r="AIJ202" s="857"/>
      <c r="AIK202" s="857"/>
      <c r="AIL202" s="857"/>
      <c r="AIM202" s="857"/>
      <c r="AIN202" s="857"/>
      <c r="AIO202" s="857"/>
      <c r="AIP202" s="857"/>
      <c r="AIQ202" s="857"/>
      <c r="AIR202" s="857"/>
      <c r="AIS202" s="857"/>
      <c r="AIT202" s="857"/>
      <c r="AIU202" s="857"/>
      <c r="AIV202" s="857"/>
      <c r="AIW202" s="857"/>
      <c r="AIX202" s="857"/>
      <c r="AIY202" s="857"/>
      <c r="AIZ202" s="857"/>
      <c r="AJA202" s="857"/>
      <c r="AJB202" s="857"/>
      <c r="AJC202" s="857"/>
      <c r="AJD202" s="857"/>
      <c r="AJE202" s="857"/>
      <c r="AJF202" s="857"/>
      <c r="AJG202" s="857"/>
      <c r="AJJ202" s="858"/>
    </row>
    <row r="203" spans="1:946" s="100" customFormat="1" ht="18" x14ac:dyDescent="0.35">
      <c r="A203" s="862"/>
      <c r="B203" s="805" t="s">
        <v>684</v>
      </c>
      <c r="NR203" s="856"/>
      <c r="NS203" s="856"/>
      <c r="NT203" s="856"/>
      <c r="NU203" s="856"/>
      <c r="NV203" s="856"/>
      <c r="NW203" s="856"/>
      <c r="NX203" s="856"/>
      <c r="NY203" s="856"/>
      <c r="NZ203" s="856"/>
      <c r="OA203" s="856"/>
      <c r="OB203" s="856"/>
      <c r="OC203" s="856"/>
      <c r="OD203" s="856"/>
      <c r="OE203" s="856"/>
      <c r="OF203" s="856"/>
      <c r="OG203" s="856"/>
      <c r="OH203" s="856"/>
      <c r="OI203" s="856"/>
      <c r="OJ203" s="856"/>
      <c r="OK203" s="856"/>
      <c r="OL203" s="856"/>
      <c r="OM203" s="856"/>
      <c r="ON203" s="856"/>
      <c r="OO203" s="856"/>
      <c r="OP203" s="856"/>
      <c r="OQ203" s="856"/>
      <c r="OR203" s="856"/>
      <c r="OS203" s="856"/>
      <c r="OT203" s="856"/>
      <c r="UP203" s="600"/>
      <c r="UQ203" s="600"/>
      <c r="UR203" s="600"/>
      <c r="US203" s="600"/>
      <c r="UT203" s="600"/>
      <c r="UU203" s="600"/>
      <c r="UV203" s="600"/>
      <c r="UW203" s="600"/>
      <c r="UX203" s="600"/>
      <c r="UY203" s="600"/>
      <c r="UZ203" s="600"/>
      <c r="VA203" s="600"/>
      <c r="VB203" s="600"/>
      <c r="VC203" s="600"/>
      <c r="VD203" s="600"/>
      <c r="VE203" s="600"/>
      <c r="VF203" s="600"/>
      <c r="VG203" s="600"/>
      <c r="VH203" s="600"/>
      <c r="VI203" s="600"/>
      <c r="VJ203" s="600"/>
      <c r="VK203" s="600"/>
      <c r="VL203" s="600"/>
      <c r="VM203" s="600"/>
      <c r="VN203" s="600"/>
      <c r="VO203" s="600"/>
      <c r="VP203" s="600"/>
      <c r="VQ203" s="600"/>
      <c r="VR203" s="600"/>
      <c r="VS203" s="600"/>
      <c r="VT203" s="600"/>
      <c r="VU203" s="600"/>
      <c r="VV203" s="600"/>
      <c r="VW203" s="600"/>
      <c r="VX203" s="600"/>
      <c r="VY203" s="600"/>
      <c r="VZ203" s="600"/>
      <c r="WA203" s="600"/>
      <c r="WB203" s="600"/>
      <c r="WC203" s="600"/>
      <c r="WD203" s="600"/>
      <c r="WE203" s="600"/>
      <c r="WF203" s="600"/>
      <c r="WG203" s="600"/>
      <c r="WH203" s="600"/>
      <c r="WI203" s="600"/>
      <c r="WJ203" s="600"/>
      <c r="WK203" s="600"/>
      <c r="WL203" s="600"/>
      <c r="WM203" s="600"/>
      <c r="WN203" s="600"/>
      <c r="WO203" s="600"/>
      <c r="WP203" s="600"/>
      <c r="WQ203" s="600"/>
      <c r="WR203" s="600"/>
      <c r="WS203" s="600"/>
      <c r="WT203" s="600"/>
      <c r="WU203" s="600"/>
      <c r="WV203" s="600"/>
      <c r="WW203" s="600"/>
      <c r="WX203" s="600"/>
      <c r="WY203" s="600"/>
      <c r="WZ203" s="600"/>
      <c r="XA203" s="600"/>
      <c r="XB203" s="600"/>
      <c r="XC203" s="600"/>
      <c r="XD203" s="600"/>
      <c r="XE203" s="600"/>
      <c r="XF203" s="600"/>
      <c r="XG203" s="600"/>
      <c r="XH203" s="600"/>
      <c r="XI203" s="600"/>
      <c r="XJ203" s="600"/>
      <c r="XK203" s="600"/>
      <c r="XL203" s="600"/>
      <c r="XM203" s="600"/>
      <c r="XN203" s="600"/>
      <c r="XO203" s="600"/>
      <c r="XP203" s="600"/>
      <c r="XQ203" s="600"/>
      <c r="XR203" s="600"/>
      <c r="XS203" s="600"/>
      <c r="XT203" s="600"/>
      <c r="XU203" s="600"/>
      <c r="XV203" s="600"/>
      <c r="XW203" s="600"/>
      <c r="XX203" s="600"/>
      <c r="XY203" s="600"/>
      <c r="XZ203" s="600"/>
      <c r="YA203" s="600"/>
      <c r="YB203" s="600"/>
      <c r="YC203" s="600"/>
      <c r="YD203" s="600"/>
      <c r="YE203" s="600"/>
      <c r="YF203" s="600"/>
      <c r="YG203" s="600"/>
      <c r="YH203" s="600"/>
      <c r="YI203" s="600"/>
      <c r="YJ203" s="600"/>
      <c r="YK203" s="600"/>
      <c r="YL203" s="600"/>
      <c r="YM203" s="600"/>
      <c r="YN203" s="600"/>
      <c r="YO203" s="600"/>
      <c r="YP203" s="600"/>
      <c r="YQ203" s="600"/>
      <c r="YR203" s="600"/>
      <c r="YS203" s="600"/>
      <c r="YT203" s="600"/>
      <c r="YU203" s="600"/>
      <c r="YV203" s="600"/>
      <c r="YW203" s="600"/>
      <c r="YX203" s="600"/>
      <c r="YY203" s="600"/>
      <c r="YZ203" s="600"/>
      <c r="ZA203" s="600"/>
      <c r="ZB203" s="600"/>
      <c r="ZC203" s="600"/>
      <c r="ZD203" s="600"/>
      <c r="ZE203" s="600"/>
      <c r="ZF203" s="600"/>
      <c r="ZG203" s="600"/>
      <c r="ZH203" s="600"/>
      <c r="ZI203" s="600"/>
      <c r="ZJ203" s="600"/>
      <c r="ZK203" s="600"/>
      <c r="ZL203" s="600"/>
      <c r="ZM203" s="600"/>
      <c r="ZN203" s="600"/>
      <c r="ZO203" s="600"/>
      <c r="ZP203" s="600"/>
      <c r="ZQ203" s="600"/>
      <c r="ZR203" s="600"/>
      <c r="ZS203" s="600"/>
      <c r="ZT203" s="600"/>
      <c r="ZU203" s="600"/>
      <c r="ZV203" s="600"/>
      <c r="ZW203" s="600"/>
      <c r="ZX203" s="600"/>
      <c r="ZY203" s="600"/>
      <c r="ZZ203" s="600"/>
      <c r="AAA203" s="600"/>
      <c r="AAB203" s="600"/>
      <c r="AAC203" s="600"/>
      <c r="AAD203" s="600"/>
      <c r="AAE203" s="600"/>
      <c r="AAF203" s="600"/>
      <c r="AAG203" s="600"/>
      <c r="AAH203" s="600"/>
      <c r="AAI203" s="600"/>
      <c r="AAJ203" s="600"/>
      <c r="AAK203" s="600"/>
      <c r="AAL203" s="600"/>
      <c r="AAM203" s="600"/>
      <c r="AAN203" s="600"/>
      <c r="AAO203" s="600"/>
      <c r="AAP203" s="600"/>
      <c r="AAQ203" s="600"/>
      <c r="AAR203" s="600"/>
      <c r="AAS203" s="600"/>
      <c r="AAT203" s="600"/>
      <c r="AAU203" s="600"/>
      <c r="AAV203" s="600"/>
      <c r="AAW203" s="600"/>
      <c r="AAX203" s="600"/>
      <c r="AAY203" s="600"/>
      <c r="AAZ203" s="600"/>
      <c r="ABA203" s="600"/>
      <c r="ABB203" s="600"/>
      <c r="ABC203" s="600"/>
      <c r="ABD203" s="600"/>
      <c r="ABE203" s="600"/>
      <c r="ABF203" s="600"/>
      <c r="ABG203" s="600"/>
      <c r="ABH203" s="600"/>
      <c r="ABI203" s="600"/>
      <c r="ABJ203" s="600"/>
      <c r="ABK203" s="600"/>
      <c r="ABL203" s="600"/>
      <c r="ABM203" s="600"/>
      <c r="ABN203" s="600"/>
      <c r="ABO203" s="600"/>
      <c r="ABP203" s="600"/>
      <c r="ABQ203" s="600"/>
      <c r="ABR203" s="600"/>
      <c r="ABS203" s="600"/>
      <c r="ABT203" s="600"/>
      <c r="ABU203" s="600"/>
      <c r="ABV203" s="600"/>
      <c r="ABW203" s="600"/>
      <c r="ABX203" s="600"/>
      <c r="ABY203" s="600"/>
      <c r="ABZ203" s="600"/>
      <c r="ACA203" s="600"/>
      <c r="ACB203" s="600"/>
      <c r="ACC203" s="600"/>
      <c r="ACD203" s="600"/>
      <c r="ACE203" s="600"/>
      <c r="ACF203" s="600"/>
      <c r="ACG203" s="600"/>
      <c r="ACH203" s="600"/>
      <c r="ACI203" s="600"/>
      <c r="ACJ203" s="600"/>
      <c r="ACK203" s="600"/>
      <c r="ACL203" s="600"/>
      <c r="ACM203" s="600"/>
      <c r="ACN203" s="600"/>
      <c r="ACO203" s="600"/>
      <c r="ACP203" s="600"/>
      <c r="ACQ203" s="600"/>
      <c r="ACR203" s="600"/>
      <c r="ACS203" s="600"/>
      <c r="ACT203" s="600"/>
      <c r="ACU203" s="600"/>
      <c r="ACV203" s="600"/>
      <c r="ACW203" s="600"/>
      <c r="ACX203" s="600"/>
      <c r="ACY203" s="600"/>
      <c r="ACZ203" s="600"/>
      <c r="ADA203" s="600"/>
      <c r="ADB203" s="600"/>
      <c r="ADC203" s="600"/>
      <c r="ADD203" s="600"/>
      <c r="ADE203" s="600"/>
      <c r="ADF203" s="600"/>
      <c r="ADG203" s="600"/>
      <c r="ADH203" s="600"/>
      <c r="ADI203" s="600"/>
      <c r="ADJ203" s="600"/>
      <c r="ADK203" s="600"/>
      <c r="ADL203" s="600"/>
      <c r="ADM203" s="600"/>
      <c r="ADN203" s="600"/>
      <c r="ADO203" s="600"/>
      <c r="ADP203" s="600"/>
      <c r="ADQ203" s="600"/>
      <c r="ADR203" s="600"/>
      <c r="ADS203" s="600"/>
      <c r="ADT203" s="600"/>
      <c r="ADU203" s="600"/>
      <c r="ADV203" s="600"/>
      <c r="ADW203" s="600"/>
      <c r="ADX203" s="600"/>
      <c r="ADY203" s="600"/>
      <c r="ADZ203" s="600"/>
      <c r="AEA203" s="600"/>
      <c r="AEB203" s="600"/>
      <c r="AEC203" s="600"/>
      <c r="AED203" s="600"/>
      <c r="AEE203" s="600"/>
      <c r="AEF203" s="600"/>
      <c r="AEG203" s="600"/>
      <c r="AEH203" s="600"/>
      <c r="AEI203" s="600"/>
      <c r="AEJ203" s="600"/>
      <c r="AEK203" s="600"/>
      <c r="AEL203" s="600"/>
      <c r="AEM203" s="600"/>
      <c r="AEN203" s="600"/>
      <c r="AEO203" s="600"/>
      <c r="AEP203" s="600"/>
      <c r="AEQ203" s="600"/>
      <c r="AER203" s="600"/>
      <c r="AES203" s="600"/>
      <c r="AET203" s="600"/>
      <c r="AEU203" s="600"/>
      <c r="AEV203" s="600"/>
      <c r="AEW203" s="600"/>
      <c r="AEX203" s="600"/>
      <c r="AEY203" s="600"/>
      <c r="AEZ203" s="600"/>
      <c r="AFA203" s="600"/>
      <c r="AFB203" s="600"/>
      <c r="AFC203" s="600"/>
      <c r="AFD203" s="600"/>
      <c r="AFE203" s="600"/>
      <c r="AFF203" s="600"/>
      <c r="AFG203" s="600"/>
      <c r="AFH203" s="600"/>
      <c r="AFI203" s="600"/>
      <c r="AFJ203" s="600"/>
      <c r="AFK203" s="600"/>
      <c r="AFL203" s="600"/>
      <c r="AFM203" s="600"/>
      <c r="AFN203" s="600"/>
      <c r="AFO203" s="600"/>
      <c r="AFP203" s="600"/>
      <c r="AFQ203" s="600"/>
      <c r="AFR203" s="600"/>
      <c r="AFS203" s="600"/>
      <c r="AFT203" s="600"/>
      <c r="AFU203" s="600"/>
      <c r="AFV203" s="600"/>
      <c r="AFW203" s="600"/>
      <c r="AFX203" s="600"/>
      <c r="AFY203" s="600"/>
      <c r="AFZ203" s="600"/>
      <c r="AGA203" s="600"/>
      <c r="AGB203" s="600"/>
      <c r="AGC203" s="600"/>
      <c r="AGD203" s="600"/>
      <c r="AGE203" s="600"/>
      <c r="AGF203" s="600"/>
      <c r="AGG203" s="600"/>
      <c r="AGH203" s="600"/>
      <c r="AGI203" s="600"/>
      <c r="AGJ203" s="600"/>
      <c r="AGK203" s="600"/>
      <c r="AGL203" s="600"/>
      <c r="AGM203" s="600"/>
      <c r="AGN203" s="600"/>
      <c r="AGO203" s="600"/>
      <c r="AGP203" s="600"/>
      <c r="AGQ203" s="600"/>
      <c r="AGR203" s="600"/>
      <c r="AGS203" s="600"/>
      <c r="AGT203" s="600"/>
      <c r="AGU203" s="600"/>
      <c r="AGV203" s="600"/>
      <c r="AGW203" s="600"/>
      <c r="AGX203" s="600"/>
      <c r="AGY203" s="600"/>
      <c r="AGZ203" s="600"/>
      <c r="AHA203" s="600"/>
      <c r="AHB203" s="600"/>
      <c r="AHC203" s="600"/>
      <c r="AHD203" s="600"/>
      <c r="AHE203" s="600"/>
      <c r="AHF203" s="600"/>
      <c r="AHG203" s="600"/>
      <c r="AHH203" s="600"/>
      <c r="AHI203" s="600"/>
      <c r="AHJ203" s="600"/>
      <c r="AHK203" s="600"/>
      <c r="AHL203" s="600"/>
      <c r="AHM203" s="600"/>
      <c r="AHN203" s="600"/>
      <c r="AHO203" s="600"/>
      <c r="AHP203" s="600"/>
      <c r="AHQ203" s="600"/>
      <c r="AHR203" s="600"/>
      <c r="AHS203" s="600"/>
      <c r="AHT203" s="600"/>
      <c r="AHU203" s="600"/>
      <c r="AHV203" s="600"/>
      <c r="AHW203" s="600"/>
      <c r="AHX203" s="600"/>
      <c r="AHY203" s="600"/>
      <c r="AHZ203" s="600"/>
      <c r="AIA203" s="600"/>
      <c r="AIB203" s="600"/>
      <c r="AIC203" s="600"/>
      <c r="AID203" s="600"/>
      <c r="AIE203" s="600"/>
      <c r="AIF203" s="600"/>
      <c r="AIG203" s="857"/>
      <c r="AIH203" s="857"/>
      <c r="AII203" s="857"/>
      <c r="AIJ203" s="857"/>
      <c r="AIK203" s="857"/>
      <c r="AIL203" s="857"/>
      <c r="AIM203" s="857"/>
      <c r="AIN203" s="857"/>
      <c r="AIO203" s="857"/>
      <c r="AIP203" s="857"/>
      <c r="AIQ203" s="857"/>
      <c r="AIR203" s="857"/>
      <c r="AIS203" s="857"/>
      <c r="AIT203" s="857"/>
      <c r="AIU203" s="857"/>
      <c r="AIV203" s="857"/>
      <c r="AIW203" s="857"/>
      <c r="AIX203" s="857"/>
      <c r="AIY203" s="857"/>
      <c r="AIZ203" s="857"/>
      <c r="AJA203" s="857"/>
      <c r="AJB203" s="857"/>
      <c r="AJC203" s="857"/>
      <c r="AJD203" s="857"/>
      <c r="AJE203" s="857"/>
      <c r="AJF203" s="857"/>
      <c r="AJG203" s="857"/>
      <c r="AJJ203" s="858"/>
    </row>
    <row r="204" spans="1:946" s="100" customFormat="1" ht="18" x14ac:dyDescent="0.35">
      <c r="A204" s="861" t="s">
        <v>16</v>
      </c>
      <c r="B204" s="819">
        <f>AUM7</f>
        <v>0</v>
      </c>
      <c r="NR204" s="856"/>
      <c r="NS204" s="856"/>
      <c r="NT204" s="856"/>
      <c r="NU204" s="856"/>
      <c r="NV204" s="856"/>
      <c r="NW204" s="856"/>
      <c r="NX204" s="856"/>
      <c r="NY204" s="856"/>
      <c r="NZ204" s="856"/>
      <c r="OA204" s="856"/>
      <c r="OB204" s="856"/>
      <c r="OC204" s="856"/>
      <c r="OD204" s="856"/>
      <c r="OE204" s="856"/>
      <c r="OF204" s="856"/>
      <c r="OG204" s="856"/>
      <c r="OH204" s="856"/>
      <c r="OI204" s="856"/>
      <c r="OJ204" s="856"/>
      <c r="OK204" s="856"/>
      <c r="OL204" s="856"/>
      <c r="OM204" s="856"/>
      <c r="ON204" s="856"/>
      <c r="OO204" s="856"/>
      <c r="OP204" s="856"/>
      <c r="OQ204" s="856"/>
      <c r="OR204" s="856"/>
      <c r="OS204" s="856"/>
      <c r="OT204" s="856"/>
      <c r="UP204" s="600"/>
      <c r="UQ204" s="600"/>
      <c r="UR204" s="600"/>
      <c r="US204" s="600"/>
      <c r="UT204" s="600"/>
      <c r="UU204" s="600"/>
      <c r="UV204" s="600"/>
      <c r="UW204" s="600"/>
      <c r="UX204" s="600"/>
      <c r="UY204" s="600"/>
      <c r="UZ204" s="600"/>
      <c r="VA204" s="600"/>
      <c r="VB204" s="600"/>
      <c r="VC204" s="600"/>
      <c r="VD204" s="600"/>
      <c r="VE204" s="600"/>
      <c r="VF204" s="600"/>
      <c r="VG204" s="600"/>
      <c r="VH204" s="600"/>
      <c r="VI204" s="600"/>
      <c r="VJ204" s="600"/>
      <c r="VK204" s="600"/>
      <c r="VL204" s="600"/>
      <c r="VM204" s="600"/>
      <c r="VN204" s="600"/>
      <c r="VO204" s="600"/>
      <c r="VP204" s="600"/>
      <c r="VQ204" s="600"/>
      <c r="VR204" s="600"/>
      <c r="VS204" s="600"/>
      <c r="VT204" s="600"/>
      <c r="VU204" s="600"/>
      <c r="VV204" s="600"/>
      <c r="VW204" s="600"/>
      <c r="VX204" s="600"/>
      <c r="VY204" s="600"/>
      <c r="VZ204" s="600"/>
      <c r="WA204" s="600"/>
      <c r="WB204" s="600"/>
      <c r="WC204" s="600"/>
      <c r="WD204" s="600"/>
      <c r="WE204" s="600"/>
      <c r="WF204" s="600"/>
      <c r="WG204" s="600"/>
      <c r="WH204" s="600"/>
      <c r="WI204" s="600"/>
      <c r="WJ204" s="600"/>
      <c r="WK204" s="600"/>
      <c r="WL204" s="600"/>
      <c r="WM204" s="600"/>
      <c r="WN204" s="600"/>
      <c r="WO204" s="600"/>
      <c r="WP204" s="600"/>
      <c r="WQ204" s="600"/>
      <c r="WR204" s="600"/>
      <c r="WS204" s="600"/>
      <c r="WT204" s="600"/>
      <c r="WU204" s="600"/>
      <c r="WV204" s="600"/>
      <c r="WW204" s="600"/>
      <c r="WX204" s="600"/>
      <c r="WY204" s="600"/>
      <c r="WZ204" s="600"/>
      <c r="XA204" s="600"/>
      <c r="XB204" s="600"/>
      <c r="XC204" s="600"/>
      <c r="XD204" s="600"/>
      <c r="XE204" s="600"/>
      <c r="XF204" s="600"/>
      <c r="XG204" s="600"/>
      <c r="XH204" s="600"/>
      <c r="XI204" s="600"/>
      <c r="XJ204" s="600"/>
      <c r="XK204" s="600"/>
      <c r="XL204" s="600"/>
      <c r="XM204" s="600"/>
      <c r="XN204" s="600"/>
      <c r="XO204" s="600"/>
      <c r="XP204" s="600"/>
      <c r="XQ204" s="600"/>
      <c r="XR204" s="600"/>
      <c r="XS204" s="600"/>
      <c r="XT204" s="600"/>
      <c r="XU204" s="600"/>
      <c r="XV204" s="600"/>
      <c r="XW204" s="600"/>
      <c r="XX204" s="600"/>
      <c r="XY204" s="600"/>
      <c r="XZ204" s="600"/>
      <c r="YA204" s="600"/>
      <c r="YB204" s="600"/>
      <c r="YC204" s="600"/>
      <c r="YD204" s="600"/>
      <c r="YE204" s="600"/>
      <c r="YF204" s="600"/>
      <c r="YG204" s="600"/>
      <c r="YH204" s="600"/>
      <c r="YI204" s="600"/>
      <c r="YJ204" s="600"/>
      <c r="YK204" s="600"/>
      <c r="YL204" s="600"/>
      <c r="YM204" s="600"/>
      <c r="YN204" s="600"/>
      <c r="YO204" s="600"/>
      <c r="YP204" s="600"/>
      <c r="YQ204" s="600"/>
      <c r="YR204" s="600"/>
      <c r="YS204" s="600"/>
      <c r="YT204" s="600"/>
      <c r="YU204" s="600"/>
      <c r="YV204" s="600"/>
      <c r="YW204" s="600"/>
      <c r="YX204" s="600"/>
      <c r="YY204" s="600"/>
      <c r="YZ204" s="600"/>
      <c r="ZA204" s="600"/>
      <c r="ZB204" s="600"/>
      <c r="ZC204" s="600"/>
      <c r="ZD204" s="600"/>
      <c r="ZE204" s="600"/>
      <c r="ZF204" s="600"/>
      <c r="ZG204" s="600"/>
      <c r="ZH204" s="600"/>
      <c r="ZI204" s="600"/>
      <c r="ZJ204" s="600"/>
      <c r="ZK204" s="600"/>
      <c r="ZL204" s="600"/>
      <c r="ZM204" s="600"/>
      <c r="ZN204" s="600"/>
      <c r="ZO204" s="600"/>
      <c r="ZP204" s="600"/>
      <c r="ZQ204" s="600"/>
      <c r="ZR204" s="600"/>
      <c r="ZS204" s="600"/>
      <c r="ZT204" s="600"/>
      <c r="ZU204" s="600"/>
      <c r="ZV204" s="600"/>
      <c r="ZW204" s="600"/>
      <c r="ZX204" s="600"/>
      <c r="ZY204" s="600"/>
      <c r="ZZ204" s="600"/>
      <c r="AAA204" s="600"/>
      <c r="AAB204" s="600"/>
      <c r="AAC204" s="600"/>
      <c r="AAD204" s="600"/>
      <c r="AAE204" s="600"/>
      <c r="AAF204" s="600"/>
      <c r="AAG204" s="600"/>
      <c r="AAH204" s="600"/>
      <c r="AAI204" s="600"/>
      <c r="AAJ204" s="600"/>
      <c r="AAK204" s="600"/>
      <c r="AAL204" s="600"/>
      <c r="AAM204" s="600"/>
      <c r="AAN204" s="600"/>
      <c r="AAO204" s="600"/>
      <c r="AAP204" s="600"/>
      <c r="AAQ204" s="600"/>
      <c r="AAR204" s="600"/>
      <c r="AAS204" s="600"/>
      <c r="AAT204" s="600"/>
      <c r="AAU204" s="600"/>
      <c r="AAV204" s="600"/>
      <c r="AAW204" s="600"/>
      <c r="AAX204" s="600"/>
      <c r="AAY204" s="600"/>
      <c r="AAZ204" s="600"/>
      <c r="ABA204" s="600"/>
      <c r="ABB204" s="600"/>
      <c r="ABC204" s="600"/>
      <c r="ABD204" s="600"/>
      <c r="ABE204" s="600"/>
      <c r="ABF204" s="600"/>
      <c r="ABG204" s="600"/>
      <c r="ABH204" s="600"/>
      <c r="ABI204" s="600"/>
      <c r="ABJ204" s="600"/>
      <c r="ABK204" s="600"/>
      <c r="ABL204" s="600"/>
      <c r="ABM204" s="600"/>
      <c r="ABN204" s="600"/>
      <c r="ABO204" s="600"/>
      <c r="ABP204" s="600"/>
      <c r="ABQ204" s="600"/>
      <c r="ABR204" s="600"/>
      <c r="ABS204" s="600"/>
      <c r="ABT204" s="600"/>
      <c r="ABU204" s="600"/>
      <c r="ABV204" s="600"/>
      <c r="ABW204" s="600"/>
      <c r="ABX204" s="600"/>
      <c r="ABY204" s="600"/>
      <c r="ABZ204" s="600"/>
      <c r="ACA204" s="600"/>
      <c r="ACB204" s="600"/>
      <c r="ACC204" s="600"/>
      <c r="ACD204" s="600"/>
      <c r="ACE204" s="600"/>
      <c r="ACF204" s="600"/>
      <c r="ACG204" s="600"/>
      <c r="ACH204" s="600"/>
      <c r="ACI204" s="600"/>
      <c r="ACJ204" s="600"/>
      <c r="ACK204" s="600"/>
      <c r="ACL204" s="600"/>
      <c r="ACM204" s="600"/>
      <c r="ACN204" s="600"/>
      <c r="ACO204" s="600"/>
      <c r="ACP204" s="600"/>
      <c r="ACQ204" s="600"/>
      <c r="ACR204" s="600"/>
      <c r="ACS204" s="600"/>
      <c r="ACT204" s="600"/>
      <c r="ACU204" s="600"/>
      <c r="ACV204" s="600"/>
      <c r="ACW204" s="600"/>
      <c r="ACX204" s="600"/>
      <c r="ACY204" s="600"/>
      <c r="ACZ204" s="600"/>
      <c r="ADA204" s="600"/>
      <c r="ADB204" s="600"/>
      <c r="ADC204" s="600"/>
      <c r="ADD204" s="600"/>
      <c r="ADE204" s="600"/>
      <c r="ADF204" s="600"/>
      <c r="ADG204" s="600"/>
      <c r="ADH204" s="600"/>
      <c r="ADI204" s="600"/>
      <c r="ADJ204" s="600"/>
      <c r="ADK204" s="600"/>
      <c r="ADL204" s="600"/>
      <c r="ADM204" s="600"/>
      <c r="ADN204" s="600"/>
      <c r="ADO204" s="600"/>
      <c r="ADP204" s="600"/>
      <c r="ADQ204" s="600"/>
      <c r="ADR204" s="600"/>
      <c r="ADS204" s="600"/>
      <c r="ADT204" s="600"/>
      <c r="ADU204" s="600"/>
      <c r="ADV204" s="600"/>
      <c r="ADW204" s="600"/>
      <c r="ADX204" s="600"/>
      <c r="ADY204" s="600"/>
      <c r="ADZ204" s="600"/>
      <c r="AEA204" s="600"/>
      <c r="AEB204" s="600"/>
      <c r="AEC204" s="600"/>
      <c r="AED204" s="600"/>
      <c r="AEE204" s="600"/>
      <c r="AEF204" s="600"/>
      <c r="AEG204" s="600"/>
      <c r="AEH204" s="600"/>
      <c r="AEI204" s="600"/>
      <c r="AEJ204" s="600"/>
      <c r="AEK204" s="600"/>
      <c r="AEL204" s="600"/>
      <c r="AEM204" s="600"/>
      <c r="AEN204" s="600"/>
      <c r="AEO204" s="600"/>
      <c r="AEP204" s="600"/>
      <c r="AEQ204" s="600"/>
      <c r="AER204" s="600"/>
      <c r="AES204" s="600"/>
      <c r="AET204" s="600"/>
      <c r="AEU204" s="600"/>
      <c r="AEV204" s="600"/>
      <c r="AEW204" s="600"/>
      <c r="AEX204" s="600"/>
      <c r="AEY204" s="600"/>
      <c r="AEZ204" s="600"/>
      <c r="AFA204" s="600"/>
      <c r="AFB204" s="600"/>
      <c r="AFC204" s="600"/>
      <c r="AFD204" s="600"/>
      <c r="AFE204" s="600"/>
      <c r="AFF204" s="600"/>
      <c r="AFG204" s="600"/>
      <c r="AFH204" s="600"/>
      <c r="AFI204" s="600"/>
      <c r="AFJ204" s="600"/>
      <c r="AFK204" s="600"/>
      <c r="AFL204" s="600"/>
      <c r="AFM204" s="600"/>
      <c r="AFN204" s="600"/>
      <c r="AFO204" s="600"/>
      <c r="AFP204" s="600"/>
      <c r="AFQ204" s="600"/>
      <c r="AFR204" s="600"/>
      <c r="AFS204" s="600"/>
      <c r="AFT204" s="600"/>
      <c r="AFU204" s="600"/>
      <c r="AFV204" s="600"/>
      <c r="AFW204" s="600"/>
      <c r="AFX204" s="600"/>
      <c r="AFY204" s="600"/>
      <c r="AFZ204" s="600"/>
      <c r="AGA204" s="600"/>
      <c r="AGB204" s="600"/>
      <c r="AGC204" s="600"/>
      <c r="AGD204" s="600"/>
      <c r="AGE204" s="600"/>
      <c r="AGF204" s="600"/>
      <c r="AGG204" s="600"/>
      <c r="AGH204" s="600"/>
      <c r="AGI204" s="600"/>
      <c r="AGJ204" s="600"/>
      <c r="AGK204" s="600"/>
      <c r="AGL204" s="600"/>
      <c r="AGM204" s="600"/>
      <c r="AGN204" s="600"/>
      <c r="AGO204" s="600"/>
      <c r="AGP204" s="600"/>
      <c r="AGQ204" s="600"/>
      <c r="AGR204" s="600"/>
      <c r="AGS204" s="600"/>
      <c r="AGT204" s="600"/>
      <c r="AGU204" s="600"/>
      <c r="AGV204" s="600"/>
      <c r="AGW204" s="600"/>
      <c r="AGX204" s="600"/>
      <c r="AGY204" s="600"/>
      <c r="AGZ204" s="600"/>
      <c r="AHA204" s="600"/>
      <c r="AHB204" s="600"/>
      <c r="AHC204" s="600"/>
      <c r="AHD204" s="600"/>
      <c r="AHE204" s="600"/>
      <c r="AHF204" s="600"/>
      <c r="AHG204" s="600"/>
      <c r="AHH204" s="600"/>
      <c r="AHI204" s="600"/>
      <c r="AHJ204" s="600"/>
      <c r="AHK204" s="600"/>
      <c r="AHL204" s="600"/>
      <c r="AHM204" s="600"/>
      <c r="AHN204" s="600"/>
      <c r="AHO204" s="600"/>
      <c r="AHP204" s="600"/>
      <c r="AHQ204" s="600"/>
      <c r="AHR204" s="600"/>
      <c r="AHS204" s="600"/>
      <c r="AHT204" s="600"/>
      <c r="AHU204" s="600"/>
      <c r="AHV204" s="600"/>
      <c r="AHW204" s="600"/>
      <c r="AHX204" s="600"/>
      <c r="AHY204" s="600"/>
      <c r="AHZ204" s="600"/>
      <c r="AIA204" s="600"/>
      <c r="AIB204" s="600"/>
      <c r="AIC204" s="600"/>
      <c r="AID204" s="600"/>
      <c r="AIE204" s="600"/>
      <c r="AIF204" s="600"/>
      <c r="AIG204" s="857"/>
      <c r="AIH204" s="857"/>
      <c r="AII204" s="857"/>
      <c r="AIJ204" s="857"/>
      <c r="AIK204" s="857"/>
      <c r="AIL204" s="857"/>
      <c r="AIM204" s="857"/>
      <c r="AIN204" s="857"/>
      <c r="AIO204" s="857"/>
      <c r="AIP204" s="857"/>
      <c r="AIQ204" s="857"/>
      <c r="AIR204" s="857"/>
      <c r="AIS204" s="857"/>
      <c r="AIT204" s="857"/>
      <c r="AIU204" s="857"/>
      <c r="AIV204" s="857"/>
      <c r="AIW204" s="857"/>
      <c r="AIX204" s="857"/>
      <c r="AIY204" s="857"/>
      <c r="AIZ204" s="857"/>
      <c r="AJA204" s="857"/>
      <c r="AJB204" s="857"/>
      <c r="AJC204" s="857"/>
      <c r="AJD204" s="857"/>
      <c r="AJE204" s="857"/>
      <c r="AJF204" s="857"/>
      <c r="AJG204" s="857"/>
      <c r="AJJ204" s="858"/>
    </row>
    <row r="205" spans="1:946" s="100" customFormat="1" ht="18" x14ac:dyDescent="0.35">
      <c r="A205" s="861" t="s">
        <v>17</v>
      </c>
      <c r="B205" s="819">
        <f>AUN7</f>
        <v>125.20400000000001</v>
      </c>
      <c r="NR205" s="856"/>
      <c r="NS205" s="856"/>
      <c r="NT205" s="856"/>
      <c r="NU205" s="856"/>
      <c r="NV205" s="856"/>
      <c r="NW205" s="856"/>
      <c r="NX205" s="856"/>
      <c r="NY205" s="856"/>
      <c r="NZ205" s="856"/>
      <c r="OA205" s="856"/>
      <c r="OB205" s="856"/>
      <c r="OC205" s="856"/>
      <c r="OD205" s="856"/>
      <c r="OE205" s="856"/>
      <c r="OF205" s="856"/>
      <c r="OG205" s="856"/>
      <c r="OH205" s="856"/>
      <c r="OI205" s="856"/>
      <c r="OJ205" s="856"/>
      <c r="OK205" s="856"/>
      <c r="OL205" s="856"/>
      <c r="OM205" s="856"/>
      <c r="ON205" s="856"/>
      <c r="OO205" s="856"/>
      <c r="OP205" s="856"/>
      <c r="OQ205" s="856"/>
      <c r="OR205" s="856"/>
      <c r="OS205" s="856"/>
      <c r="OT205" s="856"/>
      <c r="UP205" s="600"/>
      <c r="UQ205" s="600"/>
      <c r="UR205" s="600"/>
      <c r="US205" s="600"/>
      <c r="UT205" s="600"/>
      <c r="UU205" s="600"/>
      <c r="UV205" s="600"/>
      <c r="UW205" s="600"/>
      <c r="UX205" s="600"/>
      <c r="UY205" s="600"/>
      <c r="UZ205" s="600"/>
      <c r="VA205" s="600"/>
      <c r="VB205" s="600"/>
      <c r="VC205" s="600"/>
      <c r="VD205" s="600"/>
      <c r="VE205" s="600"/>
      <c r="VF205" s="600"/>
      <c r="VG205" s="600"/>
      <c r="VH205" s="600"/>
      <c r="VI205" s="600"/>
      <c r="VJ205" s="600"/>
      <c r="VK205" s="600"/>
      <c r="VL205" s="600"/>
      <c r="VM205" s="600"/>
      <c r="VN205" s="600"/>
      <c r="VO205" s="600"/>
      <c r="VP205" s="600"/>
      <c r="VQ205" s="600"/>
      <c r="VR205" s="600"/>
      <c r="VS205" s="600"/>
      <c r="VT205" s="600"/>
      <c r="VU205" s="600"/>
      <c r="VV205" s="600"/>
      <c r="VW205" s="600"/>
      <c r="VX205" s="600"/>
      <c r="VY205" s="600"/>
      <c r="VZ205" s="600"/>
      <c r="WA205" s="600"/>
      <c r="WB205" s="600"/>
      <c r="WC205" s="600"/>
      <c r="WD205" s="600"/>
      <c r="WE205" s="600"/>
      <c r="WF205" s="600"/>
      <c r="WG205" s="600"/>
      <c r="WH205" s="600"/>
      <c r="WI205" s="600"/>
      <c r="WJ205" s="600"/>
      <c r="WK205" s="600"/>
      <c r="WL205" s="600"/>
      <c r="WM205" s="600"/>
      <c r="WN205" s="600"/>
      <c r="WO205" s="600"/>
      <c r="WP205" s="600"/>
      <c r="WQ205" s="600"/>
      <c r="WR205" s="600"/>
      <c r="WS205" s="600"/>
      <c r="WT205" s="600"/>
      <c r="WU205" s="600"/>
      <c r="WV205" s="600"/>
      <c r="WW205" s="600"/>
      <c r="WX205" s="600"/>
      <c r="WY205" s="600"/>
      <c r="WZ205" s="600"/>
      <c r="XA205" s="600"/>
      <c r="XB205" s="600"/>
      <c r="XC205" s="600"/>
      <c r="XD205" s="600"/>
      <c r="XE205" s="600"/>
      <c r="XF205" s="600"/>
      <c r="XG205" s="600"/>
      <c r="XH205" s="600"/>
      <c r="XI205" s="600"/>
      <c r="XJ205" s="600"/>
      <c r="XK205" s="600"/>
      <c r="XL205" s="600"/>
      <c r="XM205" s="600"/>
      <c r="XN205" s="600"/>
      <c r="XO205" s="600"/>
      <c r="XP205" s="600"/>
      <c r="XQ205" s="600"/>
      <c r="XR205" s="600"/>
      <c r="XS205" s="600"/>
      <c r="XT205" s="600"/>
      <c r="XU205" s="600"/>
      <c r="XV205" s="600"/>
      <c r="XW205" s="600"/>
      <c r="XX205" s="600"/>
      <c r="XY205" s="600"/>
      <c r="XZ205" s="600"/>
      <c r="YA205" s="600"/>
      <c r="YB205" s="600"/>
      <c r="YC205" s="600"/>
      <c r="YD205" s="600"/>
      <c r="YE205" s="600"/>
      <c r="YF205" s="600"/>
      <c r="YG205" s="600"/>
      <c r="YH205" s="600"/>
      <c r="YI205" s="600"/>
      <c r="YJ205" s="600"/>
      <c r="YK205" s="600"/>
      <c r="YL205" s="600"/>
      <c r="YM205" s="600"/>
      <c r="YN205" s="600"/>
      <c r="YO205" s="600"/>
      <c r="YP205" s="600"/>
      <c r="YQ205" s="600"/>
      <c r="YR205" s="600"/>
      <c r="YS205" s="600"/>
      <c r="YT205" s="600"/>
      <c r="YU205" s="600"/>
      <c r="YV205" s="600"/>
      <c r="YW205" s="600"/>
      <c r="YX205" s="600"/>
      <c r="YY205" s="600"/>
      <c r="YZ205" s="600"/>
      <c r="ZA205" s="600"/>
      <c r="ZB205" s="600"/>
      <c r="ZC205" s="600"/>
      <c r="ZD205" s="600"/>
      <c r="ZE205" s="600"/>
      <c r="ZF205" s="600"/>
      <c r="ZG205" s="600"/>
      <c r="ZH205" s="600"/>
      <c r="ZI205" s="600"/>
      <c r="ZJ205" s="600"/>
      <c r="ZK205" s="600"/>
      <c r="ZL205" s="600"/>
      <c r="ZM205" s="600"/>
      <c r="ZN205" s="600"/>
      <c r="ZO205" s="600"/>
      <c r="ZP205" s="600"/>
      <c r="ZQ205" s="600"/>
      <c r="ZR205" s="600"/>
      <c r="ZS205" s="600"/>
      <c r="ZT205" s="600"/>
      <c r="ZU205" s="600"/>
      <c r="ZV205" s="600"/>
      <c r="ZW205" s="600"/>
      <c r="ZX205" s="600"/>
      <c r="ZY205" s="600"/>
      <c r="ZZ205" s="600"/>
      <c r="AAA205" s="600"/>
      <c r="AAB205" s="600"/>
      <c r="AAC205" s="600"/>
      <c r="AAD205" s="600"/>
      <c r="AAE205" s="600"/>
      <c r="AAF205" s="600"/>
      <c r="AAG205" s="600"/>
      <c r="AAH205" s="600"/>
      <c r="AAI205" s="600"/>
      <c r="AAJ205" s="600"/>
      <c r="AAK205" s="600"/>
      <c r="AAL205" s="600"/>
      <c r="AAM205" s="600"/>
      <c r="AAN205" s="600"/>
      <c r="AAO205" s="600"/>
      <c r="AAP205" s="600"/>
      <c r="AAQ205" s="600"/>
      <c r="AAR205" s="600"/>
      <c r="AAS205" s="600"/>
      <c r="AAT205" s="600"/>
      <c r="AAU205" s="600"/>
      <c r="AAV205" s="600"/>
      <c r="AAW205" s="600"/>
      <c r="AAX205" s="600"/>
      <c r="AAY205" s="600"/>
      <c r="AAZ205" s="600"/>
      <c r="ABA205" s="600"/>
      <c r="ABB205" s="600"/>
      <c r="ABC205" s="600"/>
      <c r="ABD205" s="600"/>
      <c r="ABE205" s="600"/>
      <c r="ABF205" s="600"/>
      <c r="ABG205" s="600"/>
      <c r="ABH205" s="600"/>
      <c r="ABI205" s="600"/>
      <c r="ABJ205" s="600"/>
      <c r="ABK205" s="600"/>
      <c r="ABL205" s="600"/>
      <c r="ABM205" s="600"/>
      <c r="ABN205" s="600"/>
      <c r="ABO205" s="600"/>
      <c r="ABP205" s="600"/>
      <c r="ABQ205" s="600"/>
      <c r="ABR205" s="600"/>
      <c r="ABS205" s="600"/>
      <c r="ABT205" s="600"/>
      <c r="ABU205" s="600"/>
      <c r="ABV205" s="600"/>
      <c r="ABW205" s="600"/>
      <c r="ABX205" s="600"/>
      <c r="ABY205" s="600"/>
      <c r="ABZ205" s="600"/>
      <c r="ACA205" s="600"/>
      <c r="ACB205" s="600"/>
      <c r="ACC205" s="600"/>
      <c r="ACD205" s="600"/>
      <c r="ACE205" s="600"/>
      <c r="ACF205" s="600"/>
      <c r="ACG205" s="600"/>
      <c r="ACH205" s="600"/>
      <c r="ACI205" s="600"/>
      <c r="ACJ205" s="600"/>
      <c r="ACK205" s="600"/>
      <c r="ACL205" s="600"/>
      <c r="ACM205" s="600"/>
      <c r="ACN205" s="600"/>
      <c r="ACO205" s="600"/>
      <c r="ACP205" s="600"/>
      <c r="ACQ205" s="600"/>
      <c r="ACR205" s="600"/>
      <c r="ACS205" s="600"/>
      <c r="ACT205" s="600"/>
      <c r="ACU205" s="600"/>
      <c r="ACV205" s="600"/>
      <c r="ACW205" s="600"/>
      <c r="ACX205" s="600"/>
      <c r="ACY205" s="600"/>
      <c r="ACZ205" s="600"/>
      <c r="ADA205" s="600"/>
      <c r="ADB205" s="600"/>
      <c r="ADC205" s="600"/>
      <c r="ADD205" s="600"/>
      <c r="ADE205" s="600"/>
      <c r="ADF205" s="600"/>
      <c r="ADG205" s="600"/>
      <c r="ADH205" s="600"/>
      <c r="ADI205" s="600"/>
      <c r="ADJ205" s="600"/>
      <c r="ADK205" s="600"/>
      <c r="ADL205" s="600"/>
      <c r="ADM205" s="600"/>
      <c r="ADN205" s="600"/>
      <c r="ADO205" s="600"/>
      <c r="ADP205" s="600"/>
      <c r="ADQ205" s="600"/>
      <c r="ADR205" s="600"/>
      <c r="ADS205" s="600"/>
      <c r="ADT205" s="600"/>
      <c r="ADU205" s="600"/>
      <c r="ADV205" s="600"/>
      <c r="ADW205" s="600"/>
      <c r="ADX205" s="600"/>
      <c r="ADY205" s="600"/>
      <c r="ADZ205" s="600"/>
      <c r="AEA205" s="600"/>
      <c r="AEB205" s="600"/>
      <c r="AEC205" s="600"/>
      <c r="AED205" s="600"/>
      <c r="AEE205" s="600"/>
      <c r="AEF205" s="600"/>
      <c r="AEG205" s="600"/>
      <c r="AEH205" s="600"/>
      <c r="AEI205" s="600"/>
      <c r="AEJ205" s="600"/>
      <c r="AEK205" s="600"/>
      <c r="AEL205" s="600"/>
      <c r="AEM205" s="600"/>
      <c r="AEN205" s="600"/>
      <c r="AEO205" s="600"/>
      <c r="AEP205" s="600"/>
      <c r="AEQ205" s="600"/>
      <c r="AER205" s="600"/>
      <c r="AES205" s="600"/>
      <c r="AET205" s="600"/>
      <c r="AEU205" s="600"/>
      <c r="AEV205" s="600"/>
      <c r="AEW205" s="600"/>
      <c r="AEX205" s="600"/>
      <c r="AEY205" s="600"/>
      <c r="AEZ205" s="600"/>
      <c r="AFA205" s="600"/>
      <c r="AFB205" s="600"/>
      <c r="AFC205" s="600"/>
      <c r="AFD205" s="600"/>
      <c r="AFE205" s="600"/>
      <c r="AFF205" s="600"/>
      <c r="AFG205" s="600"/>
      <c r="AFH205" s="600"/>
      <c r="AFI205" s="600"/>
      <c r="AFJ205" s="600"/>
      <c r="AFK205" s="600"/>
      <c r="AFL205" s="600"/>
      <c r="AFM205" s="600"/>
      <c r="AFN205" s="600"/>
      <c r="AFO205" s="600"/>
      <c r="AFP205" s="600"/>
      <c r="AFQ205" s="600"/>
      <c r="AFR205" s="600"/>
      <c r="AFS205" s="600"/>
      <c r="AFT205" s="600"/>
      <c r="AFU205" s="600"/>
      <c r="AFV205" s="600"/>
      <c r="AFW205" s="600"/>
      <c r="AFX205" s="600"/>
      <c r="AFY205" s="600"/>
      <c r="AFZ205" s="600"/>
      <c r="AGA205" s="600"/>
      <c r="AGB205" s="600"/>
      <c r="AGC205" s="600"/>
      <c r="AGD205" s="600"/>
      <c r="AGE205" s="600"/>
      <c r="AGF205" s="600"/>
      <c r="AGG205" s="600"/>
      <c r="AGH205" s="600"/>
      <c r="AGI205" s="600"/>
      <c r="AGJ205" s="600"/>
      <c r="AGK205" s="600"/>
      <c r="AGL205" s="600"/>
      <c r="AGM205" s="600"/>
      <c r="AGN205" s="600"/>
      <c r="AGO205" s="600"/>
      <c r="AGP205" s="600"/>
      <c r="AGQ205" s="600"/>
      <c r="AGR205" s="600"/>
      <c r="AGS205" s="600"/>
      <c r="AGT205" s="600"/>
      <c r="AGU205" s="600"/>
      <c r="AGV205" s="600"/>
      <c r="AGW205" s="600"/>
      <c r="AGX205" s="600"/>
      <c r="AGY205" s="600"/>
      <c r="AGZ205" s="600"/>
      <c r="AHA205" s="600"/>
      <c r="AHB205" s="600"/>
      <c r="AHC205" s="600"/>
      <c r="AHD205" s="600"/>
      <c r="AHE205" s="600"/>
      <c r="AHF205" s="600"/>
      <c r="AHG205" s="600"/>
      <c r="AHH205" s="600"/>
      <c r="AHI205" s="600"/>
      <c r="AHJ205" s="600"/>
      <c r="AHK205" s="600"/>
      <c r="AHL205" s="600"/>
      <c r="AHM205" s="600"/>
      <c r="AHN205" s="600"/>
      <c r="AHO205" s="600"/>
      <c r="AHP205" s="600"/>
      <c r="AHQ205" s="600"/>
      <c r="AHR205" s="600"/>
      <c r="AHS205" s="600"/>
      <c r="AHT205" s="600"/>
      <c r="AHU205" s="600"/>
      <c r="AHV205" s="600"/>
      <c r="AHW205" s="600"/>
      <c r="AHX205" s="600"/>
      <c r="AHY205" s="600"/>
      <c r="AHZ205" s="600"/>
      <c r="AIA205" s="600"/>
      <c r="AIB205" s="600"/>
      <c r="AIC205" s="600"/>
      <c r="AID205" s="600"/>
      <c r="AIE205" s="600"/>
      <c r="AIF205" s="600"/>
      <c r="AIG205" s="857"/>
      <c r="AIH205" s="857"/>
      <c r="AII205" s="857"/>
      <c r="AIJ205" s="857"/>
      <c r="AIK205" s="857"/>
      <c r="AIL205" s="857"/>
      <c r="AIM205" s="857"/>
      <c r="AIN205" s="857"/>
      <c r="AIO205" s="857"/>
      <c r="AIP205" s="857"/>
      <c r="AIQ205" s="857"/>
      <c r="AIR205" s="857"/>
      <c r="AIS205" s="857"/>
      <c r="AIT205" s="857"/>
      <c r="AIU205" s="857"/>
      <c r="AIV205" s="857"/>
      <c r="AIW205" s="857"/>
      <c r="AIX205" s="857"/>
      <c r="AIY205" s="857"/>
      <c r="AIZ205" s="857"/>
      <c r="AJA205" s="857"/>
      <c r="AJB205" s="857"/>
      <c r="AJC205" s="857"/>
      <c r="AJD205" s="857"/>
      <c r="AJE205" s="857"/>
      <c r="AJF205" s="857"/>
      <c r="AJG205" s="857"/>
      <c r="AJJ205" s="858"/>
    </row>
    <row r="206" spans="1:946" s="100" customFormat="1" ht="18" x14ac:dyDescent="0.35">
      <c r="A206" s="861" t="s">
        <v>18</v>
      </c>
      <c r="B206" s="819">
        <f>AUO7</f>
        <v>20</v>
      </c>
      <c r="NR206" s="856"/>
      <c r="NS206" s="856"/>
      <c r="NT206" s="856"/>
      <c r="NU206" s="856"/>
      <c r="NV206" s="856"/>
      <c r="NW206" s="856"/>
      <c r="NX206" s="856"/>
      <c r="NY206" s="856"/>
      <c r="NZ206" s="856"/>
      <c r="OA206" s="856"/>
      <c r="OB206" s="856"/>
      <c r="OC206" s="856"/>
      <c r="OD206" s="856"/>
      <c r="OE206" s="856"/>
      <c r="OF206" s="856"/>
      <c r="OG206" s="856"/>
      <c r="OH206" s="856"/>
      <c r="OI206" s="856"/>
      <c r="OJ206" s="856"/>
      <c r="OK206" s="856"/>
      <c r="OL206" s="856"/>
      <c r="OM206" s="856"/>
      <c r="ON206" s="856"/>
      <c r="OO206" s="856"/>
      <c r="OP206" s="856"/>
      <c r="OQ206" s="856"/>
      <c r="OR206" s="856"/>
      <c r="OS206" s="856"/>
      <c r="OT206" s="856"/>
      <c r="UP206" s="600"/>
      <c r="UQ206" s="600"/>
      <c r="UR206" s="600"/>
      <c r="US206" s="600"/>
      <c r="UT206" s="600"/>
      <c r="UU206" s="600"/>
      <c r="UV206" s="600"/>
      <c r="UW206" s="600"/>
      <c r="UX206" s="600"/>
      <c r="UY206" s="600"/>
      <c r="UZ206" s="600"/>
      <c r="VA206" s="600"/>
      <c r="VB206" s="600"/>
      <c r="VC206" s="600"/>
      <c r="VD206" s="600"/>
      <c r="VE206" s="600"/>
      <c r="VF206" s="600"/>
      <c r="VG206" s="600"/>
      <c r="VH206" s="600"/>
      <c r="VI206" s="600"/>
      <c r="VJ206" s="600"/>
      <c r="VK206" s="600"/>
      <c r="VL206" s="600"/>
      <c r="VM206" s="600"/>
      <c r="VN206" s="600"/>
      <c r="VO206" s="600"/>
      <c r="VP206" s="600"/>
      <c r="VQ206" s="600"/>
      <c r="VR206" s="600"/>
      <c r="VS206" s="600"/>
      <c r="VT206" s="600"/>
      <c r="VU206" s="600"/>
      <c r="VV206" s="600"/>
      <c r="VW206" s="600"/>
      <c r="VX206" s="600"/>
      <c r="VY206" s="600"/>
      <c r="VZ206" s="600"/>
      <c r="WA206" s="600"/>
      <c r="WB206" s="600"/>
      <c r="WC206" s="600"/>
      <c r="WD206" s="600"/>
      <c r="WE206" s="600"/>
      <c r="WF206" s="600"/>
      <c r="WG206" s="600"/>
      <c r="WH206" s="600"/>
      <c r="WI206" s="600"/>
      <c r="WJ206" s="600"/>
      <c r="WK206" s="600"/>
      <c r="WL206" s="600"/>
      <c r="WM206" s="600"/>
      <c r="WN206" s="600"/>
      <c r="WO206" s="600"/>
      <c r="WP206" s="600"/>
      <c r="WQ206" s="600"/>
      <c r="WR206" s="600"/>
      <c r="WS206" s="600"/>
      <c r="WT206" s="600"/>
      <c r="WU206" s="600"/>
      <c r="WV206" s="600"/>
      <c r="WW206" s="600"/>
      <c r="WX206" s="600"/>
      <c r="WY206" s="600"/>
      <c r="WZ206" s="600"/>
      <c r="XA206" s="600"/>
      <c r="XB206" s="600"/>
      <c r="XC206" s="600"/>
      <c r="XD206" s="600"/>
      <c r="XE206" s="600"/>
      <c r="XF206" s="600"/>
      <c r="XG206" s="600"/>
      <c r="XH206" s="600"/>
      <c r="XI206" s="600"/>
      <c r="XJ206" s="600"/>
      <c r="XK206" s="600"/>
      <c r="XL206" s="600"/>
      <c r="XM206" s="600"/>
      <c r="XN206" s="600"/>
      <c r="XO206" s="600"/>
      <c r="XP206" s="600"/>
      <c r="XQ206" s="600"/>
      <c r="XR206" s="600"/>
      <c r="XS206" s="600"/>
      <c r="XT206" s="600"/>
      <c r="XU206" s="600"/>
      <c r="XV206" s="600"/>
      <c r="XW206" s="600"/>
      <c r="XX206" s="600"/>
      <c r="XY206" s="600"/>
      <c r="XZ206" s="600"/>
      <c r="YA206" s="600"/>
      <c r="YB206" s="600"/>
      <c r="YC206" s="600"/>
      <c r="YD206" s="600"/>
      <c r="YE206" s="600"/>
      <c r="YF206" s="600"/>
      <c r="YG206" s="600"/>
      <c r="YH206" s="600"/>
      <c r="YI206" s="600"/>
      <c r="YJ206" s="600"/>
      <c r="YK206" s="600"/>
      <c r="YL206" s="600"/>
      <c r="YM206" s="600"/>
      <c r="YN206" s="600"/>
      <c r="YO206" s="600"/>
      <c r="YP206" s="600"/>
      <c r="YQ206" s="600"/>
      <c r="YR206" s="600"/>
      <c r="YS206" s="600"/>
      <c r="YT206" s="600"/>
      <c r="YU206" s="600"/>
      <c r="YV206" s="600"/>
      <c r="YW206" s="600"/>
      <c r="YX206" s="600"/>
      <c r="YY206" s="600"/>
      <c r="YZ206" s="600"/>
      <c r="ZA206" s="600"/>
      <c r="ZB206" s="600"/>
      <c r="ZC206" s="600"/>
      <c r="ZD206" s="600"/>
      <c r="ZE206" s="600"/>
      <c r="ZF206" s="600"/>
      <c r="ZG206" s="600"/>
      <c r="ZH206" s="600"/>
      <c r="ZI206" s="600"/>
      <c r="ZJ206" s="600"/>
      <c r="ZK206" s="600"/>
      <c r="ZL206" s="600"/>
      <c r="ZM206" s="600"/>
      <c r="ZN206" s="600"/>
      <c r="ZO206" s="600"/>
      <c r="ZP206" s="600"/>
      <c r="ZQ206" s="600"/>
      <c r="ZR206" s="600"/>
      <c r="ZS206" s="600"/>
      <c r="ZT206" s="600"/>
      <c r="ZU206" s="600"/>
      <c r="ZV206" s="600"/>
      <c r="ZW206" s="600"/>
      <c r="ZX206" s="600"/>
      <c r="ZY206" s="600"/>
      <c r="ZZ206" s="600"/>
      <c r="AAA206" s="600"/>
      <c r="AAB206" s="600"/>
      <c r="AAC206" s="600"/>
      <c r="AAD206" s="600"/>
      <c r="AAE206" s="600"/>
      <c r="AAF206" s="600"/>
      <c r="AAG206" s="600"/>
      <c r="AAH206" s="600"/>
      <c r="AAI206" s="600"/>
      <c r="AAJ206" s="600"/>
      <c r="AAK206" s="600"/>
      <c r="AAL206" s="600"/>
      <c r="AAM206" s="600"/>
      <c r="AAN206" s="600"/>
      <c r="AAO206" s="600"/>
      <c r="AAP206" s="600"/>
      <c r="AAQ206" s="600"/>
      <c r="AAR206" s="600"/>
      <c r="AAS206" s="600"/>
      <c r="AAT206" s="600"/>
      <c r="AAU206" s="600"/>
      <c r="AAV206" s="600"/>
      <c r="AAW206" s="600"/>
      <c r="AAX206" s="600"/>
      <c r="AAY206" s="600"/>
      <c r="AAZ206" s="600"/>
      <c r="ABA206" s="600"/>
      <c r="ABB206" s="600"/>
      <c r="ABC206" s="600"/>
      <c r="ABD206" s="600"/>
      <c r="ABE206" s="600"/>
      <c r="ABF206" s="600"/>
      <c r="ABG206" s="600"/>
      <c r="ABH206" s="600"/>
      <c r="ABI206" s="600"/>
      <c r="ABJ206" s="600"/>
      <c r="ABK206" s="600"/>
      <c r="ABL206" s="600"/>
      <c r="ABM206" s="600"/>
      <c r="ABN206" s="600"/>
      <c r="ABO206" s="600"/>
      <c r="ABP206" s="600"/>
      <c r="ABQ206" s="600"/>
      <c r="ABR206" s="600"/>
      <c r="ABS206" s="600"/>
      <c r="ABT206" s="600"/>
      <c r="ABU206" s="600"/>
      <c r="ABV206" s="600"/>
      <c r="ABW206" s="600"/>
      <c r="ABX206" s="600"/>
      <c r="ABY206" s="600"/>
      <c r="ABZ206" s="600"/>
      <c r="ACA206" s="600"/>
      <c r="ACB206" s="600"/>
      <c r="ACC206" s="600"/>
      <c r="ACD206" s="600"/>
      <c r="ACE206" s="600"/>
      <c r="ACF206" s="600"/>
      <c r="ACG206" s="600"/>
      <c r="ACH206" s="600"/>
      <c r="ACI206" s="600"/>
      <c r="ACJ206" s="600"/>
      <c r="ACK206" s="600"/>
      <c r="ACL206" s="600"/>
      <c r="ACM206" s="600"/>
      <c r="ACN206" s="600"/>
      <c r="ACO206" s="600"/>
      <c r="ACP206" s="600"/>
      <c r="ACQ206" s="600"/>
      <c r="ACR206" s="600"/>
      <c r="ACS206" s="600"/>
      <c r="ACT206" s="600"/>
      <c r="ACU206" s="600"/>
      <c r="ACV206" s="600"/>
      <c r="ACW206" s="600"/>
      <c r="ACX206" s="600"/>
      <c r="ACY206" s="600"/>
      <c r="ACZ206" s="600"/>
      <c r="ADA206" s="600"/>
      <c r="ADB206" s="600"/>
      <c r="ADC206" s="600"/>
      <c r="ADD206" s="600"/>
      <c r="ADE206" s="600"/>
      <c r="ADF206" s="600"/>
      <c r="ADG206" s="600"/>
      <c r="ADH206" s="600"/>
      <c r="ADI206" s="600"/>
      <c r="ADJ206" s="600"/>
      <c r="ADK206" s="600"/>
      <c r="ADL206" s="600"/>
      <c r="ADM206" s="600"/>
      <c r="ADN206" s="600"/>
      <c r="ADO206" s="600"/>
      <c r="ADP206" s="600"/>
      <c r="ADQ206" s="600"/>
      <c r="ADR206" s="600"/>
      <c r="ADS206" s="600"/>
      <c r="ADT206" s="600"/>
      <c r="ADU206" s="600"/>
      <c r="ADV206" s="600"/>
      <c r="ADW206" s="600"/>
      <c r="ADX206" s="600"/>
      <c r="ADY206" s="600"/>
      <c r="ADZ206" s="600"/>
      <c r="AEA206" s="600"/>
      <c r="AEB206" s="600"/>
      <c r="AEC206" s="600"/>
      <c r="AED206" s="600"/>
      <c r="AEE206" s="600"/>
      <c r="AEF206" s="600"/>
      <c r="AEG206" s="600"/>
      <c r="AEH206" s="600"/>
      <c r="AEI206" s="600"/>
      <c r="AEJ206" s="600"/>
      <c r="AEK206" s="600"/>
      <c r="AEL206" s="600"/>
      <c r="AEM206" s="600"/>
      <c r="AEN206" s="600"/>
      <c r="AEO206" s="600"/>
      <c r="AEP206" s="600"/>
      <c r="AEQ206" s="600"/>
      <c r="AER206" s="600"/>
      <c r="AES206" s="600"/>
      <c r="AET206" s="600"/>
      <c r="AEU206" s="600"/>
      <c r="AEV206" s="600"/>
      <c r="AEW206" s="600"/>
      <c r="AEX206" s="600"/>
      <c r="AEY206" s="600"/>
      <c r="AEZ206" s="600"/>
      <c r="AFA206" s="600"/>
      <c r="AFB206" s="600"/>
      <c r="AFC206" s="600"/>
      <c r="AFD206" s="600"/>
      <c r="AFE206" s="600"/>
      <c r="AFF206" s="600"/>
      <c r="AFG206" s="600"/>
      <c r="AFH206" s="600"/>
      <c r="AFI206" s="600"/>
      <c r="AFJ206" s="600"/>
      <c r="AFK206" s="600"/>
      <c r="AFL206" s="600"/>
      <c r="AFM206" s="600"/>
      <c r="AFN206" s="600"/>
      <c r="AFO206" s="600"/>
      <c r="AFP206" s="600"/>
      <c r="AFQ206" s="600"/>
      <c r="AFR206" s="600"/>
      <c r="AFS206" s="600"/>
      <c r="AFT206" s="600"/>
      <c r="AFU206" s="600"/>
      <c r="AFV206" s="600"/>
      <c r="AFW206" s="600"/>
      <c r="AFX206" s="600"/>
      <c r="AFY206" s="600"/>
      <c r="AFZ206" s="600"/>
      <c r="AGA206" s="600"/>
      <c r="AGB206" s="600"/>
      <c r="AGC206" s="600"/>
      <c r="AGD206" s="600"/>
      <c r="AGE206" s="600"/>
      <c r="AGF206" s="600"/>
      <c r="AGG206" s="600"/>
      <c r="AGH206" s="600"/>
      <c r="AGI206" s="600"/>
      <c r="AGJ206" s="600"/>
      <c r="AGK206" s="600"/>
      <c r="AGL206" s="600"/>
      <c r="AGM206" s="600"/>
      <c r="AGN206" s="600"/>
      <c r="AGO206" s="600"/>
      <c r="AGP206" s="600"/>
      <c r="AGQ206" s="600"/>
      <c r="AGR206" s="600"/>
      <c r="AGS206" s="600"/>
      <c r="AGT206" s="600"/>
      <c r="AGU206" s="600"/>
      <c r="AGV206" s="600"/>
      <c r="AGW206" s="600"/>
      <c r="AGX206" s="600"/>
      <c r="AGY206" s="600"/>
      <c r="AGZ206" s="600"/>
      <c r="AHA206" s="600"/>
      <c r="AHB206" s="600"/>
      <c r="AHC206" s="600"/>
      <c r="AHD206" s="600"/>
      <c r="AHE206" s="600"/>
      <c r="AHF206" s="600"/>
      <c r="AHG206" s="600"/>
      <c r="AHH206" s="600"/>
      <c r="AHI206" s="600"/>
      <c r="AHJ206" s="600"/>
      <c r="AHK206" s="600"/>
      <c r="AHL206" s="600"/>
      <c r="AHM206" s="600"/>
      <c r="AHN206" s="600"/>
      <c r="AHO206" s="600"/>
      <c r="AHP206" s="600"/>
      <c r="AHQ206" s="600"/>
      <c r="AHR206" s="600"/>
      <c r="AHS206" s="600"/>
      <c r="AHT206" s="600"/>
      <c r="AHU206" s="600"/>
      <c r="AHV206" s="600"/>
      <c r="AHW206" s="600"/>
      <c r="AHX206" s="600"/>
      <c r="AHY206" s="600"/>
      <c r="AHZ206" s="600"/>
      <c r="AIA206" s="600"/>
      <c r="AIB206" s="600"/>
      <c r="AIC206" s="600"/>
      <c r="AID206" s="600"/>
      <c r="AIE206" s="600"/>
      <c r="AIF206" s="600"/>
      <c r="AIG206" s="857"/>
      <c r="AIH206" s="857"/>
      <c r="AII206" s="857"/>
      <c r="AIJ206" s="857"/>
      <c r="AIK206" s="857"/>
      <c r="AIL206" s="857"/>
      <c r="AIM206" s="857"/>
      <c r="AIN206" s="857"/>
      <c r="AIO206" s="857"/>
      <c r="AIP206" s="857"/>
      <c r="AIQ206" s="857"/>
      <c r="AIR206" s="857"/>
      <c r="AIS206" s="857"/>
      <c r="AIT206" s="857"/>
      <c r="AIU206" s="857"/>
      <c r="AIV206" s="857"/>
      <c r="AIW206" s="857"/>
      <c r="AIX206" s="857"/>
      <c r="AIY206" s="857"/>
      <c r="AIZ206" s="857"/>
      <c r="AJA206" s="857"/>
      <c r="AJB206" s="857"/>
      <c r="AJC206" s="857"/>
      <c r="AJD206" s="857"/>
      <c r="AJE206" s="857"/>
      <c r="AJF206" s="857"/>
      <c r="AJG206" s="857"/>
      <c r="AJJ206" s="858"/>
    </row>
    <row r="207" spans="1:946" s="100" customFormat="1" ht="18" x14ac:dyDescent="0.35">
      <c r="A207" s="861" t="s">
        <v>407</v>
      </c>
      <c r="B207" s="819">
        <f>AUP7</f>
        <v>0</v>
      </c>
      <c r="NR207" s="856"/>
      <c r="NS207" s="856"/>
      <c r="NT207" s="856"/>
      <c r="NU207" s="856"/>
      <c r="NV207" s="856"/>
      <c r="NW207" s="856"/>
      <c r="NX207" s="856"/>
      <c r="NY207" s="856"/>
      <c r="NZ207" s="856"/>
      <c r="OA207" s="856"/>
      <c r="OB207" s="856"/>
      <c r="OC207" s="856"/>
      <c r="OD207" s="856"/>
      <c r="OE207" s="856"/>
      <c r="OF207" s="856"/>
      <c r="OG207" s="856"/>
      <c r="OH207" s="856"/>
      <c r="OI207" s="856"/>
      <c r="OJ207" s="856"/>
      <c r="OK207" s="856"/>
      <c r="OL207" s="856"/>
      <c r="OM207" s="856"/>
      <c r="ON207" s="856"/>
      <c r="OO207" s="856"/>
      <c r="OP207" s="856"/>
      <c r="OQ207" s="856"/>
      <c r="OR207" s="856"/>
      <c r="OS207" s="856"/>
      <c r="OT207" s="856"/>
      <c r="UP207" s="600"/>
      <c r="UQ207" s="600"/>
      <c r="UR207" s="600"/>
      <c r="US207" s="600"/>
      <c r="UT207" s="600"/>
      <c r="UU207" s="600"/>
      <c r="UV207" s="600"/>
      <c r="UW207" s="600"/>
      <c r="UX207" s="600"/>
      <c r="UY207" s="600"/>
      <c r="UZ207" s="600"/>
      <c r="VA207" s="600"/>
      <c r="VB207" s="600"/>
      <c r="VC207" s="600"/>
      <c r="VD207" s="600"/>
      <c r="VE207" s="600"/>
      <c r="VF207" s="600"/>
      <c r="VG207" s="600"/>
      <c r="VH207" s="600"/>
      <c r="VI207" s="600"/>
      <c r="VJ207" s="600"/>
      <c r="VK207" s="600"/>
      <c r="VL207" s="600"/>
      <c r="VM207" s="600"/>
      <c r="VN207" s="600"/>
      <c r="VO207" s="600"/>
      <c r="VP207" s="600"/>
      <c r="VQ207" s="600"/>
      <c r="VR207" s="600"/>
      <c r="VS207" s="600"/>
      <c r="VT207" s="600"/>
      <c r="VU207" s="600"/>
      <c r="VV207" s="600"/>
      <c r="VW207" s="600"/>
      <c r="VX207" s="600"/>
      <c r="VY207" s="600"/>
      <c r="VZ207" s="600"/>
      <c r="WA207" s="600"/>
      <c r="WB207" s="600"/>
      <c r="WC207" s="600"/>
      <c r="WD207" s="600"/>
      <c r="WE207" s="600"/>
      <c r="WF207" s="600"/>
      <c r="WG207" s="600"/>
      <c r="WH207" s="600"/>
      <c r="WI207" s="600"/>
      <c r="WJ207" s="600"/>
      <c r="WK207" s="600"/>
      <c r="WL207" s="600"/>
      <c r="WM207" s="600"/>
      <c r="WN207" s="600"/>
      <c r="WO207" s="600"/>
      <c r="WP207" s="600"/>
      <c r="WQ207" s="600"/>
      <c r="WR207" s="600"/>
      <c r="WS207" s="600"/>
      <c r="WT207" s="600"/>
      <c r="WU207" s="600"/>
      <c r="WV207" s="600"/>
      <c r="WW207" s="600"/>
      <c r="WX207" s="600"/>
      <c r="WY207" s="600"/>
      <c r="WZ207" s="600"/>
      <c r="XA207" s="600"/>
      <c r="XB207" s="600"/>
      <c r="XC207" s="600"/>
      <c r="XD207" s="600"/>
      <c r="XE207" s="600"/>
      <c r="XF207" s="600"/>
      <c r="XG207" s="600"/>
      <c r="XH207" s="600"/>
      <c r="XI207" s="600"/>
      <c r="XJ207" s="600"/>
      <c r="XK207" s="600"/>
      <c r="XL207" s="600"/>
      <c r="XM207" s="600"/>
      <c r="XN207" s="600"/>
      <c r="XO207" s="600"/>
      <c r="XP207" s="600"/>
      <c r="XQ207" s="600"/>
      <c r="XR207" s="600"/>
      <c r="XS207" s="600"/>
      <c r="XT207" s="600"/>
      <c r="XU207" s="600"/>
      <c r="XV207" s="600"/>
      <c r="XW207" s="600"/>
      <c r="XX207" s="600"/>
      <c r="XY207" s="600"/>
      <c r="XZ207" s="600"/>
      <c r="YA207" s="600"/>
      <c r="YB207" s="600"/>
      <c r="YC207" s="600"/>
      <c r="YD207" s="600"/>
      <c r="YE207" s="600"/>
      <c r="YF207" s="600"/>
      <c r="YG207" s="600"/>
      <c r="YH207" s="600"/>
      <c r="YI207" s="600"/>
      <c r="YJ207" s="600"/>
      <c r="YK207" s="600"/>
      <c r="YL207" s="600"/>
      <c r="YM207" s="600"/>
      <c r="YN207" s="600"/>
      <c r="YO207" s="600"/>
      <c r="YP207" s="600"/>
      <c r="YQ207" s="600"/>
      <c r="YR207" s="600"/>
      <c r="YS207" s="600"/>
      <c r="YT207" s="600"/>
      <c r="YU207" s="600"/>
      <c r="YV207" s="600"/>
      <c r="YW207" s="600"/>
      <c r="YX207" s="600"/>
      <c r="YY207" s="600"/>
      <c r="YZ207" s="600"/>
      <c r="ZA207" s="600"/>
      <c r="ZB207" s="600"/>
      <c r="ZC207" s="600"/>
      <c r="ZD207" s="600"/>
      <c r="ZE207" s="600"/>
      <c r="ZF207" s="600"/>
      <c r="ZG207" s="600"/>
      <c r="ZH207" s="600"/>
      <c r="ZI207" s="600"/>
      <c r="ZJ207" s="600"/>
      <c r="ZK207" s="600"/>
      <c r="ZL207" s="600"/>
      <c r="ZM207" s="600"/>
      <c r="ZN207" s="600"/>
      <c r="ZO207" s="600"/>
      <c r="ZP207" s="600"/>
      <c r="ZQ207" s="600"/>
      <c r="ZR207" s="600"/>
      <c r="ZS207" s="600"/>
      <c r="ZT207" s="600"/>
      <c r="ZU207" s="600"/>
      <c r="ZV207" s="600"/>
      <c r="ZW207" s="600"/>
      <c r="ZX207" s="600"/>
      <c r="ZY207" s="600"/>
      <c r="ZZ207" s="600"/>
      <c r="AAA207" s="600"/>
      <c r="AAB207" s="600"/>
      <c r="AAC207" s="600"/>
      <c r="AAD207" s="600"/>
      <c r="AAE207" s="600"/>
      <c r="AAF207" s="600"/>
      <c r="AAG207" s="600"/>
      <c r="AAH207" s="600"/>
      <c r="AAI207" s="600"/>
      <c r="AAJ207" s="600"/>
      <c r="AAK207" s="600"/>
      <c r="AAL207" s="600"/>
      <c r="AAM207" s="600"/>
      <c r="AAN207" s="600"/>
      <c r="AAO207" s="600"/>
      <c r="AAP207" s="600"/>
      <c r="AAQ207" s="600"/>
      <c r="AAR207" s="600"/>
      <c r="AAS207" s="600"/>
      <c r="AAT207" s="600"/>
      <c r="AAU207" s="600"/>
      <c r="AAV207" s="600"/>
      <c r="AAW207" s="600"/>
      <c r="AAX207" s="600"/>
      <c r="AAY207" s="600"/>
      <c r="AAZ207" s="600"/>
      <c r="ABA207" s="600"/>
      <c r="ABB207" s="600"/>
      <c r="ABC207" s="600"/>
      <c r="ABD207" s="600"/>
      <c r="ABE207" s="600"/>
      <c r="ABF207" s="600"/>
      <c r="ABG207" s="600"/>
      <c r="ABH207" s="600"/>
      <c r="ABI207" s="600"/>
      <c r="ABJ207" s="600"/>
      <c r="ABK207" s="600"/>
      <c r="ABL207" s="600"/>
      <c r="ABM207" s="600"/>
      <c r="ABN207" s="600"/>
      <c r="ABO207" s="600"/>
      <c r="ABP207" s="600"/>
      <c r="ABQ207" s="600"/>
      <c r="ABR207" s="600"/>
      <c r="ABS207" s="600"/>
      <c r="ABT207" s="600"/>
      <c r="ABU207" s="600"/>
      <c r="ABV207" s="600"/>
      <c r="ABW207" s="600"/>
      <c r="ABX207" s="600"/>
      <c r="ABY207" s="600"/>
      <c r="ABZ207" s="600"/>
      <c r="ACA207" s="600"/>
      <c r="ACB207" s="600"/>
      <c r="ACC207" s="600"/>
      <c r="ACD207" s="600"/>
      <c r="ACE207" s="600"/>
      <c r="ACF207" s="600"/>
      <c r="ACG207" s="600"/>
      <c r="ACH207" s="600"/>
      <c r="ACI207" s="600"/>
      <c r="ACJ207" s="600"/>
      <c r="ACK207" s="600"/>
      <c r="ACL207" s="600"/>
      <c r="ACM207" s="600"/>
      <c r="ACN207" s="600"/>
      <c r="ACO207" s="600"/>
      <c r="ACP207" s="600"/>
      <c r="ACQ207" s="600"/>
      <c r="ACR207" s="600"/>
      <c r="ACS207" s="600"/>
      <c r="ACT207" s="600"/>
      <c r="ACU207" s="600"/>
      <c r="ACV207" s="600"/>
      <c r="ACW207" s="600"/>
      <c r="ACX207" s="600"/>
      <c r="ACY207" s="600"/>
      <c r="ACZ207" s="600"/>
      <c r="ADA207" s="600"/>
      <c r="ADB207" s="600"/>
      <c r="ADC207" s="600"/>
      <c r="ADD207" s="600"/>
      <c r="ADE207" s="600"/>
      <c r="ADF207" s="600"/>
      <c r="ADG207" s="600"/>
      <c r="ADH207" s="600"/>
      <c r="ADI207" s="600"/>
      <c r="ADJ207" s="600"/>
      <c r="ADK207" s="600"/>
      <c r="ADL207" s="600"/>
      <c r="ADM207" s="600"/>
      <c r="ADN207" s="600"/>
      <c r="ADO207" s="600"/>
      <c r="ADP207" s="600"/>
      <c r="ADQ207" s="600"/>
      <c r="ADR207" s="600"/>
      <c r="ADS207" s="600"/>
      <c r="ADT207" s="600"/>
      <c r="ADU207" s="600"/>
      <c r="ADV207" s="600"/>
      <c r="ADW207" s="600"/>
      <c r="ADX207" s="600"/>
      <c r="ADY207" s="600"/>
      <c r="ADZ207" s="600"/>
      <c r="AEA207" s="600"/>
      <c r="AEB207" s="600"/>
      <c r="AEC207" s="600"/>
      <c r="AED207" s="600"/>
      <c r="AEE207" s="600"/>
      <c r="AEF207" s="600"/>
      <c r="AEG207" s="600"/>
      <c r="AEH207" s="600"/>
      <c r="AEI207" s="600"/>
      <c r="AEJ207" s="600"/>
      <c r="AEK207" s="600"/>
      <c r="AEL207" s="600"/>
      <c r="AEM207" s="600"/>
      <c r="AEN207" s="600"/>
      <c r="AEO207" s="600"/>
      <c r="AEP207" s="600"/>
      <c r="AEQ207" s="600"/>
      <c r="AER207" s="600"/>
      <c r="AES207" s="600"/>
      <c r="AET207" s="600"/>
      <c r="AEU207" s="600"/>
      <c r="AEV207" s="600"/>
      <c r="AEW207" s="600"/>
      <c r="AEX207" s="600"/>
      <c r="AEY207" s="600"/>
      <c r="AEZ207" s="600"/>
      <c r="AFA207" s="600"/>
      <c r="AFB207" s="600"/>
      <c r="AFC207" s="600"/>
      <c r="AFD207" s="600"/>
      <c r="AFE207" s="600"/>
      <c r="AFF207" s="600"/>
      <c r="AFG207" s="600"/>
      <c r="AFH207" s="600"/>
      <c r="AFI207" s="600"/>
      <c r="AFJ207" s="600"/>
      <c r="AFK207" s="600"/>
      <c r="AFL207" s="600"/>
      <c r="AFM207" s="600"/>
      <c r="AFN207" s="600"/>
      <c r="AFO207" s="600"/>
      <c r="AFP207" s="600"/>
      <c r="AFQ207" s="600"/>
      <c r="AFR207" s="600"/>
      <c r="AFS207" s="600"/>
      <c r="AFT207" s="600"/>
      <c r="AFU207" s="600"/>
      <c r="AFV207" s="600"/>
      <c r="AFW207" s="600"/>
      <c r="AFX207" s="600"/>
      <c r="AFY207" s="600"/>
      <c r="AFZ207" s="600"/>
      <c r="AGA207" s="600"/>
      <c r="AGB207" s="600"/>
      <c r="AGC207" s="600"/>
      <c r="AGD207" s="600"/>
      <c r="AGE207" s="600"/>
      <c r="AGF207" s="600"/>
      <c r="AGG207" s="600"/>
      <c r="AGH207" s="600"/>
      <c r="AGI207" s="600"/>
      <c r="AGJ207" s="600"/>
      <c r="AGK207" s="600"/>
      <c r="AGL207" s="600"/>
      <c r="AGM207" s="600"/>
      <c r="AGN207" s="600"/>
      <c r="AGO207" s="600"/>
      <c r="AGP207" s="600"/>
      <c r="AGQ207" s="600"/>
      <c r="AGR207" s="600"/>
      <c r="AGS207" s="600"/>
      <c r="AGT207" s="600"/>
      <c r="AGU207" s="600"/>
      <c r="AGV207" s="600"/>
      <c r="AGW207" s="600"/>
      <c r="AGX207" s="600"/>
      <c r="AGY207" s="600"/>
      <c r="AGZ207" s="600"/>
      <c r="AHA207" s="600"/>
      <c r="AHB207" s="600"/>
      <c r="AHC207" s="600"/>
      <c r="AHD207" s="600"/>
      <c r="AHE207" s="600"/>
      <c r="AHF207" s="600"/>
      <c r="AHG207" s="600"/>
      <c r="AHH207" s="600"/>
      <c r="AHI207" s="600"/>
      <c r="AHJ207" s="600"/>
      <c r="AHK207" s="600"/>
      <c r="AHL207" s="600"/>
      <c r="AHM207" s="600"/>
      <c r="AHN207" s="600"/>
      <c r="AHO207" s="600"/>
      <c r="AHP207" s="600"/>
      <c r="AHQ207" s="600"/>
      <c r="AHR207" s="600"/>
      <c r="AHS207" s="600"/>
      <c r="AHT207" s="600"/>
      <c r="AHU207" s="600"/>
      <c r="AHV207" s="600"/>
      <c r="AHW207" s="600"/>
      <c r="AHX207" s="600"/>
      <c r="AHY207" s="600"/>
      <c r="AHZ207" s="600"/>
      <c r="AIA207" s="600"/>
      <c r="AIB207" s="600"/>
      <c r="AIC207" s="600"/>
      <c r="AID207" s="600"/>
      <c r="AIE207" s="600"/>
      <c r="AIF207" s="600"/>
      <c r="AIG207" s="857"/>
      <c r="AIH207" s="857"/>
      <c r="AII207" s="857"/>
      <c r="AIJ207" s="857"/>
      <c r="AIK207" s="857"/>
      <c r="AIL207" s="857"/>
      <c r="AIM207" s="857"/>
      <c r="AIN207" s="857"/>
      <c r="AIO207" s="857"/>
      <c r="AIP207" s="857"/>
      <c r="AIQ207" s="857"/>
      <c r="AIR207" s="857"/>
      <c r="AIS207" s="857"/>
      <c r="AIT207" s="857"/>
      <c r="AIU207" s="857"/>
      <c r="AIV207" s="857"/>
      <c r="AIW207" s="857"/>
      <c r="AIX207" s="857"/>
      <c r="AIY207" s="857"/>
      <c r="AIZ207" s="857"/>
      <c r="AJA207" s="857"/>
      <c r="AJB207" s="857"/>
      <c r="AJC207" s="857"/>
      <c r="AJD207" s="857"/>
      <c r="AJE207" s="857"/>
      <c r="AJF207" s="857"/>
      <c r="AJG207" s="857"/>
      <c r="AJJ207" s="858"/>
    </row>
    <row r="208" spans="1:946" s="100" customFormat="1" ht="18" x14ac:dyDescent="0.35">
      <c r="A208" s="861" t="s">
        <v>179</v>
      </c>
      <c r="B208" s="819">
        <f>AUQ7</f>
        <v>0</v>
      </c>
      <c r="NR208" s="856"/>
      <c r="NS208" s="856"/>
      <c r="NT208" s="856"/>
      <c r="NU208" s="856"/>
      <c r="NV208" s="856"/>
      <c r="NW208" s="856"/>
      <c r="NX208" s="856"/>
      <c r="NY208" s="856"/>
      <c r="NZ208" s="856"/>
      <c r="OA208" s="856"/>
      <c r="OB208" s="856"/>
      <c r="OC208" s="856"/>
      <c r="OD208" s="856"/>
      <c r="OE208" s="856"/>
      <c r="OF208" s="856"/>
      <c r="OG208" s="856"/>
      <c r="OH208" s="856"/>
      <c r="OI208" s="856"/>
      <c r="OJ208" s="856"/>
      <c r="OK208" s="856"/>
      <c r="OL208" s="856"/>
      <c r="OM208" s="856"/>
      <c r="ON208" s="856"/>
      <c r="OO208" s="856"/>
      <c r="OP208" s="856"/>
      <c r="OQ208" s="856"/>
      <c r="OR208" s="856"/>
      <c r="OS208" s="856"/>
      <c r="OT208" s="856"/>
      <c r="UP208" s="600"/>
      <c r="UQ208" s="600"/>
      <c r="UR208" s="600"/>
      <c r="US208" s="600"/>
      <c r="UT208" s="600"/>
      <c r="UU208" s="600"/>
      <c r="UV208" s="600"/>
      <c r="UW208" s="600"/>
      <c r="UX208" s="600"/>
      <c r="UY208" s="600"/>
      <c r="UZ208" s="600"/>
      <c r="VA208" s="600"/>
      <c r="VB208" s="600"/>
      <c r="VC208" s="600"/>
      <c r="VD208" s="600"/>
      <c r="VE208" s="600"/>
      <c r="VF208" s="600"/>
      <c r="VG208" s="600"/>
      <c r="VH208" s="600"/>
      <c r="VI208" s="600"/>
      <c r="VJ208" s="600"/>
      <c r="VK208" s="600"/>
      <c r="VL208" s="600"/>
      <c r="VM208" s="600"/>
      <c r="VN208" s="600"/>
      <c r="VO208" s="600"/>
      <c r="VP208" s="600"/>
      <c r="VQ208" s="600"/>
      <c r="VR208" s="600"/>
      <c r="VS208" s="600"/>
      <c r="VT208" s="600"/>
      <c r="VU208" s="600"/>
      <c r="VV208" s="600"/>
      <c r="VW208" s="600"/>
      <c r="VX208" s="600"/>
      <c r="VY208" s="600"/>
      <c r="VZ208" s="600"/>
      <c r="WA208" s="600"/>
      <c r="WB208" s="600"/>
      <c r="WC208" s="600"/>
      <c r="WD208" s="600"/>
      <c r="WE208" s="600"/>
      <c r="WF208" s="600"/>
      <c r="WG208" s="600"/>
      <c r="WH208" s="600"/>
      <c r="WI208" s="600"/>
      <c r="WJ208" s="600"/>
      <c r="WK208" s="600"/>
      <c r="WL208" s="600"/>
      <c r="WM208" s="600"/>
      <c r="WN208" s="600"/>
      <c r="WO208" s="600"/>
      <c r="WP208" s="600"/>
      <c r="WQ208" s="600"/>
      <c r="WR208" s="600"/>
      <c r="WS208" s="600"/>
      <c r="WT208" s="600"/>
      <c r="WU208" s="600"/>
      <c r="WV208" s="600"/>
      <c r="WW208" s="600"/>
      <c r="WX208" s="600"/>
      <c r="WY208" s="600"/>
      <c r="WZ208" s="600"/>
      <c r="XA208" s="600"/>
      <c r="XB208" s="600"/>
      <c r="XC208" s="600"/>
      <c r="XD208" s="600"/>
      <c r="XE208" s="600"/>
      <c r="XF208" s="600"/>
      <c r="XG208" s="600"/>
      <c r="XH208" s="600"/>
      <c r="XI208" s="600"/>
      <c r="XJ208" s="600"/>
      <c r="XK208" s="600"/>
      <c r="XL208" s="600"/>
      <c r="XM208" s="600"/>
      <c r="XN208" s="600"/>
      <c r="XO208" s="600"/>
      <c r="XP208" s="600"/>
      <c r="XQ208" s="600"/>
      <c r="XR208" s="600"/>
      <c r="XS208" s="600"/>
      <c r="XT208" s="600"/>
      <c r="XU208" s="600"/>
      <c r="XV208" s="600"/>
      <c r="XW208" s="600"/>
      <c r="XX208" s="600"/>
      <c r="XY208" s="600"/>
      <c r="XZ208" s="600"/>
      <c r="YA208" s="600"/>
      <c r="YB208" s="600"/>
      <c r="YC208" s="600"/>
      <c r="YD208" s="600"/>
      <c r="YE208" s="600"/>
      <c r="YF208" s="600"/>
      <c r="YG208" s="600"/>
      <c r="YH208" s="600"/>
      <c r="YI208" s="600"/>
      <c r="YJ208" s="600"/>
      <c r="YK208" s="600"/>
      <c r="YL208" s="600"/>
      <c r="YM208" s="600"/>
      <c r="YN208" s="600"/>
      <c r="YO208" s="600"/>
      <c r="YP208" s="600"/>
      <c r="YQ208" s="600"/>
      <c r="YR208" s="600"/>
      <c r="YS208" s="600"/>
      <c r="YT208" s="600"/>
      <c r="YU208" s="600"/>
      <c r="YV208" s="600"/>
      <c r="YW208" s="600"/>
      <c r="YX208" s="600"/>
      <c r="YY208" s="600"/>
      <c r="YZ208" s="600"/>
      <c r="ZA208" s="600"/>
      <c r="ZB208" s="600"/>
      <c r="ZC208" s="600"/>
      <c r="ZD208" s="600"/>
      <c r="ZE208" s="600"/>
      <c r="ZF208" s="600"/>
      <c r="ZG208" s="600"/>
      <c r="ZH208" s="600"/>
      <c r="ZI208" s="600"/>
      <c r="ZJ208" s="600"/>
      <c r="ZK208" s="600"/>
      <c r="ZL208" s="600"/>
      <c r="ZM208" s="600"/>
      <c r="ZN208" s="600"/>
      <c r="ZO208" s="600"/>
      <c r="ZP208" s="600"/>
      <c r="ZQ208" s="600"/>
      <c r="ZR208" s="600"/>
      <c r="ZS208" s="600"/>
      <c r="ZT208" s="600"/>
      <c r="ZU208" s="600"/>
      <c r="ZV208" s="600"/>
      <c r="ZW208" s="600"/>
      <c r="ZX208" s="600"/>
      <c r="ZY208" s="600"/>
      <c r="ZZ208" s="600"/>
      <c r="AAA208" s="600"/>
      <c r="AAB208" s="600"/>
      <c r="AAC208" s="600"/>
      <c r="AAD208" s="600"/>
      <c r="AAE208" s="600"/>
      <c r="AAF208" s="600"/>
      <c r="AAG208" s="600"/>
      <c r="AAH208" s="600"/>
      <c r="AAI208" s="600"/>
      <c r="AAJ208" s="600"/>
      <c r="AAK208" s="600"/>
      <c r="AAL208" s="600"/>
      <c r="AAM208" s="600"/>
      <c r="AAN208" s="600"/>
      <c r="AAO208" s="600"/>
      <c r="AAP208" s="600"/>
      <c r="AAQ208" s="600"/>
      <c r="AAR208" s="600"/>
      <c r="AAS208" s="600"/>
      <c r="AAT208" s="600"/>
      <c r="AAU208" s="600"/>
      <c r="AAV208" s="600"/>
      <c r="AAW208" s="600"/>
      <c r="AAX208" s="600"/>
      <c r="AAY208" s="600"/>
      <c r="AAZ208" s="600"/>
      <c r="ABA208" s="600"/>
      <c r="ABB208" s="600"/>
      <c r="ABC208" s="600"/>
      <c r="ABD208" s="600"/>
      <c r="ABE208" s="600"/>
      <c r="ABF208" s="600"/>
      <c r="ABG208" s="600"/>
      <c r="ABH208" s="600"/>
      <c r="ABI208" s="600"/>
      <c r="ABJ208" s="600"/>
      <c r="ABK208" s="600"/>
      <c r="ABL208" s="600"/>
      <c r="ABM208" s="600"/>
      <c r="ABN208" s="600"/>
      <c r="ABO208" s="600"/>
      <c r="ABP208" s="600"/>
      <c r="ABQ208" s="600"/>
      <c r="ABR208" s="600"/>
      <c r="ABS208" s="600"/>
      <c r="ABT208" s="600"/>
      <c r="ABU208" s="600"/>
      <c r="ABV208" s="600"/>
      <c r="ABW208" s="600"/>
      <c r="ABX208" s="600"/>
      <c r="ABY208" s="600"/>
      <c r="ABZ208" s="600"/>
      <c r="ACA208" s="600"/>
      <c r="ACB208" s="600"/>
      <c r="ACC208" s="600"/>
      <c r="ACD208" s="600"/>
      <c r="ACE208" s="600"/>
      <c r="ACF208" s="600"/>
      <c r="ACG208" s="600"/>
      <c r="ACH208" s="600"/>
      <c r="ACI208" s="600"/>
      <c r="ACJ208" s="600"/>
      <c r="ACK208" s="600"/>
      <c r="ACL208" s="600"/>
      <c r="ACM208" s="600"/>
      <c r="ACN208" s="600"/>
      <c r="ACO208" s="600"/>
      <c r="ACP208" s="600"/>
      <c r="ACQ208" s="600"/>
      <c r="ACR208" s="600"/>
      <c r="ACS208" s="600"/>
      <c r="ACT208" s="600"/>
      <c r="ACU208" s="600"/>
      <c r="ACV208" s="600"/>
      <c r="ACW208" s="600"/>
      <c r="ACX208" s="600"/>
      <c r="ACY208" s="600"/>
      <c r="ACZ208" s="600"/>
      <c r="ADA208" s="600"/>
      <c r="ADB208" s="600"/>
      <c r="ADC208" s="600"/>
      <c r="ADD208" s="600"/>
      <c r="ADE208" s="600"/>
      <c r="ADF208" s="600"/>
      <c r="ADG208" s="600"/>
      <c r="ADH208" s="600"/>
      <c r="ADI208" s="600"/>
      <c r="ADJ208" s="600"/>
      <c r="ADK208" s="600"/>
      <c r="ADL208" s="600"/>
      <c r="ADM208" s="600"/>
      <c r="ADN208" s="600"/>
      <c r="ADO208" s="600"/>
      <c r="ADP208" s="600"/>
      <c r="ADQ208" s="600"/>
      <c r="ADR208" s="600"/>
      <c r="ADS208" s="600"/>
      <c r="ADT208" s="600"/>
      <c r="ADU208" s="600"/>
      <c r="ADV208" s="600"/>
      <c r="ADW208" s="600"/>
      <c r="ADX208" s="600"/>
      <c r="ADY208" s="600"/>
      <c r="ADZ208" s="600"/>
      <c r="AEA208" s="600"/>
      <c r="AEB208" s="600"/>
      <c r="AEC208" s="600"/>
      <c r="AED208" s="600"/>
      <c r="AEE208" s="600"/>
      <c r="AEF208" s="600"/>
      <c r="AEG208" s="600"/>
      <c r="AEH208" s="600"/>
      <c r="AEI208" s="600"/>
      <c r="AEJ208" s="600"/>
      <c r="AEK208" s="600"/>
      <c r="AEL208" s="600"/>
      <c r="AEM208" s="600"/>
      <c r="AEN208" s="600"/>
      <c r="AEO208" s="600"/>
      <c r="AEP208" s="600"/>
      <c r="AEQ208" s="600"/>
      <c r="AER208" s="600"/>
      <c r="AES208" s="600"/>
      <c r="AET208" s="600"/>
      <c r="AEU208" s="600"/>
      <c r="AEV208" s="600"/>
      <c r="AEW208" s="600"/>
      <c r="AEX208" s="600"/>
      <c r="AEY208" s="600"/>
      <c r="AEZ208" s="600"/>
      <c r="AFA208" s="600"/>
      <c r="AFB208" s="600"/>
      <c r="AFC208" s="600"/>
      <c r="AFD208" s="600"/>
      <c r="AFE208" s="600"/>
      <c r="AFF208" s="600"/>
      <c r="AFG208" s="600"/>
      <c r="AFH208" s="600"/>
      <c r="AFI208" s="600"/>
      <c r="AFJ208" s="600"/>
      <c r="AFK208" s="600"/>
      <c r="AFL208" s="600"/>
      <c r="AFM208" s="600"/>
      <c r="AFN208" s="600"/>
      <c r="AFO208" s="600"/>
      <c r="AFP208" s="600"/>
      <c r="AFQ208" s="600"/>
      <c r="AFR208" s="600"/>
      <c r="AFS208" s="600"/>
      <c r="AFT208" s="600"/>
      <c r="AFU208" s="600"/>
      <c r="AFV208" s="600"/>
      <c r="AFW208" s="600"/>
      <c r="AFX208" s="600"/>
      <c r="AFY208" s="600"/>
      <c r="AFZ208" s="600"/>
      <c r="AGA208" s="600"/>
      <c r="AGB208" s="600"/>
      <c r="AGC208" s="600"/>
      <c r="AGD208" s="600"/>
      <c r="AGE208" s="600"/>
      <c r="AGF208" s="600"/>
      <c r="AGG208" s="600"/>
      <c r="AGH208" s="600"/>
      <c r="AGI208" s="600"/>
      <c r="AGJ208" s="600"/>
      <c r="AGK208" s="600"/>
      <c r="AGL208" s="600"/>
      <c r="AGM208" s="600"/>
      <c r="AGN208" s="600"/>
      <c r="AGO208" s="600"/>
      <c r="AGP208" s="600"/>
      <c r="AGQ208" s="600"/>
      <c r="AGR208" s="600"/>
      <c r="AGS208" s="600"/>
      <c r="AGT208" s="600"/>
      <c r="AGU208" s="600"/>
      <c r="AGV208" s="600"/>
      <c r="AGW208" s="600"/>
      <c r="AGX208" s="600"/>
      <c r="AGY208" s="600"/>
      <c r="AGZ208" s="600"/>
      <c r="AHA208" s="600"/>
      <c r="AHB208" s="600"/>
      <c r="AHC208" s="600"/>
      <c r="AHD208" s="600"/>
      <c r="AHE208" s="600"/>
      <c r="AHF208" s="600"/>
      <c r="AHG208" s="600"/>
      <c r="AHH208" s="600"/>
      <c r="AHI208" s="600"/>
      <c r="AHJ208" s="600"/>
      <c r="AHK208" s="600"/>
      <c r="AHL208" s="600"/>
      <c r="AHM208" s="600"/>
      <c r="AHN208" s="600"/>
      <c r="AHO208" s="600"/>
      <c r="AHP208" s="600"/>
      <c r="AHQ208" s="600"/>
      <c r="AHR208" s="600"/>
      <c r="AHS208" s="600"/>
      <c r="AHT208" s="600"/>
      <c r="AHU208" s="600"/>
      <c r="AHV208" s="600"/>
      <c r="AHW208" s="600"/>
      <c r="AHX208" s="600"/>
      <c r="AHY208" s="600"/>
      <c r="AHZ208" s="600"/>
      <c r="AIA208" s="600"/>
      <c r="AIB208" s="600"/>
      <c r="AIC208" s="600"/>
      <c r="AID208" s="600"/>
      <c r="AIE208" s="600"/>
      <c r="AIF208" s="600"/>
      <c r="AIG208" s="857"/>
      <c r="AIH208" s="857"/>
      <c r="AII208" s="857"/>
      <c r="AIJ208" s="857"/>
      <c r="AIK208" s="857"/>
      <c r="AIL208" s="857"/>
      <c r="AIM208" s="857"/>
      <c r="AIN208" s="857"/>
      <c r="AIO208" s="857"/>
      <c r="AIP208" s="857"/>
      <c r="AIQ208" s="857"/>
      <c r="AIR208" s="857"/>
      <c r="AIS208" s="857"/>
      <c r="AIT208" s="857"/>
      <c r="AIU208" s="857"/>
      <c r="AIV208" s="857"/>
      <c r="AIW208" s="857"/>
      <c r="AIX208" s="857"/>
      <c r="AIY208" s="857"/>
      <c r="AIZ208" s="857"/>
      <c r="AJA208" s="857"/>
      <c r="AJB208" s="857"/>
      <c r="AJC208" s="857"/>
      <c r="AJD208" s="857"/>
      <c r="AJE208" s="857"/>
      <c r="AJF208" s="857"/>
      <c r="AJG208" s="857"/>
      <c r="AJJ208" s="858"/>
    </row>
    <row r="209" spans="1:946" s="100" customFormat="1" ht="18" x14ac:dyDescent="0.35">
      <c r="A209" s="861" t="s">
        <v>144</v>
      </c>
      <c r="B209" s="819">
        <f>AUR7</f>
        <v>207</v>
      </c>
      <c r="NR209" s="856"/>
      <c r="NS209" s="856"/>
      <c r="NT209" s="856"/>
      <c r="NU209" s="856"/>
      <c r="NV209" s="856"/>
      <c r="NW209" s="856"/>
      <c r="NX209" s="856"/>
      <c r="NY209" s="856"/>
      <c r="NZ209" s="856"/>
      <c r="OA209" s="856"/>
      <c r="OB209" s="856"/>
      <c r="OC209" s="856"/>
      <c r="OD209" s="856"/>
      <c r="OE209" s="856"/>
      <c r="OF209" s="856"/>
      <c r="OG209" s="856"/>
      <c r="OH209" s="856"/>
      <c r="OI209" s="856"/>
      <c r="OJ209" s="856"/>
      <c r="OK209" s="856"/>
      <c r="OL209" s="856"/>
      <c r="OM209" s="856"/>
      <c r="ON209" s="856"/>
      <c r="OO209" s="856"/>
      <c r="OP209" s="856"/>
      <c r="OQ209" s="856"/>
      <c r="OR209" s="856"/>
      <c r="OS209" s="856"/>
      <c r="OT209" s="856"/>
      <c r="UP209" s="600"/>
      <c r="UQ209" s="600"/>
      <c r="UR209" s="600"/>
      <c r="US209" s="600"/>
      <c r="UT209" s="600"/>
      <c r="UU209" s="600"/>
      <c r="UV209" s="600"/>
      <c r="UW209" s="600"/>
      <c r="UX209" s="600"/>
      <c r="UY209" s="600"/>
      <c r="UZ209" s="600"/>
      <c r="VA209" s="600"/>
      <c r="VB209" s="600"/>
      <c r="VC209" s="600"/>
      <c r="VD209" s="600"/>
      <c r="VE209" s="600"/>
      <c r="VF209" s="600"/>
      <c r="VG209" s="600"/>
      <c r="VH209" s="600"/>
      <c r="VI209" s="600"/>
      <c r="VJ209" s="600"/>
      <c r="VK209" s="600"/>
      <c r="VL209" s="600"/>
      <c r="VM209" s="600"/>
      <c r="VN209" s="600"/>
      <c r="VO209" s="600"/>
      <c r="VP209" s="600"/>
      <c r="VQ209" s="600"/>
      <c r="VR209" s="600"/>
      <c r="VS209" s="600"/>
      <c r="VT209" s="600"/>
      <c r="VU209" s="600"/>
      <c r="VV209" s="600"/>
      <c r="VW209" s="600"/>
      <c r="VX209" s="600"/>
      <c r="VY209" s="600"/>
      <c r="VZ209" s="600"/>
      <c r="WA209" s="600"/>
      <c r="WB209" s="600"/>
      <c r="WC209" s="600"/>
      <c r="WD209" s="600"/>
      <c r="WE209" s="600"/>
      <c r="WF209" s="600"/>
      <c r="WG209" s="600"/>
      <c r="WH209" s="600"/>
      <c r="WI209" s="600"/>
      <c r="WJ209" s="600"/>
      <c r="WK209" s="600"/>
      <c r="WL209" s="600"/>
      <c r="WM209" s="600"/>
      <c r="WN209" s="600"/>
      <c r="WO209" s="600"/>
      <c r="WP209" s="600"/>
      <c r="WQ209" s="600"/>
      <c r="WR209" s="600"/>
      <c r="WS209" s="600"/>
      <c r="WT209" s="600"/>
      <c r="WU209" s="600"/>
      <c r="WV209" s="600"/>
      <c r="WW209" s="600"/>
      <c r="WX209" s="600"/>
      <c r="WY209" s="600"/>
      <c r="WZ209" s="600"/>
      <c r="XA209" s="600"/>
      <c r="XB209" s="600"/>
      <c r="XC209" s="600"/>
      <c r="XD209" s="600"/>
      <c r="XE209" s="600"/>
      <c r="XF209" s="600"/>
      <c r="XG209" s="600"/>
      <c r="XH209" s="600"/>
      <c r="XI209" s="600"/>
      <c r="XJ209" s="600"/>
      <c r="XK209" s="600"/>
      <c r="XL209" s="600"/>
      <c r="XM209" s="600"/>
      <c r="XN209" s="600"/>
      <c r="XO209" s="600"/>
      <c r="XP209" s="600"/>
      <c r="XQ209" s="600"/>
      <c r="XR209" s="600"/>
      <c r="XS209" s="600"/>
      <c r="XT209" s="600"/>
      <c r="XU209" s="600"/>
      <c r="XV209" s="600"/>
      <c r="XW209" s="600"/>
      <c r="XX209" s="600"/>
      <c r="XY209" s="600"/>
      <c r="XZ209" s="600"/>
      <c r="YA209" s="600"/>
      <c r="YB209" s="600"/>
      <c r="YC209" s="600"/>
      <c r="YD209" s="600"/>
      <c r="YE209" s="600"/>
      <c r="YF209" s="600"/>
      <c r="YG209" s="600"/>
      <c r="YH209" s="600"/>
      <c r="YI209" s="600"/>
      <c r="YJ209" s="600"/>
      <c r="YK209" s="600"/>
      <c r="YL209" s="600"/>
      <c r="YM209" s="600"/>
      <c r="YN209" s="600"/>
      <c r="YO209" s="600"/>
      <c r="YP209" s="600"/>
      <c r="YQ209" s="600"/>
      <c r="YR209" s="600"/>
      <c r="YS209" s="600"/>
      <c r="YT209" s="600"/>
      <c r="YU209" s="600"/>
      <c r="YV209" s="600"/>
      <c r="YW209" s="600"/>
      <c r="YX209" s="600"/>
      <c r="YY209" s="600"/>
      <c r="YZ209" s="600"/>
      <c r="ZA209" s="600"/>
      <c r="ZB209" s="600"/>
      <c r="ZC209" s="600"/>
      <c r="ZD209" s="600"/>
      <c r="ZE209" s="600"/>
      <c r="ZF209" s="600"/>
      <c r="ZG209" s="600"/>
      <c r="ZH209" s="600"/>
      <c r="ZI209" s="600"/>
      <c r="ZJ209" s="600"/>
      <c r="ZK209" s="600"/>
      <c r="ZL209" s="600"/>
      <c r="ZM209" s="600"/>
      <c r="ZN209" s="600"/>
      <c r="ZO209" s="600"/>
      <c r="ZP209" s="600"/>
      <c r="ZQ209" s="600"/>
      <c r="ZR209" s="600"/>
      <c r="ZS209" s="600"/>
      <c r="ZT209" s="600"/>
      <c r="ZU209" s="600"/>
      <c r="ZV209" s="600"/>
      <c r="ZW209" s="600"/>
      <c r="ZX209" s="600"/>
      <c r="ZY209" s="600"/>
      <c r="ZZ209" s="600"/>
      <c r="AAA209" s="600"/>
      <c r="AAB209" s="600"/>
      <c r="AAC209" s="600"/>
      <c r="AAD209" s="600"/>
      <c r="AAE209" s="600"/>
      <c r="AAF209" s="600"/>
      <c r="AAG209" s="600"/>
      <c r="AAH209" s="600"/>
      <c r="AAI209" s="600"/>
      <c r="AAJ209" s="600"/>
      <c r="AAK209" s="600"/>
      <c r="AAL209" s="600"/>
      <c r="AAM209" s="600"/>
      <c r="AAN209" s="600"/>
      <c r="AAO209" s="600"/>
      <c r="AAP209" s="600"/>
      <c r="AAQ209" s="600"/>
      <c r="AAR209" s="600"/>
      <c r="AAS209" s="600"/>
      <c r="AAT209" s="600"/>
      <c r="AAU209" s="600"/>
      <c r="AAV209" s="600"/>
      <c r="AAW209" s="600"/>
      <c r="AAX209" s="600"/>
      <c r="AAY209" s="600"/>
      <c r="AAZ209" s="600"/>
      <c r="ABA209" s="600"/>
      <c r="ABB209" s="600"/>
      <c r="ABC209" s="600"/>
      <c r="ABD209" s="600"/>
      <c r="ABE209" s="600"/>
      <c r="ABF209" s="600"/>
      <c r="ABG209" s="600"/>
      <c r="ABH209" s="600"/>
      <c r="ABI209" s="600"/>
      <c r="ABJ209" s="600"/>
      <c r="ABK209" s="600"/>
      <c r="ABL209" s="600"/>
      <c r="ABM209" s="600"/>
      <c r="ABN209" s="600"/>
      <c r="ABO209" s="600"/>
      <c r="ABP209" s="600"/>
      <c r="ABQ209" s="600"/>
      <c r="ABR209" s="600"/>
      <c r="ABS209" s="600"/>
      <c r="ABT209" s="600"/>
      <c r="ABU209" s="600"/>
      <c r="ABV209" s="600"/>
      <c r="ABW209" s="600"/>
      <c r="ABX209" s="600"/>
      <c r="ABY209" s="600"/>
      <c r="ABZ209" s="600"/>
      <c r="ACA209" s="600"/>
      <c r="ACB209" s="600"/>
      <c r="ACC209" s="600"/>
      <c r="ACD209" s="600"/>
      <c r="ACE209" s="600"/>
      <c r="ACF209" s="600"/>
      <c r="ACG209" s="600"/>
      <c r="ACH209" s="600"/>
      <c r="ACI209" s="600"/>
      <c r="ACJ209" s="600"/>
      <c r="ACK209" s="600"/>
      <c r="ACL209" s="600"/>
      <c r="ACM209" s="600"/>
      <c r="ACN209" s="600"/>
      <c r="ACO209" s="600"/>
      <c r="ACP209" s="600"/>
      <c r="ACQ209" s="600"/>
      <c r="ACR209" s="600"/>
      <c r="ACS209" s="600"/>
      <c r="ACT209" s="600"/>
      <c r="ACU209" s="600"/>
      <c r="ACV209" s="600"/>
      <c r="ACW209" s="600"/>
      <c r="ACX209" s="600"/>
      <c r="ACY209" s="600"/>
      <c r="ACZ209" s="600"/>
      <c r="ADA209" s="600"/>
      <c r="ADB209" s="600"/>
      <c r="ADC209" s="600"/>
      <c r="ADD209" s="600"/>
      <c r="ADE209" s="600"/>
      <c r="ADF209" s="600"/>
      <c r="ADG209" s="600"/>
      <c r="ADH209" s="600"/>
      <c r="ADI209" s="600"/>
      <c r="ADJ209" s="600"/>
      <c r="ADK209" s="600"/>
      <c r="ADL209" s="600"/>
      <c r="ADM209" s="600"/>
      <c r="ADN209" s="600"/>
      <c r="ADO209" s="600"/>
      <c r="ADP209" s="600"/>
      <c r="ADQ209" s="600"/>
      <c r="ADR209" s="600"/>
      <c r="ADS209" s="600"/>
      <c r="ADT209" s="600"/>
      <c r="ADU209" s="600"/>
      <c r="ADV209" s="600"/>
      <c r="ADW209" s="600"/>
      <c r="ADX209" s="600"/>
      <c r="ADY209" s="600"/>
      <c r="ADZ209" s="600"/>
      <c r="AEA209" s="600"/>
      <c r="AEB209" s="600"/>
      <c r="AEC209" s="600"/>
      <c r="AED209" s="600"/>
      <c r="AEE209" s="600"/>
      <c r="AEF209" s="600"/>
      <c r="AEG209" s="600"/>
      <c r="AEH209" s="600"/>
      <c r="AEI209" s="600"/>
      <c r="AEJ209" s="600"/>
      <c r="AEK209" s="600"/>
      <c r="AEL209" s="600"/>
      <c r="AEM209" s="600"/>
      <c r="AEN209" s="600"/>
      <c r="AEO209" s="600"/>
      <c r="AEP209" s="600"/>
      <c r="AEQ209" s="600"/>
      <c r="AER209" s="600"/>
      <c r="AES209" s="600"/>
      <c r="AET209" s="600"/>
      <c r="AEU209" s="600"/>
      <c r="AEV209" s="600"/>
      <c r="AEW209" s="600"/>
      <c r="AEX209" s="600"/>
      <c r="AEY209" s="600"/>
      <c r="AEZ209" s="600"/>
      <c r="AFA209" s="600"/>
      <c r="AFB209" s="600"/>
      <c r="AFC209" s="600"/>
      <c r="AFD209" s="600"/>
      <c r="AFE209" s="600"/>
      <c r="AFF209" s="600"/>
      <c r="AFG209" s="600"/>
      <c r="AFH209" s="600"/>
      <c r="AFI209" s="600"/>
      <c r="AFJ209" s="600"/>
      <c r="AFK209" s="600"/>
      <c r="AFL209" s="600"/>
      <c r="AFM209" s="600"/>
      <c r="AFN209" s="600"/>
      <c r="AFO209" s="600"/>
      <c r="AFP209" s="600"/>
      <c r="AFQ209" s="600"/>
      <c r="AFR209" s="600"/>
      <c r="AFS209" s="600"/>
      <c r="AFT209" s="600"/>
      <c r="AFU209" s="600"/>
      <c r="AFV209" s="600"/>
      <c r="AFW209" s="600"/>
      <c r="AFX209" s="600"/>
      <c r="AFY209" s="600"/>
      <c r="AFZ209" s="600"/>
      <c r="AGA209" s="600"/>
      <c r="AGB209" s="600"/>
      <c r="AGC209" s="600"/>
      <c r="AGD209" s="600"/>
      <c r="AGE209" s="600"/>
      <c r="AGF209" s="600"/>
      <c r="AGG209" s="600"/>
      <c r="AGH209" s="600"/>
      <c r="AGI209" s="600"/>
      <c r="AGJ209" s="600"/>
      <c r="AGK209" s="600"/>
      <c r="AGL209" s="600"/>
      <c r="AGM209" s="600"/>
      <c r="AGN209" s="600"/>
      <c r="AGO209" s="600"/>
      <c r="AGP209" s="600"/>
      <c r="AGQ209" s="600"/>
      <c r="AGR209" s="600"/>
      <c r="AGS209" s="600"/>
      <c r="AGT209" s="600"/>
      <c r="AGU209" s="600"/>
      <c r="AGV209" s="600"/>
      <c r="AGW209" s="600"/>
      <c r="AGX209" s="600"/>
      <c r="AGY209" s="600"/>
      <c r="AGZ209" s="600"/>
      <c r="AHA209" s="600"/>
      <c r="AHB209" s="600"/>
      <c r="AHC209" s="600"/>
      <c r="AHD209" s="600"/>
      <c r="AHE209" s="600"/>
      <c r="AHF209" s="600"/>
      <c r="AHG209" s="600"/>
      <c r="AHH209" s="600"/>
      <c r="AHI209" s="600"/>
      <c r="AHJ209" s="600"/>
      <c r="AHK209" s="600"/>
      <c r="AHL209" s="600"/>
      <c r="AHM209" s="600"/>
      <c r="AHN209" s="600"/>
      <c r="AHO209" s="600"/>
      <c r="AHP209" s="600"/>
      <c r="AHQ209" s="600"/>
      <c r="AHR209" s="600"/>
      <c r="AHS209" s="600"/>
      <c r="AHT209" s="600"/>
      <c r="AHU209" s="600"/>
      <c r="AHV209" s="600"/>
      <c r="AHW209" s="600"/>
      <c r="AHX209" s="600"/>
      <c r="AHY209" s="600"/>
      <c r="AHZ209" s="600"/>
      <c r="AIA209" s="600"/>
      <c r="AIB209" s="600"/>
      <c r="AIC209" s="600"/>
      <c r="AID209" s="600"/>
      <c r="AIE209" s="600"/>
      <c r="AIF209" s="600"/>
      <c r="AIG209" s="857"/>
      <c r="AIH209" s="857"/>
      <c r="AII209" s="857"/>
      <c r="AIJ209" s="857"/>
      <c r="AIK209" s="857"/>
      <c r="AIL209" s="857"/>
      <c r="AIM209" s="857"/>
      <c r="AIN209" s="857"/>
      <c r="AIO209" s="857"/>
      <c r="AIP209" s="857"/>
      <c r="AIQ209" s="857"/>
      <c r="AIR209" s="857"/>
      <c r="AIS209" s="857"/>
      <c r="AIT209" s="857"/>
      <c r="AIU209" s="857"/>
      <c r="AIV209" s="857"/>
      <c r="AIW209" s="857"/>
      <c r="AIX209" s="857"/>
      <c r="AIY209" s="857"/>
      <c r="AIZ209" s="857"/>
      <c r="AJA209" s="857"/>
      <c r="AJB209" s="857"/>
      <c r="AJC209" s="857"/>
      <c r="AJD209" s="857"/>
      <c r="AJE209" s="857"/>
      <c r="AJF209" s="857"/>
      <c r="AJG209" s="857"/>
      <c r="AJJ209" s="858"/>
    </row>
    <row r="210" spans="1:946" s="100" customFormat="1" ht="18" x14ac:dyDescent="0.35">
      <c r="A210" s="855"/>
      <c r="NR210" s="856"/>
      <c r="NS210" s="856"/>
      <c r="NT210" s="856"/>
      <c r="NU210" s="856"/>
      <c r="NV210" s="856"/>
      <c r="NW210" s="856"/>
      <c r="NX210" s="856"/>
      <c r="NY210" s="856"/>
      <c r="NZ210" s="856"/>
      <c r="OA210" s="856"/>
      <c r="OB210" s="856"/>
      <c r="OC210" s="856"/>
      <c r="OD210" s="856"/>
      <c r="OE210" s="856"/>
      <c r="OF210" s="856"/>
      <c r="OG210" s="856"/>
      <c r="OH210" s="856"/>
      <c r="OI210" s="856"/>
      <c r="OJ210" s="856"/>
      <c r="OK210" s="856"/>
      <c r="OL210" s="856"/>
      <c r="OM210" s="856"/>
      <c r="ON210" s="856"/>
      <c r="OO210" s="856"/>
      <c r="OP210" s="856"/>
      <c r="OQ210" s="856"/>
      <c r="OR210" s="856"/>
      <c r="OS210" s="856"/>
      <c r="OT210" s="856"/>
      <c r="UP210" s="600"/>
      <c r="UQ210" s="600"/>
      <c r="UR210" s="600"/>
      <c r="US210" s="600"/>
      <c r="UT210" s="600"/>
      <c r="UU210" s="600"/>
      <c r="UV210" s="600"/>
      <c r="UW210" s="600"/>
      <c r="UX210" s="600"/>
      <c r="UY210" s="600"/>
      <c r="UZ210" s="600"/>
      <c r="VA210" s="600"/>
      <c r="VB210" s="600"/>
      <c r="VC210" s="600"/>
      <c r="VD210" s="600"/>
      <c r="VE210" s="600"/>
      <c r="VF210" s="600"/>
      <c r="VG210" s="600"/>
      <c r="VH210" s="600"/>
      <c r="VI210" s="600"/>
      <c r="VJ210" s="600"/>
      <c r="VK210" s="600"/>
      <c r="VL210" s="600"/>
      <c r="VM210" s="600"/>
      <c r="VN210" s="600"/>
      <c r="VO210" s="600"/>
      <c r="VP210" s="600"/>
      <c r="VQ210" s="600"/>
      <c r="VR210" s="600"/>
      <c r="VS210" s="600"/>
      <c r="VT210" s="600"/>
      <c r="VU210" s="600"/>
      <c r="VV210" s="600"/>
      <c r="VW210" s="600"/>
      <c r="VX210" s="600"/>
      <c r="VY210" s="600"/>
      <c r="VZ210" s="600"/>
      <c r="WA210" s="600"/>
      <c r="WB210" s="600"/>
      <c r="WC210" s="600"/>
      <c r="WD210" s="600"/>
      <c r="WE210" s="600"/>
      <c r="WF210" s="600"/>
      <c r="WG210" s="600"/>
      <c r="WH210" s="600"/>
      <c r="WI210" s="600"/>
      <c r="WJ210" s="600"/>
      <c r="WK210" s="600"/>
      <c r="WL210" s="600"/>
      <c r="WM210" s="600"/>
      <c r="WN210" s="600"/>
      <c r="WO210" s="600"/>
      <c r="WP210" s="600"/>
      <c r="WQ210" s="600"/>
      <c r="WR210" s="600"/>
      <c r="WS210" s="600"/>
      <c r="WT210" s="600"/>
      <c r="WU210" s="600"/>
      <c r="WV210" s="600"/>
      <c r="WW210" s="600"/>
      <c r="WX210" s="600"/>
      <c r="WY210" s="600"/>
      <c r="WZ210" s="600"/>
      <c r="XA210" s="600"/>
      <c r="XB210" s="600"/>
      <c r="XC210" s="600"/>
      <c r="XD210" s="600"/>
      <c r="XE210" s="600"/>
      <c r="XF210" s="600"/>
      <c r="XG210" s="600"/>
      <c r="XH210" s="600"/>
      <c r="XI210" s="600"/>
      <c r="XJ210" s="600"/>
      <c r="XK210" s="600"/>
      <c r="XL210" s="600"/>
      <c r="XM210" s="600"/>
      <c r="XN210" s="600"/>
      <c r="XO210" s="600"/>
      <c r="XP210" s="600"/>
      <c r="XQ210" s="600"/>
      <c r="XR210" s="600"/>
      <c r="XS210" s="600"/>
      <c r="XT210" s="600"/>
      <c r="XU210" s="600"/>
      <c r="XV210" s="600"/>
      <c r="XW210" s="600"/>
      <c r="XX210" s="600"/>
      <c r="XY210" s="600"/>
      <c r="XZ210" s="600"/>
      <c r="YA210" s="600"/>
      <c r="YB210" s="600"/>
      <c r="YC210" s="600"/>
      <c r="YD210" s="600"/>
      <c r="YE210" s="600"/>
      <c r="YF210" s="600"/>
      <c r="YG210" s="600"/>
      <c r="YH210" s="600"/>
      <c r="YI210" s="600"/>
      <c r="YJ210" s="600"/>
      <c r="YK210" s="600"/>
      <c r="YL210" s="600"/>
      <c r="YM210" s="600"/>
      <c r="YN210" s="600"/>
      <c r="YO210" s="600"/>
      <c r="YP210" s="600"/>
      <c r="YQ210" s="600"/>
      <c r="YR210" s="600"/>
      <c r="YS210" s="600"/>
      <c r="YT210" s="600"/>
      <c r="YU210" s="600"/>
      <c r="YV210" s="600"/>
      <c r="YW210" s="600"/>
      <c r="YX210" s="600"/>
      <c r="YY210" s="600"/>
      <c r="YZ210" s="600"/>
      <c r="ZA210" s="600"/>
      <c r="ZB210" s="600"/>
      <c r="ZC210" s="600"/>
      <c r="ZD210" s="600"/>
      <c r="ZE210" s="600"/>
      <c r="ZF210" s="600"/>
      <c r="ZG210" s="600"/>
      <c r="ZH210" s="600"/>
      <c r="ZI210" s="600"/>
      <c r="ZJ210" s="600"/>
      <c r="ZK210" s="600"/>
      <c r="ZL210" s="600"/>
      <c r="ZM210" s="600"/>
      <c r="ZN210" s="600"/>
      <c r="ZO210" s="600"/>
      <c r="ZP210" s="600"/>
      <c r="ZQ210" s="600"/>
      <c r="ZR210" s="600"/>
      <c r="ZS210" s="600"/>
      <c r="ZT210" s="600"/>
      <c r="ZU210" s="600"/>
      <c r="ZV210" s="600"/>
      <c r="ZW210" s="600"/>
      <c r="ZX210" s="600"/>
      <c r="ZY210" s="600"/>
      <c r="ZZ210" s="600"/>
      <c r="AAA210" s="600"/>
      <c r="AAB210" s="600"/>
      <c r="AAC210" s="600"/>
      <c r="AAD210" s="600"/>
      <c r="AAE210" s="600"/>
      <c r="AAF210" s="600"/>
      <c r="AAG210" s="600"/>
      <c r="AAH210" s="600"/>
      <c r="AAI210" s="600"/>
      <c r="AAJ210" s="600"/>
      <c r="AAK210" s="600"/>
      <c r="AAL210" s="600"/>
      <c r="AAM210" s="600"/>
      <c r="AAN210" s="600"/>
      <c r="AAO210" s="600"/>
      <c r="AAP210" s="600"/>
      <c r="AAQ210" s="600"/>
      <c r="AAR210" s="600"/>
      <c r="AAS210" s="600"/>
      <c r="AAT210" s="600"/>
      <c r="AAU210" s="600"/>
      <c r="AAV210" s="600"/>
      <c r="AAW210" s="600"/>
      <c r="AAX210" s="600"/>
      <c r="AAY210" s="600"/>
      <c r="AAZ210" s="600"/>
      <c r="ABA210" s="600"/>
      <c r="ABB210" s="600"/>
      <c r="ABC210" s="600"/>
      <c r="ABD210" s="600"/>
      <c r="ABE210" s="600"/>
      <c r="ABF210" s="600"/>
      <c r="ABG210" s="600"/>
      <c r="ABH210" s="600"/>
      <c r="ABI210" s="600"/>
      <c r="ABJ210" s="600"/>
      <c r="ABK210" s="600"/>
      <c r="ABL210" s="600"/>
      <c r="ABM210" s="600"/>
      <c r="ABN210" s="600"/>
      <c r="ABO210" s="600"/>
      <c r="ABP210" s="600"/>
      <c r="ABQ210" s="600"/>
      <c r="ABR210" s="600"/>
      <c r="ABS210" s="600"/>
      <c r="ABT210" s="600"/>
      <c r="ABU210" s="600"/>
      <c r="ABV210" s="600"/>
      <c r="ABW210" s="600"/>
      <c r="ABX210" s="600"/>
      <c r="ABY210" s="600"/>
      <c r="ABZ210" s="600"/>
      <c r="ACA210" s="600"/>
      <c r="ACB210" s="600"/>
      <c r="ACC210" s="600"/>
      <c r="ACD210" s="600"/>
      <c r="ACE210" s="600"/>
      <c r="ACF210" s="600"/>
      <c r="ACG210" s="600"/>
      <c r="ACH210" s="600"/>
      <c r="ACI210" s="600"/>
      <c r="ACJ210" s="600"/>
      <c r="ACK210" s="600"/>
      <c r="ACL210" s="600"/>
      <c r="ACM210" s="600"/>
      <c r="ACN210" s="600"/>
      <c r="ACO210" s="600"/>
      <c r="ACP210" s="600"/>
      <c r="ACQ210" s="600"/>
      <c r="ACR210" s="600"/>
      <c r="ACS210" s="600"/>
      <c r="ACT210" s="600"/>
      <c r="ACU210" s="600"/>
      <c r="ACV210" s="600"/>
      <c r="ACW210" s="600"/>
      <c r="ACX210" s="600"/>
      <c r="ACY210" s="600"/>
      <c r="ACZ210" s="600"/>
      <c r="ADA210" s="600"/>
      <c r="ADB210" s="600"/>
      <c r="ADC210" s="600"/>
      <c r="ADD210" s="600"/>
      <c r="ADE210" s="600"/>
      <c r="ADF210" s="600"/>
      <c r="ADG210" s="600"/>
      <c r="ADH210" s="600"/>
      <c r="ADI210" s="600"/>
      <c r="ADJ210" s="600"/>
      <c r="ADK210" s="600"/>
      <c r="ADL210" s="600"/>
      <c r="ADM210" s="600"/>
      <c r="ADN210" s="600"/>
      <c r="ADO210" s="600"/>
      <c r="ADP210" s="600"/>
      <c r="ADQ210" s="600"/>
      <c r="ADR210" s="600"/>
      <c r="ADS210" s="600"/>
      <c r="ADT210" s="600"/>
      <c r="ADU210" s="600"/>
      <c r="ADV210" s="600"/>
      <c r="ADW210" s="600"/>
      <c r="ADX210" s="600"/>
      <c r="ADY210" s="600"/>
      <c r="ADZ210" s="600"/>
      <c r="AEA210" s="600"/>
      <c r="AEB210" s="600"/>
      <c r="AEC210" s="600"/>
      <c r="AED210" s="600"/>
      <c r="AEE210" s="600"/>
      <c r="AEF210" s="600"/>
      <c r="AEG210" s="600"/>
      <c r="AEH210" s="600"/>
      <c r="AEI210" s="600"/>
      <c r="AEJ210" s="600"/>
      <c r="AEK210" s="600"/>
      <c r="AEL210" s="600"/>
      <c r="AEM210" s="600"/>
      <c r="AEN210" s="600"/>
      <c r="AEO210" s="600"/>
      <c r="AEP210" s="600"/>
      <c r="AEQ210" s="600"/>
      <c r="AER210" s="600"/>
      <c r="AES210" s="600"/>
      <c r="AET210" s="600"/>
      <c r="AEU210" s="600"/>
      <c r="AEV210" s="600"/>
      <c r="AEW210" s="600"/>
      <c r="AEX210" s="600"/>
      <c r="AEY210" s="600"/>
      <c r="AEZ210" s="600"/>
      <c r="AFA210" s="600"/>
      <c r="AFB210" s="600"/>
      <c r="AFC210" s="600"/>
      <c r="AFD210" s="600"/>
      <c r="AFE210" s="600"/>
      <c r="AFF210" s="600"/>
      <c r="AFG210" s="600"/>
      <c r="AFH210" s="600"/>
      <c r="AFI210" s="600"/>
      <c r="AFJ210" s="600"/>
      <c r="AFK210" s="600"/>
      <c r="AFL210" s="600"/>
      <c r="AFM210" s="600"/>
      <c r="AFN210" s="600"/>
      <c r="AFO210" s="600"/>
      <c r="AFP210" s="600"/>
      <c r="AFQ210" s="600"/>
      <c r="AFR210" s="600"/>
      <c r="AFS210" s="600"/>
      <c r="AFT210" s="600"/>
      <c r="AFU210" s="600"/>
      <c r="AFV210" s="600"/>
      <c r="AFW210" s="600"/>
      <c r="AFX210" s="600"/>
      <c r="AFY210" s="600"/>
      <c r="AFZ210" s="600"/>
      <c r="AGA210" s="600"/>
      <c r="AGB210" s="600"/>
      <c r="AGC210" s="600"/>
      <c r="AGD210" s="600"/>
      <c r="AGE210" s="600"/>
      <c r="AGF210" s="600"/>
      <c r="AGG210" s="600"/>
      <c r="AGH210" s="600"/>
      <c r="AGI210" s="600"/>
      <c r="AGJ210" s="600"/>
      <c r="AGK210" s="600"/>
      <c r="AGL210" s="600"/>
      <c r="AGM210" s="600"/>
      <c r="AGN210" s="600"/>
      <c r="AGO210" s="600"/>
      <c r="AGP210" s="600"/>
      <c r="AGQ210" s="600"/>
      <c r="AGR210" s="600"/>
      <c r="AGS210" s="600"/>
      <c r="AGT210" s="600"/>
      <c r="AGU210" s="600"/>
      <c r="AGV210" s="600"/>
      <c r="AGW210" s="600"/>
      <c r="AGX210" s="600"/>
      <c r="AGY210" s="600"/>
      <c r="AGZ210" s="600"/>
      <c r="AHA210" s="600"/>
      <c r="AHB210" s="600"/>
      <c r="AHC210" s="600"/>
      <c r="AHD210" s="600"/>
      <c r="AHE210" s="600"/>
      <c r="AHF210" s="600"/>
      <c r="AHG210" s="600"/>
      <c r="AHH210" s="600"/>
      <c r="AHI210" s="600"/>
      <c r="AHJ210" s="600"/>
      <c r="AHK210" s="600"/>
      <c r="AHL210" s="600"/>
      <c r="AHM210" s="600"/>
      <c r="AHN210" s="600"/>
      <c r="AHO210" s="600"/>
      <c r="AHP210" s="600"/>
      <c r="AHQ210" s="600"/>
      <c r="AHR210" s="600"/>
      <c r="AHS210" s="600"/>
      <c r="AHT210" s="600"/>
      <c r="AHU210" s="600"/>
      <c r="AHV210" s="600"/>
      <c r="AHW210" s="600"/>
      <c r="AHX210" s="600"/>
      <c r="AHY210" s="600"/>
      <c r="AHZ210" s="600"/>
      <c r="AIA210" s="600"/>
      <c r="AIB210" s="600"/>
      <c r="AIC210" s="600"/>
      <c r="AID210" s="600"/>
      <c r="AIE210" s="600"/>
      <c r="AIF210" s="600"/>
      <c r="AIG210" s="857"/>
      <c r="AIH210" s="857"/>
      <c r="AII210" s="857"/>
      <c r="AIJ210" s="857"/>
      <c r="AIK210" s="857"/>
      <c r="AIL210" s="857"/>
      <c r="AIM210" s="857"/>
      <c r="AIN210" s="857"/>
      <c r="AIO210" s="857"/>
      <c r="AIP210" s="857"/>
      <c r="AIQ210" s="857"/>
      <c r="AIR210" s="857"/>
      <c r="AIS210" s="857"/>
      <c r="AIT210" s="857"/>
      <c r="AIU210" s="857"/>
      <c r="AIV210" s="857"/>
      <c r="AIW210" s="857"/>
      <c r="AIX210" s="857"/>
      <c r="AIY210" s="857"/>
      <c r="AIZ210" s="857"/>
      <c r="AJA210" s="857"/>
      <c r="AJB210" s="857"/>
      <c r="AJC210" s="857"/>
      <c r="AJD210" s="857"/>
      <c r="AJE210" s="857"/>
      <c r="AJF210" s="857"/>
      <c r="AJG210" s="857"/>
      <c r="AJJ210" s="858"/>
    </row>
    <row r="211" spans="1:946" s="100" customFormat="1" ht="18" x14ac:dyDescent="0.35">
      <c r="A211" s="855"/>
      <c r="NR211" s="856"/>
      <c r="NS211" s="856"/>
      <c r="NT211" s="856"/>
      <c r="NU211" s="856"/>
      <c r="NV211" s="856"/>
      <c r="NW211" s="856"/>
      <c r="NX211" s="856"/>
      <c r="NY211" s="856"/>
      <c r="NZ211" s="856"/>
      <c r="OA211" s="856"/>
      <c r="OB211" s="856"/>
      <c r="OC211" s="856"/>
      <c r="OD211" s="856"/>
      <c r="OE211" s="856"/>
      <c r="OF211" s="856"/>
      <c r="OG211" s="856"/>
      <c r="OH211" s="856"/>
      <c r="OI211" s="856"/>
      <c r="OJ211" s="856"/>
      <c r="OK211" s="856"/>
      <c r="OL211" s="856"/>
      <c r="OM211" s="856"/>
      <c r="ON211" s="856"/>
      <c r="OO211" s="856"/>
      <c r="OP211" s="856"/>
      <c r="OQ211" s="856"/>
      <c r="OR211" s="856"/>
      <c r="OS211" s="856"/>
      <c r="OT211" s="856"/>
      <c r="UP211" s="600"/>
      <c r="UQ211" s="600"/>
      <c r="UR211" s="600"/>
      <c r="US211" s="600"/>
      <c r="UT211" s="600"/>
      <c r="UU211" s="600"/>
      <c r="UV211" s="600"/>
      <c r="UW211" s="600"/>
      <c r="UX211" s="600"/>
      <c r="UY211" s="600"/>
      <c r="UZ211" s="600"/>
      <c r="VA211" s="600"/>
      <c r="VB211" s="600"/>
      <c r="VC211" s="600"/>
      <c r="VD211" s="600"/>
      <c r="VE211" s="600"/>
      <c r="VF211" s="600"/>
      <c r="VG211" s="600"/>
      <c r="VH211" s="600"/>
      <c r="VI211" s="600"/>
      <c r="VJ211" s="600"/>
      <c r="VK211" s="600"/>
      <c r="VL211" s="600"/>
      <c r="VM211" s="600"/>
      <c r="VN211" s="600"/>
      <c r="VO211" s="600"/>
      <c r="VP211" s="600"/>
      <c r="VQ211" s="600"/>
      <c r="VR211" s="600"/>
      <c r="VS211" s="600"/>
      <c r="VT211" s="600"/>
      <c r="VU211" s="600"/>
      <c r="VV211" s="600"/>
      <c r="VW211" s="600"/>
      <c r="VX211" s="600"/>
      <c r="VY211" s="600"/>
      <c r="VZ211" s="600"/>
      <c r="WA211" s="600"/>
      <c r="WB211" s="600"/>
      <c r="WC211" s="600"/>
      <c r="WD211" s="600"/>
      <c r="WE211" s="600"/>
      <c r="WF211" s="600"/>
      <c r="WG211" s="600"/>
      <c r="WH211" s="600"/>
      <c r="WI211" s="600"/>
      <c r="WJ211" s="600"/>
      <c r="WK211" s="600"/>
      <c r="WL211" s="600"/>
      <c r="WM211" s="600"/>
      <c r="WN211" s="600"/>
      <c r="WO211" s="600"/>
      <c r="WP211" s="600"/>
      <c r="WQ211" s="600"/>
      <c r="WR211" s="600"/>
      <c r="WS211" s="600"/>
      <c r="WT211" s="600"/>
      <c r="WU211" s="600"/>
      <c r="WV211" s="600"/>
      <c r="WW211" s="600"/>
      <c r="WX211" s="600"/>
      <c r="WY211" s="600"/>
      <c r="WZ211" s="600"/>
      <c r="XA211" s="600"/>
      <c r="XB211" s="600"/>
      <c r="XC211" s="600"/>
      <c r="XD211" s="600"/>
      <c r="XE211" s="600"/>
      <c r="XF211" s="600"/>
      <c r="XG211" s="600"/>
      <c r="XH211" s="600"/>
      <c r="XI211" s="600"/>
      <c r="XJ211" s="600"/>
      <c r="XK211" s="600"/>
      <c r="XL211" s="600"/>
      <c r="XM211" s="600"/>
      <c r="XN211" s="600"/>
      <c r="XO211" s="600"/>
      <c r="XP211" s="600"/>
      <c r="XQ211" s="600"/>
      <c r="XR211" s="600"/>
      <c r="XS211" s="600"/>
      <c r="XT211" s="600"/>
      <c r="XU211" s="600"/>
      <c r="XV211" s="600"/>
      <c r="XW211" s="600"/>
      <c r="XX211" s="600"/>
      <c r="XY211" s="600"/>
      <c r="XZ211" s="600"/>
      <c r="YA211" s="600"/>
      <c r="YB211" s="600"/>
      <c r="YC211" s="600"/>
      <c r="YD211" s="600"/>
      <c r="YE211" s="600"/>
      <c r="YF211" s="600"/>
      <c r="YG211" s="600"/>
      <c r="YH211" s="600"/>
      <c r="YI211" s="600"/>
      <c r="YJ211" s="600"/>
      <c r="YK211" s="600"/>
      <c r="YL211" s="600"/>
      <c r="YM211" s="600"/>
      <c r="YN211" s="600"/>
      <c r="YO211" s="600"/>
      <c r="YP211" s="600"/>
      <c r="YQ211" s="600"/>
      <c r="YR211" s="600"/>
      <c r="YS211" s="600"/>
      <c r="YT211" s="600"/>
      <c r="YU211" s="600"/>
      <c r="YV211" s="600"/>
      <c r="YW211" s="600"/>
      <c r="YX211" s="600"/>
      <c r="YY211" s="600"/>
      <c r="YZ211" s="600"/>
      <c r="ZA211" s="600"/>
      <c r="ZB211" s="600"/>
      <c r="ZC211" s="600"/>
      <c r="ZD211" s="600"/>
      <c r="ZE211" s="600"/>
      <c r="ZF211" s="600"/>
      <c r="ZG211" s="600"/>
      <c r="ZH211" s="600"/>
      <c r="ZI211" s="600"/>
      <c r="ZJ211" s="600"/>
      <c r="ZK211" s="600"/>
      <c r="ZL211" s="600"/>
      <c r="ZM211" s="600"/>
      <c r="ZN211" s="600"/>
      <c r="ZO211" s="600"/>
      <c r="ZP211" s="600"/>
      <c r="ZQ211" s="600"/>
      <c r="ZR211" s="600"/>
      <c r="ZS211" s="600"/>
      <c r="ZT211" s="600"/>
      <c r="ZU211" s="600"/>
      <c r="ZV211" s="600"/>
      <c r="ZW211" s="600"/>
      <c r="ZX211" s="600"/>
      <c r="ZY211" s="600"/>
      <c r="ZZ211" s="600"/>
      <c r="AAA211" s="600"/>
      <c r="AAB211" s="600"/>
      <c r="AAC211" s="600"/>
      <c r="AAD211" s="600"/>
      <c r="AAE211" s="600"/>
      <c r="AAF211" s="600"/>
      <c r="AAG211" s="600"/>
      <c r="AAH211" s="600"/>
      <c r="AAI211" s="600"/>
      <c r="AAJ211" s="600"/>
      <c r="AAK211" s="600"/>
      <c r="AAL211" s="600"/>
      <c r="AAM211" s="600"/>
      <c r="AAN211" s="600"/>
      <c r="AAO211" s="600"/>
      <c r="AAP211" s="600"/>
      <c r="AAQ211" s="600"/>
      <c r="AAR211" s="600"/>
      <c r="AAS211" s="600"/>
      <c r="AAT211" s="600"/>
      <c r="AAU211" s="600"/>
      <c r="AAV211" s="600"/>
      <c r="AAW211" s="600"/>
      <c r="AAX211" s="600"/>
      <c r="AAY211" s="600"/>
      <c r="AAZ211" s="600"/>
      <c r="ABA211" s="600"/>
      <c r="ABB211" s="600"/>
      <c r="ABC211" s="600"/>
      <c r="ABD211" s="600"/>
      <c r="ABE211" s="600"/>
      <c r="ABF211" s="600"/>
      <c r="ABG211" s="600"/>
      <c r="ABH211" s="600"/>
      <c r="ABI211" s="600"/>
      <c r="ABJ211" s="600"/>
      <c r="ABK211" s="600"/>
      <c r="ABL211" s="600"/>
      <c r="ABM211" s="600"/>
      <c r="ABN211" s="600"/>
      <c r="ABO211" s="600"/>
      <c r="ABP211" s="600"/>
      <c r="ABQ211" s="600"/>
      <c r="ABR211" s="600"/>
      <c r="ABS211" s="600"/>
      <c r="ABT211" s="600"/>
      <c r="ABU211" s="600"/>
      <c r="ABV211" s="600"/>
      <c r="ABW211" s="600"/>
      <c r="ABX211" s="600"/>
      <c r="ABY211" s="600"/>
      <c r="ABZ211" s="600"/>
      <c r="ACA211" s="600"/>
      <c r="ACB211" s="600"/>
      <c r="ACC211" s="600"/>
      <c r="ACD211" s="600"/>
      <c r="ACE211" s="600"/>
      <c r="ACF211" s="600"/>
      <c r="ACG211" s="600"/>
      <c r="ACH211" s="600"/>
      <c r="ACI211" s="600"/>
      <c r="ACJ211" s="600"/>
      <c r="ACK211" s="600"/>
      <c r="ACL211" s="600"/>
      <c r="ACM211" s="600"/>
      <c r="ACN211" s="600"/>
      <c r="ACO211" s="600"/>
      <c r="ACP211" s="600"/>
      <c r="ACQ211" s="600"/>
      <c r="ACR211" s="600"/>
      <c r="ACS211" s="600"/>
      <c r="ACT211" s="600"/>
      <c r="ACU211" s="600"/>
      <c r="ACV211" s="600"/>
      <c r="ACW211" s="600"/>
      <c r="ACX211" s="600"/>
      <c r="ACY211" s="600"/>
      <c r="ACZ211" s="600"/>
      <c r="ADA211" s="600"/>
      <c r="ADB211" s="600"/>
      <c r="ADC211" s="600"/>
      <c r="ADD211" s="600"/>
      <c r="ADE211" s="600"/>
      <c r="ADF211" s="600"/>
      <c r="ADG211" s="600"/>
      <c r="ADH211" s="600"/>
      <c r="ADI211" s="600"/>
      <c r="ADJ211" s="600"/>
      <c r="ADK211" s="600"/>
      <c r="ADL211" s="600"/>
      <c r="ADM211" s="600"/>
      <c r="ADN211" s="600"/>
      <c r="ADO211" s="600"/>
      <c r="ADP211" s="600"/>
      <c r="ADQ211" s="600"/>
      <c r="ADR211" s="600"/>
      <c r="ADS211" s="600"/>
      <c r="ADT211" s="600"/>
      <c r="ADU211" s="600"/>
      <c r="ADV211" s="600"/>
      <c r="ADW211" s="600"/>
      <c r="ADX211" s="600"/>
      <c r="ADY211" s="600"/>
      <c r="ADZ211" s="600"/>
      <c r="AEA211" s="600"/>
      <c r="AEB211" s="600"/>
      <c r="AEC211" s="600"/>
      <c r="AED211" s="600"/>
      <c r="AEE211" s="600"/>
      <c r="AEF211" s="600"/>
      <c r="AEG211" s="600"/>
      <c r="AEH211" s="600"/>
      <c r="AEI211" s="600"/>
      <c r="AEJ211" s="600"/>
      <c r="AEK211" s="600"/>
      <c r="AEL211" s="600"/>
      <c r="AEM211" s="600"/>
      <c r="AEN211" s="600"/>
      <c r="AEO211" s="600"/>
      <c r="AEP211" s="600"/>
      <c r="AEQ211" s="600"/>
      <c r="AER211" s="600"/>
      <c r="AES211" s="600"/>
      <c r="AET211" s="600"/>
      <c r="AEU211" s="600"/>
      <c r="AEV211" s="600"/>
      <c r="AEW211" s="600"/>
      <c r="AEX211" s="600"/>
      <c r="AEY211" s="600"/>
      <c r="AEZ211" s="600"/>
      <c r="AFA211" s="600"/>
      <c r="AFB211" s="600"/>
      <c r="AFC211" s="600"/>
      <c r="AFD211" s="600"/>
      <c r="AFE211" s="600"/>
      <c r="AFF211" s="600"/>
      <c r="AFG211" s="600"/>
      <c r="AFH211" s="600"/>
      <c r="AFI211" s="600"/>
      <c r="AFJ211" s="600"/>
      <c r="AFK211" s="600"/>
      <c r="AFL211" s="600"/>
      <c r="AFM211" s="600"/>
      <c r="AFN211" s="600"/>
      <c r="AFO211" s="600"/>
      <c r="AFP211" s="600"/>
      <c r="AFQ211" s="600"/>
      <c r="AFR211" s="600"/>
      <c r="AFS211" s="600"/>
      <c r="AFT211" s="600"/>
      <c r="AFU211" s="600"/>
      <c r="AFV211" s="600"/>
      <c r="AFW211" s="600"/>
      <c r="AFX211" s="600"/>
      <c r="AFY211" s="600"/>
      <c r="AFZ211" s="600"/>
      <c r="AGA211" s="600"/>
      <c r="AGB211" s="600"/>
      <c r="AGC211" s="600"/>
      <c r="AGD211" s="600"/>
      <c r="AGE211" s="600"/>
      <c r="AGF211" s="600"/>
      <c r="AGG211" s="600"/>
      <c r="AGH211" s="600"/>
      <c r="AGI211" s="600"/>
      <c r="AGJ211" s="600"/>
      <c r="AGK211" s="600"/>
      <c r="AGL211" s="600"/>
      <c r="AGM211" s="600"/>
      <c r="AGN211" s="600"/>
      <c r="AGO211" s="600"/>
      <c r="AGP211" s="600"/>
      <c r="AGQ211" s="600"/>
      <c r="AGR211" s="600"/>
      <c r="AGS211" s="600"/>
      <c r="AGT211" s="600"/>
      <c r="AGU211" s="600"/>
      <c r="AGV211" s="600"/>
      <c r="AGW211" s="600"/>
      <c r="AGX211" s="600"/>
      <c r="AGY211" s="600"/>
      <c r="AGZ211" s="600"/>
      <c r="AHA211" s="600"/>
      <c r="AHB211" s="600"/>
      <c r="AHC211" s="600"/>
      <c r="AHD211" s="600"/>
      <c r="AHE211" s="600"/>
      <c r="AHF211" s="600"/>
      <c r="AHG211" s="600"/>
      <c r="AHH211" s="600"/>
      <c r="AHI211" s="600"/>
      <c r="AHJ211" s="600"/>
      <c r="AHK211" s="600"/>
      <c r="AHL211" s="600"/>
      <c r="AHM211" s="600"/>
      <c r="AHN211" s="600"/>
      <c r="AHO211" s="600"/>
      <c r="AHP211" s="600"/>
      <c r="AHQ211" s="600"/>
      <c r="AHR211" s="600"/>
      <c r="AHS211" s="600"/>
      <c r="AHT211" s="600"/>
      <c r="AHU211" s="600"/>
      <c r="AHV211" s="600"/>
      <c r="AHW211" s="600"/>
      <c r="AHX211" s="600"/>
      <c r="AHY211" s="600"/>
      <c r="AHZ211" s="600"/>
      <c r="AIA211" s="600"/>
      <c r="AIB211" s="600"/>
      <c r="AIC211" s="600"/>
      <c r="AID211" s="600"/>
      <c r="AIE211" s="600"/>
      <c r="AIF211" s="600"/>
      <c r="AIG211" s="857"/>
      <c r="AIH211" s="857"/>
      <c r="AII211" s="857"/>
      <c r="AIJ211" s="857"/>
      <c r="AIK211" s="857"/>
      <c r="AIL211" s="857"/>
      <c r="AIM211" s="857"/>
      <c r="AIN211" s="857"/>
      <c r="AIO211" s="857"/>
      <c r="AIP211" s="857"/>
      <c r="AIQ211" s="857"/>
      <c r="AIR211" s="857"/>
      <c r="AIS211" s="857"/>
      <c r="AIT211" s="857"/>
      <c r="AIU211" s="857"/>
      <c r="AIV211" s="857"/>
      <c r="AIW211" s="857"/>
      <c r="AIX211" s="857"/>
      <c r="AIY211" s="857"/>
      <c r="AIZ211" s="857"/>
      <c r="AJA211" s="857"/>
      <c r="AJB211" s="857"/>
      <c r="AJC211" s="857"/>
      <c r="AJD211" s="857"/>
      <c r="AJE211" s="857"/>
      <c r="AJF211" s="857"/>
      <c r="AJG211" s="857"/>
      <c r="AJJ211" s="858"/>
    </row>
    <row r="212" spans="1:946" s="100" customFormat="1" ht="18" x14ac:dyDescent="0.35">
      <c r="A212" s="855"/>
      <c r="NR212" s="856"/>
      <c r="NS212" s="856"/>
      <c r="NT212" s="856"/>
      <c r="NU212" s="856"/>
      <c r="NV212" s="856"/>
      <c r="NW212" s="856"/>
      <c r="NX212" s="856"/>
      <c r="NY212" s="856"/>
      <c r="NZ212" s="856"/>
      <c r="OA212" s="856"/>
      <c r="OB212" s="856"/>
      <c r="OC212" s="856"/>
      <c r="OD212" s="856"/>
      <c r="OE212" s="856"/>
      <c r="OF212" s="856"/>
      <c r="OG212" s="856"/>
      <c r="OH212" s="856"/>
      <c r="OI212" s="856"/>
      <c r="OJ212" s="856"/>
      <c r="OK212" s="856"/>
      <c r="OL212" s="856"/>
      <c r="OM212" s="856"/>
      <c r="ON212" s="856"/>
      <c r="OO212" s="856"/>
      <c r="OP212" s="856"/>
      <c r="OQ212" s="856"/>
      <c r="OR212" s="856"/>
      <c r="OS212" s="856"/>
      <c r="OT212" s="856"/>
      <c r="UP212" s="600"/>
      <c r="UQ212" s="600"/>
      <c r="UR212" s="600"/>
      <c r="US212" s="600"/>
      <c r="UT212" s="600"/>
      <c r="UU212" s="600"/>
      <c r="UV212" s="600"/>
      <c r="UW212" s="600"/>
      <c r="UX212" s="600"/>
      <c r="UY212" s="600"/>
      <c r="UZ212" s="600"/>
      <c r="VA212" s="600"/>
      <c r="VB212" s="600"/>
      <c r="VC212" s="600"/>
      <c r="VD212" s="600"/>
      <c r="VE212" s="600"/>
      <c r="VF212" s="600"/>
      <c r="VG212" s="600"/>
      <c r="VH212" s="600"/>
      <c r="VI212" s="600"/>
      <c r="VJ212" s="600"/>
      <c r="VK212" s="600"/>
      <c r="VL212" s="600"/>
      <c r="VM212" s="600"/>
      <c r="VN212" s="600"/>
      <c r="VO212" s="600"/>
      <c r="VP212" s="600"/>
      <c r="VQ212" s="600"/>
      <c r="VR212" s="600"/>
      <c r="VS212" s="600"/>
      <c r="VT212" s="600"/>
      <c r="VU212" s="600"/>
      <c r="VV212" s="600"/>
      <c r="VW212" s="600"/>
      <c r="VX212" s="600"/>
      <c r="VY212" s="600"/>
      <c r="VZ212" s="600"/>
      <c r="WA212" s="600"/>
      <c r="WB212" s="600"/>
      <c r="WC212" s="600"/>
      <c r="WD212" s="600"/>
      <c r="WE212" s="600"/>
      <c r="WF212" s="600"/>
      <c r="WG212" s="600"/>
      <c r="WH212" s="600"/>
      <c r="WI212" s="600"/>
      <c r="WJ212" s="600"/>
      <c r="WK212" s="600"/>
      <c r="WL212" s="600"/>
      <c r="WM212" s="600"/>
      <c r="WN212" s="600"/>
      <c r="WO212" s="600"/>
      <c r="WP212" s="600"/>
      <c r="WQ212" s="600"/>
      <c r="WR212" s="600"/>
      <c r="WS212" s="600"/>
      <c r="WT212" s="600"/>
      <c r="WU212" s="600"/>
      <c r="WV212" s="600"/>
      <c r="WW212" s="600"/>
      <c r="WX212" s="600"/>
      <c r="WY212" s="600"/>
      <c r="WZ212" s="600"/>
      <c r="XA212" s="600"/>
      <c r="XB212" s="600"/>
      <c r="XC212" s="600"/>
      <c r="XD212" s="600"/>
      <c r="XE212" s="600"/>
      <c r="XF212" s="600"/>
      <c r="XG212" s="600"/>
      <c r="XH212" s="600"/>
      <c r="XI212" s="600"/>
      <c r="XJ212" s="600"/>
      <c r="XK212" s="600"/>
      <c r="XL212" s="600"/>
      <c r="XM212" s="600"/>
      <c r="XN212" s="600"/>
      <c r="XO212" s="600"/>
      <c r="XP212" s="600"/>
      <c r="XQ212" s="600"/>
      <c r="XR212" s="600"/>
      <c r="XS212" s="600"/>
      <c r="XT212" s="600"/>
      <c r="XU212" s="600"/>
      <c r="XV212" s="600"/>
      <c r="XW212" s="600"/>
      <c r="XX212" s="600"/>
      <c r="XY212" s="600"/>
      <c r="XZ212" s="600"/>
      <c r="YA212" s="600"/>
      <c r="YB212" s="600"/>
      <c r="YC212" s="600"/>
      <c r="YD212" s="600"/>
      <c r="YE212" s="600"/>
      <c r="YF212" s="600"/>
      <c r="YG212" s="600"/>
      <c r="YH212" s="600"/>
      <c r="YI212" s="600"/>
      <c r="YJ212" s="600"/>
      <c r="YK212" s="600"/>
      <c r="YL212" s="600"/>
      <c r="YM212" s="600"/>
      <c r="YN212" s="600"/>
      <c r="YO212" s="600"/>
      <c r="YP212" s="600"/>
      <c r="YQ212" s="600"/>
      <c r="YR212" s="600"/>
      <c r="YS212" s="600"/>
      <c r="YT212" s="600"/>
      <c r="YU212" s="600"/>
      <c r="YV212" s="600"/>
      <c r="YW212" s="600"/>
      <c r="YX212" s="600"/>
      <c r="YY212" s="600"/>
      <c r="YZ212" s="600"/>
      <c r="ZA212" s="600"/>
      <c r="ZB212" s="600"/>
      <c r="ZC212" s="600"/>
      <c r="ZD212" s="600"/>
      <c r="ZE212" s="600"/>
      <c r="ZF212" s="600"/>
      <c r="ZG212" s="600"/>
      <c r="ZH212" s="600"/>
      <c r="ZI212" s="600"/>
      <c r="ZJ212" s="600"/>
      <c r="ZK212" s="600"/>
      <c r="ZL212" s="600"/>
      <c r="ZM212" s="600"/>
      <c r="ZN212" s="600"/>
      <c r="ZO212" s="600"/>
      <c r="ZP212" s="600"/>
      <c r="ZQ212" s="600"/>
      <c r="ZR212" s="600"/>
      <c r="ZS212" s="600"/>
      <c r="ZT212" s="600"/>
      <c r="ZU212" s="600"/>
      <c r="ZV212" s="600"/>
      <c r="ZW212" s="600"/>
      <c r="ZX212" s="600"/>
      <c r="ZY212" s="600"/>
      <c r="ZZ212" s="600"/>
      <c r="AAA212" s="600"/>
      <c r="AAB212" s="600"/>
      <c r="AAC212" s="600"/>
      <c r="AAD212" s="600"/>
      <c r="AAE212" s="600"/>
      <c r="AAF212" s="600"/>
      <c r="AAG212" s="600"/>
      <c r="AAH212" s="600"/>
      <c r="AAI212" s="600"/>
      <c r="AAJ212" s="600"/>
      <c r="AAK212" s="600"/>
      <c r="AAL212" s="600"/>
      <c r="AAM212" s="600"/>
      <c r="AAN212" s="600"/>
      <c r="AAO212" s="600"/>
      <c r="AAP212" s="600"/>
      <c r="AAQ212" s="600"/>
      <c r="AAR212" s="600"/>
      <c r="AAS212" s="600"/>
      <c r="AAT212" s="600"/>
      <c r="AAU212" s="600"/>
      <c r="AAV212" s="600"/>
      <c r="AAW212" s="600"/>
      <c r="AAX212" s="600"/>
      <c r="AAY212" s="600"/>
      <c r="AAZ212" s="600"/>
      <c r="ABA212" s="600"/>
      <c r="ABB212" s="600"/>
      <c r="ABC212" s="600"/>
      <c r="ABD212" s="600"/>
      <c r="ABE212" s="600"/>
      <c r="ABF212" s="600"/>
      <c r="ABG212" s="600"/>
      <c r="ABH212" s="600"/>
      <c r="ABI212" s="600"/>
      <c r="ABJ212" s="600"/>
      <c r="ABK212" s="600"/>
      <c r="ABL212" s="600"/>
      <c r="ABM212" s="600"/>
      <c r="ABN212" s="600"/>
      <c r="ABO212" s="600"/>
      <c r="ABP212" s="600"/>
      <c r="ABQ212" s="600"/>
      <c r="ABR212" s="600"/>
      <c r="ABS212" s="600"/>
      <c r="ABT212" s="600"/>
      <c r="ABU212" s="600"/>
      <c r="ABV212" s="600"/>
      <c r="ABW212" s="600"/>
      <c r="ABX212" s="600"/>
      <c r="ABY212" s="600"/>
      <c r="ABZ212" s="600"/>
      <c r="ACA212" s="600"/>
      <c r="ACB212" s="600"/>
      <c r="ACC212" s="600"/>
      <c r="ACD212" s="600"/>
      <c r="ACE212" s="600"/>
      <c r="ACF212" s="600"/>
      <c r="ACG212" s="600"/>
      <c r="ACH212" s="600"/>
      <c r="ACI212" s="600"/>
      <c r="ACJ212" s="600"/>
      <c r="ACK212" s="600"/>
      <c r="ACL212" s="600"/>
      <c r="ACM212" s="600"/>
      <c r="ACN212" s="600"/>
      <c r="ACO212" s="600"/>
      <c r="ACP212" s="600"/>
      <c r="ACQ212" s="600"/>
      <c r="ACR212" s="600"/>
      <c r="ACS212" s="600"/>
      <c r="ACT212" s="600"/>
      <c r="ACU212" s="600"/>
      <c r="ACV212" s="600"/>
      <c r="ACW212" s="600"/>
      <c r="ACX212" s="600"/>
      <c r="ACY212" s="600"/>
      <c r="ACZ212" s="600"/>
      <c r="ADA212" s="600"/>
      <c r="ADB212" s="600"/>
      <c r="ADC212" s="600"/>
      <c r="ADD212" s="600"/>
      <c r="ADE212" s="600"/>
      <c r="ADF212" s="600"/>
      <c r="ADG212" s="600"/>
      <c r="ADH212" s="600"/>
      <c r="ADI212" s="600"/>
      <c r="ADJ212" s="600"/>
      <c r="ADK212" s="600"/>
      <c r="ADL212" s="600"/>
      <c r="ADM212" s="600"/>
      <c r="ADN212" s="600"/>
      <c r="ADO212" s="600"/>
      <c r="ADP212" s="600"/>
      <c r="ADQ212" s="600"/>
      <c r="ADR212" s="600"/>
      <c r="ADS212" s="600"/>
      <c r="ADT212" s="600"/>
      <c r="ADU212" s="600"/>
      <c r="ADV212" s="600"/>
      <c r="ADW212" s="600"/>
      <c r="ADX212" s="600"/>
      <c r="ADY212" s="600"/>
      <c r="ADZ212" s="600"/>
      <c r="AEA212" s="600"/>
      <c r="AEB212" s="600"/>
      <c r="AEC212" s="600"/>
      <c r="AED212" s="600"/>
      <c r="AEE212" s="600"/>
      <c r="AEF212" s="600"/>
      <c r="AEG212" s="600"/>
      <c r="AEH212" s="600"/>
      <c r="AEI212" s="600"/>
      <c r="AEJ212" s="600"/>
      <c r="AEK212" s="600"/>
      <c r="AEL212" s="600"/>
      <c r="AEM212" s="600"/>
      <c r="AEN212" s="600"/>
      <c r="AEO212" s="600"/>
      <c r="AEP212" s="600"/>
      <c r="AEQ212" s="600"/>
      <c r="AER212" s="600"/>
      <c r="AES212" s="600"/>
      <c r="AET212" s="600"/>
      <c r="AEU212" s="600"/>
      <c r="AEV212" s="600"/>
      <c r="AEW212" s="600"/>
      <c r="AEX212" s="600"/>
      <c r="AEY212" s="600"/>
      <c r="AEZ212" s="600"/>
      <c r="AFA212" s="600"/>
      <c r="AFB212" s="600"/>
      <c r="AFC212" s="600"/>
      <c r="AFD212" s="600"/>
      <c r="AFE212" s="600"/>
      <c r="AFF212" s="600"/>
      <c r="AFG212" s="600"/>
      <c r="AFH212" s="600"/>
      <c r="AFI212" s="600"/>
      <c r="AFJ212" s="600"/>
      <c r="AFK212" s="600"/>
      <c r="AFL212" s="600"/>
      <c r="AFM212" s="600"/>
      <c r="AFN212" s="600"/>
      <c r="AFO212" s="600"/>
      <c r="AFP212" s="600"/>
      <c r="AFQ212" s="600"/>
      <c r="AFR212" s="600"/>
      <c r="AFS212" s="600"/>
      <c r="AFT212" s="600"/>
      <c r="AFU212" s="600"/>
      <c r="AFV212" s="600"/>
      <c r="AFW212" s="600"/>
      <c r="AFX212" s="600"/>
      <c r="AFY212" s="600"/>
      <c r="AFZ212" s="600"/>
      <c r="AGA212" s="600"/>
      <c r="AGB212" s="600"/>
      <c r="AGC212" s="600"/>
      <c r="AGD212" s="600"/>
      <c r="AGE212" s="600"/>
      <c r="AGF212" s="600"/>
      <c r="AGG212" s="600"/>
      <c r="AGH212" s="600"/>
      <c r="AGI212" s="600"/>
      <c r="AGJ212" s="600"/>
      <c r="AGK212" s="600"/>
      <c r="AGL212" s="600"/>
      <c r="AGM212" s="600"/>
      <c r="AGN212" s="600"/>
      <c r="AGO212" s="600"/>
      <c r="AGP212" s="600"/>
      <c r="AGQ212" s="600"/>
      <c r="AGR212" s="600"/>
      <c r="AGS212" s="600"/>
      <c r="AGT212" s="600"/>
      <c r="AGU212" s="600"/>
      <c r="AGV212" s="600"/>
      <c r="AGW212" s="600"/>
      <c r="AGX212" s="600"/>
      <c r="AGY212" s="600"/>
      <c r="AGZ212" s="600"/>
      <c r="AHA212" s="600"/>
      <c r="AHB212" s="600"/>
      <c r="AHC212" s="600"/>
      <c r="AHD212" s="600"/>
      <c r="AHE212" s="600"/>
      <c r="AHF212" s="600"/>
      <c r="AHG212" s="600"/>
      <c r="AHH212" s="600"/>
      <c r="AHI212" s="600"/>
      <c r="AHJ212" s="600"/>
      <c r="AHK212" s="600"/>
      <c r="AHL212" s="600"/>
      <c r="AHM212" s="600"/>
      <c r="AHN212" s="600"/>
      <c r="AHO212" s="600"/>
      <c r="AHP212" s="600"/>
      <c r="AHQ212" s="600"/>
      <c r="AHR212" s="600"/>
      <c r="AHS212" s="600"/>
      <c r="AHT212" s="600"/>
      <c r="AHU212" s="600"/>
      <c r="AHV212" s="600"/>
      <c r="AHW212" s="600"/>
      <c r="AHX212" s="600"/>
      <c r="AHY212" s="600"/>
      <c r="AHZ212" s="600"/>
      <c r="AIA212" s="600"/>
      <c r="AIB212" s="600"/>
      <c r="AIC212" s="600"/>
      <c r="AID212" s="600"/>
      <c r="AIE212" s="600"/>
      <c r="AIF212" s="600"/>
      <c r="AIG212" s="857"/>
      <c r="AIH212" s="857"/>
      <c r="AII212" s="857"/>
      <c r="AIJ212" s="857"/>
      <c r="AIK212" s="857"/>
      <c r="AIL212" s="857"/>
      <c r="AIM212" s="857"/>
      <c r="AIN212" s="857"/>
      <c r="AIO212" s="857"/>
      <c r="AIP212" s="857"/>
      <c r="AIQ212" s="857"/>
      <c r="AIR212" s="857"/>
      <c r="AIS212" s="857"/>
      <c r="AIT212" s="857"/>
      <c r="AIU212" s="857"/>
      <c r="AIV212" s="857"/>
      <c r="AIW212" s="857"/>
      <c r="AIX212" s="857"/>
      <c r="AIY212" s="857"/>
      <c r="AIZ212" s="857"/>
      <c r="AJA212" s="857"/>
      <c r="AJB212" s="857"/>
      <c r="AJC212" s="857"/>
      <c r="AJD212" s="857"/>
      <c r="AJE212" s="857"/>
      <c r="AJF212" s="857"/>
      <c r="AJG212" s="857"/>
      <c r="AJJ212" s="858"/>
    </row>
    <row r="213" spans="1:946" s="100" customFormat="1" ht="18" x14ac:dyDescent="0.35">
      <c r="A213" s="855"/>
      <c r="NR213" s="856"/>
      <c r="NS213" s="856"/>
      <c r="NT213" s="856"/>
      <c r="NU213" s="856"/>
      <c r="NV213" s="856"/>
      <c r="NW213" s="856"/>
      <c r="NX213" s="856"/>
      <c r="NY213" s="856"/>
      <c r="NZ213" s="856"/>
      <c r="OA213" s="856"/>
      <c r="OB213" s="856"/>
      <c r="OC213" s="856"/>
      <c r="OD213" s="856"/>
      <c r="OE213" s="856"/>
      <c r="OF213" s="856"/>
      <c r="OG213" s="856"/>
      <c r="OH213" s="856"/>
      <c r="OI213" s="856"/>
      <c r="OJ213" s="856"/>
      <c r="OK213" s="856"/>
      <c r="OL213" s="856"/>
      <c r="OM213" s="856"/>
      <c r="ON213" s="856"/>
      <c r="OO213" s="856"/>
      <c r="OP213" s="856"/>
      <c r="OQ213" s="856"/>
      <c r="OR213" s="856"/>
      <c r="OS213" s="856"/>
      <c r="OT213" s="856"/>
      <c r="UP213" s="600"/>
      <c r="UQ213" s="600"/>
      <c r="UR213" s="600"/>
      <c r="US213" s="600"/>
      <c r="UT213" s="600"/>
      <c r="UU213" s="600"/>
      <c r="UV213" s="600"/>
      <c r="UW213" s="600"/>
      <c r="UX213" s="600"/>
      <c r="UY213" s="600"/>
      <c r="UZ213" s="600"/>
      <c r="VA213" s="600"/>
      <c r="VB213" s="600"/>
      <c r="VC213" s="600"/>
      <c r="VD213" s="600"/>
      <c r="VE213" s="600"/>
      <c r="VF213" s="600"/>
      <c r="VG213" s="600"/>
      <c r="VH213" s="600"/>
      <c r="VI213" s="600"/>
      <c r="VJ213" s="600"/>
      <c r="VK213" s="600"/>
      <c r="VL213" s="600"/>
      <c r="VM213" s="600"/>
      <c r="VN213" s="600"/>
      <c r="VO213" s="600"/>
      <c r="VP213" s="600"/>
      <c r="VQ213" s="600"/>
      <c r="VR213" s="600"/>
      <c r="VS213" s="600"/>
      <c r="VT213" s="600"/>
      <c r="VU213" s="600"/>
      <c r="VV213" s="600"/>
      <c r="VW213" s="600"/>
      <c r="VX213" s="600"/>
      <c r="VY213" s="600"/>
      <c r="VZ213" s="600"/>
      <c r="WA213" s="600"/>
      <c r="WB213" s="600"/>
      <c r="WC213" s="600"/>
      <c r="WD213" s="600"/>
      <c r="WE213" s="600"/>
      <c r="WF213" s="600"/>
      <c r="WG213" s="600"/>
      <c r="WH213" s="600"/>
      <c r="WI213" s="600"/>
      <c r="WJ213" s="600"/>
      <c r="WK213" s="600"/>
      <c r="WL213" s="600"/>
      <c r="WM213" s="600"/>
      <c r="WN213" s="600"/>
      <c r="WO213" s="600"/>
      <c r="WP213" s="600"/>
      <c r="WQ213" s="600"/>
      <c r="WR213" s="600"/>
      <c r="WS213" s="600"/>
      <c r="WT213" s="600"/>
      <c r="WU213" s="600"/>
      <c r="WV213" s="600"/>
      <c r="WW213" s="600"/>
      <c r="WX213" s="600"/>
      <c r="WY213" s="600"/>
      <c r="WZ213" s="600"/>
      <c r="XA213" s="600"/>
      <c r="XB213" s="600"/>
      <c r="XC213" s="600"/>
      <c r="XD213" s="600"/>
      <c r="XE213" s="600"/>
      <c r="XF213" s="600"/>
      <c r="XG213" s="600"/>
      <c r="XH213" s="600"/>
      <c r="XI213" s="600"/>
      <c r="XJ213" s="600"/>
      <c r="XK213" s="600"/>
      <c r="XL213" s="600"/>
      <c r="XM213" s="600"/>
      <c r="XN213" s="600"/>
      <c r="XO213" s="600"/>
      <c r="XP213" s="600"/>
      <c r="XQ213" s="600"/>
      <c r="XR213" s="600"/>
      <c r="XS213" s="600"/>
      <c r="XT213" s="600"/>
      <c r="XU213" s="600"/>
      <c r="XV213" s="600"/>
      <c r="XW213" s="600"/>
      <c r="XX213" s="600"/>
      <c r="XY213" s="600"/>
      <c r="XZ213" s="600"/>
      <c r="YA213" s="600"/>
      <c r="YB213" s="600"/>
      <c r="YC213" s="600"/>
      <c r="YD213" s="600"/>
      <c r="YE213" s="600"/>
      <c r="YF213" s="600"/>
      <c r="YG213" s="600"/>
      <c r="YH213" s="600"/>
      <c r="YI213" s="600"/>
      <c r="YJ213" s="600"/>
      <c r="YK213" s="600"/>
      <c r="YL213" s="600"/>
      <c r="YM213" s="600"/>
      <c r="YN213" s="600"/>
      <c r="YO213" s="600"/>
      <c r="YP213" s="600"/>
      <c r="YQ213" s="600"/>
      <c r="YR213" s="600"/>
      <c r="YS213" s="600"/>
      <c r="YT213" s="600"/>
      <c r="YU213" s="600"/>
      <c r="YV213" s="600"/>
      <c r="YW213" s="600"/>
      <c r="YX213" s="600"/>
      <c r="YY213" s="600"/>
      <c r="YZ213" s="600"/>
      <c r="ZA213" s="600"/>
      <c r="ZB213" s="600"/>
      <c r="ZC213" s="600"/>
      <c r="ZD213" s="600"/>
      <c r="ZE213" s="600"/>
      <c r="ZF213" s="600"/>
      <c r="ZG213" s="600"/>
      <c r="ZH213" s="600"/>
      <c r="ZI213" s="600"/>
      <c r="ZJ213" s="600"/>
      <c r="ZK213" s="600"/>
      <c r="ZL213" s="600"/>
      <c r="ZM213" s="600"/>
      <c r="ZN213" s="600"/>
      <c r="ZO213" s="600"/>
      <c r="ZP213" s="600"/>
      <c r="ZQ213" s="600"/>
      <c r="ZR213" s="600"/>
      <c r="ZS213" s="600"/>
      <c r="ZT213" s="600"/>
      <c r="ZU213" s="600"/>
      <c r="ZV213" s="600"/>
      <c r="ZW213" s="600"/>
      <c r="ZX213" s="600"/>
      <c r="ZY213" s="600"/>
      <c r="ZZ213" s="600"/>
      <c r="AAA213" s="600"/>
      <c r="AAB213" s="600"/>
      <c r="AAC213" s="600"/>
      <c r="AAD213" s="600"/>
      <c r="AAE213" s="600"/>
      <c r="AAF213" s="600"/>
      <c r="AAG213" s="600"/>
      <c r="AAH213" s="600"/>
      <c r="AAI213" s="600"/>
      <c r="AAJ213" s="600"/>
      <c r="AAK213" s="600"/>
      <c r="AAL213" s="600"/>
      <c r="AAM213" s="600"/>
      <c r="AAN213" s="600"/>
      <c r="AAO213" s="600"/>
      <c r="AAP213" s="600"/>
      <c r="AAQ213" s="600"/>
      <c r="AAR213" s="600"/>
      <c r="AAS213" s="600"/>
      <c r="AAT213" s="600"/>
      <c r="AAU213" s="600"/>
      <c r="AAV213" s="600"/>
      <c r="AAW213" s="600"/>
      <c r="AAX213" s="600"/>
      <c r="AAY213" s="600"/>
      <c r="AAZ213" s="600"/>
      <c r="ABA213" s="600"/>
      <c r="ABB213" s="600"/>
      <c r="ABC213" s="600"/>
      <c r="ABD213" s="600"/>
      <c r="ABE213" s="600"/>
      <c r="ABF213" s="600"/>
      <c r="ABG213" s="600"/>
      <c r="ABH213" s="600"/>
      <c r="ABI213" s="600"/>
      <c r="ABJ213" s="600"/>
      <c r="ABK213" s="600"/>
      <c r="ABL213" s="600"/>
      <c r="ABM213" s="600"/>
      <c r="ABN213" s="600"/>
      <c r="ABO213" s="600"/>
      <c r="ABP213" s="600"/>
      <c r="ABQ213" s="600"/>
      <c r="ABR213" s="600"/>
      <c r="ABS213" s="600"/>
      <c r="ABT213" s="600"/>
      <c r="ABU213" s="600"/>
      <c r="ABV213" s="600"/>
      <c r="ABW213" s="600"/>
      <c r="ABX213" s="600"/>
      <c r="ABY213" s="600"/>
      <c r="ABZ213" s="600"/>
      <c r="ACA213" s="600"/>
      <c r="ACB213" s="600"/>
      <c r="ACC213" s="600"/>
      <c r="ACD213" s="600"/>
      <c r="ACE213" s="600"/>
      <c r="ACF213" s="600"/>
      <c r="ACG213" s="600"/>
      <c r="ACH213" s="600"/>
      <c r="ACI213" s="600"/>
      <c r="ACJ213" s="600"/>
      <c r="ACK213" s="600"/>
      <c r="ACL213" s="600"/>
      <c r="ACM213" s="600"/>
      <c r="ACN213" s="600"/>
      <c r="ACO213" s="600"/>
      <c r="ACP213" s="600"/>
      <c r="ACQ213" s="600"/>
      <c r="ACR213" s="600"/>
      <c r="ACS213" s="600"/>
      <c r="ACT213" s="600"/>
      <c r="ACU213" s="600"/>
      <c r="ACV213" s="600"/>
      <c r="ACW213" s="600"/>
      <c r="ACX213" s="600"/>
      <c r="ACY213" s="600"/>
      <c r="ACZ213" s="600"/>
      <c r="ADA213" s="600"/>
      <c r="ADB213" s="600"/>
      <c r="ADC213" s="600"/>
      <c r="ADD213" s="600"/>
      <c r="ADE213" s="600"/>
      <c r="ADF213" s="600"/>
      <c r="ADG213" s="600"/>
      <c r="ADH213" s="600"/>
      <c r="ADI213" s="600"/>
      <c r="ADJ213" s="600"/>
      <c r="ADK213" s="600"/>
      <c r="ADL213" s="600"/>
      <c r="ADM213" s="600"/>
      <c r="ADN213" s="600"/>
      <c r="ADO213" s="600"/>
      <c r="ADP213" s="600"/>
      <c r="ADQ213" s="600"/>
      <c r="ADR213" s="600"/>
      <c r="ADS213" s="600"/>
      <c r="ADT213" s="600"/>
      <c r="ADU213" s="600"/>
      <c r="ADV213" s="600"/>
      <c r="ADW213" s="600"/>
      <c r="ADX213" s="600"/>
      <c r="ADY213" s="600"/>
      <c r="ADZ213" s="600"/>
      <c r="AEA213" s="600"/>
      <c r="AEB213" s="600"/>
      <c r="AEC213" s="600"/>
      <c r="AED213" s="600"/>
      <c r="AEE213" s="600"/>
      <c r="AEF213" s="600"/>
      <c r="AEG213" s="600"/>
      <c r="AEH213" s="600"/>
      <c r="AEI213" s="600"/>
      <c r="AEJ213" s="600"/>
      <c r="AEK213" s="600"/>
      <c r="AEL213" s="600"/>
      <c r="AEM213" s="600"/>
      <c r="AEN213" s="600"/>
      <c r="AEO213" s="600"/>
      <c r="AEP213" s="600"/>
      <c r="AEQ213" s="600"/>
      <c r="AER213" s="600"/>
      <c r="AES213" s="600"/>
      <c r="AET213" s="600"/>
      <c r="AEU213" s="600"/>
      <c r="AEV213" s="600"/>
      <c r="AEW213" s="600"/>
      <c r="AEX213" s="600"/>
      <c r="AEY213" s="600"/>
      <c r="AEZ213" s="600"/>
      <c r="AFA213" s="600"/>
      <c r="AFB213" s="600"/>
      <c r="AFC213" s="600"/>
      <c r="AFD213" s="600"/>
      <c r="AFE213" s="600"/>
      <c r="AFF213" s="600"/>
      <c r="AFG213" s="600"/>
      <c r="AFH213" s="600"/>
      <c r="AFI213" s="600"/>
      <c r="AFJ213" s="600"/>
      <c r="AFK213" s="600"/>
      <c r="AFL213" s="600"/>
      <c r="AFM213" s="600"/>
      <c r="AFN213" s="600"/>
      <c r="AFO213" s="600"/>
      <c r="AFP213" s="600"/>
      <c r="AFQ213" s="600"/>
      <c r="AFR213" s="600"/>
      <c r="AFS213" s="600"/>
      <c r="AFT213" s="600"/>
      <c r="AFU213" s="600"/>
      <c r="AFV213" s="600"/>
      <c r="AFW213" s="600"/>
      <c r="AFX213" s="600"/>
      <c r="AFY213" s="600"/>
      <c r="AFZ213" s="600"/>
      <c r="AGA213" s="600"/>
      <c r="AGB213" s="600"/>
      <c r="AGC213" s="600"/>
      <c r="AGD213" s="600"/>
      <c r="AGE213" s="600"/>
      <c r="AGF213" s="600"/>
      <c r="AGG213" s="600"/>
      <c r="AGH213" s="600"/>
      <c r="AGI213" s="600"/>
      <c r="AGJ213" s="600"/>
      <c r="AGK213" s="600"/>
      <c r="AGL213" s="600"/>
      <c r="AGM213" s="600"/>
      <c r="AGN213" s="600"/>
      <c r="AGO213" s="600"/>
      <c r="AGP213" s="600"/>
      <c r="AGQ213" s="600"/>
      <c r="AGR213" s="600"/>
      <c r="AGS213" s="600"/>
      <c r="AGT213" s="600"/>
      <c r="AGU213" s="600"/>
      <c r="AGV213" s="600"/>
      <c r="AGW213" s="600"/>
      <c r="AGX213" s="600"/>
      <c r="AGY213" s="600"/>
      <c r="AGZ213" s="600"/>
      <c r="AHA213" s="600"/>
      <c r="AHB213" s="600"/>
      <c r="AHC213" s="600"/>
      <c r="AHD213" s="600"/>
      <c r="AHE213" s="600"/>
      <c r="AHF213" s="600"/>
      <c r="AHG213" s="600"/>
      <c r="AHH213" s="600"/>
      <c r="AHI213" s="600"/>
      <c r="AHJ213" s="600"/>
      <c r="AHK213" s="600"/>
      <c r="AHL213" s="600"/>
      <c r="AHM213" s="600"/>
      <c r="AHN213" s="600"/>
      <c r="AHO213" s="600"/>
      <c r="AHP213" s="600"/>
      <c r="AHQ213" s="600"/>
      <c r="AHR213" s="600"/>
      <c r="AHS213" s="600"/>
      <c r="AHT213" s="600"/>
      <c r="AHU213" s="600"/>
      <c r="AHV213" s="600"/>
      <c r="AHW213" s="600"/>
      <c r="AHX213" s="600"/>
      <c r="AHY213" s="600"/>
      <c r="AHZ213" s="600"/>
      <c r="AIA213" s="600"/>
      <c r="AIB213" s="600"/>
      <c r="AIC213" s="600"/>
      <c r="AID213" s="600"/>
      <c r="AIE213" s="600"/>
      <c r="AIF213" s="600"/>
      <c r="AIG213" s="857"/>
      <c r="AIH213" s="857"/>
      <c r="AII213" s="857"/>
      <c r="AIJ213" s="857"/>
      <c r="AIK213" s="857"/>
      <c r="AIL213" s="857"/>
      <c r="AIM213" s="857"/>
      <c r="AIN213" s="857"/>
      <c r="AIO213" s="857"/>
      <c r="AIP213" s="857"/>
      <c r="AIQ213" s="857"/>
      <c r="AIR213" s="857"/>
      <c r="AIS213" s="857"/>
      <c r="AIT213" s="857"/>
      <c r="AIU213" s="857"/>
      <c r="AIV213" s="857"/>
      <c r="AIW213" s="857"/>
      <c r="AIX213" s="857"/>
      <c r="AIY213" s="857"/>
      <c r="AIZ213" s="857"/>
      <c r="AJA213" s="857"/>
      <c r="AJB213" s="857"/>
      <c r="AJC213" s="857"/>
      <c r="AJD213" s="857"/>
      <c r="AJE213" s="857"/>
      <c r="AJF213" s="857"/>
      <c r="AJG213" s="857"/>
      <c r="AJJ213" s="858"/>
    </row>
    <row r="214" spans="1:946" s="100" customFormat="1" ht="18" x14ac:dyDescent="0.35">
      <c r="A214" s="855"/>
      <c r="NR214" s="856"/>
      <c r="NS214" s="856"/>
      <c r="NT214" s="856"/>
      <c r="NU214" s="856"/>
      <c r="NV214" s="856"/>
      <c r="NW214" s="856"/>
      <c r="NX214" s="856"/>
      <c r="NY214" s="856"/>
      <c r="NZ214" s="856"/>
      <c r="OA214" s="856"/>
      <c r="OB214" s="856"/>
      <c r="OC214" s="856"/>
      <c r="OD214" s="856"/>
      <c r="OE214" s="856"/>
      <c r="OF214" s="856"/>
      <c r="OG214" s="856"/>
      <c r="OH214" s="856"/>
      <c r="OI214" s="856"/>
      <c r="OJ214" s="856"/>
      <c r="OK214" s="856"/>
      <c r="OL214" s="856"/>
      <c r="OM214" s="856"/>
      <c r="ON214" s="856"/>
      <c r="OO214" s="856"/>
      <c r="OP214" s="856"/>
      <c r="OQ214" s="856"/>
      <c r="OR214" s="856"/>
      <c r="OS214" s="856"/>
      <c r="OT214" s="856"/>
      <c r="UP214" s="600"/>
      <c r="UQ214" s="600"/>
      <c r="UR214" s="600"/>
      <c r="US214" s="600"/>
      <c r="UT214" s="600"/>
      <c r="UU214" s="600"/>
      <c r="UV214" s="600"/>
      <c r="UW214" s="600"/>
      <c r="UX214" s="600"/>
      <c r="UY214" s="600"/>
      <c r="UZ214" s="600"/>
      <c r="VA214" s="600"/>
      <c r="VB214" s="600"/>
      <c r="VC214" s="600"/>
      <c r="VD214" s="600"/>
      <c r="VE214" s="600"/>
      <c r="VF214" s="600"/>
      <c r="VG214" s="600"/>
      <c r="VH214" s="600"/>
      <c r="VI214" s="600"/>
      <c r="VJ214" s="600"/>
      <c r="VK214" s="600"/>
      <c r="VL214" s="600"/>
      <c r="VM214" s="600"/>
      <c r="VN214" s="600"/>
      <c r="VO214" s="600"/>
      <c r="VP214" s="600"/>
      <c r="VQ214" s="600"/>
      <c r="VR214" s="600"/>
      <c r="VS214" s="600"/>
      <c r="VT214" s="600"/>
      <c r="VU214" s="600"/>
      <c r="VV214" s="600"/>
      <c r="VW214" s="600"/>
      <c r="VX214" s="600"/>
      <c r="VY214" s="600"/>
      <c r="VZ214" s="600"/>
      <c r="WA214" s="600"/>
      <c r="WB214" s="600"/>
      <c r="WC214" s="600"/>
      <c r="WD214" s="600"/>
      <c r="WE214" s="600"/>
      <c r="WF214" s="600"/>
      <c r="WG214" s="600"/>
      <c r="WH214" s="600"/>
      <c r="WI214" s="600"/>
      <c r="WJ214" s="600"/>
      <c r="WK214" s="600"/>
      <c r="WL214" s="600"/>
      <c r="WM214" s="600"/>
      <c r="WN214" s="600"/>
      <c r="WO214" s="600"/>
      <c r="WP214" s="600"/>
      <c r="WQ214" s="600"/>
      <c r="WR214" s="600"/>
      <c r="WS214" s="600"/>
      <c r="WT214" s="600"/>
      <c r="WU214" s="600"/>
      <c r="WV214" s="600"/>
      <c r="WW214" s="600"/>
      <c r="WX214" s="600"/>
      <c r="WY214" s="600"/>
      <c r="WZ214" s="600"/>
      <c r="XA214" s="600"/>
      <c r="XB214" s="600"/>
      <c r="XC214" s="600"/>
      <c r="XD214" s="600"/>
      <c r="XE214" s="600"/>
      <c r="XF214" s="600"/>
      <c r="XG214" s="600"/>
      <c r="XH214" s="600"/>
      <c r="XI214" s="600"/>
      <c r="XJ214" s="600"/>
      <c r="XK214" s="600"/>
      <c r="XL214" s="600"/>
      <c r="XM214" s="600"/>
      <c r="XN214" s="600"/>
      <c r="XO214" s="600"/>
      <c r="XP214" s="600"/>
      <c r="XQ214" s="600"/>
      <c r="XR214" s="600"/>
      <c r="XS214" s="600"/>
      <c r="XT214" s="600"/>
      <c r="XU214" s="600"/>
      <c r="XV214" s="600"/>
      <c r="XW214" s="600"/>
      <c r="XX214" s="600"/>
      <c r="XY214" s="600"/>
      <c r="XZ214" s="600"/>
      <c r="YA214" s="600"/>
      <c r="YB214" s="600"/>
      <c r="YC214" s="600"/>
      <c r="YD214" s="600"/>
      <c r="YE214" s="600"/>
      <c r="YF214" s="600"/>
      <c r="YG214" s="600"/>
      <c r="YH214" s="600"/>
      <c r="YI214" s="600"/>
      <c r="YJ214" s="600"/>
      <c r="YK214" s="600"/>
      <c r="YL214" s="600"/>
      <c r="YM214" s="600"/>
      <c r="YN214" s="600"/>
      <c r="YO214" s="600"/>
      <c r="YP214" s="600"/>
      <c r="YQ214" s="600"/>
      <c r="YR214" s="600"/>
      <c r="YS214" s="600"/>
      <c r="YT214" s="600"/>
      <c r="YU214" s="600"/>
      <c r="YV214" s="600"/>
      <c r="YW214" s="600"/>
      <c r="YX214" s="600"/>
      <c r="YY214" s="600"/>
      <c r="YZ214" s="600"/>
      <c r="ZA214" s="600"/>
      <c r="ZB214" s="600"/>
      <c r="ZC214" s="600"/>
      <c r="ZD214" s="600"/>
      <c r="ZE214" s="600"/>
      <c r="ZF214" s="600"/>
      <c r="ZG214" s="600"/>
      <c r="ZH214" s="600"/>
      <c r="ZI214" s="600"/>
      <c r="ZJ214" s="600"/>
      <c r="ZK214" s="600"/>
      <c r="ZL214" s="600"/>
      <c r="ZM214" s="600"/>
      <c r="ZN214" s="600"/>
      <c r="ZO214" s="600"/>
      <c r="ZP214" s="600"/>
      <c r="ZQ214" s="600"/>
      <c r="ZR214" s="600"/>
      <c r="ZS214" s="600"/>
      <c r="ZT214" s="600"/>
      <c r="ZU214" s="600"/>
      <c r="ZV214" s="600"/>
      <c r="ZW214" s="600"/>
      <c r="ZX214" s="600"/>
      <c r="ZY214" s="600"/>
      <c r="ZZ214" s="600"/>
      <c r="AAA214" s="600"/>
      <c r="AAB214" s="600"/>
      <c r="AAC214" s="600"/>
      <c r="AAD214" s="600"/>
      <c r="AAE214" s="600"/>
      <c r="AAF214" s="600"/>
      <c r="AAG214" s="600"/>
      <c r="AAH214" s="600"/>
      <c r="AAI214" s="600"/>
      <c r="AAJ214" s="600"/>
      <c r="AAK214" s="600"/>
      <c r="AAL214" s="600"/>
      <c r="AAM214" s="600"/>
      <c r="AAN214" s="600"/>
      <c r="AAO214" s="600"/>
      <c r="AAP214" s="600"/>
      <c r="AAQ214" s="600"/>
      <c r="AAR214" s="600"/>
      <c r="AAS214" s="600"/>
      <c r="AAT214" s="600"/>
      <c r="AAU214" s="600"/>
      <c r="AAV214" s="600"/>
      <c r="AAW214" s="600"/>
      <c r="AAX214" s="600"/>
      <c r="AAY214" s="600"/>
      <c r="AAZ214" s="600"/>
      <c r="ABA214" s="600"/>
      <c r="ABB214" s="600"/>
      <c r="ABC214" s="600"/>
      <c r="ABD214" s="600"/>
      <c r="ABE214" s="600"/>
      <c r="ABF214" s="600"/>
      <c r="ABG214" s="600"/>
      <c r="ABH214" s="600"/>
      <c r="ABI214" s="600"/>
      <c r="ABJ214" s="600"/>
      <c r="ABK214" s="600"/>
      <c r="ABL214" s="600"/>
      <c r="ABM214" s="600"/>
      <c r="ABN214" s="600"/>
      <c r="ABO214" s="600"/>
      <c r="ABP214" s="600"/>
      <c r="ABQ214" s="600"/>
      <c r="ABR214" s="600"/>
      <c r="ABS214" s="600"/>
      <c r="ABT214" s="600"/>
      <c r="ABU214" s="600"/>
      <c r="ABV214" s="600"/>
      <c r="ABW214" s="600"/>
      <c r="ABX214" s="600"/>
      <c r="ABY214" s="600"/>
      <c r="ABZ214" s="600"/>
      <c r="ACA214" s="600"/>
      <c r="ACB214" s="600"/>
      <c r="ACC214" s="600"/>
      <c r="ACD214" s="600"/>
      <c r="ACE214" s="600"/>
      <c r="ACF214" s="600"/>
      <c r="ACG214" s="600"/>
      <c r="ACH214" s="600"/>
      <c r="ACI214" s="600"/>
      <c r="ACJ214" s="600"/>
      <c r="ACK214" s="600"/>
      <c r="ACL214" s="600"/>
      <c r="ACM214" s="600"/>
      <c r="ACN214" s="600"/>
      <c r="ACO214" s="600"/>
      <c r="ACP214" s="600"/>
      <c r="ACQ214" s="600"/>
      <c r="ACR214" s="600"/>
      <c r="ACS214" s="600"/>
      <c r="ACT214" s="600"/>
      <c r="ACU214" s="600"/>
      <c r="ACV214" s="600"/>
      <c r="ACW214" s="600"/>
      <c r="ACX214" s="600"/>
      <c r="ACY214" s="600"/>
      <c r="ACZ214" s="600"/>
      <c r="ADA214" s="600"/>
      <c r="ADB214" s="600"/>
      <c r="ADC214" s="600"/>
      <c r="ADD214" s="600"/>
      <c r="ADE214" s="600"/>
      <c r="ADF214" s="600"/>
      <c r="ADG214" s="600"/>
      <c r="ADH214" s="600"/>
      <c r="ADI214" s="600"/>
      <c r="ADJ214" s="600"/>
      <c r="ADK214" s="600"/>
      <c r="ADL214" s="600"/>
      <c r="ADM214" s="600"/>
      <c r="ADN214" s="600"/>
      <c r="ADO214" s="600"/>
      <c r="ADP214" s="600"/>
      <c r="ADQ214" s="600"/>
      <c r="ADR214" s="600"/>
      <c r="ADS214" s="600"/>
      <c r="ADT214" s="600"/>
      <c r="ADU214" s="600"/>
      <c r="ADV214" s="600"/>
      <c r="ADW214" s="600"/>
      <c r="ADX214" s="600"/>
      <c r="ADY214" s="600"/>
      <c r="ADZ214" s="600"/>
      <c r="AEA214" s="600"/>
      <c r="AEB214" s="600"/>
      <c r="AEC214" s="600"/>
      <c r="AED214" s="600"/>
      <c r="AEE214" s="600"/>
      <c r="AEF214" s="600"/>
      <c r="AEG214" s="600"/>
      <c r="AEH214" s="600"/>
      <c r="AEI214" s="600"/>
      <c r="AEJ214" s="600"/>
      <c r="AEK214" s="600"/>
      <c r="AEL214" s="600"/>
      <c r="AEM214" s="600"/>
      <c r="AEN214" s="600"/>
      <c r="AEO214" s="600"/>
      <c r="AEP214" s="600"/>
      <c r="AEQ214" s="600"/>
      <c r="AER214" s="600"/>
      <c r="AES214" s="600"/>
      <c r="AET214" s="600"/>
      <c r="AEU214" s="600"/>
      <c r="AEV214" s="600"/>
      <c r="AEW214" s="600"/>
      <c r="AEX214" s="600"/>
      <c r="AEY214" s="600"/>
      <c r="AEZ214" s="600"/>
      <c r="AFA214" s="600"/>
      <c r="AFB214" s="600"/>
      <c r="AFC214" s="600"/>
      <c r="AFD214" s="600"/>
      <c r="AFE214" s="600"/>
      <c r="AFF214" s="600"/>
      <c r="AFG214" s="600"/>
      <c r="AFH214" s="600"/>
      <c r="AFI214" s="600"/>
      <c r="AFJ214" s="600"/>
      <c r="AFK214" s="600"/>
      <c r="AFL214" s="600"/>
      <c r="AFM214" s="600"/>
      <c r="AFN214" s="600"/>
      <c r="AFO214" s="600"/>
      <c r="AFP214" s="600"/>
      <c r="AFQ214" s="600"/>
      <c r="AFR214" s="600"/>
      <c r="AFS214" s="600"/>
      <c r="AFT214" s="600"/>
      <c r="AFU214" s="600"/>
      <c r="AFV214" s="600"/>
      <c r="AFW214" s="600"/>
      <c r="AFX214" s="600"/>
      <c r="AFY214" s="600"/>
      <c r="AFZ214" s="600"/>
      <c r="AGA214" s="600"/>
      <c r="AGB214" s="600"/>
      <c r="AGC214" s="600"/>
      <c r="AGD214" s="600"/>
      <c r="AGE214" s="600"/>
      <c r="AGF214" s="600"/>
      <c r="AGG214" s="600"/>
      <c r="AGH214" s="600"/>
      <c r="AGI214" s="600"/>
      <c r="AGJ214" s="600"/>
      <c r="AGK214" s="600"/>
      <c r="AGL214" s="600"/>
      <c r="AGM214" s="600"/>
      <c r="AGN214" s="600"/>
      <c r="AGO214" s="600"/>
      <c r="AGP214" s="600"/>
      <c r="AGQ214" s="600"/>
      <c r="AGR214" s="600"/>
      <c r="AGS214" s="600"/>
      <c r="AGT214" s="600"/>
      <c r="AGU214" s="600"/>
      <c r="AGV214" s="600"/>
      <c r="AGW214" s="600"/>
      <c r="AGX214" s="600"/>
      <c r="AGY214" s="600"/>
      <c r="AGZ214" s="600"/>
      <c r="AHA214" s="600"/>
      <c r="AHB214" s="600"/>
      <c r="AHC214" s="600"/>
      <c r="AHD214" s="600"/>
      <c r="AHE214" s="600"/>
      <c r="AHF214" s="600"/>
      <c r="AHG214" s="600"/>
      <c r="AHH214" s="600"/>
      <c r="AHI214" s="600"/>
      <c r="AHJ214" s="600"/>
      <c r="AHK214" s="600"/>
      <c r="AHL214" s="600"/>
      <c r="AHM214" s="600"/>
      <c r="AHN214" s="600"/>
      <c r="AHO214" s="600"/>
      <c r="AHP214" s="600"/>
      <c r="AHQ214" s="600"/>
      <c r="AHR214" s="600"/>
      <c r="AHS214" s="600"/>
      <c r="AHT214" s="600"/>
      <c r="AHU214" s="600"/>
      <c r="AHV214" s="600"/>
      <c r="AHW214" s="600"/>
      <c r="AHX214" s="600"/>
      <c r="AHY214" s="600"/>
      <c r="AHZ214" s="600"/>
      <c r="AIA214" s="600"/>
      <c r="AIB214" s="600"/>
      <c r="AIC214" s="600"/>
      <c r="AID214" s="600"/>
      <c r="AIE214" s="600"/>
      <c r="AIF214" s="600"/>
      <c r="AIG214" s="857"/>
      <c r="AIH214" s="857"/>
      <c r="AII214" s="857"/>
      <c r="AIJ214" s="857"/>
      <c r="AIK214" s="857"/>
      <c r="AIL214" s="857"/>
      <c r="AIM214" s="857"/>
      <c r="AIN214" s="857"/>
      <c r="AIO214" s="857"/>
      <c r="AIP214" s="857"/>
      <c r="AIQ214" s="857"/>
      <c r="AIR214" s="857"/>
      <c r="AIS214" s="857"/>
      <c r="AIT214" s="857"/>
      <c r="AIU214" s="857"/>
      <c r="AIV214" s="857"/>
      <c r="AIW214" s="857"/>
      <c r="AIX214" s="857"/>
      <c r="AIY214" s="857"/>
      <c r="AIZ214" s="857"/>
      <c r="AJA214" s="857"/>
      <c r="AJB214" s="857"/>
      <c r="AJC214" s="857"/>
      <c r="AJD214" s="857"/>
      <c r="AJE214" s="857"/>
      <c r="AJF214" s="857"/>
      <c r="AJG214" s="857"/>
      <c r="AJJ214" s="858"/>
    </row>
    <row r="215" spans="1:946" s="100" customFormat="1" ht="18" x14ac:dyDescent="0.35">
      <c r="A215" s="855"/>
      <c r="NR215" s="856"/>
      <c r="NS215" s="856"/>
      <c r="NT215" s="856"/>
      <c r="NU215" s="856"/>
      <c r="NV215" s="856"/>
      <c r="NW215" s="856"/>
      <c r="NX215" s="856"/>
      <c r="NY215" s="856"/>
      <c r="NZ215" s="856"/>
      <c r="OA215" s="856"/>
      <c r="OB215" s="856"/>
      <c r="OC215" s="856"/>
      <c r="OD215" s="856"/>
      <c r="OE215" s="856"/>
      <c r="OF215" s="856"/>
      <c r="OG215" s="856"/>
      <c r="OH215" s="856"/>
      <c r="OI215" s="856"/>
      <c r="OJ215" s="856"/>
      <c r="OK215" s="856"/>
      <c r="OL215" s="856"/>
      <c r="OM215" s="856"/>
      <c r="ON215" s="856"/>
      <c r="OO215" s="856"/>
      <c r="OP215" s="856"/>
      <c r="OQ215" s="856"/>
      <c r="OR215" s="856"/>
      <c r="OS215" s="856"/>
      <c r="OT215" s="856"/>
      <c r="UP215" s="600"/>
      <c r="UQ215" s="600"/>
      <c r="UR215" s="600"/>
      <c r="US215" s="600"/>
      <c r="UT215" s="600"/>
      <c r="UU215" s="600"/>
      <c r="UV215" s="600"/>
      <c r="UW215" s="600"/>
      <c r="UX215" s="600"/>
      <c r="UY215" s="600"/>
      <c r="UZ215" s="600"/>
      <c r="VA215" s="600"/>
      <c r="VB215" s="600"/>
      <c r="VC215" s="600"/>
      <c r="VD215" s="600"/>
      <c r="VE215" s="600"/>
      <c r="VF215" s="600"/>
      <c r="VG215" s="600"/>
      <c r="VH215" s="600"/>
      <c r="VI215" s="600"/>
      <c r="VJ215" s="600"/>
      <c r="VK215" s="600"/>
      <c r="VL215" s="600"/>
      <c r="VM215" s="600"/>
      <c r="VN215" s="600"/>
      <c r="VO215" s="600"/>
      <c r="VP215" s="600"/>
      <c r="VQ215" s="600"/>
      <c r="VR215" s="600"/>
      <c r="VS215" s="600"/>
      <c r="VT215" s="600"/>
      <c r="VU215" s="600"/>
      <c r="VV215" s="600"/>
      <c r="VW215" s="600"/>
      <c r="VX215" s="600"/>
      <c r="VY215" s="600"/>
      <c r="VZ215" s="600"/>
      <c r="WA215" s="600"/>
      <c r="WB215" s="600"/>
      <c r="WC215" s="600"/>
      <c r="WD215" s="600"/>
      <c r="WE215" s="600"/>
      <c r="WF215" s="600"/>
      <c r="WG215" s="600"/>
      <c r="WH215" s="600"/>
      <c r="WI215" s="600"/>
      <c r="WJ215" s="600"/>
      <c r="WK215" s="600"/>
      <c r="WL215" s="600"/>
      <c r="WM215" s="600"/>
      <c r="WN215" s="600"/>
      <c r="WO215" s="600"/>
      <c r="WP215" s="600"/>
      <c r="WQ215" s="600"/>
      <c r="WR215" s="600"/>
      <c r="WS215" s="600"/>
      <c r="WT215" s="600"/>
      <c r="WU215" s="600"/>
      <c r="WV215" s="600"/>
      <c r="WW215" s="600"/>
      <c r="WX215" s="600"/>
      <c r="WY215" s="600"/>
      <c r="WZ215" s="600"/>
      <c r="XA215" s="600"/>
      <c r="XB215" s="600"/>
      <c r="XC215" s="600"/>
      <c r="XD215" s="600"/>
      <c r="XE215" s="600"/>
      <c r="XF215" s="600"/>
      <c r="XG215" s="600"/>
      <c r="XH215" s="600"/>
      <c r="XI215" s="600"/>
      <c r="XJ215" s="600"/>
      <c r="XK215" s="600"/>
      <c r="XL215" s="600"/>
      <c r="XM215" s="600"/>
      <c r="XN215" s="600"/>
      <c r="XO215" s="600"/>
      <c r="XP215" s="600"/>
      <c r="XQ215" s="600"/>
      <c r="XR215" s="600"/>
      <c r="XS215" s="600"/>
      <c r="XT215" s="600"/>
      <c r="XU215" s="600"/>
      <c r="XV215" s="600"/>
      <c r="XW215" s="600"/>
      <c r="XX215" s="600"/>
      <c r="XY215" s="600"/>
      <c r="XZ215" s="600"/>
      <c r="YA215" s="600"/>
      <c r="YB215" s="600"/>
      <c r="YC215" s="600"/>
      <c r="YD215" s="600"/>
      <c r="YE215" s="600"/>
      <c r="YF215" s="600"/>
      <c r="YG215" s="600"/>
      <c r="YH215" s="600"/>
      <c r="YI215" s="600"/>
      <c r="YJ215" s="600"/>
      <c r="YK215" s="600"/>
      <c r="YL215" s="600"/>
      <c r="YM215" s="600"/>
      <c r="YN215" s="600"/>
      <c r="YO215" s="600"/>
      <c r="YP215" s="600"/>
      <c r="YQ215" s="600"/>
      <c r="YR215" s="600"/>
      <c r="YS215" s="600"/>
      <c r="YT215" s="600"/>
      <c r="YU215" s="600"/>
      <c r="YV215" s="600"/>
      <c r="YW215" s="600"/>
      <c r="YX215" s="600"/>
      <c r="YY215" s="600"/>
      <c r="YZ215" s="600"/>
      <c r="ZA215" s="600"/>
      <c r="ZB215" s="600"/>
      <c r="ZC215" s="600"/>
      <c r="ZD215" s="600"/>
      <c r="ZE215" s="600"/>
      <c r="ZF215" s="600"/>
      <c r="ZG215" s="600"/>
      <c r="ZH215" s="600"/>
      <c r="ZI215" s="600"/>
      <c r="ZJ215" s="600"/>
      <c r="ZK215" s="600"/>
      <c r="ZL215" s="600"/>
      <c r="ZM215" s="600"/>
      <c r="ZN215" s="600"/>
      <c r="ZO215" s="600"/>
      <c r="ZP215" s="600"/>
      <c r="ZQ215" s="600"/>
      <c r="ZR215" s="600"/>
      <c r="ZS215" s="600"/>
      <c r="ZT215" s="600"/>
      <c r="ZU215" s="600"/>
      <c r="ZV215" s="600"/>
      <c r="ZW215" s="600"/>
      <c r="ZX215" s="600"/>
      <c r="ZY215" s="600"/>
      <c r="ZZ215" s="600"/>
      <c r="AAA215" s="600"/>
      <c r="AAB215" s="600"/>
      <c r="AAC215" s="600"/>
      <c r="AAD215" s="600"/>
      <c r="AAE215" s="600"/>
      <c r="AAF215" s="600"/>
      <c r="AAG215" s="600"/>
      <c r="AAH215" s="600"/>
      <c r="AAI215" s="600"/>
      <c r="AAJ215" s="600"/>
      <c r="AAK215" s="600"/>
      <c r="AAL215" s="600"/>
      <c r="AAM215" s="600"/>
      <c r="AAN215" s="600"/>
      <c r="AAO215" s="600"/>
      <c r="AAP215" s="600"/>
      <c r="AAQ215" s="600"/>
      <c r="AAR215" s="600"/>
      <c r="AAS215" s="600"/>
      <c r="AAT215" s="600"/>
      <c r="AAU215" s="600"/>
      <c r="AAV215" s="600"/>
      <c r="AAW215" s="600"/>
      <c r="AAX215" s="600"/>
      <c r="AAY215" s="600"/>
      <c r="AAZ215" s="600"/>
      <c r="ABA215" s="600"/>
      <c r="ABB215" s="600"/>
      <c r="ABC215" s="600"/>
      <c r="ABD215" s="600"/>
      <c r="ABE215" s="600"/>
      <c r="ABF215" s="600"/>
      <c r="ABG215" s="600"/>
      <c r="ABH215" s="600"/>
      <c r="ABI215" s="600"/>
      <c r="ABJ215" s="600"/>
      <c r="ABK215" s="600"/>
      <c r="ABL215" s="600"/>
      <c r="ABM215" s="600"/>
      <c r="ABN215" s="600"/>
      <c r="ABO215" s="600"/>
      <c r="ABP215" s="600"/>
      <c r="ABQ215" s="600"/>
      <c r="ABR215" s="600"/>
      <c r="ABS215" s="600"/>
      <c r="ABT215" s="600"/>
      <c r="ABU215" s="600"/>
      <c r="ABV215" s="600"/>
      <c r="ABW215" s="600"/>
      <c r="ABX215" s="600"/>
      <c r="ABY215" s="600"/>
      <c r="ABZ215" s="600"/>
      <c r="ACA215" s="600"/>
      <c r="ACB215" s="600"/>
      <c r="ACC215" s="600"/>
      <c r="ACD215" s="600"/>
      <c r="ACE215" s="600"/>
      <c r="ACF215" s="600"/>
      <c r="ACG215" s="600"/>
      <c r="ACH215" s="600"/>
      <c r="ACI215" s="600"/>
      <c r="ACJ215" s="600"/>
      <c r="ACK215" s="600"/>
      <c r="ACL215" s="600"/>
      <c r="ACM215" s="600"/>
      <c r="ACN215" s="600"/>
      <c r="ACO215" s="600"/>
      <c r="ACP215" s="600"/>
      <c r="ACQ215" s="600"/>
      <c r="ACR215" s="600"/>
      <c r="ACS215" s="600"/>
      <c r="ACT215" s="600"/>
      <c r="ACU215" s="600"/>
      <c r="ACV215" s="600"/>
      <c r="ACW215" s="600"/>
      <c r="ACX215" s="600"/>
      <c r="ACY215" s="600"/>
      <c r="ACZ215" s="600"/>
      <c r="ADA215" s="600"/>
      <c r="ADB215" s="600"/>
      <c r="ADC215" s="600"/>
      <c r="ADD215" s="600"/>
      <c r="ADE215" s="600"/>
      <c r="ADF215" s="600"/>
      <c r="ADG215" s="600"/>
      <c r="ADH215" s="600"/>
      <c r="ADI215" s="600"/>
      <c r="ADJ215" s="600"/>
      <c r="ADK215" s="600"/>
      <c r="ADL215" s="600"/>
      <c r="ADM215" s="600"/>
      <c r="ADN215" s="600"/>
      <c r="ADO215" s="600"/>
      <c r="ADP215" s="600"/>
      <c r="ADQ215" s="600"/>
      <c r="ADR215" s="600"/>
      <c r="ADS215" s="600"/>
      <c r="ADT215" s="600"/>
      <c r="ADU215" s="600"/>
      <c r="ADV215" s="600"/>
      <c r="ADW215" s="600"/>
      <c r="ADX215" s="600"/>
      <c r="ADY215" s="600"/>
      <c r="ADZ215" s="600"/>
      <c r="AEA215" s="600"/>
      <c r="AEB215" s="600"/>
      <c r="AEC215" s="600"/>
      <c r="AED215" s="600"/>
      <c r="AEE215" s="600"/>
      <c r="AEF215" s="600"/>
      <c r="AEG215" s="600"/>
      <c r="AEH215" s="600"/>
      <c r="AEI215" s="600"/>
      <c r="AEJ215" s="600"/>
      <c r="AEK215" s="600"/>
      <c r="AEL215" s="600"/>
      <c r="AEM215" s="600"/>
      <c r="AEN215" s="600"/>
      <c r="AEO215" s="600"/>
      <c r="AEP215" s="600"/>
      <c r="AEQ215" s="600"/>
      <c r="AER215" s="600"/>
      <c r="AES215" s="600"/>
      <c r="AET215" s="600"/>
      <c r="AEU215" s="600"/>
      <c r="AEV215" s="600"/>
      <c r="AEW215" s="600"/>
      <c r="AEX215" s="600"/>
      <c r="AEY215" s="600"/>
      <c r="AEZ215" s="600"/>
      <c r="AFA215" s="600"/>
      <c r="AFB215" s="600"/>
      <c r="AFC215" s="600"/>
      <c r="AFD215" s="600"/>
      <c r="AFE215" s="600"/>
      <c r="AFF215" s="600"/>
      <c r="AFG215" s="600"/>
      <c r="AFH215" s="600"/>
      <c r="AFI215" s="600"/>
      <c r="AFJ215" s="600"/>
      <c r="AFK215" s="600"/>
      <c r="AFL215" s="600"/>
      <c r="AFM215" s="600"/>
      <c r="AFN215" s="600"/>
      <c r="AFO215" s="600"/>
      <c r="AFP215" s="600"/>
      <c r="AFQ215" s="600"/>
      <c r="AFR215" s="600"/>
      <c r="AFS215" s="600"/>
      <c r="AFT215" s="600"/>
      <c r="AFU215" s="600"/>
      <c r="AFV215" s="600"/>
      <c r="AFW215" s="600"/>
      <c r="AFX215" s="600"/>
      <c r="AFY215" s="600"/>
      <c r="AFZ215" s="600"/>
      <c r="AGA215" s="600"/>
      <c r="AGB215" s="600"/>
      <c r="AGC215" s="600"/>
      <c r="AGD215" s="600"/>
      <c r="AGE215" s="600"/>
      <c r="AGF215" s="600"/>
      <c r="AGG215" s="600"/>
      <c r="AGH215" s="600"/>
      <c r="AGI215" s="600"/>
      <c r="AGJ215" s="600"/>
      <c r="AGK215" s="600"/>
      <c r="AGL215" s="600"/>
      <c r="AGM215" s="600"/>
      <c r="AGN215" s="600"/>
      <c r="AGO215" s="600"/>
      <c r="AGP215" s="600"/>
      <c r="AGQ215" s="600"/>
      <c r="AGR215" s="600"/>
      <c r="AGS215" s="600"/>
      <c r="AGT215" s="600"/>
      <c r="AGU215" s="600"/>
      <c r="AGV215" s="600"/>
      <c r="AGW215" s="600"/>
      <c r="AGX215" s="600"/>
      <c r="AGY215" s="600"/>
      <c r="AGZ215" s="600"/>
      <c r="AHA215" s="600"/>
      <c r="AHB215" s="600"/>
      <c r="AHC215" s="600"/>
      <c r="AHD215" s="600"/>
      <c r="AHE215" s="600"/>
      <c r="AHF215" s="600"/>
      <c r="AHG215" s="600"/>
      <c r="AHH215" s="600"/>
      <c r="AHI215" s="600"/>
      <c r="AHJ215" s="600"/>
      <c r="AHK215" s="600"/>
      <c r="AHL215" s="600"/>
      <c r="AHM215" s="600"/>
      <c r="AHN215" s="600"/>
      <c r="AHO215" s="600"/>
      <c r="AHP215" s="600"/>
      <c r="AHQ215" s="600"/>
      <c r="AHR215" s="600"/>
      <c r="AHS215" s="600"/>
      <c r="AHT215" s="600"/>
      <c r="AHU215" s="600"/>
      <c r="AHV215" s="600"/>
      <c r="AHW215" s="600"/>
      <c r="AHX215" s="600"/>
      <c r="AHY215" s="600"/>
      <c r="AHZ215" s="600"/>
      <c r="AIA215" s="600"/>
      <c r="AIB215" s="600"/>
      <c r="AIC215" s="600"/>
      <c r="AID215" s="600"/>
      <c r="AIE215" s="600"/>
      <c r="AIF215" s="600"/>
      <c r="AIG215" s="857"/>
      <c r="AIH215" s="857"/>
      <c r="AII215" s="857"/>
      <c r="AIJ215" s="857"/>
      <c r="AIK215" s="857"/>
      <c r="AIL215" s="857"/>
      <c r="AIM215" s="857"/>
      <c r="AIN215" s="857"/>
      <c r="AIO215" s="857"/>
      <c r="AIP215" s="857"/>
      <c r="AIQ215" s="857"/>
      <c r="AIR215" s="857"/>
      <c r="AIS215" s="857"/>
      <c r="AIT215" s="857"/>
      <c r="AIU215" s="857"/>
      <c r="AIV215" s="857"/>
      <c r="AIW215" s="857"/>
      <c r="AIX215" s="857"/>
      <c r="AIY215" s="857"/>
      <c r="AIZ215" s="857"/>
      <c r="AJA215" s="857"/>
      <c r="AJB215" s="857"/>
      <c r="AJC215" s="857"/>
      <c r="AJD215" s="857"/>
      <c r="AJE215" s="857"/>
      <c r="AJF215" s="857"/>
      <c r="AJG215" s="857"/>
      <c r="AJJ215" s="858"/>
    </row>
    <row r="216" spans="1:946" s="100" customFormat="1" ht="18" x14ac:dyDescent="0.35">
      <c r="A216" s="855"/>
      <c r="NR216" s="856"/>
      <c r="NS216" s="856"/>
      <c r="NT216" s="856"/>
      <c r="NU216" s="856"/>
      <c r="NV216" s="856"/>
      <c r="NW216" s="856"/>
      <c r="NX216" s="856"/>
      <c r="NY216" s="856"/>
      <c r="NZ216" s="856"/>
      <c r="OA216" s="856"/>
      <c r="OB216" s="856"/>
      <c r="OC216" s="856"/>
      <c r="OD216" s="856"/>
      <c r="OE216" s="856"/>
      <c r="OF216" s="856"/>
      <c r="OG216" s="856"/>
      <c r="OH216" s="856"/>
      <c r="OI216" s="856"/>
      <c r="OJ216" s="856"/>
      <c r="OK216" s="856"/>
      <c r="OL216" s="856"/>
      <c r="OM216" s="856"/>
      <c r="ON216" s="856"/>
      <c r="OO216" s="856"/>
      <c r="OP216" s="856"/>
      <c r="OQ216" s="856"/>
      <c r="OR216" s="856"/>
      <c r="OS216" s="856"/>
      <c r="OT216" s="856"/>
      <c r="UP216" s="600"/>
      <c r="UQ216" s="600"/>
      <c r="UR216" s="600"/>
      <c r="US216" s="600"/>
      <c r="UT216" s="600"/>
      <c r="UU216" s="600"/>
      <c r="UV216" s="600"/>
      <c r="UW216" s="600"/>
      <c r="UX216" s="600"/>
      <c r="UY216" s="600"/>
      <c r="UZ216" s="600"/>
      <c r="VA216" s="600"/>
      <c r="VB216" s="600"/>
      <c r="VC216" s="600"/>
      <c r="VD216" s="600"/>
      <c r="VE216" s="600"/>
      <c r="VF216" s="600"/>
      <c r="VG216" s="600"/>
      <c r="VH216" s="600"/>
      <c r="VI216" s="600"/>
      <c r="VJ216" s="600"/>
      <c r="VK216" s="600"/>
      <c r="VL216" s="600"/>
      <c r="VM216" s="600"/>
      <c r="VN216" s="600"/>
      <c r="VO216" s="600"/>
      <c r="VP216" s="600"/>
      <c r="VQ216" s="600"/>
      <c r="VR216" s="600"/>
      <c r="VS216" s="600"/>
      <c r="VT216" s="600"/>
      <c r="VU216" s="600"/>
      <c r="VV216" s="600"/>
      <c r="VW216" s="600"/>
      <c r="VX216" s="600"/>
      <c r="VY216" s="600"/>
      <c r="VZ216" s="600"/>
      <c r="WA216" s="600"/>
      <c r="WB216" s="600"/>
      <c r="WC216" s="600"/>
      <c r="WD216" s="600"/>
      <c r="WE216" s="600"/>
      <c r="WF216" s="600"/>
      <c r="WG216" s="600"/>
      <c r="WH216" s="600"/>
      <c r="WI216" s="600"/>
      <c r="WJ216" s="600"/>
      <c r="WK216" s="600"/>
      <c r="WL216" s="600"/>
      <c r="WM216" s="600"/>
      <c r="WN216" s="600"/>
      <c r="WO216" s="600"/>
      <c r="WP216" s="600"/>
      <c r="WQ216" s="600"/>
      <c r="WR216" s="600"/>
      <c r="WS216" s="600"/>
      <c r="WT216" s="600"/>
      <c r="WU216" s="600"/>
      <c r="WV216" s="600"/>
      <c r="WW216" s="600"/>
      <c r="WX216" s="600"/>
      <c r="WY216" s="600"/>
      <c r="WZ216" s="600"/>
      <c r="XA216" s="600"/>
      <c r="XB216" s="600"/>
      <c r="XC216" s="600"/>
      <c r="XD216" s="600"/>
      <c r="XE216" s="600"/>
      <c r="XF216" s="600"/>
      <c r="XG216" s="600"/>
      <c r="XH216" s="600"/>
      <c r="XI216" s="600"/>
      <c r="XJ216" s="600"/>
      <c r="XK216" s="600"/>
      <c r="XL216" s="600"/>
      <c r="XM216" s="600"/>
      <c r="XN216" s="600"/>
      <c r="XO216" s="600"/>
      <c r="XP216" s="600"/>
      <c r="XQ216" s="600"/>
      <c r="XR216" s="600"/>
      <c r="XS216" s="600"/>
      <c r="XT216" s="600"/>
      <c r="XU216" s="600"/>
      <c r="XV216" s="600"/>
      <c r="XW216" s="600"/>
      <c r="XX216" s="600"/>
      <c r="XY216" s="600"/>
      <c r="XZ216" s="600"/>
      <c r="YA216" s="600"/>
      <c r="YB216" s="600"/>
      <c r="YC216" s="600"/>
      <c r="YD216" s="600"/>
      <c r="YE216" s="600"/>
      <c r="YF216" s="600"/>
      <c r="YG216" s="600"/>
      <c r="YH216" s="600"/>
      <c r="YI216" s="600"/>
      <c r="YJ216" s="600"/>
      <c r="YK216" s="600"/>
      <c r="YL216" s="600"/>
      <c r="YM216" s="600"/>
      <c r="YN216" s="600"/>
      <c r="YO216" s="600"/>
      <c r="YP216" s="600"/>
      <c r="YQ216" s="600"/>
      <c r="YR216" s="600"/>
      <c r="YS216" s="600"/>
      <c r="YT216" s="600"/>
      <c r="YU216" s="600"/>
      <c r="YV216" s="600"/>
      <c r="YW216" s="600"/>
      <c r="YX216" s="600"/>
      <c r="YY216" s="600"/>
      <c r="YZ216" s="600"/>
      <c r="ZA216" s="600"/>
      <c r="ZB216" s="600"/>
      <c r="ZC216" s="600"/>
      <c r="ZD216" s="600"/>
      <c r="ZE216" s="600"/>
      <c r="ZF216" s="600"/>
      <c r="ZG216" s="600"/>
      <c r="ZH216" s="600"/>
      <c r="ZI216" s="600"/>
      <c r="ZJ216" s="600"/>
      <c r="ZK216" s="600"/>
      <c r="ZL216" s="600"/>
      <c r="ZM216" s="600"/>
      <c r="ZN216" s="600"/>
      <c r="ZO216" s="600"/>
      <c r="ZP216" s="600"/>
      <c r="ZQ216" s="600"/>
      <c r="ZR216" s="600"/>
      <c r="ZS216" s="600"/>
      <c r="ZT216" s="600"/>
      <c r="ZU216" s="600"/>
      <c r="ZV216" s="600"/>
      <c r="ZW216" s="600"/>
      <c r="ZX216" s="600"/>
      <c r="ZY216" s="600"/>
      <c r="ZZ216" s="600"/>
      <c r="AAA216" s="600"/>
      <c r="AAB216" s="600"/>
      <c r="AAC216" s="600"/>
      <c r="AAD216" s="600"/>
      <c r="AAE216" s="600"/>
      <c r="AAF216" s="600"/>
      <c r="AAG216" s="600"/>
      <c r="AAH216" s="600"/>
      <c r="AAI216" s="600"/>
      <c r="AAJ216" s="600"/>
      <c r="AAK216" s="600"/>
      <c r="AAL216" s="600"/>
      <c r="AAM216" s="600"/>
      <c r="AAN216" s="600"/>
      <c r="AAO216" s="600"/>
      <c r="AAP216" s="600"/>
      <c r="AAQ216" s="600"/>
      <c r="AAR216" s="600"/>
      <c r="AAS216" s="600"/>
      <c r="AAT216" s="600"/>
      <c r="AAU216" s="600"/>
      <c r="AAV216" s="600"/>
      <c r="AAW216" s="600"/>
      <c r="AAX216" s="600"/>
      <c r="AAY216" s="600"/>
      <c r="AAZ216" s="600"/>
      <c r="ABA216" s="600"/>
      <c r="ABB216" s="600"/>
      <c r="ABC216" s="600"/>
      <c r="ABD216" s="600"/>
      <c r="ABE216" s="600"/>
      <c r="ABF216" s="600"/>
      <c r="ABG216" s="600"/>
      <c r="ABH216" s="600"/>
      <c r="ABI216" s="600"/>
      <c r="ABJ216" s="600"/>
      <c r="ABK216" s="600"/>
      <c r="ABL216" s="600"/>
      <c r="ABM216" s="600"/>
      <c r="ABN216" s="600"/>
      <c r="ABO216" s="600"/>
      <c r="ABP216" s="600"/>
      <c r="ABQ216" s="600"/>
      <c r="ABR216" s="600"/>
      <c r="ABS216" s="600"/>
      <c r="ABT216" s="600"/>
      <c r="ABU216" s="600"/>
      <c r="ABV216" s="600"/>
      <c r="ABW216" s="600"/>
      <c r="ABX216" s="600"/>
      <c r="ABY216" s="600"/>
      <c r="ABZ216" s="600"/>
      <c r="ACA216" s="600"/>
      <c r="ACB216" s="600"/>
      <c r="ACC216" s="600"/>
      <c r="ACD216" s="600"/>
      <c r="ACE216" s="600"/>
      <c r="ACF216" s="600"/>
      <c r="ACG216" s="600"/>
      <c r="ACH216" s="600"/>
      <c r="ACI216" s="600"/>
      <c r="ACJ216" s="600"/>
      <c r="ACK216" s="600"/>
      <c r="ACL216" s="600"/>
      <c r="ACM216" s="600"/>
      <c r="ACN216" s="600"/>
      <c r="ACO216" s="600"/>
      <c r="ACP216" s="600"/>
      <c r="ACQ216" s="600"/>
      <c r="ACR216" s="600"/>
      <c r="ACS216" s="600"/>
      <c r="ACT216" s="600"/>
      <c r="ACU216" s="600"/>
      <c r="ACV216" s="600"/>
      <c r="ACW216" s="600"/>
      <c r="ACX216" s="600"/>
      <c r="ACY216" s="600"/>
      <c r="ACZ216" s="600"/>
      <c r="ADA216" s="600"/>
      <c r="ADB216" s="600"/>
      <c r="ADC216" s="600"/>
      <c r="ADD216" s="600"/>
      <c r="ADE216" s="600"/>
      <c r="ADF216" s="600"/>
      <c r="ADG216" s="600"/>
      <c r="ADH216" s="600"/>
      <c r="ADI216" s="600"/>
      <c r="ADJ216" s="600"/>
      <c r="ADK216" s="600"/>
      <c r="ADL216" s="600"/>
      <c r="ADM216" s="600"/>
      <c r="ADN216" s="600"/>
      <c r="ADO216" s="600"/>
      <c r="ADP216" s="600"/>
      <c r="ADQ216" s="600"/>
      <c r="ADR216" s="600"/>
      <c r="ADS216" s="600"/>
      <c r="ADT216" s="600"/>
      <c r="ADU216" s="600"/>
      <c r="ADV216" s="600"/>
      <c r="ADW216" s="600"/>
      <c r="ADX216" s="600"/>
      <c r="ADY216" s="600"/>
      <c r="ADZ216" s="600"/>
      <c r="AEA216" s="600"/>
      <c r="AEB216" s="600"/>
      <c r="AEC216" s="600"/>
      <c r="AED216" s="600"/>
      <c r="AEE216" s="600"/>
      <c r="AEF216" s="600"/>
      <c r="AEG216" s="600"/>
      <c r="AEH216" s="600"/>
      <c r="AEI216" s="600"/>
      <c r="AEJ216" s="600"/>
      <c r="AEK216" s="600"/>
      <c r="AEL216" s="600"/>
      <c r="AEM216" s="600"/>
      <c r="AEN216" s="600"/>
      <c r="AEO216" s="600"/>
      <c r="AEP216" s="600"/>
      <c r="AEQ216" s="600"/>
      <c r="AER216" s="600"/>
      <c r="AES216" s="600"/>
      <c r="AET216" s="600"/>
      <c r="AEU216" s="600"/>
      <c r="AEV216" s="600"/>
      <c r="AEW216" s="600"/>
      <c r="AEX216" s="600"/>
      <c r="AEY216" s="600"/>
      <c r="AEZ216" s="600"/>
      <c r="AFA216" s="600"/>
      <c r="AFB216" s="600"/>
      <c r="AFC216" s="600"/>
      <c r="AFD216" s="600"/>
      <c r="AFE216" s="600"/>
      <c r="AFF216" s="600"/>
      <c r="AFG216" s="600"/>
      <c r="AFH216" s="600"/>
      <c r="AFI216" s="600"/>
      <c r="AFJ216" s="600"/>
      <c r="AFK216" s="600"/>
      <c r="AFL216" s="600"/>
      <c r="AFM216" s="600"/>
      <c r="AFN216" s="600"/>
      <c r="AFO216" s="600"/>
      <c r="AFP216" s="600"/>
      <c r="AFQ216" s="600"/>
      <c r="AFR216" s="600"/>
      <c r="AFS216" s="600"/>
      <c r="AFT216" s="600"/>
      <c r="AFU216" s="600"/>
      <c r="AFV216" s="600"/>
      <c r="AFW216" s="600"/>
      <c r="AFX216" s="600"/>
      <c r="AFY216" s="600"/>
      <c r="AFZ216" s="600"/>
      <c r="AGA216" s="600"/>
      <c r="AGB216" s="600"/>
      <c r="AGC216" s="600"/>
      <c r="AGD216" s="600"/>
      <c r="AGE216" s="600"/>
      <c r="AGF216" s="600"/>
      <c r="AGG216" s="600"/>
      <c r="AGH216" s="600"/>
      <c r="AGI216" s="600"/>
      <c r="AGJ216" s="600"/>
      <c r="AGK216" s="600"/>
      <c r="AGL216" s="600"/>
      <c r="AGM216" s="600"/>
      <c r="AGN216" s="600"/>
      <c r="AGO216" s="600"/>
      <c r="AGP216" s="600"/>
      <c r="AGQ216" s="600"/>
      <c r="AGR216" s="600"/>
      <c r="AGS216" s="600"/>
      <c r="AGT216" s="600"/>
      <c r="AGU216" s="600"/>
      <c r="AGV216" s="600"/>
      <c r="AGW216" s="600"/>
      <c r="AGX216" s="600"/>
      <c r="AGY216" s="600"/>
      <c r="AGZ216" s="600"/>
      <c r="AHA216" s="600"/>
      <c r="AHB216" s="600"/>
      <c r="AHC216" s="600"/>
      <c r="AHD216" s="600"/>
      <c r="AHE216" s="600"/>
      <c r="AHF216" s="600"/>
      <c r="AHG216" s="600"/>
      <c r="AHH216" s="600"/>
      <c r="AHI216" s="600"/>
      <c r="AHJ216" s="600"/>
      <c r="AHK216" s="600"/>
      <c r="AHL216" s="600"/>
      <c r="AHM216" s="600"/>
      <c r="AHN216" s="600"/>
      <c r="AHO216" s="600"/>
      <c r="AHP216" s="600"/>
      <c r="AHQ216" s="600"/>
      <c r="AHR216" s="600"/>
      <c r="AHS216" s="600"/>
      <c r="AHT216" s="600"/>
      <c r="AHU216" s="600"/>
      <c r="AHV216" s="600"/>
      <c r="AHW216" s="600"/>
      <c r="AHX216" s="600"/>
      <c r="AHY216" s="600"/>
      <c r="AHZ216" s="600"/>
      <c r="AIA216" s="600"/>
      <c r="AIB216" s="600"/>
      <c r="AIC216" s="600"/>
      <c r="AID216" s="600"/>
      <c r="AIE216" s="600"/>
      <c r="AIF216" s="600"/>
      <c r="AIG216" s="857"/>
      <c r="AIH216" s="857"/>
      <c r="AII216" s="857"/>
      <c r="AIJ216" s="857"/>
      <c r="AIK216" s="857"/>
      <c r="AIL216" s="857"/>
      <c r="AIM216" s="857"/>
      <c r="AIN216" s="857"/>
      <c r="AIO216" s="857"/>
      <c r="AIP216" s="857"/>
      <c r="AIQ216" s="857"/>
      <c r="AIR216" s="857"/>
      <c r="AIS216" s="857"/>
      <c r="AIT216" s="857"/>
      <c r="AIU216" s="857"/>
      <c r="AIV216" s="857"/>
      <c r="AIW216" s="857"/>
      <c r="AIX216" s="857"/>
      <c r="AIY216" s="857"/>
      <c r="AIZ216" s="857"/>
      <c r="AJA216" s="857"/>
      <c r="AJB216" s="857"/>
      <c r="AJC216" s="857"/>
      <c r="AJD216" s="857"/>
      <c r="AJE216" s="857"/>
      <c r="AJF216" s="857"/>
      <c r="AJG216" s="857"/>
      <c r="AJJ216" s="858"/>
    </row>
    <row r="217" spans="1:946" s="100" customFormat="1" ht="18" x14ac:dyDescent="0.35">
      <c r="A217" s="855"/>
      <c r="NR217" s="856"/>
      <c r="NS217" s="856"/>
      <c r="NT217" s="856"/>
      <c r="NU217" s="856"/>
      <c r="NV217" s="856"/>
      <c r="NW217" s="856"/>
      <c r="NX217" s="856"/>
      <c r="NY217" s="856"/>
      <c r="NZ217" s="856"/>
      <c r="OA217" s="856"/>
      <c r="OB217" s="856"/>
      <c r="OC217" s="856"/>
      <c r="OD217" s="856"/>
      <c r="OE217" s="856"/>
      <c r="OF217" s="856"/>
      <c r="OG217" s="856"/>
      <c r="OH217" s="856"/>
      <c r="OI217" s="856"/>
      <c r="OJ217" s="856"/>
      <c r="OK217" s="856"/>
      <c r="OL217" s="856"/>
      <c r="OM217" s="856"/>
      <c r="ON217" s="856"/>
      <c r="OO217" s="856"/>
      <c r="OP217" s="856"/>
      <c r="OQ217" s="856"/>
      <c r="OR217" s="856"/>
      <c r="OS217" s="856"/>
      <c r="OT217" s="856"/>
      <c r="UP217" s="600"/>
      <c r="UQ217" s="600"/>
      <c r="UR217" s="600"/>
      <c r="US217" s="600"/>
      <c r="UT217" s="600"/>
      <c r="UU217" s="600"/>
      <c r="UV217" s="600"/>
      <c r="UW217" s="600"/>
      <c r="UX217" s="600"/>
      <c r="UY217" s="600"/>
      <c r="UZ217" s="600"/>
      <c r="VA217" s="600"/>
      <c r="VB217" s="600"/>
      <c r="VC217" s="600"/>
      <c r="VD217" s="600"/>
      <c r="VE217" s="600"/>
      <c r="VF217" s="600"/>
      <c r="VG217" s="600"/>
      <c r="VH217" s="600"/>
      <c r="VI217" s="600"/>
      <c r="VJ217" s="600"/>
      <c r="VK217" s="600"/>
      <c r="VL217" s="600"/>
      <c r="VM217" s="600"/>
      <c r="VN217" s="600"/>
      <c r="VO217" s="600"/>
      <c r="VP217" s="600"/>
      <c r="VQ217" s="600"/>
      <c r="VR217" s="600"/>
      <c r="VS217" s="600"/>
      <c r="VT217" s="600"/>
      <c r="VU217" s="600"/>
      <c r="VV217" s="600"/>
      <c r="VW217" s="600"/>
      <c r="VX217" s="600"/>
      <c r="VY217" s="600"/>
      <c r="VZ217" s="600"/>
      <c r="WA217" s="600"/>
      <c r="WB217" s="600"/>
      <c r="WC217" s="600"/>
      <c r="WD217" s="600"/>
      <c r="WE217" s="600"/>
      <c r="WF217" s="600"/>
      <c r="WG217" s="600"/>
      <c r="WH217" s="600"/>
      <c r="WI217" s="600"/>
      <c r="WJ217" s="600"/>
      <c r="WK217" s="600"/>
      <c r="WL217" s="600"/>
      <c r="WM217" s="600"/>
      <c r="WN217" s="600"/>
      <c r="WO217" s="600"/>
      <c r="WP217" s="600"/>
      <c r="WQ217" s="600"/>
      <c r="WR217" s="600"/>
      <c r="WS217" s="600"/>
      <c r="WT217" s="600"/>
      <c r="WU217" s="600"/>
      <c r="WV217" s="600"/>
      <c r="WW217" s="600"/>
      <c r="WX217" s="600"/>
      <c r="WY217" s="600"/>
      <c r="WZ217" s="600"/>
      <c r="XA217" s="600"/>
      <c r="XB217" s="600"/>
      <c r="XC217" s="600"/>
      <c r="XD217" s="600"/>
      <c r="XE217" s="600"/>
      <c r="XF217" s="600"/>
      <c r="XG217" s="600"/>
      <c r="XH217" s="600"/>
      <c r="XI217" s="600"/>
      <c r="XJ217" s="600"/>
      <c r="XK217" s="600"/>
      <c r="XL217" s="600"/>
      <c r="XM217" s="600"/>
      <c r="XN217" s="600"/>
      <c r="XO217" s="600"/>
      <c r="XP217" s="600"/>
      <c r="XQ217" s="600"/>
      <c r="XR217" s="600"/>
      <c r="XS217" s="600"/>
      <c r="XT217" s="600"/>
      <c r="XU217" s="600"/>
      <c r="XV217" s="600"/>
      <c r="XW217" s="600"/>
      <c r="XX217" s="600"/>
      <c r="XY217" s="600"/>
      <c r="XZ217" s="600"/>
      <c r="YA217" s="600"/>
      <c r="YB217" s="600"/>
      <c r="YC217" s="600"/>
      <c r="YD217" s="600"/>
      <c r="YE217" s="600"/>
      <c r="YF217" s="600"/>
      <c r="YG217" s="600"/>
      <c r="YH217" s="600"/>
      <c r="YI217" s="600"/>
      <c r="YJ217" s="600"/>
      <c r="YK217" s="600"/>
      <c r="YL217" s="600"/>
      <c r="YM217" s="600"/>
      <c r="YN217" s="600"/>
      <c r="YO217" s="600"/>
      <c r="YP217" s="600"/>
      <c r="YQ217" s="600"/>
      <c r="YR217" s="600"/>
      <c r="YS217" s="600"/>
      <c r="YT217" s="600"/>
      <c r="YU217" s="600"/>
      <c r="YV217" s="600"/>
      <c r="YW217" s="600"/>
      <c r="YX217" s="600"/>
      <c r="YY217" s="600"/>
      <c r="YZ217" s="600"/>
      <c r="ZA217" s="600"/>
      <c r="ZB217" s="600"/>
      <c r="ZC217" s="600"/>
      <c r="ZD217" s="600"/>
      <c r="ZE217" s="600"/>
      <c r="ZF217" s="600"/>
      <c r="ZG217" s="600"/>
      <c r="ZH217" s="600"/>
      <c r="ZI217" s="600"/>
      <c r="ZJ217" s="600"/>
      <c r="ZK217" s="600"/>
      <c r="ZL217" s="600"/>
      <c r="ZM217" s="600"/>
      <c r="ZN217" s="600"/>
      <c r="ZO217" s="600"/>
      <c r="ZP217" s="600"/>
      <c r="ZQ217" s="600"/>
      <c r="ZR217" s="600"/>
      <c r="ZS217" s="600"/>
      <c r="ZT217" s="600"/>
      <c r="ZU217" s="600"/>
      <c r="ZV217" s="600"/>
      <c r="ZW217" s="600"/>
      <c r="ZX217" s="600"/>
      <c r="ZY217" s="600"/>
      <c r="ZZ217" s="600"/>
      <c r="AAA217" s="600"/>
      <c r="AAB217" s="600"/>
      <c r="AAC217" s="600"/>
      <c r="AAD217" s="600"/>
      <c r="AAE217" s="600"/>
      <c r="AAF217" s="600"/>
      <c r="AAG217" s="600"/>
      <c r="AAH217" s="600"/>
      <c r="AAI217" s="600"/>
      <c r="AAJ217" s="600"/>
      <c r="AAK217" s="600"/>
      <c r="AAL217" s="600"/>
      <c r="AAM217" s="600"/>
      <c r="AAN217" s="600"/>
      <c r="AAO217" s="600"/>
      <c r="AAP217" s="600"/>
      <c r="AAQ217" s="600"/>
      <c r="AAR217" s="600"/>
      <c r="AAS217" s="600"/>
      <c r="AAT217" s="600"/>
      <c r="AAU217" s="600"/>
      <c r="AAV217" s="600"/>
      <c r="AAW217" s="600"/>
      <c r="AAX217" s="600"/>
      <c r="AAY217" s="600"/>
      <c r="AAZ217" s="600"/>
      <c r="ABA217" s="600"/>
      <c r="ABB217" s="600"/>
      <c r="ABC217" s="600"/>
      <c r="ABD217" s="600"/>
      <c r="ABE217" s="600"/>
      <c r="ABF217" s="600"/>
      <c r="ABG217" s="600"/>
      <c r="ABH217" s="600"/>
      <c r="ABI217" s="600"/>
      <c r="ABJ217" s="600"/>
      <c r="ABK217" s="600"/>
      <c r="ABL217" s="600"/>
      <c r="ABM217" s="600"/>
      <c r="ABN217" s="600"/>
      <c r="ABO217" s="600"/>
      <c r="ABP217" s="600"/>
      <c r="ABQ217" s="600"/>
      <c r="ABR217" s="600"/>
      <c r="ABS217" s="600"/>
      <c r="ABT217" s="600"/>
      <c r="ABU217" s="600"/>
      <c r="ABV217" s="600"/>
      <c r="ABW217" s="600"/>
      <c r="ABX217" s="600"/>
      <c r="ABY217" s="600"/>
      <c r="ABZ217" s="600"/>
      <c r="ACA217" s="600"/>
      <c r="ACB217" s="600"/>
      <c r="ACC217" s="600"/>
      <c r="ACD217" s="600"/>
      <c r="ACE217" s="600"/>
      <c r="ACF217" s="600"/>
      <c r="ACG217" s="600"/>
      <c r="ACH217" s="600"/>
      <c r="ACI217" s="600"/>
      <c r="ACJ217" s="600"/>
      <c r="ACK217" s="600"/>
      <c r="ACL217" s="600"/>
      <c r="ACM217" s="600"/>
      <c r="ACN217" s="600"/>
      <c r="ACO217" s="600"/>
      <c r="ACP217" s="600"/>
      <c r="ACQ217" s="600"/>
      <c r="ACR217" s="600"/>
      <c r="ACS217" s="600"/>
      <c r="ACT217" s="600"/>
      <c r="ACU217" s="600"/>
      <c r="ACV217" s="600"/>
      <c r="ACW217" s="600"/>
      <c r="ACX217" s="600"/>
      <c r="ACY217" s="600"/>
      <c r="ACZ217" s="600"/>
      <c r="ADA217" s="600"/>
      <c r="ADB217" s="600"/>
      <c r="ADC217" s="600"/>
      <c r="ADD217" s="600"/>
      <c r="ADE217" s="600"/>
      <c r="ADF217" s="600"/>
      <c r="ADG217" s="600"/>
      <c r="ADH217" s="600"/>
      <c r="ADI217" s="600"/>
      <c r="ADJ217" s="600"/>
      <c r="ADK217" s="600"/>
      <c r="ADL217" s="600"/>
      <c r="ADM217" s="600"/>
      <c r="ADN217" s="600"/>
      <c r="ADO217" s="600"/>
      <c r="ADP217" s="600"/>
      <c r="ADQ217" s="600"/>
      <c r="ADR217" s="600"/>
      <c r="ADS217" s="600"/>
      <c r="ADT217" s="600"/>
      <c r="ADU217" s="600"/>
      <c r="ADV217" s="600"/>
      <c r="ADW217" s="600"/>
      <c r="ADX217" s="600"/>
      <c r="ADY217" s="600"/>
      <c r="ADZ217" s="600"/>
      <c r="AEA217" s="600"/>
      <c r="AEB217" s="600"/>
      <c r="AEC217" s="600"/>
      <c r="AED217" s="600"/>
      <c r="AEE217" s="600"/>
      <c r="AEF217" s="600"/>
      <c r="AEG217" s="600"/>
      <c r="AEH217" s="600"/>
      <c r="AEI217" s="600"/>
      <c r="AEJ217" s="600"/>
      <c r="AEK217" s="600"/>
      <c r="AEL217" s="600"/>
      <c r="AEM217" s="600"/>
      <c r="AEN217" s="600"/>
      <c r="AEO217" s="600"/>
      <c r="AEP217" s="600"/>
      <c r="AEQ217" s="600"/>
      <c r="AER217" s="600"/>
      <c r="AES217" s="600"/>
      <c r="AET217" s="600"/>
      <c r="AEU217" s="600"/>
      <c r="AEV217" s="600"/>
      <c r="AEW217" s="600"/>
      <c r="AEX217" s="600"/>
      <c r="AEY217" s="600"/>
      <c r="AEZ217" s="600"/>
      <c r="AFA217" s="600"/>
      <c r="AFB217" s="600"/>
      <c r="AFC217" s="600"/>
      <c r="AFD217" s="600"/>
      <c r="AFE217" s="600"/>
      <c r="AFF217" s="600"/>
      <c r="AFG217" s="600"/>
      <c r="AFH217" s="600"/>
      <c r="AFI217" s="600"/>
      <c r="AFJ217" s="600"/>
      <c r="AFK217" s="600"/>
      <c r="AFL217" s="600"/>
      <c r="AFM217" s="600"/>
      <c r="AFN217" s="600"/>
      <c r="AFO217" s="600"/>
      <c r="AFP217" s="600"/>
      <c r="AFQ217" s="600"/>
      <c r="AFR217" s="600"/>
      <c r="AFS217" s="600"/>
      <c r="AFT217" s="600"/>
      <c r="AFU217" s="600"/>
      <c r="AFV217" s="600"/>
      <c r="AFW217" s="600"/>
      <c r="AFX217" s="600"/>
      <c r="AFY217" s="600"/>
      <c r="AFZ217" s="600"/>
      <c r="AGA217" s="600"/>
      <c r="AGB217" s="600"/>
      <c r="AGC217" s="600"/>
      <c r="AGD217" s="600"/>
      <c r="AGE217" s="600"/>
      <c r="AGF217" s="600"/>
      <c r="AGG217" s="600"/>
      <c r="AGH217" s="600"/>
      <c r="AGI217" s="600"/>
      <c r="AGJ217" s="600"/>
      <c r="AGK217" s="600"/>
      <c r="AGL217" s="600"/>
      <c r="AGM217" s="600"/>
      <c r="AGN217" s="600"/>
      <c r="AGO217" s="600"/>
      <c r="AGP217" s="600"/>
      <c r="AGQ217" s="600"/>
      <c r="AGR217" s="600"/>
      <c r="AGS217" s="600"/>
      <c r="AGT217" s="600"/>
      <c r="AGU217" s="600"/>
      <c r="AGV217" s="600"/>
      <c r="AGW217" s="600"/>
      <c r="AGX217" s="600"/>
      <c r="AGY217" s="600"/>
      <c r="AGZ217" s="600"/>
      <c r="AHA217" s="600"/>
      <c r="AHB217" s="600"/>
      <c r="AHC217" s="600"/>
      <c r="AHD217" s="600"/>
      <c r="AHE217" s="600"/>
      <c r="AHF217" s="600"/>
      <c r="AHG217" s="600"/>
      <c r="AHH217" s="600"/>
      <c r="AHI217" s="600"/>
      <c r="AHJ217" s="600"/>
      <c r="AHK217" s="600"/>
      <c r="AHL217" s="600"/>
      <c r="AHM217" s="600"/>
      <c r="AHN217" s="600"/>
      <c r="AHO217" s="600"/>
      <c r="AHP217" s="600"/>
      <c r="AHQ217" s="600"/>
      <c r="AHR217" s="600"/>
      <c r="AHS217" s="600"/>
      <c r="AHT217" s="600"/>
      <c r="AHU217" s="600"/>
      <c r="AHV217" s="600"/>
      <c r="AHW217" s="600"/>
      <c r="AHX217" s="600"/>
      <c r="AHY217" s="600"/>
      <c r="AHZ217" s="600"/>
      <c r="AIA217" s="600"/>
      <c r="AIB217" s="600"/>
      <c r="AIC217" s="600"/>
      <c r="AID217" s="600"/>
      <c r="AIE217" s="600"/>
      <c r="AIF217" s="600"/>
      <c r="AIG217" s="857"/>
      <c r="AIH217" s="857"/>
      <c r="AII217" s="857"/>
      <c r="AIJ217" s="857"/>
      <c r="AIK217" s="857"/>
      <c r="AIL217" s="857"/>
      <c r="AIM217" s="857"/>
      <c r="AIN217" s="857"/>
      <c r="AIO217" s="857"/>
      <c r="AIP217" s="857"/>
      <c r="AIQ217" s="857"/>
      <c r="AIR217" s="857"/>
      <c r="AIS217" s="857"/>
      <c r="AIT217" s="857"/>
      <c r="AIU217" s="857"/>
      <c r="AIV217" s="857"/>
      <c r="AIW217" s="857"/>
      <c r="AIX217" s="857"/>
      <c r="AIY217" s="857"/>
      <c r="AIZ217" s="857"/>
      <c r="AJA217" s="857"/>
      <c r="AJB217" s="857"/>
      <c r="AJC217" s="857"/>
      <c r="AJD217" s="857"/>
      <c r="AJE217" s="857"/>
      <c r="AJF217" s="857"/>
      <c r="AJG217" s="857"/>
      <c r="AJJ217" s="858"/>
    </row>
    <row r="218" spans="1:946" s="100" customFormat="1" ht="18" x14ac:dyDescent="0.35">
      <c r="A218" s="855"/>
      <c r="NR218" s="856"/>
      <c r="NS218" s="856"/>
      <c r="NT218" s="856"/>
      <c r="NU218" s="856"/>
      <c r="NV218" s="856"/>
      <c r="NW218" s="856"/>
      <c r="NX218" s="856"/>
      <c r="NY218" s="856"/>
      <c r="NZ218" s="856"/>
      <c r="OA218" s="856"/>
      <c r="OB218" s="856"/>
      <c r="OC218" s="856"/>
      <c r="OD218" s="856"/>
      <c r="OE218" s="856"/>
      <c r="OF218" s="856"/>
      <c r="OG218" s="856"/>
      <c r="OH218" s="856"/>
      <c r="OI218" s="856"/>
      <c r="OJ218" s="856"/>
      <c r="OK218" s="856"/>
      <c r="OL218" s="856"/>
      <c r="OM218" s="856"/>
      <c r="ON218" s="856"/>
      <c r="OO218" s="856"/>
      <c r="OP218" s="856"/>
      <c r="OQ218" s="856"/>
      <c r="OR218" s="856"/>
      <c r="OS218" s="856"/>
      <c r="OT218" s="856"/>
      <c r="UP218" s="600"/>
      <c r="UQ218" s="600"/>
      <c r="UR218" s="600"/>
      <c r="US218" s="600"/>
      <c r="UT218" s="600"/>
      <c r="UU218" s="600"/>
      <c r="UV218" s="600"/>
      <c r="UW218" s="600"/>
      <c r="UX218" s="600"/>
      <c r="UY218" s="600"/>
      <c r="UZ218" s="600"/>
      <c r="VA218" s="600"/>
      <c r="VB218" s="600"/>
      <c r="VC218" s="600"/>
      <c r="VD218" s="600"/>
      <c r="VE218" s="600"/>
      <c r="VF218" s="600"/>
      <c r="VG218" s="600"/>
      <c r="VH218" s="600"/>
      <c r="VI218" s="600"/>
      <c r="VJ218" s="600"/>
      <c r="VK218" s="600"/>
      <c r="VL218" s="600"/>
      <c r="VM218" s="600"/>
      <c r="VN218" s="600"/>
      <c r="VO218" s="600"/>
      <c r="VP218" s="600"/>
      <c r="VQ218" s="600"/>
      <c r="VR218" s="600"/>
      <c r="VS218" s="600"/>
      <c r="VT218" s="600"/>
      <c r="VU218" s="600"/>
      <c r="VV218" s="600"/>
      <c r="VW218" s="600"/>
      <c r="VX218" s="600"/>
      <c r="VY218" s="600"/>
      <c r="VZ218" s="600"/>
      <c r="WA218" s="600"/>
      <c r="WB218" s="600"/>
      <c r="WC218" s="600"/>
      <c r="WD218" s="600"/>
      <c r="WE218" s="600"/>
      <c r="WF218" s="600"/>
      <c r="WG218" s="600"/>
      <c r="WH218" s="600"/>
      <c r="WI218" s="600"/>
      <c r="WJ218" s="600"/>
      <c r="WK218" s="600"/>
      <c r="WL218" s="600"/>
      <c r="WM218" s="600"/>
      <c r="WN218" s="600"/>
      <c r="WO218" s="600"/>
      <c r="WP218" s="600"/>
      <c r="WQ218" s="600"/>
      <c r="WR218" s="600"/>
      <c r="WS218" s="600"/>
      <c r="WT218" s="600"/>
      <c r="WU218" s="600"/>
      <c r="WV218" s="600"/>
      <c r="WW218" s="600"/>
      <c r="WX218" s="600"/>
      <c r="WY218" s="600"/>
      <c r="WZ218" s="600"/>
      <c r="XA218" s="600"/>
      <c r="XB218" s="600"/>
      <c r="XC218" s="600"/>
      <c r="XD218" s="600"/>
      <c r="XE218" s="600"/>
      <c r="XF218" s="600"/>
      <c r="XG218" s="600"/>
      <c r="XH218" s="600"/>
      <c r="XI218" s="600"/>
      <c r="XJ218" s="600"/>
      <c r="XK218" s="600"/>
      <c r="XL218" s="600"/>
      <c r="XM218" s="600"/>
      <c r="XN218" s="600"/>
      <c r="XO218" s="600"/>
      <c r="XP218" s="600"/>
      <c r="XQ218" s="600"/>
      <c r="XR218" s="600"/>
      <c r="XS218" s="600"/>
      <c r="XT218" s="600"/>
      <c r="XU218" s="600"/>
      <c r="XV218" s="600"/>
      <c r="XW218" s="600"/>
      <c r="XX218" s="600"/>
      <c r="XY218" s="600"/>
      <c r="XZ218" s="600"/>
      <c r="YA218" s="600"/>
      <c r="YB218" s="600"/>
      <c r="YC218" s="600"/>
      <c r="YD218" s="600"/>
      <c r="YE218" s="600"/>
      <c r="YF218" s="600"/>
      <c r="YG218" s="600"/>
      <c r="YH218" s="600"/>
      <c r="YI218" s="600"/>
      <c r="YJ218" s="600"/>
      <c r="YK218" s="600"/>
      <c r="YL218" s="600"/>
      <c r="YM218" s="600"/>
      <c r="YN218" s="600"/>
      <c r="YO218" s="600"/>
      <c r="YP218" s="600"/>
      <c r="YQ218" s="600"/>
      <c r="YR218" s="600"/>
      <c r="YS218" s="600"/>
      <c r="YT218" s="600"/>
      <c r="YU218" s="600"/>
      <c r="YV218" s="600"/>
      <c r="YW218" s="600"/>
      <c r="YX218" s="600"/>
      <c r="YY218" s="600"/>
      <c r="YZ218" s="600"/>
      <c r="ZA218" s="600"/>
      <c r="ZB218" s="600"/>
      <c r="ZC218" s="600"/>
      <c r="ZD218" s="600"/>
      <c r="ZE218" s="600"/>
      <c r="ZF218" s="600"/>
      <c r="ZG218" s="600"/>
      <c r="ZH218" s="600"/>
      <c r="ZI218" s="600"/>
      <c r="ZJ218" s="600"/>
      <c r="ZK218" s="600"/>
      <c r="ZL218" s="600"/>
      <c r="ZM218" s="600"/>
      <c r="ZN218" s="600"/>
      <c r="ZO218" s="600"/>
      <c r="ZP218" s="600"/>
      <c r="ZQ218" s="600"/>
      <c r="ZR218" s="600"/>
      <c r="ZS218" s="600"/>
      <c r="ZT218" s="600"/>
      <c r="ZU218" s="600"/>
      <c r="ZV218" s="600"/>
      <c r="ZW218" s="600"/>
      <c r="ZX218" s="600"/>
      <c r="ZY218" s="600"/>
      <c r="ZZ218" s="600"/>
      <c r="AAA218" s="600"/>
      <c r="AAB218" s="600"/>
      <c r="AAC218" s="600"/>
      <c r="AAD218" s="600"/>
      <c r="AAE218" s="600"/>
      <c r="AAF218" s="600"/>
      <c r="AAG218" s="600"/>
      <c r="AAH218" s="600"/>
      <c r="AAI218" s="600"/>
      <c r="AAJ218" s="600"/>
      <c r="AAK218" s="600"/>
      <c r="AAL218" s="600"/>
      <c r="AAM218" s="600"/>
      <c r="AAN218" s="600"/>
      <c r="AAO218" s="600"/>
      <c r="AAP218" s="600"/>
      <c r="AAQ218" s="600"/>
      <c r="AAR218" s="600"/>
      <c r="AAS218" s="600"/>
      <c r="AAT218" s="600"/>
      <c r="AAU218" s="600"/>
      <c r="AAV218" s="600"/>
      <c r="AAW218" s="600"/>
      <c r="AAX218" s="600"/>
      <c r="AAY218" s="600"/>
      <c r="AAZ218" s="600"/>
      <c r="ABA218" s="600"/>
      <c r="ABB218" s="600"/>
      <c r="ABC218" s="600"/>
      <c r="ABD218" s="600"/>
      <c r="ABE218" s="600"/>
      <c r="ABF218" s="600"/>
      <c r="ABG218" s="600"/>
      <c r="ABH218" s="600"/>
      <c r="ABI218" s="600"/>
      <c r="ABJ218" s="600"/>
      <c r="ABK218" s="600"/>
      <c r="ABL218" s="600"/>
      <c r="ABM218" s="600"/>
      <c r="ABN218" s="600"/>
      <c r="ABO218" s="600"/>
      <c r="ABP218" s="600"/>
      <c r="ABQ218" s="600"/>
      <c r="ABR218" s="600"/>
      <c r="ABS218" s="600"/>
      <c r="ABT218" s="600"/>
      <c r="ABU218" s="600"/>
      <c r="ABV218" s="600"/>
      <c r="ABW218" s="600"/>
      <c r="ABX218" s="600"/>
      <c r="ABY218" s="600"/>
      <c r="ABZ218" s="600"/>
      <c r="ACA218" s="600"/>
      <c r="ACB218" s="600"/>
      <c r="ACC218" s="600"/>
      <c r="ACD218" s="600"/>
      <c r="ACE218" s="600"/>
      <c r="ACF218" s="600"/>
      <c r="ACG218" s="600"/>
      <c r="ACH218" s="600"/>
      <c r="ACI218" s="600"/>
      <c r="ACJ218" s="600"/>
      <c r="ACK218" s="600"/>
      <c r="ACL218" s="600"/>
      <c r="ACM218" s="600"/>
      <c r="ACN218" s="600"/>
      <c r="ACO218" s="600"/>
      <c r="ACP218" s="600"/>
      <c r="ACQ218" s="600"/>
      <c r="ACR218" s="600"/>
      <c r="ACS218" s="600"/>
      <c r="ACT218" s="600"/>
      <c r="ACU218" s="600"/>
      <c r="ACV218" s="600"/>
      <c r="ACW218" s="600"/>
      <c r="ACX218" s="600"/>
      <c r="ACY218" s="600"/>
      <c r="ACZ218" s="600"/>
      <c r="ADA218" s="600"/>
      <c r="ADB218" s="600"/>
      <c r="ADC218" s="600"/>
      <c r="ADD218" s="600"/>
      <c r="ADE218" s="600"/>
      <c r="ADF218" s="600"/>
      <c r="ADG218" s="600"/>
      <c r="ADH218" s="600"/>
      <c r="ADI218" s="600"/>
      <c r="ADJ218" s="600"/>
      <c r="ADK218" s="600"/>
      <c r="ADL218" s="600"/>
      <c r="ADM218" s="600"/>
      <c r="ADN218" s="600"/>
      <c r="ADO218" s="600"/>
      <c r="ADP218" s="600"/>
      <c r="ADQ218" s="600"/>
      <c r="ADR218" s="600"/>
      <c r="ADS218" s="600"/>
      <c r="ADT218" s="600"/>
      <c r="ADU218" s="600"/>
      <c r="ADV218" s="600"/>
      <c r="ADW218" s="600"/>
      <c r="ADX218" s="600"/>
      <c r="ADY218" s="600"/>
      <c r="ADZ218" s="600"/>
      <c r="AEA218" s="600"/>
      <c r="AEB218" s="600"/>
      <c r="AEC218" s="600"/>
      <c r="AED218" s="600"/>
      <c r="AEE218" s="600"/>
      <c r="AEF218" s="600"/>
      <c r="AEG218" s="600"/>
      <c r="AEH218" s="600"/>
      <c r="AEI218" s="600"/>
      <c r="AEJ218" s="600"/>
      <c r="AEK218" s="600"/>
      <c r="AEL218" s="600"/>
      <c r="AEM218" s="600"/>
      <c r="AEN218" s="600"/>
      <c r="AEO218" s="600"/>
      <c r="AEP218" s="600"/>
      <c r="AEQ218" s="600"/>
      <c r="AER218" s="600"/>
      <c r="AES218" s="600"/>
      <c r="AET218" s="600"/>
      <c r="AEU218" s="600"/>
      <c r="AEV218" s="600"/>
      <c r="AEW218" s="600"/>
      <c r="AEX218" s="600"/>
      <c r="AEY218" s="600"/>
      <c r="AEZ218" s="600"/>
      <c r="AFA218" s="600"/>
      <c r="AFB218" s="600"/>
      <c r="AFC218" s="600"/>
      <c r="AFD218" s="600"/>
      <c r="AFE218" s="600"/>
      <c r="AFF218" s="600"/>
      <c r="AFG218" s="600"/>
      <c r="AFH218" s="600"/>
      <c r="AFI218" s="600"/>
      <c r="AFJ218" s="600"/>
      <c r="AFK218" s="600"/>
      <c r="AFL218" s="600"/>
      <c r="AFM218" s="600"/>
      <c r="AFN218" s="600"/>
      <c r="AFO218" s="600"/>
      <c r="AFP218" s="600"/>
      <c r="AFQ218" s="600"/>
      <c r="AFR218" s="600"/>
      <c r="AFS218" s="600"/>
      <c r="AFT218" s="600"/>
      <c r="AFU218" s="600"/>
      <c r="AFV218" s="600"/>
      <c r="AFW218" s="600"/>
      <c r="AFX218" s="600"/>
      <c r="AFY218" s="600"/>
      <c r="AFZ218" s="600"/>
      <c r="AGA218" s="600"/>
      <c r="AGB218" s="600"/>
      <c r="AGC218" s="600"/>
      <c r="AGD218" s="600"/>
      <c r="AGE218" s="600"/>
      <c r="AGF218" s="600"/>
      <c r="AGG218" s="600"/>
      <c r="AGH218" s="600"/>
      <c r="AGI218" s="600"/>
      <c r="AGJ218" s="600"/>
      <c r="AGK218" s="600"/>
      <c r="AGL218" s="600"/>
      <c r="AGM218" s="600"/>
      <c r="AGN218" s="600"/>
      <c r="AGO218" s="600"/>
      <c r="AGP218" s="600"/>
      <c r="AGQ218" s="600"/>
      <c r="AGR218" s="600"/>
      <c r="AGS218" s="600"/>
      <c r="AGT218" s="600"/>
      <c r="AGU218" s="600"/>
      <c r="AGV218" s="600"/>
      <c r="AGW218" s="600"/>
      <c r="AGX218" s="600"/>
      <c r="AGY218" s="600"/>
      <c r="AGZ218" s="600"/>
      <c r="AHA218" s="600"/>
      <c r="AHB218" s="600"/>
      <c r="AHC218" s="600"/>
      <c r="AHD218" s="600"/>
      <c r="AHE218" s="600"/>
      <c r="AHF218" s="600"/>
      <c r="AHG218" s="600"/>
      <c r="AHH218" s="600"/>
      <c r="AHI218" s="600"/>
      <c r="AHJ218" s="600"/>
      <c r="AHK218" s="600"/>
      <c r="AHL218" s="600"/>
      <c r="AHM218" s="600"/>
      <c r="AHN218" s="600"/>
      <c r="AHO218" s="600"/>
      <c r="AHP218" s="600"/>
      <c r="AHQ218" s="600"/>
      <c r="AHR218" s="600"/>
      <c r="AHS218" s="600"/>
      <c r="AHT218" s="600"/>
      <c r="AHU218" s="600"/>
      <c r="AHV218" s="600"/>
      <c r="AHW218" s="600"/>
      <c r="AHX218" s="600"/>
      <c r="AHY218" s="600"/>
      <c r="AHZ218" s="600"/>
      <c r="AIA218" s="600"/>
      <c r="AIB218" s="600"/>
      <c r="AIC218" s="600"/>
      <c r="AID218" s="600"/>
      <c r="AIE218" s="600"/>
      <c r="AIF218" s="600"/>
      <c r="AIG218" s="857"/>
      <c r="AIH218" s="857"/>
      <c r="AII218" s="857"/>
      <c r="AIJ218" s="857"/>
      <c r="AIK218" s="857"/>
      <c r="AIL218" s="857"/>
      <c r="AIM218" s="857"/>
      <c r="AIN218" s="857"/>
      <c r="AIO218" s="857"/>
      <c r="AIP218" s="857"/>
      <c r="AIQ218" s="857"/>
      <c r="AIR218" s="857"/>
      <c r="AIS218" s="857"/>
      <c r="AIT218" s="857"/>
      <c r="AIU218" s="857"/>
      <c r="AIV218" s="857"/>
      <c r="AIW218" s="857"/>
      <c r="AIX218" s="857"/>
      <c r="AIY218" s="857"/>
      <c r="AIZ218" s="857"/>
      <c r="AJA218" s="857"/>
      <c r="AJB218" s="857"/>
      <c r="AJC218" s="857"/>
      <c r="AJD218" s="857"/>
      <c r="AJE218" s="857"/>
      <c r="AJF218" s="857"/>
      <c r="AJG218" s="857"/>
      <c r="AJJ218" s="858"/>
    </row>
  </sheetData>
  <sheetProtection algorithmName="SHA-512" hashValue="d5HzZpZuF86qj3m2P3ehIXyDZuJG8L4lQKtxsMYLLpLgZGenik2qpvGR2P5PDXLajy7djUcAsZyEV2+adYIDqw==" saltValue="JeatwYYatcsse8VpF9bn3g==" spinCount="100000" sheet="1" deleteColumns="0" deleteRows="0" sort="0"/>
  <mergeCells count="135">
    <mergeCell ref="HV3:IX3"/>
    <mergeCell ref="BE3:BI3"/>
    <mergeCell ref="BE2:CW2"/>
    <mergeCell ref="NK3:NP3"/>
    <mergeCell ref="NK2:NP2"/>
    <mergeCell ref="UJ2:UO2"/>
    <mergeCell ref="UJ3:UO3"/>
    <mergeCell ref="ABI3:ABN3"/>
    <mergeCell ref="TG3:UI3"/>
    <mergeCell ref="CN3:CR3"/>
    <mergeCell ref="CI3:CM3"/>
    <mergeCell ref="CS3:CW3"/>
    <mergeCell ref="CY3:DP3"/>
    <mergeCell ref="DQ3:EH3"/>
    <mergeCell ref="J2:AM2"/>
    <mergeCell ref="EJ2:EX2"/>
    <mergeCell ref="AN2:AN3"/>
    <mergeCell ref="AIX2:AJG2"/>
    <mergeCell ref="AP2:AQ2"/>
    <mergeCell ref="AR2:AW2"/>
    <mergeCell ref="AZ2:BC2"/>
    <mergeCell ref="AZ3:BA3"/>
    <mergeCell ref="BB3:BC3"/>
    <mergeCell ref="SD2:TF2"/>
    <mergeCell ref="LE3:MG3"/>
    <mergeCell ref="KB3:LD3"/>
    <mergeCell ref="VT3:WV3"/>
    <mergeCell ref="CY2:EH2"/>
    <mergeCell ref="SD3:TF3"/>
    <mergeCell ref="TG2:UI2"/>
    <mergeCell ref="OU3:PW3"/>
    <mergeCell ref="UQ3:VS3"/>
    <mergeCell ref="BO3:BS3"/>
    <mergeCell ref="CD3:CH3"/>
    <mergeCell ref="BJ3:BN3"/>
    <mergeCell ref="BT3:BX3"/>
    <mergeCell ref="BY3:CC3"/>
    <mergeCell ref="GS3:HU3"/>
    <mergeCell ref="ARK2:ARQ2"/>
    <mergeCell ref="AKZ3:ALH3"/>
    <mergeCell ref="APJ3:APR3"/>
    <mergeCell ref="AKQ3:AKY3"/>
    <mergeCell ref="AIR3:AIW3"/>
    <mergeCell ref="AKH2:ALQ2"/>
    <mergeCell ref="AKH3:AKP3"/>
    <mergeCell ref="AEF2:AFH2"/>
    <mergeCell ref="WW3:XY3"/>
    <mergeCell ref="AMB3:AMJ3"/>
    <mergeCell ref="ABZ2:ADB2"/>
    <mergeCell ref="AND2:AOM2"/>
    <mergeCell ref="ALI3:ALQ3"/>
    <mergeCell ref="AIR2:AIW2"/>
    <mergeCell ref="AJJ2:AKE2"/>
    <mergeCell ref="ASP2:ASW2"/>
    <mergeCell ref="GG3:GQ3"/>
    <mergeCell ref="FV2:GF2"/>
    <mergeCell ref="FV3:GF3"/>
    <mergeCell ref="EZ2:FJ2"/>
    <mergeCell ref="FK2:FU2"/>
    <mergeCell ref="EZ3:FJ3"/>
    <mergeCell ref="FK3:FU3"/>
    <mergeCell ref="GG2:GQ2"/>
    <mergeCell ref="AND3:ANL3"/>
    <mergeCell ref="ANM3:ANU3"/>
    <mergeCell ref="ANV3:AOD3"/>
    <mergeCell ref="AOE3:AOM3"/>
    <mergeCell ref="AOV2:AOX2"/>
    <mergeCell ref="APA2:AQJ2"/>
    <mergeCell ref="AOO2:AOT2"/>
    <mergeCell ref="AQL2:ARI2"/>
    <mergeCell ref="APA3:API3"/>
    <mergeCell ref="AQB3:AQJ3"/>
    <mergeCell ref="AQL3:AQQ3"/>
    <mergeCell ref="AQR3:AQW3"/>
    <mergeCell ref="AQX3:ARC3"/>
    <mergeCell ref="ARD3:ARI3"/>
    <mergeCell ref="IY3:KA3"/>
    <mergeCell ref="AUG3:AUG4"/>
    <mergeCell ref="A2:A4"/>
    <mergeCell ref="AHO3:AIQ3"/>
    <mergeCell ref="ABO2:ABX2"/>
    <mergeCell ref="ABO3:ABX3"/>
    <mergeCell ref="GS2:HU2"/>
    <mergeCell ref="HV2:IX2"/>
    <mergeCell ref="IY2:KA2"/>
    <mergeCell ref="KB2:LD2"/>
    <mergeCell ref="LE2:MG2"/>
    <mergeCell ref="MH2:NJ2"/>
    <mergeCell ref="NR2:OT2"/>
    <mergeCell ref="OU2:PW2"/>
    <mergeCell ref="MH3:NJ3"/>
    <mergeCell ref="NR3:OT3"/>
    <mergeCell ref="C2:H3"/>
    <mergeCell ref="ADC2:AEE2"/>
    <mergeCell ref="UQ2:VS2"/>
    <mergeCell ref="VT2:WV2"/>
    <mergeCell ref="WW2:XY2"/>
    <mergeCell ref="PX2:QZ2"/>
    <mergeCell ref="PX3:QZ3"/>
    <mergeCell ref="RA3:SC3"/>
    <mergeCell ref="RA2:SC2"/>
    <mergeCell ref="ATP3:ATP4"/>
    <mergeCell ref="AUM2:AUS2"/>
    <mergeCell ref="AUH2:AUI2"/>
    <mergeCell ref="AUJ2:AUL2"/>
    <mergeCell ref="AJJ3:AJV3"/>
    <mergeCell ref="AJW3:AKE3"/>
    <mergeCell ref="XZ3:ZB3"/>
    <mergeCell ref="ZC3:AAE3"/>
    <mergeCell ref="AAF3:ABH3"/>
    <mergeCell ref="XZ2:ZB2"/>
    <mergeCell ref="ZC2:AAE2"/>
    <mergeCell ref="AAF2:ABH2"/>
    <mergeCell ref="ALS2:ANB2"/>
    <mergeCell ref="ALS3:AMA3"/>
    <mergeCell ref="ASE2:ASM2"/>
    <mergeCell ref="ABI2:ABN2"/>
    <mergeCell ref="ATQ2:AUE2"/>
    <mergeCell ref="ASY2:ATO2"/>
    <mergeCell ref="AFI2:AGK2"/>
    <mergeCell ref="AGL2:AHN2"/>
    <mergeCell ref="AHO2:AIQ2"/>
    <mergeCell ref="ARS2:ASA2"/>
    <mergeCell ref="ARS3:ARU3"/>
    <mergeCell ref="ARV3:ARX3"/>
    <mergeCell ref="ARY3:ASA3"/>
    <mergeCell ref="APS3:AQA3"/>
    <mergeCell ref="AMK3:AMS3"/>
    <mergeCell ref="AMT3:ANB3"/>
    <mergeCell ref="ABZ3:ADB3"/>
    <mergeCell ref="ADC3:AEE3"/>
    <mergeCell ref="AEF3:AFH3"/>
    <mergeCell ref="AFI3:AGK3"/>
    <mergeCell ref="AGL3:AHN3"/>
    <mergeCell ref="AIX3:AJG3"/>
  </mergeCells>
  <dataValidations count="4">
    <dataValidation type="whole" allowBlank="1" showInputMessage="1" showErrorMessage="1" errorTitle="ВНИМАНИЕ!" error="В ячейки данной таблицы вносятся только целые числа, без буквенного сопровождения" sqref="B119:D120 B124:D124">
      <formula1>0</formula1>
      <formula2>100000000</formula2>
    </dataValidation>
    <dataValidation type="whole" allowBlank="1" showInputMessage="1" showErrorMessage="1" errorTitle="ВНИМАНИЕ!" error="В ячейки данной таблицы вносятся только целые числа, без буквенного сопровождения_x000a_" sqref="B163:D165">
      <formula1>0</formula1>
      <formula2>1000000</formula2>
    </dataValidation>
    <dataValidation type="whole" allowBlank="1" showInputMessage="1" showErrorMessage="1" errorTitle="ВНИМАНИЕ!" error="В ячейки данной таблицы вносятся только целые числа, без буквенного сопровождения" sqref="B191:D193">
      <formula1>0</formula1>
      <formula2>100000</formula2>
    </dataValidation>
    <dataValidation type="whole" allowBlank="1" showInputMessage="1" showErrorMessage="1" sqref="E191:E194 B194:D194">
      <formula1>0</formula1>
      <formula2>100000</formula2>
    </dataValidation>
  </dataValidations>
  <pageMargins left="0.7" right="0.7" top="0.75" bottom="0.75" header="0.3" footer="0.3"/>
  <pageSetup paperSize="9" orientation="portrait"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M78"/>
  <sheetViews>
    <sheetView showGridLines="0" view="pageBreakPreview" topLeftCell="A61" zoomScale="74" zoomScaleNormal="78" zoomScaleSheetLayoutView="74" workbookViewId="0">
      <selection activeCell="D69" sqref="D69"/>
    </sheetView>
  </sheetViews>
  <sheetFormatPr defaultColWidth="9.109375" defaultRowHeight="13.8" x14ac:dyDescent="0.25"/>
  <cols>
    <col min="1" max="1" width="9" style="11" customWidth="1"/>
    <col min="2" max="2" width="48.109375" style="11" customWidth="1"/>
    <col min="3" max="3" width="27.88671875" style="11" customWidth="1"/>
    <col min="4" max="4" width="30.5546875" style="11" customWidth="1"/>
    <col min="5" max="5" width="33.5546875" style="11" customWidth="1"/>
    <col min="6" max="6" width="38" style="11" customWidth="1"/>
    <col min="7" max="7" width="30" style="11" customWidth="1"/>
    <col min="8" max="10" width="16.88671875" style="11" customWidth="1"/>
    <col min="11" max="11" width="38.109375" style="11" customWidth="1"/>
    <col min="12" max="16384" width="9.109375" style="11"/>
  </cols>
  <sheetData>
    <row r="1" spans="1:13" ht="20.100000000000001" customHeight="1" x14ac:dyDescent="0.35">
      <c r="A1" s="100"/>
      <c r="B1" s="100"/>
      <c r="C1" s="100"/>
      <c r="D1" s="100"/>
      <c r="E1" s="100"/>
      <c r="F1" s="100"/>
      <c r="G1" s="100"/>
      <c r="I1" s="867" t="s">
        <v>386</v>
      </c>
      <c r="J1" s="867"/>
      <c r="K1" s="867"/>
      <c r="L1" s="867"/>
      <c r="M1" s="867"/>
    </row>
    <row r="2" spans="1:13" ht="20.100000000000001" customHeight="1" x14ac:dyDescent="0.35">
      <c r="A2" s="100"/>
      <c r="B2" s="100"/>
      <c r="C2" s="100"/>
      <c r="D2" s="100"/>
      <c r="E2" s="100"/>
      <c r="F2" s="100"/>
      <c r="G2" s="100"/>
      <c r="I2" s="867" t="s">
        <v>844</v>
      </c>
      <c r="J2" s="867"/>
      <c r="K2" s="867"/>
      <c r="L2" s="867"/>
      <c r="M2" s="867"/>
    </row>
    <row r="3" spans="1:13" ht="20.100000000000001" customHeight="1" x14ac:dyDescent="0.25">
      <c r="A3" s="100"/>
      <c r="B3" s="100"/>
      <c r="C3" s="100"/>
      <c r="D3" s="100"/>
      <c r="E3" s="100"/>
      <c r="F3" s="100"/>
      <c r="G3" s="100"/>
      <c r="H3" s="100"/>
      <c r="I3" s="518"/>
      <c r="J3" s="100"/>
      <c r="K3" s="100"/>
    </row>
    <row r="4" spans="1:13" ht="27.9" customHeight="1" x14ac:dyDescent="0.25">
      <c r="A4" s="100"/>
      <c r="B4" s="100"/>
      <c r="C4" s="100"/>
      <c r="D4" s="100"/>
      <c r="E4" s="100"/>
      <c r="F4" s="100"/>
      <c r="G4" s="100"/>
      <c r="H4" s="100"/>
      <c r="I4" s="1057" t="s">
        <v>287</v>
      </c>
      <c r="J4" s="1057"/>
      <c r="K4" s="100"/>
    </row>
    <row r="5" spans="1:13" ht="27.9" customHeight="1" x14ac:dyDescent="0.25">
      <c r="A5" s="100"/>
      <c r="B5" s="100"/>
      <c r="C5" s="100"/>
      <c r="D5" s="100"/>
      <c r="E5" s="100"/>
      <c r="F5" s="100"/>
      <c r="G5" s="100"/>
      <c r="H5" s="100"/>
      <c r="I5" s="1330" t="s">
        <v>770</v>
      </c>
      <c r="J5" s="1330"/>
      <c r="K5" s="1330"/>
    </row>
    <row r="6" spans="1:13" ht="20.399999999999999" x14ac:dyDescent="0.25">
      <c r="A6" s="690" t="s">
        <v>415</v>
      </c>
      <c r="B6" s="565"/>
      <c r="C6" s="565"/>
      <c r="D6" s="565"/>
      <c r="E6" s="565"/>
      <c r="F6" s="565"/>
      <c r="G6" s="565"/>
      <c r="H6" s="565"/>
      <c r="I6" s="565"/>
      <c r="J6" s="565"/>
      <c r="K6" s="100"/>
    </row>
    <row r="7" spans="1:13" ht="15" x14ac:dyDescent="0.25">
      <c r="A7" s="100"/>
      <c r="B7" s="100"/>
      <c r="C7" s="100"/>
      <c r="D7" s="100"/>
      <c r="E7" s="100"/>
      <c r="F7" s="100"/>
      <c r="G7" s="100"/>
      <c r="H7" s="100"/>
      <c r="I7" s="100"/>
      <c r="J7" s="100"/>
      <c r="K7" s="100"/>
    </row>
    <row r="8" spans="1:13" ht="15" x14ac:dyDescent="0.25">
      <c r="A8" s="100"/>
      <c r="B8" s="100"/>
      <c r="C8" s="100"/>
      <c r="D8" s="100"/>
      <c r="E8" s="100"/>
      <c r="F8" s="100"/>
      <c r="G8" s="100"/>
      <c r="H8" s="100"/>
      <c r="I8" s="100"/>
      <c r="J8" s="100"/>
      <c r="K8" s="100"/>
    </row>
    <row r="9" spans="1:13" ht="19.5" customHeight="1" x14ac:dyDescent="0.25">
      <c r="A9" s="100"/>
      <c r="B9" s="558" t="s">
        <v>842</v>
      </c>
      <c r="C9" s="558"/>
      <c r="D9" s="558"/>
      <c r="E9" s="558"/>
      <c r="F9" s="558"/>
      <c r="G9" s="558"/>
      <c r="H9" s="558"/>
      <c r="I9" s="558"/>
      <c r="J9" s="558"/>
      <c r="K9" s="100"/>
    </row>
    <row r="10" spans="1:13" ht="11.25" customHeight="1" x14ac:dyDescent="0.25">
      <c r="A10" s="100"/>
      <c r="B10" s="558"/>
      <c r="C10" s="558"/>
      <c r="D10" s="558"/>
      <c r="E10" s="558"/>
      <c r="F10" s="558"/>
      <c r="G10" s="558"/>
      <c r="H10" s="558"/>
      <c r="I10" s="558"/>
      <c r="J10" s="558"/>
      <c r="K10" s="100"/>
    </row>
    <row r="11" spans="1:13" ht="38.25" customHeight="1" x14ac:dyDescent="0.25">
      <c r="A11" s="100"/>
      <c r="B11" s="1331" t="s">
        <v>916</v>
      </c>
      <c r="C11" s="1331"/>
      <c r="D11" s="1331"/>
      <c r="E11" s="1331"/>
      <c r="F11" s="1331"/>
      <c r="G11" s="1331"/>
      <c r="H11" s="1331"/>
      <c r="I11" s="1331"/>
      <c r="J11" s="1331"/>
      <c r="K11" s="100"/>
    </row>
    <row r="12" spans="1:13" ht="19.5" customHeight="1" x14ac:dyDescent="0.25">
      <c r="A12" s="100"/>
      <c r="B12" s="1332" t="s">
        <v>879</v>
      </c>
      <c r="C12" s="1332"/>
      <c r="D12" s="1332"/>
      <c r="E12" s="1332"/>
      <c r="F12" s="1332"/>
      <c r="G12" s="1332"/>
      <c r="H12" s="1332"/>
      <c r="I12" s="1332"/>
      <c r="J12" s="1332"/>
      <c r="K12" s="100"/>
    </row>
    <row r="13" spans="1:13" ht="18" customHeight="1" x14ac:dyDescent="0.25">
      <c r="A13" s="100"/>
      <c r="B13" s="100"/>
      <c r="C13" s="100"/>
      <c r="D13" s="100"/>
      <c r="E13" s="100"/>
      <c r="F13" s="100"/>
      <c r="G13" s="100"/>
      <c r="H13" s="100"/>
      <c r="I13" s="100"/>
      <c r="J13" s="100"/>
      <c r="K13" s="100"/>
    </row>
    <row r="14" spans="1:13" ht="51.75" customHeight="1" x14ac:dyDescent="0.25">
      <c r="A14" s="1087" t="s">
        <v>0</v>
      </c>
      <c r="B14" s="1087" t="s">
        <v>327</v>
      </c>
      <c r="C14" s="1087" t="s">
        <v>593</v>
      </c>
      <c r="D14" s="1327" t="s">
        <v>589</v>
      </c>
      <c r="E14" s="1328" t="s">
        <v>590</v>
      </c>
      <c r="F14" s="1087" t="s">
        <v>112</v>
      </c>
      <c r="G14" s="1087" t="s">
        <v>113</v>
      </c>
      <c r="H14" s="1087" t="s">
        <v>114</v>
      </c>
      <c r="I14" s="1087"/>
      <c r="J14" s="1087"/>
      <c r="K14" s="1328" t="s">
        <v>592</v>
      </c>
    </row>
    <row r="15" spans="1:13" s="39" customFormat="1" ht="123.75" customHeight="1" x14ac:dyDescent="0.3">
      <c r="A15" s="1087"/>
      <c r="B15" s="1087"/>
      <c r="C15" s="1087"/>
      <c r="D15" s="1327"/>
      <c r="E15" s="1329"/>
      <c r="F15" s="1087"/>
      <c r="G15" s="1087"/>
      <c r="H15" s="588" t="s">
        <v>117</v>
      </c>
      <c r="I15" s="588" t="s">
        <v>115</v>
      </c>
      <c r="J15" s="588" t="s">
        <v>116</v>
      </c>
      <c r="K15" s="1329"/>
    </row>
    <row r="16" spans="1:13" s="100" customFormat="1" ht="20.100000000000001" customHeight="1" x14ac:dyDescent="0.25">
      <c r="A16" s="1087"/>
      <c r="B16" s="99">
        <f>'3. КЛУБ_ФОРМ'!AF93+1</f>
        <v>213</v>
      </c>
      <c r="C16" s="99">
        <f>B16+1</f>
        <v>214</v>
      </c>
      <c r="D16" s="99">
        <f t="shared" ref="D16" si="0">C16+1</f>
        <v>215</v>
      </c>
      <c r="E16" s="99">
        <f t="shared" ref="E16" si="1">D16+1</f>
        <v>216</v>
      </c>
      <c r="F16" s="99">
        <f t="shared" ref="F16" si="2">E16+1</f>
        <v>217</v>
      </c>
      <c r="G16" s="99">
        <f t="shared" ref="G16" si="3">F16+1</f>
        <v>218</v>
      </c>
      <c r="H16" s="99">
        <f t="shared" ref="H16" si="4">G16+1</f>
        <v>219</v>
      </c>
      <c r="I16" s="99">
        <f t="shared" ref="I16" si="5">H16+1</f>
        <v>220</v>
      </c>
      <c r="J16" s="99">
        <f t="shared" ref="J16" si="6">I16+1</f>
        <v>221</v>
      </c>
      <c r="K16" s="99">
        <f t="shared" ref="K16" si="7">J16+1</f>
        <v>222</v>
      </c>
    </row>
    <row r="17" spans="1:11" ht="41.25" customHeight="1" x14ac:dyDescent="0.25">
      <c r="A17" s="532" t="s">
        <v>385</v>
      </c>
      <c r="B17" s="534" t="s">
        <v>393</v>
      </c>
      <c r="C17" s="534" t="s">
        <v>410</v>
      </c>
      <c r="D17" s="534" t="s">
        <v>157</v>
      </c>
      <c r="E17" s="534" t="s">
        <v>562</v>
      </c>
      <c r="F17" s="551" t="s">
        <v>411</v>
      </c>
      <c r="G17" s="534" t="s">
        <v>412</v>
      </c>
      <c r="H17" s="550">
        <v>1</v>
      </c>
      <c r="I17" s="550"/>
      <c r="J17" s="550"/>
      <c r="K17" s="589"/>
    </row>
    <row r="18" spans="1:11" ht="50.1" customHeight="1" x14ac:dyDescent="0.25">
      <c r="A18" s="62">
        <v>1</v>
      </c>
      <c r="B18" s="1003" t="s">
        <v>996</v>
      </c>
      <c r="C18" s="1003" t="s">
        <v>1257</v>
      </c>
      <c r="D18" s="1002" t="s">
        <v>158</v>
      </c>
      <c r="E18" s="1002" t="s">
        <v>562</v>
      </c>
      <c r="F18" s="1002" t="s">
        <v>1134</v>
      </c>
      <c r="G18" s="1002" t="s">
        <v>1258</v>
      </c>
      <c r="H18" s="1002">
        <v>1</v>
      </c>
      <c r="I18" s="1002">
        <v>1</v>
      </c>
      <c r="J18" s="1003"/>
      <c r="K18" s="1002"/>
    </row>
    <row r="19" spans="1:11" ht="50.1" customHeight="1" x14ac:dyDescent="0.25">
      <c r="A19" s="62">
        <v>2</v>
      </c>
      <c r="B19" s="1003" t="s">
        <v>1003</v>
      </c>
      <c r="C19" s="1003" t="s">
        <v>1283</v>
      </c>
      <c r="D19" s="1002" t="s">
        <v>158</v>
      </c>
      <c r="E19" s="1002" t="s">
        <v>585</v>
      </c>
      <c r="F19" s="1002" t="s">
        <v>1284</v>
      </c>
      <c r="G19" s="1003" t="s">
        <v>598</v>
      </c>
      <c r="H19" s="1002"/>
      <c r="I19" s="1002"/>
      <c r="J19" s="1003"/>
      <c r="K19" s="1002"/>
    </row>
    <row r="20" spans="1:11" ht="50.1" customHeight="1" x14ac:dyDescent="0.25">
      <c r="A20" s="62">
        <v>3</v>
      </c>
      <c r="B20" s="1003" t="s">
        <v>997</v>
      </c>
      <c r="C20" s="1003" t="s">
        <v>1283</v>
      </c>
      <c r="D20" s="1002" t="s">
        <v>158</v>
      </c>
      <c r="E20" s="1002" t="s">
        <v>562</v>
      </c>
      <c r="F20" s="1002" t="s">
        <v>1285</v>
      </c>
      <c r="G20" s="1003" t="s">
        <v>19</v>
      </c>
      <c r="H20" s="1002"/>
      <c r="I20" s="1002"/>
      <c r="J20" s="1003"/>
      <c r="K20" s="1002" t="s">
        <v>1286</v>
      </c>
    </row>
    <row r="21" spans="1:11" ht="50.1" customHeight="1" x14ac:dyDescent="0.25">
      <c r="A21" s="62">
        <v>4</v>
      </c>
      <c r="B21" s="1003" t="s">
        <v>998</v>
      </c>
      <c r="C21" s="1003" t="s">
        <v>1287</v>
      </c>
      <c r="D21" s="1002" t="s">
        <v>158</v>
      </c>
      <c r="E21" s="1002" t="s">
        <v>562</v>
      </c>
      <c r="F21" s="1002" t="s">
        <v>1285</v>
      </c>
      <c r="G21" s="1003" t="s">
        <v>598</v>
      </c>
      <c r="H21" s="1002"/>
      <c r="I21" s="1002"/>
      <c r="J21" s="1003"/>
      <c r="K21" s="1002" t="s">
        <v>1288</v>
      </c>
    </row>
    <row r="22" spans="1:11" ht="50.1" customHeight="1" x14ac:dyDescent="0.25">
      <c r="A22" s="62">
        <v>5</v>
      </c>
      <c r="B22" s="1003" t="s">
        <v>999</v>
      </c>
      <c r="C22" s="1003" t="s">
        <v>1283</v>
      </c>
      <c r="D22" s="1002" t="s">
        <v>158</v>
      </c>
      <c r="E22" s="1002" t="s">
        <v>562</v>
      </c>
      <c r="F22" s="1002" t="s">
        <v>1289</v>
      </c>
      <c r="G22" s="1003" t="s">
        <v>19</v>
      </c>
      <c r="H22" s="1002"/>
      <c r="I22" s="1002"/>
      <c r="J22" s="1003"/>
      <c r="K22" s="1002" t="s">
        <v>1290</v>
      </c>
    </row>
    <row r="23" spans="1:11" ht="40.5" customHeight="1" x14ac:dyDescent="0.25">
      <c r="A23" s="62">
        <v>6</v>
      </c>
      <c r="B23" s="1003" t="s">
        <v>1114</v>
      </c>
      <c r="C23" s="1003" t="s">
        <v>1257</v>
      </c>
      <c r="D23" s="1002" t="s">
        <v>158</v>
      </c>
      <c r="E23" s="1002" t="s">
        <v>562</v>
      </c>
      <c r="F23" s="1002" t="s">
        <v>1316</v>
      </c>
      <c r="G23" s="1003" t="s">
        <v>1317</v>
      </c>
      <c r="H23" s="189"/>
      <c r="I23" s="189"/>
      <c r="J23" s="994"/>
      <c r="K23" s="189"/>
    </row>
    <row r="24" spans="1:11" ht="41.25" customHeight="1" x14ac:dyDescent="0.25">
      <c r="A24" s="62">
        <v>7</v>
      </c>
      <c r="B24" s="1003" t="s">
        <v>1109</v>
      </c>
      <c r="C24" s="1003" t="s">
        <v>1257</v>
      </c>
      <c r="D24" s="1002" t="s">
        <v>158</v>
      </c>
      <c r="E24" s="1002" t="s">
        <v>1318</v>
      </c>
      <c r="F24" s="1002" t="s">
        <v>1326</v>
      </c>
      <c r="G24" s="1003" t="s">
        <v>1319</v>
      </c>
      <c r="H24" s="189"/>
      <c r="I24" s="189"/>
      <c r="J24" s="994"/>
      <c r="K24" s="189"/>
    </row>
    <row r="25" spans="1:11" ht="50.1" customHeight="1" x14ac:dyDescent="0.3">
      <c r="A25" s="62">
        <v>8</v>
      </c>
      <c r="B25" s="1003" t="s">
        <v>1042</v>
      </c>
      <c r="C25" s="1003" t="s">
        <v>1283</v>
      </c>
      <c r="D25" s="1002" t="s">
        <v>158</v>
      </c>
      <c r="E25" s="1002" t="s">
        <v>561</v>
      </c>
      <c r="F25" s="1010" t="s">
        <v>1327</v>
      </c>
      <c r="G25" s="1003" t="s">
        <v>598</v>
      </c>
      <c r="H25" s="1002"/>
      <c r="I25" s="1002"/>
      <c r="J25" s="1003"/>
      <c r="K25" s="1002"/>
    </row>
    <row r="26" spans="1:11" ht="37.5" customHeight="1" x14ac:dyDescent="0.25">
      <c r="A26" s="62">
        <v>9</v>
      </c>
      <c r="B26" s="1003" t="s">
        <v>997</v>
      </c>
      <c r="C26" s="1003" t="s">
        <v>410</v>
      </c>
      <c r="D26" s="1002" t="s">
        <v>157</v>
      </c>
      <c r="E26" s="1002" t="s">
        <v>562</v>
      </c>
      <c r="F26" s="1002" t="s">
        <v>1278</v>
      </c>
      <c r="G26" s="1003" t="s">
        <v>597</v>
      </c>
      <c r="H26" s="1002"/>
      <c r="I26" s="1002"/>
      <c r="J26" s="1003"/>
      <c r="K26" s="1002" t="s">
        <v>1328</v>
      </c>
    </row>
    <row r="27" spans="1:11" ht="50.1" customHeight="1" x14ac:dyDescent="0.25">
      <c r="A27" s="62">
        <v>10</v>
      </c>
      <c r="B27" s="1003" t="s">
        <v>999</v>
      </c>
      <c r="C27" s="1003" t="s">
        <v>1279</v>
      </c>
      <c r="D27" s="1002" t="s">
        <v>157</v>
      </c>
      <c r="E27" s="1002" t="s">
        <v>585</v>
      </c>
      <c r="F27" s="1002" t="s">
        <v>1280</v>
      </c>
      <c r="G27" s="1003" t="s">
        <v>19</v>
      </c>
      <c r="H27" s="1002"/>
      <c r="I27" s="1002"/>
      <c r="J27" s="1003"/>
      <c r="K27" s="1002" t="s">
        <v>1281</v>
      </c>
    </row>
    <row r="28" spans="1:11" ht="66" customHeight="1" x14ac:dyDescent="0.25">
      <c r="A28" s="62">
        <v>11</v>
      </c>
      <c r="B28" s="1003" t="s">
        <v>1039</v>
      </c>
      <c r="C28" s="1003" t="s">
        <v>410</v>
      </c>
      <c r="D28" s="1002" t="s">
        <v>157</v>
      </c>
      <c r="E28" s="1003" t="s">
        <v>580</v>
      </c>
      <c r="F28" s="997" t="s">
        <v>1325</v>
      </c>
      <c r="G28" s="1003" t="s">
        <v>598</v>
      </c>
      <c r="H28" s="189"/>
      <c r="I28" s="189"/>
      <c r="J28" s="994"/>
      <c r="K28" s="189"/>
    </row>
    <row r="29" spans="1:11" ht="50.1" customHeight="1" x14ac:dyDescent="0.25">
      <c r="A29" s="62">
        <v>12</v>
      </c>
      <c r="B29" s="1003" t="s">
        <v>999</v>
      </c>
      <c r="C29" s="1003" t="s">
        <v>1261</v>
      </c>
      <c r="D29" s="1002" t="s">
        <v>159</v>
      </c>
      <c r="E29" s="1002" t="s">
        <v>562</v>
      </c>
      <c r="F29" s="1002" t="s">
        <v>1262</v>
      </c>
      <c r="G29" s="1003" t="s">
        <v>19</v>
      </c>
      <c r="H29" s="1002"/>
      <c r="I29" s="1002"/>
      <c r="J29" s="1003"/>
      <c r="K29" s="1002" t="s">
        <v>1263</v>
      </c>
    </row>
    <row r="30" spans="1:11" ht="50.1" customHeight="1" x14ac:dyDescent="0.25">
      <c r="A30" s="62">
        <v>13</v>
      </c>
      <c r="B30" s="1003" t="s">
        <v>999</v>
      </c>
      <c r="C30" s="1003" t="s">
        <v>1261</v>
      </c>
      <c r="D30" s="1002" t="s">
        <v>159</v>
      </c>
      <c r="E30" s="1002" t="s">
        <v>585</v>
      </c>
      <c r="F30" s="1002" t="s">
        <v>1276</v>
      </c>
      <c r="G30" s="1003" t="s">
        <v>19</v>
      </c>
      <c r="H30" s="1002"/>
      <c r="I30" s="1002"/>
      <c r="J30" s="1003"/>
      <c r="K30" s="1002" t="s">
        <v>1277</v>
      </c>
    </row>
    <row r="31" spans="1:11" ht="50.1" customHeight="1" x14ac:dyDescent="0.25">
      <c r="A31" s="62">
        <v>14</v>
      </c>
      <c r="B31" s="1003" t="s">
        <v>1006</v>
      </c>
      <c r="C31" s="1003" t="s">
        <v>1261</v>
      </c>
      <c r="D31" s="1002" t="s">
        <v>159</v>
      </c>
      <c r="E31" s="1002" t="s">
        <v>561</v>
      </c>
      <c r="F31" s="1002" t="s">
        <v>1282</v>
      </c>
      <c r="G31" s="1003" t="s">
        <v>412</v>
      </c>
      <c r="H31" s="1002"/>
      <c r="I31" s="1002"/>
      <c r="J31" s="1003"/>
      <c r="K31" s="1002"/>
    </row>
    <row r="32" spans="1:11" ht="50.1" customHeight="1" x14ac:dyDescent="0.3">
      <c r="A32" s="62">
        <v>15</v>
      </c>
      <c r="B32" s="1003" t="s">
        <v>996</v>
      </c>
      <c r="C32" s="1003" t="s">
        <v>1259</v>
      </c>
      <c r="D32" s="1002" t="s">
        <v>160</v>
      </c>
      <c r="E32" s="1002" t="s">
        <v>587</v>
      </c>
      <c r="F32" s="1004" t="s">
        <v>1260</v>
      </c>
      <c r="G32" s="1003" t="s">
        <v>597</v>
      </c>
      <c r="H32" s="1002"/>
      <c r="I32" s="1002"/>
      <c r="J32" s="1003"/>
      <c r="K32" s="1002"/>
    </row>
    <row r="33" spans="1:11" ht="50.1" customHeight="1" x14ac:dyDescent="0.25">
      <c r="A33" s="62">
        <v>16</v>
      </c>
      <c r="B33" s="1003" t="s">
        <v>996</v>
      </c>
      <c r="C33" s="1003" t="s">
        <v>1264</v>
      </c>
      <c r="D33" s="1002" t="s">
        <v>160</v>
      </c>
      <c r="E33" s="1002" t="s">
        <v>585</v>
      </c>
      <c r="F33" s="1002" t="s">
        <v>1265</v>
      </c>
      <c r="G33" s="1003" t="s">
        <v>597</v>
      </c>
      <c r="H33" s="1002"/>
      <c r="I33" s="1002"/>
      <c r="J33" s="1003"/>
      <c r="K33" s="1002"/>
    </row>
    <row r="34" spans="1:11" ht="50.1" customHeight="1" x14ac:dyDescent="0.25">
      <c r="A34" s="62">
        <v>17</v>
      </c>
      <c r="B34" s="1003" t="s">
        <v>999</v>
      </c>
      <c r="C34" s="1003" t="s">
        <v>1264</v>
      </c>
      <c r="D34" s="1002" t="s">
        <v>160</v>
      </c>
      <c r="E34" s="1002" t="s">
        <v>585</v>
      </c>
      <c r="F34" s="1002" t="s">
        <v>1266</v>
      </c>
      <c r="G34" s="1003" t="s">
        <v>19</v>
      </c>
      <c r="H34" s="1002"/>
      <c r="I34" s="1002"/>
      <c r="J34" s="1003"/>
      <c r="K34" s="1002" t="s">
        <v>1267</v>
      </c>
    </row>
    <row r="35" spans="1:11" ht="50.1" customHeight="1" x14ac:dyDescent="0.25">
      <c r="A35" s="62">
        <v>18</v>
      </c>
      <c r="B35" s="1003" t="s">
        <v>999</v>
      </c>
      <c r="C35" s="1003" t="s">
        <v>1268</v>
      </c>
      <c r="D35" s="1002" t="s">
        <v>160</v>
      </c>
      <c r="E35" s="1002" t="s">
        <v>585</v>
      </c>
      <c r="F35" s="1002" t="s">
        <v>1269</v>
      </c>
      <c r="G35" s="1003" t="s">
        <v>19</v>
      </c>
      <c r="H35" s="1002"/>
      <c r="I35" s="1002"/>
      <c r="J35" s="1003"/>
      <c r="K35" s="1002" t="s">
        <v>1270</v>
      </c>
    </row>
    <row r="36" spans="1:11" ht="50.1" customHeight="1" x14ac:dyDescent="0.25">
      <c r="A36" s="62">
        <v>19</v>
      </c>
      <c r="B36" s="1003" t="s">
        <v>997</v>
      </c>
      <c r="C36" s="1003" t="s">
        <v>1271</v>
      </c>
      <c r="D36" s="1002" t="s">
        <v>160</v>
      </c>
      <c r="E36" s="1002" t="s">
        <v>585</v>
      </c>
      <c r="F36" s="1002" t="s">
        <v>1272</v>
      </c>
      <c r="G36" s="1003" t="s">
        <v>19</v>
      </c>
      <c r="H36" s="1002"/>
      <c r="I36" s="1002"/>
      <c r="J36" s="1003"/>
      <c r="K36" s="1002" t="s">
        <v>1273</v>
      </c>
    </row>
    <row r="37" spans="1:11" ht="50.1" customHeight="1" x14ac:dyDescent="0.25">
      <c r="A37" s="62">
        <v>20</v>
      </c>
      <c r="B37" s="1003" t="s">
        <v>999</v>
      </c>
      <c r="C37" s="1003" t="s">
        <v>1359</v>
      </c>
      <c r="D37" s="1002" t="s">
        <v>160</v>
      </c>
      <c r="E37" s="1002" t="s">
        <v>585</v>
      </c>
      <c r="F37" s="1002" t="s">
        <v>1274</v>
      </c>
      <c r="G37" s="1003" t="s">
        <v>19</v>
      </c>
      <c r="H37" s="1002"/>
      <c r="I37" s="1002"/>
      <c r="J37" s="1003"/>
      <c r="K37" s="1002" t="s">
        <v>1275</v>
      </c>
    </row>
    <row r="38" spans="1:11" ht="50.1" customHeight="1" x14ac:dyDescent="0.25">
      <c r="A38" s="62">
        <v>21</v>
      </c>
      <c r="B38" s="1003" t="s">
        <v>1095</v>
      </c>
      <c r="C38" s="1003" t="s">
        <v>1359</v>
      </c>
      <c r="D38" s="1002" t="s">
        <v>160</v>
      </c>
      <c r="E38" s="1002" t="s">
        <v>561</v>
      </c>
      <c r="F38" s="1002" t="s">
        <v>1342</v>
      </c>
      <c r="G38" s="1003" t="s">
        <v>1320</v>
      </c>
      <c r="H38" s="189"/>
      <c r="I38" s="189"/>
      <c r="J38" s="994"/>
      <c r="K38" s="189"/>
    </row>
    <row r="39" spans="1:11" ht="50.1" customHeight="1" x14ac:dyDescent="0.25">
      <c r="A39" s="62">
        <v>22</v>
      </c>
      <c r="B39" s="1003" t="s">
        <v>1040</v>
      </c>
      <c r="C39" s="1003" t="s">
        <v>1358</v>
      </c>
      <c r="D39" s="1002" t="s">
        <v>160</v>
      </c>
      <c r="E39" s="1003" t="s">
        <v>564</v>
      </c>
      <c r="F39" s="1011" t="s">
        <v>1329</v>
      </c>
      <c r="G39" s="1003" t="s">
        <v>599</v>
      </c>
      <c r="H39" s="1002"/>
      <c r="I39" s="1002"/>
      <c r="J39" s="1003"/>
      <c r="K39" s="1002"/>
    </row>
    <row r="40" spans="1:11" ht="50.1" customHeight="1" x14ac:dyDescent="0.25">
      <c r="A40" s="62">
        <v>23</v>
      </c>
      <c r="B40" s="1003" t="s">
        <v>1042</v>
      </c>
      <c r="C40" s="1003" t="s">
        <v>1358</v>
      </c>
      <c r="D40" s="1002" t="s">
        <v>160</v>
      </c>
      <c r="E40" s="1002" t="s">
        <v>561</v>
      </c>
      <c r="F40" s="993" t="s">
        <v>1330</v>
      </c>
      <c r="G40" s="1003" t="s">
        <v>600</v>
      </c>
      <c r="H40" s="1002"/>
      <c r="I40" s="1002"/>
      <c r="J40" s="1003"/>
      <c r="K40" s="1002"/>
    </row>
    <row r="41" spans="1:11" ht="50.1" customHeight="1" x14ac:dyDescent="0.25">
      <c r="A41" s="62">
        <v>24</v>
      </c>
      <c r="B41" s="1003" t="s">
        <v>1042</v>
      </c>
      <c r="C41" s="1003" t="s">
        <v>1358</v>
      </c>
      <c r="D41" s="1002" t="s">
        <v>160</v>
      </c>
      <c r="E41" s="1002" t="s">
        <v>561</v>
      </c>
      <c r="F41" s="1002" t="s">
        <v>1329</v>
      </c>
      <c r="G41" s="1003" t="s">
        <v>412</v>
      </c>
      <c r="H41" s="1002"/>
      <c r="I41" s="1002"/>
      <c r="J41" s="1003"/>
      <c r="K41" s="1002"/>
    </row>
    <row r="42" spans="1:11" ht="50.1" customHeight="1" x14ac:dyDescent="0.25">
      <c r="A42" s="62">
        <v>25</v>
      </c>
      <c r="B42" s="1003" t="s">
        <v>1042</v>
      </c>
      <c r="C42" s="1003" t="s">
        <v>1358</v>
      </c>
      <c r="D42" s="1002" t="s">
        <v>160</v>
      </c>
      <c r="E42" s="1002" t="s">
        <v>561</v>
      </c>
      <c r="F42" s="1002" t="s">
        <v>1331</v>
      </c>
      <c r="G42" s="1003" t="s">
        <v>599</v>
      </c>
      <c r="H42" s="1002"/>
      <c r="I42" s="1002"/>
      <c r="J42" s="1003"/>
      <c r="K42" s="1002"/>
    </row>
    <row r="43" spans="1:11" ht="50.1" customHeight="1" x14ac:dyDescent="0.25">
      <c r="A43" s="62">
        <v>26</v>
      </c>
      <c r="B43" s="1003" t="s">
        <v>1044</v>
      </c>
      <c r="C43" s="1003" t="s">
        <v>1358</v>
      </c>
      <c r="D43" s="1002" t="s">
        <v>160</v>
      </c>
      <c r="E43" s="1002" t="s">
        <v>561</v>
      </c>
      <c r="F43" s="1002" t="s">
        <v>1331</v>
      </c>
      <c r="G43" s="1003" t="s">
        <v>598</v>
      </c>
      <c r="H43" s="1002"/>
      <c r="I43" s="1002"/>
      <c r="J43" s="1003"/>
      <c r="K43" s="1002"/>
    </row>
    <row r="44" spans="1:11" ht="50.1" customHeight="1" x14ac:dyDescent="0.25">
      <c r="A44" s="62">
        <v>27</v>
      </c>
      <c r="B44" s="1003" t="s">
        <v>1042</v>
      </c>
      <c r="C44" s="1003" t="s">
        <v>1358</v>
      </c>
      <c r="D44" s="1002" t="s">
        <v>160</v>
      </c>
      <c r="E44" s="1002" t="s">
        <v>561</v>
      </c>
      <c r="F44" s="1002" t="s">
        <v>1331</v>
      </c>
      <c r="G44" s="1003" t="s">
        <v>598</v>
      </c>
      <c r="H44" s="1002"/>
      <c r="I44" s="1002"/>
      <c r="J44" s="1003"/>
      <c r="K44" s="1002"/>
    </row>
    <row r="45" spans="1:11" ht="50.1" customHeight="1" x14ac:dyDescent="0.25">
      <c r="A45" s="62">
        <v>28</v>
      </c>
      <c r="B45" s="1003" t="s">
        <v>1039</v>
      </c>
      <c r="C45" s="1003" t="s">
        <v>1358</v>
      </c>
      <c r="D45" s="1002" t="s">
        <v>160</v>
      </c>
      <c r="E45" s="1002" t="s">
        <v>561</v>
      </c>
      <c r="F45" s="993" t="s">
        <v>1330</v>
      </c>
      <c r="G45" s="1003" t="s">
        <v>598</v>
      </c>
      <c r="H45" s="1002"/>
      <c r="I45" s="1002"/>
      <c r="J45" s="1003"/>
      <c r="K45" s="1002"/>
    </row>
    <row r="46" spans="1:11" ht="50.1" customHeight="1" x14ac:dyDescent="0.25">
      <c r="A46" s="62">
        <v>29</v>
      </c>
      <c r="B46" s="1003" t="s">
        <v>1120</v>
      </c>
      <c r="C46" s="1003" t="s">
        <v>1340</v>
      </c>
      <c r="D46" s="1002" t="s">
        <v>160</v>
      </c>
      <c r="E46" s="1002" t="s">
        <v>562</v>
      </c>
      <c r="F46" s="1011" t="s">
        <v>1341</v>
      </c>
      <c r="G46" s="1003" t="s">
        <v>601</v>
      </c>
      <c r="H46" s="1002"/>
      <c r="I46" s="1002"/>
      <c r="J46" s="1003"/>
      <c r="K46" s="1002"/>
    </row>
    <row r="47" spans="1:11" ht="50.1" customHeight="1" x14ac:dyDescent="0.3">
      <c r="A47" s="62">
        <v>30</v>
      </c>
      <c r="B47" s="1003" t="s">
        <v>1120</v>
      </c>
      <c r="C47" s="1003" t="s">
        <v>1343</v>
      </c>
      <c r="D47" s="1002" t="s">
        <v>160</v>
      </c>
      <c r="E47" s="1002" t="s">
        <v>1344</v>
      </c>
      <c r="F47" s="1011" t="s">
        <v>1346</v>
      </c>
      <c r="G47" s="1013" t="s">
        <v>1345</v>
      </c>
      <c r="H47" s="1002"/>
      <c r="I47" s="1002"/>
      <c r="J47" s="1003"/>
      <c r="K47" s="1002"/>
    </row>
    <row r="48" spans="1:11" ht="73.5" customHeight="1" x14ac:dyDescent="0.25">
      <c r="A48" s="62">
        <v>31</v>
      </c>
      <c r="B48" s="1003" t="s">
        <v>1120</v>
      </c>
      <c r="C48" s="1003" t="s">
        <v>1347</v>
      </c>
      <c r="D48" s="1002" t="s">
        <v>160</v>
      </c>
      <c r="E48" s="1002" t="s">
        <v>562</v>
      </c>
      <c r="F48" s="1002" t="s">
        <v>1348</v>
      </c>
      <c r="G48" s="1003" t="s">
        <v>599</v>
      </c>
      <c r="H48" s="1002"/>
      <c r="I48" s="1002"/>
      <c r="J48" s="1003"/>
      <c r="K48" s="1002"/>
    </row>
    <row r="49" spans="1:11" ht="50.1" customHeight="1" x14ac:dyDescent="0.25">
      <c r="A49" s="62">
        <v>32</v>
      </c>
      <c r="B49" s="1003" t="s">
        <v>1062</v>
      </c>
      <c r="C49" s="1003" t="s">
        <v>429</v>
      </c>
      <c r="D49" s="1002" t="s">
        <v>159</v>
      </c>
      <c r="E49" s="1002" t="s">
        <v>562</v>
      </c>
      <c r="F49" s="1002" t="s">
        <v>1349</v>
      </c>
      <c r="G49" s="1003" t="s">
        <v>598</v>
      </c>
      <c r="H49" s="189"/>
      <c r="I49" s="189"/>
      <c r="J49" s="961"/>
      <c r="K49" s="189"/>
    </row>
    <row r="50" spans="1:11" ht="50.1" customHeight="1" x14ac:dyDescent="0.25">
      <c r="A50" s="62">
        <v>33</v>
      </c>
      <c r="B50" s="1003" t="s">
        <v>1078</v>
      </c>
      <c r="C50" s="1003" t="s">
        <v>429</v>
      </c>
      <c r="D50" s="1002" t="s">
        <v>159</v>
      </c>
      <c r="E50" s="1002" t="s">
        <v>561</v>
      </c>
      <c r="F50" s="1002" t="s">
        <v>1349</v>
      </c>
      <c r="G50" s="1003" t="s">
        <v>601</v>
      </c>
      <c r="H50" s="189"/>
      <c r="I50" s="189"/>
      <c r="J50" s="994"/>
      <c r="K50" s="189"/>
    </row>
    <row r="51" spans="1:11" ht="50.1" customHeight="1" x14ac:dyDescent="0.25">
      <c r="A51" s="62">
        <v>34</v>
      </c>
      <c r="B51" s="1003" t="s">
        <v>997</v>
      </c>
      <c r="C51" s="1003" t="s">
        <v>410</v>
      </c>
      <c r="D51" s="1002" t="s">
        <v>157</v>
      </c>
      <c r="E51" s="1002" t="s">
        <v>585</v>
      </c>
      <c r="F51" s="1002" t="s">
        <v>1414</v>
      </c>
      <c r="G51" s="1003" t="s">
        <v>412</v>
      </c>
      <c r="H51" s="189"/>
      <c r="I51" s="189"/>
      <c r="J51" s="994"/>
      <c r="K51" s="189"/>
    </row>
    <row r="52" spans="1:11" ht="50.1" customHeight="1" x14ac:dyDescent="0.25">
      <c r="A52" s="62">
        <v>35</v>
      </c>
      <c r="B52" s="1003" t="s">
        <v>996</v>
      </c>
      <c r="C52" s="1003" t="s">
        <v>410</v>
      </c>
      <c r="D52" s="1002" t="s">
        <v>157</v>
      </c>
      <c r="E52" s="1002" t="s">
        <v>585</v>
      </c>
      <c r="F52" s="1002" t="s">
        <v>1414</v>
      </c>
      <c r="G52" s="1003" t="s">
        <v>19</v>
      </c>
      <c r="H52" s="189"/>
      <c r="I52" s="189"/>
      <c r="J52" s="994"/>
      <c r="K52" s="189" t="s">
        <v>1415</v>
      </c>
    </row>
    <row r="54" spans="1:11" ht="17.399999999999999" x14ac:dyDescent="0.25">
      <c r="A54" s="100"/>
      <c r="B54" s="558" t="s">
        <v>843</v>
      </c>
      <c r="C54" s="558"/>
      <c r="D54" s="558"/>
      <c r="E54" s="558"/>
      <c r="F54" s="558"/>
      <c r="G54" s="558"/>
      <c r="H54" s="52"/>
      <c r="I54" s="52"/>
      <c r="J54" s="52"/>
    </row>
    <row r="55" spans="1:11" ht="15" x14ac:dyDescent="0.25">
      <c r="A55" s="529"/>
      <c r="B55" s="529"/>
      <c r="C55" s="529"/>
      <c r="D55" s="529"/>
      <c r="E55" s="529"/>
      <c r="F55" s="529"/>
      <c r="G55" s="529"/>
      <c r="H55" s="58"/>
      <c r="I55" s="58"/>
      <c r="J55" s="58"/>
    </row>
    <row r="56" spans="1:11" ht="135" customHeight="1" x14ac:dyDescent="0.25">
      <c r="A56" s="1087" t="s">
        <v>0</v>
      </c>
      <c r="B56" s="675" t="s">
        <v>327</v>
      </c>
      <c r="C56" s="675" t="s">
        <v>579</v>
      </c>
      <c r="D56" s="675" t="s">
        <v>138</v>
      </c>
      <c r="E56" s="675" t="s">
        <v>137</v>
      </c>
      <c r="F56" s="675" t="s">
        <v>604</v>
      </c>
      <c r="G56" s="687" t="s">
        <v>594</v>
      </c>
      <c r="H56" s="10"/>
      <c r="I56" s="183"/>
    </row>
    <row r="57" spans="1:11" s="104" customFormat="1" ht="20.100000000000001" customHeight="1" x14ac:dyDescent="0.3">
      <c r="A57" s="1087"/>
      <c r="B57" s="140">
        <f>K16+1</f>
        <v>223</v>
      </c>
      <c r="C57" s="140">
        <f>B57+1</f>
        <v>224</v>
      </c>
      <c r="D57" s="140">
        <f>C57+1</f>
        <v>225</v>
      </c>
      <c r="E57" s="140">
        <f>D57+1</f>
        <v>226</v>
      </c>
      <c r="F57" s="140">
        <f t="shared" ref="F57:G57" si="8">E57+1</f>
        <v>227</v>
      </c>
      <c r="G57" s="140">
        <f t="shared" si="8"/>
        <v>228</v>
      </c>
      <c r="H57" s="187"/>
      <c r="I57" s="184"/>
    </row>
    <row r="58" spans="1:11" s="83" customFormat="1" ht="36.75" customHeight="1" x14ac:dyDescent="0.3">
      <c r="A58" s="532" t="s">
        <v>385</v>
      </c>
      <c r="B58" s="534" t="s">
        <v>393</v>
      </c>
      <c r="C58" s="542" t="s">
        <v>413</v>
      </c>
      <c r="D58" s="542" t="s">
        <v>591</v>
      </c>
      <c r="E58" s="542" t="s">
        <v>414</v>
      </c>
      <c r="F58" s="544">
        <v>44348</v>
      </c>
      <c r="G58" s="676"/>
      <c r="H58" s="80"/>
      <c r="I58" s="185"/>
    </row>
    <row r="59" spans="1:11" ht="50.1" customHeight="1" x14ac:dyDescent="0.25">
      <c r="A59" s="186">
        <v>1</v>
      </c>
      <c r="B59" s="1002" t="s">
        <v>998</v>
      </c>
      <c r="C59" s="1002" t="s">
        <v>1291</v>
      </c>
      <c r="D59" s="1002" t="s">
        <v>1252</v>
      </c>
      <c r="E59" s="1002" t="s">
        <v>1292</v>
      </c>
      <c r="F59" s="1005" t="s">
        <v>1293</v>
      </c>
      <c r="G59" s="1006"/>
      <c r="I59" s="158"/>
    </row>
    <row r="60" spans="1:11" ht="50.1" customHeight="1" x14ac:dyDescent="0.25">
      <c r="A60" s="186">
        <v>2</v>
      </c>
      <c r="B60" s="1002" t="s">
        <v>998</v>
      </c>
      <c r="C60" s="1002" t="s">
        <v>1291</v>
      </c>
      <c r="D60" s="1002" t="s">
        <v>1252</v>
      </c>
      <c r="E60" s="1002" t="s">
        <v>1294</v>
      </c>
      <c r="F60" s="1005" t="s">
        <v>1295</v>
      </c>
      <c r="G60" s="1006"/>
      <c r="I60" s="158"/>
    </row>
    <row r="61" spans="1:11" ht="50.1" customHeight="1" x14ac:dyDescent="0.25">
      <c r="A61" s="186">
        <v>3</v>
      </c>
      <c r="B61" s="1002" t="s">
        <v>998</v>
      </c>
      <c r="C61" s="1002" t="s">
        <v>1291</v>
      </c>
      <c r="D61" s="1002" t="s">
        <v>1252</v>
      </c>
      <c r="E61" s="1002" t="s">
        <v>1296</v>
      </c>
      <c r="F61" s="1005" t="s">
        <v>1297</v>
      </c>
      <c r="G61" s="1006"/>
      <c r="I61" s="158"/>
    </row>
    <row r="62" spans="1:11" ht="50.1" customHeight="1" x14ac:dyDescent="0.25">
      <c r="A62" s="186">
        <v>4</v>
      </c>
      <c r="B62" s="1002" t="s">
        <v>998</v>
      </c>
      <c r="C62" s="1002" t="s">
        <v>1291</v>
      </c>
      <c r="D62" s="1002" t="s">
        <v>1252</v>
      </c>
      <c r="E62" s="1002" t="s">
        <v>1298</v>
      </c>
      <c r="F62" s="1005" t="s">
        <v>1297</v>
      </c>
      <c r="G62" s="1006"/>
      <c r="I62" s="158"/>
    </row>
    <row r="63" spans="1:11" ht="50.1" customHeight="1" x14ac:dyDescent="0.25">
      <c r="A63" s="186">
        <v>5</v>
      </c>
      <c r="B63" s="1002" t="s">
        <v>998</v>
      </c>
      <c r="C63" s="1002" t="s">
        <v>1291</v>
      </c>
      <c r="D63" s="1002" t="s">
        <v>1252</v>
      </c>
      <c r="E63" s="1002" t="s">
        <v>1299</v>
      </c>
      <c r="F63" s="1005" t="s">
        <v>1300</v>
      </c>
      <c r="G63" s="1006"/>
      <c r="I63" s="158"/>
    </row>
    <row r="64" spans="1:11" ht="50.1" customHeight="1" x14ac:dyDescent="0.25">
      <c r="A64" s="186">
        <v>6</v>
      </c>
      <c r="B64" s="1002" t="s">
        <v>997</v>
      </c>
      <c r="C64" s="1002" t="s">
        <v>1301</v>
      </c>
      <c r="D64" s="1002" t="s">
        <v>1302</v>
      </c>
      <c r="E64" s="1002" t="s">
        <v>1303</v>
      </c>
      <c r="F64" s="1005" t="s">
        <v>1304</v>
      </c>
      <c r="G64" s="1006"/>
      <c r="I64" s="158"/>
    </row>
    <row r="65" spans="1:9" ht="50.1" customHeight="1" x14ac:dyDescent="0.25">
      <c r="A65" s="186">
        <v>7</v>
      </c>
      <c r="B65" s="1002" t="s">
        <v>998</v>
      </c>
      <c r="C65" s="1002" t="s">
        <v>1291</v>
      </c>
      <c r="D65" s="1002" t="s">
        <v>1252</v>
      </c>
      <c r="E65" s="1014" t="s">
        <v>1305</v>
      </c>
      <c r="F65" s="1005" t="s">
        <v>1306</v>
      </c>
      <c r="G65" s="1006"/>
      <c r="I65" s="158"/>
    </row>
    <row r="66" spans="1:9" ht="50.1" customHeight="1" x14ac:dyDescent="0.25">
      <c r="A66" s="186">
        <v>8</v>
      </c>
      <c r="B66" s="1002" t="s">
        <v>999</v>
      </c>
      <c r="C66" s="1002" t="s">
        <v>1307</v>
      </c>
      <c r="D66" s="1002" t="s">
        <v>1308</v>
      </c>
      <c r="E66" s="1002" t="s">
        <v>1309</v>
      </c>
      <c r="F66" s="1005" t="s">
        <v>1310</v>
      </c>
      <c r="G66" s="1006"/>
      <c r="I66" s="158"/>
    </row>
    <row r="67" spans="1:9" ht="50.1" customHeight="1" x14ac:dyDescent="0.25">
      <c r="A67" s="186">
        <v>9</v>
      </c>
      <c r="B67" s="1002" t="s">
        <v>999</v>
      </c>
      <c r="C67" s="1002" t="s">
        <v>1307</v>
      </c>
      <c r="D67" s="1002" t="s">
        <v>1311</v>
      </c>
      <c r="E67" s="1014" t="s">
        <v>1303</v>
      </c>
      <c r="F67" s="1005" t="s">
        <v>1312</v>
      </c>
      <c r="G67" s="1006"/>
      <c r="I67" s="158"/>
    </row>
    <row r="68" spans="1:9" ht="50.1" customHeight="1" x14ac:dyDescent="0.25">
      <c r="A68" s="186">
        <v>10</v>
      </c>
      <c r="B68" s="1002" t="s">
        <v>998</v>
      </c>
      <c r="C68" s="1002" t="s">
        <v>1291</v>
      </c>
      <c r="D68" s="1002" t="s">
        <v>1252</v>
      </c>
      <c r="E68" s="1014" t="s">
        <v>1313</v>
      </c>
      <c r="F68" s="1005" t="s">
        <v>1314</v>
      </c>
      <c r="G68" s="1006"/>
      <c r="I68" s="158"/>
    </row>
    <row r="69" spans="1:9" ht="50.1" customHeight="1" x14ac:dyDescent="0.25">
      <c r="A69" s="186">
        <v>11</v>
      </c>
      <c r="B69" s="1002" t="s">
        <v>998</v>
      </c>
      <c r="C69" s="1002" t="s">
        <v>1291</v>
      </c>
      <c r="D69" s="1002" t="s">
        <v>1252</v>
      </c>
      <c r="E69" s="1014" t="s">
        <v>1303</v>
      </c>
      <c r="F69" s="1005" t="s">
        <v>1315</v>
      </c>
      <c r="G69" s="1006"/>
      <c r="I69" s="158"/>
    </row>
    <row r="70" spans="1:9" ht="50.1" customHeight="1" x14ac:dyDescent="0.25">
      <c r="A70" s="186">
        <v>12</v>
      </c>
      <c r="B70" s="1002" t="s">
        <v>1084</v>
      </c>
      <c r="C70" s="1002" t="s">
        <v>1321</v>
      </c>
      <c r="D70" s="1002" t="s">
        <v>1322</v>
      </c>
      <c r="E70" s="1002" t="s">
        <v>1323</v>
      </c>
      <c r="F70" s="1005" t="s">
        <v>1324</v>
      </c>
      <c r="G70" s="1006"/>
      <c r="I70" s="158"/>
    </row>
    <row r="71" spans="1:9" ht="50.1" customHeight="1" x14ac:dyDescent="0.3">
      <c r="A71" s="186">
        <v>13</v>
      </c>
      <c r="B71" s="1002" t="s">
        <v>1038</v>
      </c>
      <c r="C71" s="1002" t="s">
        <v>1332</v>
      </c>
      <c r="D71" s="1010" t="s">
        <v>1339</v>
      </c>
      <c r="E71" s="1002" t="s">
        <v>1333</v>
      </c>
      <c r="F71" s="1005">
        <v>44652</v>
      </c>
      <c r="G71" s="1006"/>
      <c r="I71" s="158"/>
    </row>
    <row r="72" spans="1:9" ht="50.1" customHeight="1" x14ac:dyDescent="0.25">
      <c r="A72" s="186">
        <v>14</v>
      </c>
      <c r="B72" s="1002" t="s">
        <v>1039</v>
      </c>
      <c r="C72" s="1002" t="s">
        <v>1334</v>
      </c>
      <c r="D72" s="1012" t="s">
        <v>1335</v>
      </c>
      <c r="E72" s="1014" t="s">
        <v>1336</v>
      </c>
      <c r="F72" s="1005">
        <v>44743</v>
      </c>
      <c r="G72" s="1006"/>
      <c r="I72" s="158"/>
    </row>
    <row r="73" spans="1:9" ht="50.1" customHeight="1" x14ac:dyDescent="0.25">
      <c r="A73" s="186">
        <v>15</v>
      </c>
      <c r="B73" s="1002" t="s">
        <v>1041</v>
      </c>
      <c r="C73" s="1002" t="s">
        <v>1334</v>
      </c>
      <c r="D73" s="993" t="s">
        <v>1337</v>
      </c>
      <c r="E73" s="1014" t="s">
        <v>1338</v>
      </c>
      <c r="F73" s="1005">
        <v>44866</v>
      </c>
      <c r="G73" s="1006"/>
      <c r="I73" s="158"/>
    </row>
    <row r="74" spans="1:9" ht="50.1" customHeight="1" x14ac:dyDescent="0.25">
      <c r="A74" s="186">
        <v>16</v>
      </c>
      <c r="B74" s="1002" t="s">
        <v>1062</v>
      </c>
      <c r="C74" s="1002" t="s">
        <v>1350</v>
      </c>
      <c r="D74" s="1002" t="s">
        <v>1351</v>
      </c>
      <c r="E74" s="1014" t="s">
        <v>1292</v>
      </c>
      <c r="F74" s="1005" t="s">
        <v>1352</v>
      </c>
      <c r="G74" s="1006"/>
      <c r="I74" s="158"/>
    </row>
    <row r="75" spans="1:9" ht="50.1" customHeight="1" x14ac:dyDescent="0.25">
      <c r="A75" s="186">
        <v>17</v>
      </c>
      <c r="B75" s="1002" t="s">
        <v>1055</v>
      </c>
      <c r="C75" s="1002" t="s">
        <v>1353</v>
      </c>
      <c r="D75" s="1002" t="s">
        <v>1354</v>
      </c>
      <c r="E75" s="1014" t="s">
        <v>1355</v>
      </c>
      <c r="F75" s="1005" t="s">
        <v>1356</v>
      </c>
      <c r="G75" s="1006"/>
      <c r="I75" s="158"/>
    </row>
    <row r="76" spans="1:9" ht="50.1" customHeight="1" x14ac:dyDescent="0.25">
      <c r="A76" s="186">
        <v>18</v>
      </c>
      <c r="B76" s="1002" t="s">
        <v>1084</v>
      </c>
      <c r="C76" s="1002" t="s">
        <v>1321</v>
      </c>
      <c r="D76" s="1002" t="s">
        <v>734</v>
      </c>
      <c r="E76" s="1002" t="s">
        <v>1357</v>
      </c>
      <c r="F76" s="1005" t="s">
        <v>1324</v>
      </c>
      <c r="G76" s="1006"/>
      <c r="I76" s="158"/>
    </row>
    <row r="77" spans="1:9" ht="50.1" customHeight="1" x14ac:dyDescent="0.25">
      <c r="A77" s="186"/>
      <c r="B77" s="1008"/>
      <c r="C77" s="1008"/>
      <c r="D77" s="1008"/>
      <c r="E77" s="1008"/>
      <c r="F77" s="1009"/>
      <c r="G77" s="1006"/>
      <c r="I77" s="158"/>
    </row>
    <row r="78" spans="1:9" ht="50.1" customHeight="1" x14ac:dyDescent="0.25">
      <c r="A78" s="717" t="s">
        <v>34</v>
      </c>
      <c r="B78" s="1007"/>
      <c r="C78" s="1007"/>
      <c r="D78" s="1007"/>
      <c r="E78" s="1007"/>
      <c r="F78" s="1007"/>
      <c r="G78" s="1006"/>
      <c r="I78" s="158"/>
    </row>
  </sheetData>
  <sheetProtection formatCells="0" formatColumns="0" formatRows="0" insertRows="0" insertHyperlinks="0" deleteRows="0" sort="0" autoFilter="0"/>
  <mergeCells count="14">
    <mergeCell ref="I4:J4"/>
    <mergeCell ref="E14:E15"/>
    <mergeCell ref="K14:K15"/>
    <mergeCell ref="F14:F15"/>
    <mergeCell ref="G14:G15"/>
    <mergeCell ref="H14:J14"/>
    <mergeCell ref="I5:K5"/>
    <mergeCell ref="B11:J11"/>
    <mergeCell ref="B12:J12"/>
    <mergeCell ref="A56:A57"/>
    <mergeCell ref="A14:A16"/>
    <mergeCell ref="B14:B15"/>
    <mergeCell ref="C14:C15"/>
    <mergeCell ref="D14:D15"/>
  </mergeCells>
  <dataValidations xWindow="197" yWindow="740" count="4">
    <dataValidation type="list" allowBlank="1" showInputMessage="1" showErrorMessage="1" promptTitle="ПОМОЩЬ" prompt="Ввыберите коллектив из выпадающего списка_x000a_" sqref="B59:B77 B18:B52">
      <formula1>Коллектив_список</formula1>
    </dataValidation>
    <dataValidation type="list" allowBlank="1" showInputMessage="1" showErrorMessage="1" errorTitle="ОБРАТИТЕ ВНИМАНИЕ!" error="Можно вносить только значения из выпадающего списка. Попробуйте еще раз" sqref="D18:D52">
      <formula1>статус</formula1>
    </dataValidation>
    <dataValidation type="list" allowBlank="1" showInputMessage="1" showErrorMessage="1" errorTitle="ОБРАТИТЕ ВНИМАНИЕ!" error="Можно вносить только значения из выпадающего списка. Попробуйте еще раз" sqref="E17:E52">
      <formula1>жанр_конкурс</formula1>
    </dataValidation>
    <dataValidation type="list" allowBlank="1" showInputMessage="1" showErrorMessage="1" sqref="G18:G46 G48:G52">
      <formula1>победа_конкурс</formula1>
    </dataValidation>
  </dataValidations>
  <hyperlinks>
    <hyperlink ref="I4" location="НАВИГАЦИЯ!A1" display="НАВИГАЦИЯ"/>
    <hyperlink ref="I5:J5" location="Глава3_Для_схем" display="СХЕМЫ и ГРАФИКИ для Приложения 3."/>
  </hyperlinks>
  <pageMargins left="0.25" right="0.25" top="0.75" bottom="0.75" header="0.3" footer="0.3"/>
  <pageSetup paperSize="9" scale="46" fitToHeight="0" orientation="landscape" r:id="rId1"/>
  <rowBreaks count="1" manualBreakCount="1">
    <brk id="5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69"/>
  <sheetViews>
    <sheetView showGridLines="0" view="pageBreakPreview" topLeftCell="A50" zoomScale="77" zoomScaleNormal="100" zoomScaleSheetLayoutView="77" zoomScalePageLayoutView="73" workbookViewId="0">
      <selection activeCell="N37" sqref="N37"/>
    </sheetView>
  </sheetViews>
  <sheetFormatPr defaultColWidth="9.109375" defaultRowHeight="13.8" x14ac:dyDescent="0.25"/>
  <cols>
    <col min="1" max="1" width="9.109375" style="11"/>
    <col min="2" max="2" width="13.5546875" style="11" customWidth="1"/>
    <col min="3" max="14" width="16.6640625" style="11" customWidth="1"/>
    <col min="15" max="15" width="16" style="11" customWidth="1"/>
    <col min="16" max="16" width="24" style="11" customWidth="1"/>
    <col min="17" max="17" width="17.5546875" style="11" customWidth="1"/>
    <col min="18" max="18" width="14.33203125" style="11" customWidth="1"/>
    <col min="19" max="16384" width="9.109375" style="11"/>
  </cols>
  <sheetData>
    <row r="1" spans="1:18" ht="20.100000000000001" customHeight="1" x14ac:dyDescent="0.35">
      <c r="A1" s="100"/>
      <c r="B1" s="100"/>
      <c r="C1" s="100"/>
      <c r="D1" s="100"/>
      <c r="E1" s="100"/>
      <c r="F1" s="100"/>
      <c r="G1" s="100"/>
      <c r="H1" s="100"/>
      <c r="I1" s="100"/>
      <c r="J1" s="100"/>
      <c r="K1" s="100"/>
      <c r="L1" s="100"/>
      <c r="M1" s="100"/>
      <c r="N1" s="552" t="s">
        <v>386</v>
      </c>
      <c r="O1" s="100"/>
      <c r="P1" s="100"/>
    </row>
    <row r="2" spans="1:18" ht="20.100000000000001" customHeight="1" x14ac:dyDescent="0.35">
      <c r="A2" s="100"/>
      <c r="B2" s="100"/>
      <c r="C2" s="100"/>
      <c r="D2" s="100"/>
      <c r="E2" s="100"/>
      <c r="F2" s="100"/>
      <c r="G2" s="100"/>
      <c r="H2" s="100"/>
      <c r="I2" s="100"/>
      <c r="J2" s="100"/>
      <c r="K2" s="100"/>
      <c r="L2" s="100"/>
      <c r="M2" s="100"/>
      <c r="N2" s="552" t="s">
        <v>814</v>
      </c>
      <c r="O2" s="100"/>
      <c r="P2" s="100"/>
    </row>
    <row r="3" spans="1:18" ht="20.100000000000001" customHeight="1" x14ac:dyDescent="0.25">
      <c r="A3" s="100"/>
      <c r="B3" s="100"/>
      <c r="C3" s="100"/>
      <c r="D3" s="100"/>
      <c r="E3" s="100"/>
      <c r="F3" s="100"/>
      <c r="G3" s="100"/>
      <c r="H3" s="100"/>
      <c r="I3" s="100"/>
      <c r="J3" s="100"/>
      <c r="K3" s="100"/>
      <c r="L3" s="100"/>
      <c r="M3" s="100"/>
      <c r="N3" s="100"/>
      <c r="O3" s="100"/>
      <c r="P3" s="100"/>
    </row>
    <row r="4" spans="1:18" ht="27.9" customHeight="1" x14ac:dyDescent="0.25">
      <c r="A4" s="100"/>
      <c r="B4" s="100"/>
      <c r="C4" s="100"/>
      <c r="D4" s="100"/>
      <c r="E4" s="100"/>
      <c r="F4" s="100"/>
      <c r="G4" s="100"/>
      <c r="H4" s="100"/>
      <c r="I4" s="100"/>
      <c r="J4" s="100"/>
      <c r="K4" s="100"/>
      <c r="L4" s="100"/>
      <c r="M4" s="100"/>
      <c r="N4" s="1057" t="s">
        <v>287</v>
      </c>
      <c r="O4" s="1057"/>
      <c r="P4" s="1057"/>
      <c r="Q4" s="116"/>
      <c r="R4" s="114"/>
    </row>
    <row r="5" spans="1:18" ht="27.9" customHeight="1" x14ac:dyDescent="0.25">
      <c r="A5" s="100"/>
      <c r="B5" s="100"/>
      <c r="C5" s="100"/>
      <c r="D5" s="100"/>
      <c r="E5" s="100"/>
      <c r="F5" s="100"/>
      <c r="G5" s="100"/>
      <c r="H5" s="100"/>
      <c r="I5" s="100"/>
      <c r="J5" s="100"/>
      <c r="K5" s="100"/>
      <c r="L5" s="100"/>
      <c r="M5" s="100"/>
      <c r="N5" s="1333" t="s">
        <v>771</v>
      </c>
      <c r="O5" s="1333"/>
      <c r="P5" s="1333"/>
      <c r="Q5" s="117"/>
      <c r="R5" s="115"/>
    </row>
    <row r="6" spans="1:18" ht="20.399999999999999" x14ac:dyDescent="0.25">
      <c r="A6" s="100"/>
      <c r="B6" s="1339" t="s">
        <v>423</v>
      </c>
      <c r="C6" s="1339"/>
      <c r="D6" s="1339"/>
      <c r="E6" s="1339"/>
      <c r="F6" s="1339"/>
      <c r="G6" s="1339"/>
      <c r="H6" s="1339"/>
      <c r="I6" s="1339"/>
      <c r="J6" s="1339"/>
      <c r="K6" s="1339"/>
      <c r="L6" s="1339"/>
      <c r="M6" s="1339"/>
      <c r="N6" s="1339"/>
      <c r="O6" s="100"/>
      <c r="P6" s="100"/>
    </row>
    <row r="7" spans="1:18" ht="15" x14ac:dyDescent="0.25">
      <c r="A7" s="100"/>
      <c r="B7" s="100"/>
      <c r="C7" s="100"/>
      <c r="D7" s="100"/>
      <c r="E7" s="100"/>
      <c r="F7" s="100"/>
      <c r="G7" s="100"/>
      <c r="H7" s="100"/>
      <c r="I7" s="100"/>
      <c r="J7" s="100"/>
      <c r="K7" s="100"/>
      <c r="L7" s="100"/>
      <c r="M7" s="100"/>
      <c r="N7" s="100"/>
      <c r="O7" s="100"/>
      <c r="P7" s="100"/>
    </row>
    <row r="8" spans="1:18" ht="17.399999999999999" x14ac:dyDescent="0.3">
      <c r="A8" s="100"/>
      <c r="B8" s="100"/>
      <c r="C8" s="538" t="s">
        <v>447</v>
      </c>
      <c r="D8" s="100"/>
      <c r="E8" s="100"/>
      <c r="F8" s="100"/>
      <c r="G8" s="100"/>
      <c r="H8" s="100"/>
      <c r="I8" s="100"/>
      <c r="J8" s="100"/>
      <c r="K8" s="100"/>
      <c r="L8" s="100"/>
      <c r="M8" s="100"/>
      <c r="N8" s="100"/>
      <c r="O8" s="100"/>
      <c r="P8" s="100"/>
    </row>
    <row r="9" spans="1:18" ht="18.75" customHeight="1" x14ac:dyDescent="0.25">
      <c r="A9" s="100"/>
      <c r="B9" s="1342" t="s">
        <v>815</v>
      </c>
      <c r="C9" s="1342"/>
      <c r="D9" s="1342"/>
      <c r="E9" s="1342"/>
      <c r="F9" s="1342"/>
      <c r="G9" s="1342"/>
      <c r="H9" s="1342"/>
      <c r="I9" s="1342"/>
      <c r="J9" s="1342"/>
      <c r="K9" s="1342"/>
      <c r="L9" s="1342"/>
      <c r="M9" s="1342"/>
      <c r="N9" s="1342"/>
      <c r="O9" s="100"/>
      <c r="P9" s="100"/>
    </row>
    <row r="10" spans="1:18" ht="15" x14ac:dyDescent="0.25">
      <c r="A10" s="100"/>
      <c r="B10" s="100"/>
      <c r="C10" s="100"/>
      <c r="D10" s="100"/>
      <c r="E10" s="100"/>
      <c r="F10" s="100"/>
      <c r="G10" s="100"/>
      <c r="H10" s="100"/>
      <c r="I10" s="100"/>
      <c r="J10" s="100"/>
      <c r="K10" s="100"/>
      <c r="L10" s="100"/>
      <c r="M10" s="100"/>
      <c r="N10" s="100"/>
      <c r="O10" s="100"/>
      <c r="P10" s="100"/>
    </row>
    <row r="11" spans="1:18" s="39" customFormat="1" ht="30" customHeight="1" x14ac:dyDescent="0.3">
      <c r="A11" s="1334" t="s">
        <v>118</v>
      </c>
      <c r="B11" s="1335"/>
      <c r="C11" s="1338" t="s">
        <v>121</v>
      </c>
      <c r="D11" s="1337"/>
      <c r="E11" s="1337"/>
      <c r="F11" s="1337" t="s">
        <v>122</v>
      </c>
      <c r="G11" s="1337"/>
      <c r="H11" s="1337"/>
      <c r="I11" s="1337" t="s">
        <v>123</v>
      </c>
      <c r="J11" s="1337"/>
      <c r="K11" s="1337"/>
      <c r="L11" s="1337" t="s">
        <v>786</v>
      </c>
      <c r="M11" s="1337"/>
      <c r="N11" s="1337"/>
      <c r="O11" s="518"/>
      <c r="P11" s="518"/>
    </row>
    <row r="12" spans="1:18" s="39" customFormat="1" ht="30" customHeight="1" x14ac:dyDescent="0.25">
      <c r="A12" s="796"/>
      <c r="B12" s="797"/>
      <c r="C12" s="874">
        <f>'1. П МО'!D14</f>
        <v>2020</v>
      </c>
      <c r="D12" s="687">
        <f>'1. П МО'!E14</f>
        <v>2021</v>
      </c>
      <c r="E12" s="875">
        <f>'1. П МО'!F14</f>
        <v>2022</v>
      </c>
      <c r="F12" s="875">
        <f>'1. П МО'!D14</f>
        <v>2020</v>
      </c>
      <c r="G12" s="875">
        <f>'1. П МО'!E14</f>
        <v>2021</v>
      </c>
      <c r="H12" s="875">
        <f>'1. П МО'!F14</f>
        <v>2022</v>
      </c>
      <c r="I12" s="875">
        <f>'1. П МО'!D14</f>
        <v>2020</v>
      </c>
      <c r="J12" s="875">
        <f>'1. П МО'!E14</f>
        <v>2021</v>
      </c>
      <c r="K12" s="875">
        <f>'1. П МО'!F14</f>
        <v>2022</v>
      </c>
      <c r="L12" s="875">
        <f>'1. П МО'!D14</f>
        <v>2020</v>
      </c>
      <c r="M12" s="875">
        <f>'1. П МО'!E14</f>
        <v>2021</v>
      </c>
      <c r="N12" s="875">
        <f>'1. П МО'!F14</f>
        <v>2022</v>
      </c>
      <c r="O12" s="518"/>
      <c r="P12" s="518"/>
    </row>
    <row r="13" spans="1:18" ht="20.100000000000001" customHeight="1" x14ac:dyDescent="0.25">
      <c r="A13" s="798"/>
      <c r="B13" s="799"/>
      <c r="C13" s="732">
        <f>'3.10 КЛУБ_ФОРМ'!G57+1</f>
        <v>229</v>
      </c>
      <c r="D13" s="665">
        <f>C13+1</f>
        <v>230</v>
      </c>
      <c r="E13" s="665">
        <f>D13+1</f>
        <v>231</v>
      </c>
      <c r="F13" s="665">
        <f t="shared" ref="F13:N13" si="0">E13+1</f>
        <v>232</v>
      </c>
      <c r="G13" s="665">
        <f t="shared" si="0"/>
        <v>233</v>
      </c>
      <c r="H13" s="665">
        <f t="shared" si="0"/>
        <v>234</v>
      </c>
      <c r="I13" s="665">
        <f t="shared" si="0"/>
        <v>235</v>
      </c>
      <c r="J13" s="665">
        <f t="shared" si="0"/>
        <v>236</v>
      </c>
      <c r="K13" s="665">
        <f t="shared" si="0"/>
        <v>237</v>
      </c>
      <c r="L13" s="665">
        <f t="shared" si="0"/>
        <v>238</v>
      </c>
      <c r="M13" s="665">
        <f t="shared" si="0"/>
        <v>239</v>
      </c>
      <c r="N13" s="665">
        <f t="shared" si="0"/>
        <v>240</v>
      </c>
      <c r="O13" s="100"/>
      <c r="P13" s="100"/>
    </row>
    <row r="14" spans="1:18" ht="30" customHeight="1" x14ac:dyDescent="0.25">
      <c r="A14" s="1151" t="s">
        <v>119</v>
      </c>
      <c r="B14" s="1151"/>
      <c r="C14" s="40">
        <v>600</v>
      </c>
      <c r="D14" s="40">
        <v>1130</v>
      </c>
      <c r="E14" s="40">
        <v>1138</v>
      </c>
      <c r="F14" s="40">
        <v>120</v>
      </c>
      <c r="G14" s="40">
        <v>230</v>
      </c>
      <c r="H14" s="40">
        <v>275</v>
      </c>
      <c r="I14" s="40">
        <v>100</v>
      </c>
      <c r="J14" s="40">
        <v>164</v>
      </c>
      <c r="K14" s="40">
        <v>200</v>
      </c>
      <c r="L14" s="40">
        <v>222</v>
      </c>
      <c r="M14" s="40">
        <v>660</v>
      </c>
      <c r="N14" s="40">
        <v>587</v>
      </c>
    </row>
    <row r="15" spans="1:18" ht="30" customHeight="1" x14ac:dyDescent="0.25">
      <c r="A15" s="1152" t="s">
        <v>120</v>
      </c>
      <c r="B15" s="1152"/>
      <c r="C15" s="40">
        <v>17419</v>
      </c>
      <c r="D15" s="40">
        <v>21700</v>
      </c>
      <c r="E15" s="40">
        <v>20547</v>
      </c>
      <c r="F15" s="40">
        <v>4230</v>
      </c>
      <c r="G15" s="40">
        <v>6223</v>
      </c>
      <c r="H15" s="40">
        <v>6711</v>
      </c>
      <c r="I15" s="40">
        <v>4737</v>
      </c>
      <c r="J15" s="40">
        <v>4116</v>
      </c>
      <c r="K15" s="40">
        <v>12287</v>
      </c>
      <c r="L15" s="40">
        <v>11816</v>
      </c>
      <c r="M15" s="40">
        <v>29008</v>
      </c>
      <c r="N15" s="40">
        <v>60252</v>
      </c>
    </row>
    <row r="16" spans="1:18" ht="30" customHeight="1" x14ac:dyDescent="0.25">
      <c r="A16" s="1152" t="s">
        <v>71</v>
      </c>
      <c r="B16" s="1152"/>
      <c r="C16" s="40">
        <v>2235</v>
      </c>
      <c r="D16" s="40">
        <v>11296</v>
      </c>
      <c r="E16" s="40">
        <v>21705</v>
      </c>
      <c r="F16" s="40">
        <v>1523</v>
      </c>
      <c r="G16" s="40">
        <v>4240</v>
      </c>
      <c r="H16" s="40">
        <v>5252</v>
      </c>
      <c r="I16" s="40">
        <v>2684</v>
      </c>
      <c r="J16" s="40">
        <v>2842</v>
      </c>
      <c r="K16" s="40">
        <v>5556</v>
      </c>
      <c r="L16" s="40">
        <v>8824</v>
      </c>
      <c r="M16" s="40">
        <v>20933</v>
      </c>
      <c r="N16" s="40">
        <v>27579</v>
      </c>
    </row>
    <row r="17" spans="1:14" ht="14.25" customHeight="1" x14ac:dyDescent="0.25"/>
    <row r="18" spans="1:14" s="39" customFormat="1" ht="17.399999999999999" x14ac:dyDescent="0.3">
      <c r="A18" s="518"/>
      <c r="B18" s="518"/>
      <c r="C18" s="538" t="s">
        <v>790</v>
      </c>
      <c r="D18" s="518"/>
      <c r="E18" s="518"/>
      <c r="F18" s="518"/>
      <c r="G18" s="518"/>
      <c r="H18" s="518"/>
      <c r="I18" s="518"/>
      <c r="J18" s="518"/>
      <c r="K18" s="518"/>
      <c r="L18" s="518"/>
      <c r="M18" s="518"/>
      <c r="N18" s="518"/>
    </row>
    <row r="19" spans="1:14" ht="15" x14ac:dyDescent="0.25">
      <c r="A19" s="100"/>
      <c r="B19" s="100"/>
      <c r="C19" s="100"/>
      <c r="D19" s="100"/>
      <c r="E19" s="100"/>
      <c r="F19" s="100"/>
      <c r="G19" s="100"/>
      <c r="H19" s="100"/>
      <c r="I19" s="100"/>
      <c r="J19" s="100"/>
      <c r="K19" s="100"/>
      <c r="L19" s="100"/>
      <c r="M19" s="100"/>
      <c r="N19" s="100"/>
    </row>
    <row r="20" spans="1:14" ht="30" customHeight="1" x14ac:dyDescent="0.25">
      <c r="A20" s="1337" t="s">
        <v>118</v>
      </c>
      <c r="B20" s="1337"/>
      <c r="C20" s="1337" t="s">
        <v>121</v>
      </c>
      <c r="D20" s="1337"/>
      <c r="E20" s="1337"/>
      <c r="F20" s="1337" t="s">
        <v>122</v>
      </c>
      <c r="G20" s="1337"/>
      <c r="H20" s="1337"/>
      <c r="I20" s="1337" t="s">
        <v>123</v>
      </c>
      <c r="J20" s="1337"/>
      <c r="K20" s="1337"/>
      <c r="L20" s="1337" t="s">
        <v>786</v>
      </c>
      <c r="M20" s="1337"/>
      <c r="N20" s="1337"/>
    </row>
    <row r="21" spans="1:14" s="39" customFormat="1" ht="30" customHeight="1" x14ac:dyDescent="0.3">
      <c r="A21" s="1337"/>
      <c r="B21" s="1337"/>
      <c r="C21" s="875">
        <f>'1. П МО'!D14</f>
        <v>2020</v>
      </c>
      <c r="D21" s="875">
        <f>'1. П МО'!E14</f>
        <v>2021</v>
      </c>
      <c r="E21" s="875">
        <f>'1. П МО'!F14</f>
        <v>2022</v>
      </c>
      <c r="F21" s="875">
        <f>'1. П МО'!D14</f>
        <v>2020</v>
      </c>
      <c r="G21" s="875">
        <f>'1. П МО'!E14</f>
        <v>2021</v>
      </c>
      <c r="H21" s="875">
        <f>'1. П МО'!F14</f>
        <v>2022</v>
      </c>
      <c r="I21" s="875">
        <f>'1. П МО'!D14</f>
        <v>2020</v>
      </c>
      <c r="J21" s="875">
        <f>'1. П МО'!E14</f>
        <v>2021</v>
      </c>
      <c r="K21" s="875">
        <f>'1. П МО'!F14</f>
        <v>2022</v>
      </c>
      <c r="L21" s="875">
        <f>'1. П МО'!D14</f>
        <v>2020</v>
      </c>
      <c r="M21" s="875">
        <f>'1. П МО'!E14</f>
        <v>2021</v>
      </c>
      <c r="N21" s="875">
        <f>'1. П МО'!F14</f>
        <v>2022</v>
      </c>
    </row>
    <row r="22" spans="1:14" ht="20.100000000000001" customHeight="1" x14ac:dyDescent="0.25">
      <c r="A22" s="1337"/>
      <c r="B22" s="1337"/>
      <c r="C22" s="665">
        <f>N13+1</f>
        <v>241</v>
      </c>
      <c r="D22" s="665">
        <f>C22+1</f>
        <v>242</v>
      </c>
      <c r="E22" s="665">
        <f>D22+1</f>
        <v>243</v>
      </c>
      <c r="F22" s="665">
        <f t="shared" ref="F22:N22" si="1">E22+1</f>
        <v>244</v>
      </c>
      <c r="G22" s="665">
        <f t="shared" si="1"/>
        <v>245</v>
      </c>
      <c r="H22" s="665">
        <f t="shared" si="1"/>
        <v>246</v>
      </c>
      <c r="I22" s="665">
        <f t="shared" si="1"/>
        <v>247</v>
      </c>
      <c r="J22" s="665">
        <f t="shared" si="1"/>
        <v>248</v>
      </c>
      <c r="K22" s="665">
        <f t="shared" si="1"/>
        <v>249</v>
      </c>
      <c r="L22" s="665">
        <f t="shared" si="1"/>
        <v>250</v>
      </c>
      <c r="M22" s="665">
        <f t="shared" si="1"/>
        <v>251</v>
      </c>
      <c r="N22" s="665">
        <f t="shared" si="1"/>
        <v>252</v>
      </c>
    </row>
    <row r="23" spans="1:14" ht="30" customHeight="1" x14ac:dyDescent="0.25">
      <c r="A23" s="1152" t="s">
        <v>119</v>
      </c>
      <c r="B23" s="1152"/>
      <c r="C23" s="40">
        <v>570</v>
      </c>
      <c r="D23" s="40">
        <v>657</v>
      </c>
      <c r="E23" s="40">
        <v>603</v>
      </c>
      <c r="F23" s="40">
        <v>180</v>
      </c>
      <c r="G23" s="40">
        <v>214</v>
      </c>
      <c r="H23" s="40">
        <v>239</v>
      </c>
      <c r="I23" s="40">
        <v>200</v>
      </c>
      <c r="J23" s="40">
        <v>202</v>
      </c>
      <c r="K23" s="40">
        <v>124</v>
      </c>
      <c r="L23" s="40">
        <v>318</v>
      </c>
      <c r="M23" s="40">
        <v>400</v>
      </c>
      <c r="N23" s="40">
        <v>391</v>
      </c>
    </row>
    <row r="24" spans="1:14" ht="30" customHeight="1" x14ac:dyDescent="0.25">
      <c r="A24" s="1152" t="s">
        <v>120</v>
      </c>
      <c r="B24" s="1152"/>
      <c r="C24" s="40">
        <v>18198</v>
      </c>
      <c r="D24" s="40">
        <v>13572</v>
      </c>
      <c r="E24" s="40">
        <v>13104</v>
      </c>
      <c r="F24" s="40">
        <v>8677</v>
      </c>
      <c r="G24" s="40">
        <v>10933</v>
      </c>
      <c r="H24" s="40">
        <v>5647</v>
      </c>
      <c r="I24" s="40">
        <v>8217</v>
      </c>
      <c r="J24" s="40">
        <v>1210</v>
      </c>
      <c r="K24" s="40">
        <v>6932</v>
      </c>
      <c r="L24" s="40">
        <v>20075</v>
      </c>
      <c r="M24" s="40">
        <v>18905</v>
      </c>
      <c r="N24" s="40">
        <v>34373</v>
      </c>
    </row>
    <row r="25" spans="1:14" ht="30" customHeight="1" x14ac:dyDescent="0.25">
      <c r="A25" s="1152" t="s">
        <v>71</v>
      </c>
      <c r="B25" s="1152"/>
      <c r="C25" s="40">
        <v>7861</v>
      </c>
      <c r="D25" s="40">
        <v>11589</v>
      </c>
      <c r="E25" s="40">
        <v>10283</v>
      </c>
      <c r="F25" s="40">
        <v>8115</v>
      </c>
      <c r="G25" s="40">
        <v>3038</v>
      </c>
      <c r="H25" s="40">
        <v>5315</v>
      </c>
      <c r="I25" s="40">
        <v>5812</v>
      </c>
      <c r="J25" s="40">
        <v>3333</v>
      </c>
      <c r="K25" s="40">
        <v>3868</v>
      </c>
      <c r="L25" s="40">
        <v>15685</v>
      </c>
      <c r="M25" s="40">
        <v>8884</v>
      </c>
      <c r="N25" s="40">
        <v>22952</v>
      </c>
    </row>
    <row r="27" spans="1:14" ht="17.399999999999999" x14ac:dyDescent="0.3">
      <c r="A27" s="518"/>
      <c r="B27" s="518"/>
      <c r="C27" s="538" t="s">
        <v>791</v>
      </c>
      <c r="D27" s="518"/>
      <c r="E27" s="518"/>
      <c r="F27" s="518"/>
      <c r="G27" s="518"/>
      <c r="H27" s="518"/>
      <c r="I27" s="518"/>
      <c r="J27" s="518"/>
      <c r="K27" s="518"/>
      <c r="L27" s="518"/>
      <c r="M27" s="518"/>
      <c r="N27" s="518"/>
    </row>
    <row r="28" spans="1:14" ht="15" x14ac:dyDescent="0.25">
      <c r="A28" s="100"/>
      <c r="B28" s="100"/>
      <c r="C28" s="100"/>
      <c r="D28" s="100"/>
      <c r="E28" s="100"/>
      <c r="F28" s="100"/>
      <c r="G28" s="100"/>
      <c r="H28" s="100"/>
      <c r="I28" s="100"/>
      <c r="J28" s="100"/>
      <c r="K28" s="100"/>
      <c r="L28" s="100"/>
      <c r="M28" s="100"/>
      <c r="N28" s="100"/>
    </row>
    <row r="29" spans="1:14" ht="30" customHeight="1" x14ac:dyDescent="0.25">
      <c r="A29" s="1337" t="s">
        <v>118</v>
      </c>
      <c r="B29" s="1337"/>
      <c r="C29" s="1337" t="s">
        <v>121</v>
      </c>
      <c r="D29" s="1337"/>
      <c r="E29" s="1337"/>
      <c r="F29" s="1337" t="s">
        <v>122</v>
      </c>
      <c r="G29" s="1337"/>
      <c r="H29" s="1337"/>
      <c r="I29" s="1337" t="s">
        <v>123</v>
      </c>
      <c r="J29" s="1337"/>
      <c r="K29" s="1337"/>
      <c r="L29" s="1337" t="s">
        <v>786</v>
      </c>
      <c r="M29" s="1337"/>
      <c r="N29" s="1337"/>
    </row>
    <row r="30" spans="1:14" ht="30" customHeight="1" x14ac:dyDescent="0.25">
      <c r="A30" s="1337"/>
      <c r="B30" s="1337"/>
      <c r="C30" s="875">
        <f>'1. П МО'!D14</f>
        <v>2020</v>
      </c>
      <c r="D30" s="875">
        <f>'1. П МО'!E14</f>
        <v>2021</v>
      </c>
      <c r="E30" s="875">
        <f>'1. П МО'!F14</f>
        <v>2022</v>
      </c>
      <c r="F30" s="875">
        <f>'1. П МО'!D14</f>
        <v>2020</v>
      </c>
      <c r="G30" s="875">
        <f>'1. П МО'!E14</f>
        <v>2021</v>
      </c>
      <c r="H30" s="875">
        <f>'1. П МО'!F14</f>
        <v>2022</v>
      </c>
      <c r="I30" s="875">
        <f>'1. П МО'!D14</f>
        <v>2020</v>
      </c>
      <c r="J30" s="875">
        <f>'1. П МО'!E14</f>
        <v>2021</v>
      </c>
      <c r="K30" s="875">
        <f>'1. П МО'!F14</f>
        <v>2022</v>
      </c>
      <c r="L30" s="875">
        <f>'1. П МО'!D14</f>
        <v>2020</v>
      </c>
      <c r="M30" s="875">
        <f>'1. П МО'!E14</f>
        <v>2021</v>
      </c>
      <c r="N30" s="875">
        <f>'1. П МО'!F14</f>
        <v>2022</v>
      </c>
    </row>
    <row r="31" spans="1:14" ht="20.100000000000001" customHeight="1" x14ac:dyDescent="0.25">
      <c r="A31" s="1337"/>
      <c r="B31" s="1337"/>
      <c r="C31" s="873">
        <f>N22+1</f>
        <v>253</v>
      </c>
      <c r="D31" s="873">
        <f>C31+1</f>
        <v>254</v>
      </c>
      <c r="E31" s="873">
        <f>D31+1</f>
        <v>255</v>
      </c>
      <c r="F31" s="873">
        <f t="shared" ref="F31" si="2">E31+1</f>
        <v>256</v>
      </c>
      <c r="G31" s="873">
        <f t="shared" ref="G31" si="3">F31+1</f>
        <v>257</v>
      </c>
      <c r="H31" s="873">
        <f t="shared" ref="H31" si="4">G31+1</f>
        <v>258</v>
      </c>
      <c r="I31" s="873">
        <f t="shared" ref="I31" si="5">H31+1</f>
        <v>259</v>
      </c>
      <c r="J31" s="873">
        <f t="shared" ref="J31" si="6">I31+1</f>
        <v>260</v>
      </c>
      <c r="K31" s="873">
        <f t="shared" ref="K31" si="7">J31+1</f>
        <v>261</v>
      </c>
      <c r="L31" s="873">
        <f t="shared" ref="L31" si="8">K31+1</f>
        <v>262</v>
      </c>
      <c r="M31" s="873">
        <f t="shared" ref="M31" si="9">L31+1</f>
        <v>263</v>
      </c>
      <c r="N31" s="873">
        <f t="shared" ref="N31" si="10">M31+1</f>
        <v>264</v>
      </c>
    </row>
    <row r="32" spans="1:14" ht="30" customHeight="1" x14ac:dyDescent="0.25">
      <c r="A32" s="1152" t="s">
        <v>119</v>
      </c>
      <c r="B32" s="1152"/>
      <c r="C32" s="621">
        <f>C14+C23</f>
        <v>1170</v>
      </c>
      <c r="D32" s="621">
        <f t="shared" ref="D32:N32" si="11">D14+D23</f>
        <v>1787</v>
      </c>
      <c r="E32" s="621">
        <f t="shared" si="11"/>
        <v>1741</v>
      </c>
      <c r="F32" s="621">
        <f t="shared" si="11"/>
        <v>300</v>
      </c>
      <c r="G32" s="621">
        <f t="shared" si="11"/>
        <v>444</v>
      </c>
      <c r="H32" s="621">
        <f t="shared" si="11"/>
        <v>514</v>
      </c>
      <c r="I32" s="621">
        <f t="shared" si="11"/>
        <v>300</v>
      </c>
      <c r="J32" s="621">
        <f t="shared" si="11"/>
        <v>366</v>
      </c>
      <c r="K32" s="621">
        <f t="shared" si="11"/>
        <v>324</v>
      </c>
      <c r="L32" s="621">
        <f t="shared" si="11"/>
        <v>540</v>
      </c>
      <c r="M32" s="621">
        <f t="shared" si="11"/>
        <v>1060</v>
      </c>
      <c r="N32" s="621">
        <f t="shared" si="11"/>
        <v>978</v>
      </c>
    </row>
    <row r="33" spans="1:16" ht="30" customHeight="1" x14ac:dyDescent="0.25">
      <c r="A33" s="1152" t="s">
        <v>120</v>
      </c>
      <c r="B33" s="1152"/>
      <c r="C33" s="621">
        <f t="shared" ref="C33:N34" si="12">C15+C24</f>
        <v>35617</v>
      </c>
      <c r="D33" s="621">
        <f t="shared" si="12"/>
        <v>35272</v>
      </c>
      <c r="E33" s="621">
        <f t="shared" si="12"/>
        <v>33651</v>
      </c>
      <c r="F33" s="621">
        <f t="shared" si="12"/>
        <v>12907</v>
      </c>
      <c r="G33" s="621">
        <f t="shared" si="12"/>
        <v>17156</v>
      </c>
      <c r="H33" s="621">
        <f t="shared" si="12"/>
        <v>12358</v>
      </c>
      <c r="I33" s="621">
        <f t="shared" si="12"/>
        <v>12954</v>
      </c>
      <c r="J33" s="621">
        <f t="shared" si="12"/>
        <v>5326</v>
      </c>
      <c r="K33" s="621">
        <f t="shared" si="12"/>
        <v>19219</v>
      </c>
      <c r="L33" s="621">
        <f t="shared" si="12"/>
        <v>31891</v>
      </c>
      <c r="M33" s="621">
        <f t="shared" si="12"/>
        <v>47913</v>
      </c>
      <c r="N33" s="621">
        <f t="shared" si="12"/>
        <v>94625</v>
      </c>
    </row>
    <row r="34" spans="1:16" ht="30" customHeight="1" x14ac:dyDescent="0.25">
      <c r="A34" s="1152" t="s">
        <v>71</v>
      </c>
      <c r="B34" s="1152"/>
      <c r="C34" s="621">
        <f t="shared" si="12"/>
        <v>10096</v>
      </c>
      <c r="D34" s="621">
        <f t="shared" si="12"/>
        <v>22885</v>
      </c>
      <c r="E34" s="621">
        <f t="shared" si="12"/>
        <v>31988</v>
      </c>
      <c r="F34" s="621">
        <f t="shared" si="12"/>
        <v>9638</v>
      </c>
      <c r="G34" s="621">
        <f t="shared" si="12"/>
        <v>7278</v>
      </c>
      <c r="H34" s="621">
        <f t="shared" si="12"/>
        <v>10567</v>
      </c>
      <c r="I34" s="621">
        <f t="shared" si="12"/>
        <v>8496</v>
      </c>
      <c r="J34" s="621">
        <f t="shared" si="12"/>
        <v>6175</v>
      </c>
      <c r="K34" s="621">
        <f t="shared" si="12"/>
        <v>9424</v>
      </c>
      <c r="L34" s="621">
        <f t="shared" si="12"/>
        <v>24509</v>
      </c>
      <c r="M34" s="621">
        <f t="shared" si="12"/>
        <v>29817</v>
      </c>
      <c r="N34" s="621">
        <f t="shared" si="12"/>
        <v>50531</v>
      </c>
    </row>
    <row r="37" spans="1:16" s="41" customFormat="1" ht="24" customHeight="1" x14ac:dyDescent="0.3">
      <c r="A37" s="591"/>
      <c r="B37" s="591"/>
      <c r="C37" s="1109" t="s">
        <v>792</v>
      </c>
      <c r="D37" s="1109"/>
      <c r="E37" s="1109"/>
      <c r="F37" s="1109"/>
      <c r="G37" s="591"/>
      <c r="H37" s="521" t="s">
        <v>793</v>
      </c>
      <c r="I37" s="592"/>
      <c r="J37" s="591"/>
      <c r="K37" s="591"/>
      <c r="L37" s="591"/>
      <c r="M37" s="591"/>
      <c r="N37" s="591"/>
    </row>
    <row r="38" spans="1:16" ht="15" x14ac:dyDescent="0.25">
      <c r="A38" s="100"/>
      <c r="B38" s="100"/>
      <c r="C38" s="100"/>
      <c r="D38" s="100"/>
      <c r="E38" s="100"/>
      <c r="F38" s="100"/>
      <c r="G38" s="100"/>
      <c r="H38" s="100"/>
      <c r="I38" s="100"/>
      <c r="J38" s="100"/>
      <c r="K38" s="100"/>
      <c r="L38" s="100"/>
      <c r="M38" s="100"/>
      <c r="N38" s="100"/>
    </row>
    <row r="39" spans="1:16" s="41" customFormat="1" ht="30" customHeight="1" x14ac:dyDescent="0.3">
      <c r="A39" s="1346" t="s">
        <v>118</v>
      </c>
      <c r="B39" s="1347"/>
      <c r="C39" s="800">
        <f>'1. П МО'!D14</f>
        <v>2020</v>
      </c>
      <c r="D39" s="687">
        <f>'1. П МО'!E14</f>
        <v>2021</v>
      </c>
      <c r="E39" s="687">
        <f>'1. П МО'!F14</f>
        <v>2022</v>
      </c>
      <c r="F39" s="591"/>
      <c r="G39" s="1061" t="s">
        <v>118</v>
      </c>
      <c r="H39" s="1061"/>
      <c r="I39" s="875">
        <f>'1. П МО'!D14</f>
        <v>2020</v>
      </c>
      <c r="J39" s="875">
        <f>'1. П МО'!E14</f>
        <v>2021</v>
      </c>
      <c r="K39" s="875">
        <f>'1. П МО'!F14</f>
        <v>2022</v>
      </c>
      <c r="L39" s="134"/>
      <c r="M39" s="591"/>
      <c r="N39" s="591"/>
    </row>
    <row r="40" spans="1:16" s="42" customFormat="1" ht="20.100000000000001" customHeight="1" x14ac:dyDescent="0.3">
      <c r="A40" s="1348"/>
      <c r="B40" s="1349"/>
      <c r="C40" s="732">
        <f>N31+1</f>
        <v>265</v>
      </c>
      <c r="D40" s="665">
        <f>C40+1</f>
        <v>266</v>
      </c>
      <c r="E40" s="665">
        <f>D40+1</f>
        <v>267</v>
      </c>
      <c r="F40" s="101"/>
      <c r="G40" s="1061"/>
      <c r="H40" s="1061"/>
      <c r="I40" s="665">
        <f>E40+1</f>
        <v>268</v>
      </c>
      <c r="J40" s="665">
        <f>I40+1</f>
        <v>269</v>
      </c>
      <c r="K40" s="665">
        <f>J40+1</f>
        <v>270</v>
      </c>
      <c r="L40" s="136"/>
      <c r="M40" s="101"/>
      <c r="N40" s="101"/>
    </row>
    <row r="41" spans="1:16" ht="30" customHeight="1" x14ac:dyDescent="0.25">
      <c r="A41" s="1151" t="s">
        <v>336</v>
      </c>
      <c r="B41" s="1151"/>
      <c r="C41" s="40">
        <v>137</v>
      </c>
      <c r="D41" s="40">
        <v>291</v>
      </c>
      <c r="E41" s="123">
        <v>299</v>
      </c>
      <c r="G41" s="1152" t="s">
        <v>338</v>
      </c>
      <c r="H41" s="1152"/>
      <c r="I41" s="40">
        <v>208</v>
      </c>
      <c r="J41" s="40">
        <v>152</v>
      </c>
      <c r="K41" s="40">
        <v>177</v>
      </c>
      <c r="L41" s="43"/>
    </row>
    <row r="42" spans="1:16" ht="33" customHeight="1" x14ac:dyDescent="0.25">
      <c r="A42" s="1152" t="s">
        <v>337</v>
      </c>
      <c r="B42" s="1152"/>
      <c r="C42" s="40">
        <v>11022</v>
      </c>
      <c r="D42" s="40">
        <v>19502</v>
      </c>
      <c r="E42" s="123">
        <v>61831</v>
      </c>
      <c r="G42" s="1340" t="s">
        <v>643</v>
      </c>
      <c r="H42" s="1340"/>
      <c r="I42" s="1340"/>
      <c r="J42" s="1340"/>
      <c r="K42" s="1340"/>
      <c r="L42" s="1341"/>
      <c r="M42" s="1341"/>
      <c r="N42" s="1341"/>
      <c r="O42" s="1341"/>
      <c r="P42" s="1341"/>
    </row>
    <row r="43" spans="1:16" ht="33" hidden="1" customHeight="1" x14ac:dyDescent="0.25">
      <c r="A43" s="885"/>
      <c r="B43" s="885"/>
      <c r="C43" s="200"/>
      <c r="D43" s="200"/>
      <c r="E43" s="884"/>
      <c r="G43" s="886">
        <f>L42</f>
        <v>0</v>
      </c>
      <c r="H43" s="885"/>
      <c r="I43" s="885"/>
      <c r="J43" s="885"/>
      <c r="K43" s="885"/>
      <c r="L43" s="63"/>
      <c r="M43" s="63"/>
      <c r="N43" s="63"/>
      <c r="O43" s="63"/>
      <c r="P43" s="63"/>
    </row>
    <row r="46" spans="1:16" s="39" customFormat="1" ht="17.399999999999999" x14ac:dyDescent="0.3">
      <c r="A46" s="518"/>
      <c r="B46" s="518"/>
      <c r="C46" s="538" t="s">
        <v>794</v>
      </c>
      <c r="D46" s="518"/>
      <c r="E46" s="518"/>
      <c r="F46" s="518"/>
      <c r="G46" s="518"/>
      <c r="H46" s="518"/>
      <c r="I46" s="518"/>
      <c r="J46" s="518"/>
      <c r="K46" s="518"/>
      <c r="L46" s="518"/>
      <c r="M46" s="518"/>
      <c r="N46" s="518"/>
    </row>
    <row r="47" spans="1:16" ht="15" x14ac:dyDescent="0.25">
      <c r="A47" s="100"/>
      <c r="B47" s="100"/>
      <c r="C47" s="100"/>
      <c r="D47" s="100"/>
      <c r="E47" s="100"/>
      <c r="F47" s="100"/>
      <c r="G47" s="100"/>
      <c r="H47" s="100"/>
      <c r="I47" s="100"/>
      <c r="J47" s="100"/>
      <c r="K47" s="100"/>
      <c r="L47" s="100"/>
      <c r="M47" s="100"/>
      <c r="N47" s="100"/>
    </row>
    <row r="48" spans="1:16" s="39" customFormat="1" ht="33" customHeight="1" x14ac:dyDescent="0.3">
      <c r="A48" s="1087" t="s">
        <v>118</v>
      </c>
      <c r="B48" s="1087"/>
      <c r="C48" s="1087" t="s">
        <v>340</v>
      </c>
      <c r="D48" s="1087"/>
      <c r="E48" s="1087"/>
      <c r="F48" s="1087" t="s">
        <v>124</v>
      </c>
      <c r="G48" s="1087"/>
      <c r="H48" s="1087"/>
      <c r="I48" s="1087" t="s">
        <v>125</v>
      </c>
      <c r="J48" s="1087"/>
      <c r="K48" s="1087"/>
      <c r="L48" s="1087" t="s">
        <v>126</v>
      </c>
      <c r="M48" s="1087"/>
      <c r="N48" s="1087"/>
    </row>
    <row r="49" spans="1:14" s="39" customFormat="1" ht="30" customHeight="1" x14ac:dyDescent="0.3">
      <c r="A49" s="1087"/>
      <c r="B49" s="1087"/>
      <c r="C49" s="875">
        <f>'1. П МО'!D14</f>
        <v>2020</v>
      </c>
      <c r="D49" s="875">
        <f>'1. П МО'!E14</f>
        <v>2021</v>
      </c>
      <c r="E49" s="875">
        <f>'1. П МО'!F14</f>
        <v>2022</v>
      </c>
      <c r="F49" s="875">
        <f>'1. П МО'!D14</f>
        <v>2020</v>
      </c>
      <c r="G49" s="875">
        <f>'1. П МО'!E14</f>
        <v>2021</v>
      </c>
      <c r="H49" s="875">
        <f>'1. П МО'!F14</f>
        <v>2022</v>
      </c>
      <c r="I49" s="875">
        <f>'1. П МО'!D14</f>
        <v>2020</v>
      </c>
      <c r="J49" s="875">
        <f>'1. П МО'!E14</f>
        <v>2021</v>
      </c>
      <c r="K49" s="875">
        <f>'1. П МО'!F14</f>
        <v>2022</v>
      </c>
      <c r="L49" s="875">
        <f>'1. П МО'!D14</f>
        <v>2020</v>
      </c>
      <c r="M49" s="875">
        <f>'1. П МО'!E14</f>
        <v>2021</v>
      </c>
      <c r="N49" s="875">
        <f>'1. П МО'!F14</f>
        <v>2022</v>
      </c>
    </row>
    <row r="50" spans="1:14" ht="20.100000000000001" customHeight="1" x14ac:dyDescent="0.25">
      <c r="A50" s="1087"/>
      <c r="B50" s="1087"/>
      <c r="C50" s="665">
        <f>K40+1</f>
        <v>271</v>
      </c>
      <c r="D50" s="665">
        <f>C50+1</f>
        <v>272</v>
      </c>
      <c r="E50" s="665">
        <f t="shared" ref="E50:N50" si="13">D50+1</f>
        <v>273</v>
      </c>
      <c r="F50" s="665">
        <f t="shared" si="13"/>
        <v>274</v>
      </c>
      <c r="G50" s="665">
        <f t="shared" si="13"/>
        <v>275</v>
      </c>
      <c r="H50" s="665">
        <f t="shared" si="13"/>
        <v>276</v>
      </c>
      <c r="I50" s="665">
        <f t="shared" si="13"/>
        <v>277</v>
      </c>
      <c r="J50" s="665">
        <f t="shared" si="13"/>
        <v>278</v>
      </c>
      <c r="K50" s="665">
        <f t="shared" si="13"/>
        <v>279</v>
      </c>
      <c r="L50" s="665">
        <f t="shared" si="13"/>
        <v>280</v>
      </c>
      <c r="M50" s="665">
        <f t="shared" si="13"/>
        <v>281</v>
      </c>
      <c r="N50" s="665">
        <f t="shared" si="13"/>
        <v>282</v>
      </c>
    </row>
    <row r="51" spans="1:14" ht="30" customHeight="1" x14ac:dyDescent="0.25">
      <c r="A51" s="1336" t="s">
        <v>119</v>
      </c>
      <c r="B51" s="1336"/>
      <c r="C51" s="44">
        <v>116</v>
      </c>
      <c r="D51" s="44">
        <v>193</v>
      </c>
      <c r="E51" s="44">
        <v>195</v>
      </c>
      <c r="F51" s="44">
        <v>35</v>
      </c>
      <c r="G51" s="44">
        <v>54</v>
      </c>
      <c r="H51" s="44">
        <v>47</v>
      </c>
      <c r="I51" s="44">
        <v>14</v>
      </c>
      <c r="J51" s="44">
        <v>15</v>
      </c>
      <c r="K51" s="44">
        <v>23</v>
      </c>
      <c r="L51" s="44">
        <v>19</v>
      </c>
      <c r="M51" s="44">
        <v>35</v>
      </c>
      <c r="N51" s="44">
        <v>31</v>
      </c>
    </row>
    <row r="52" spans="1:14" ht="30" customHeight="1" x14ac:dyDescent="0.25">
      <c r="A52" s="1336" t="s">
        <v>120</v>
      </c>
      <c r="B52" s="1336"/>
      <c r="C52" s="44">
        <v>3239</v>
      </c>
      <c r="D52" s="44">
        <v>4778</v>
      </c>
      <c r="E52" s="44">
        <v>6737</v>
      </c>
      <c r="F52" s="44">
        <v>800</v>
      </c>
      <c r="G52" s="44">
        <v>1236</v>
      </c>
      <c r="H52" s="44">
        <v>3508</v>
      </c>
      <c r="I52" s="44">
        <v>240</v>
      </c>
      <c r="J52" s="44">
        <v>265</v>
      </c>
      <c r="K52" s="44">
        <v>509</v>
      </c>
      <c r="L52" s="44">
        <v>98</v>
      </c>
      <c r="M52" s="44">
        <v>591</v>
      </c>
      <c r="N52" s="44">
        <v>269</v>
      </c>
    </row>
    <row r="53" spans="1:14" ht="30" customHeight="1" x14ac:dyDescent="0.25">
      <c r="A53" s="1336" t="s">
        <v>71</v>
      </c>
      <c r="B53" s="1336"/>
      <c r="C53" s="44">
        <v>550</v>
      </c>
      <c r="D53" s="44">
        <v>2703</v>
      </c>
      <c r="E53" s="44">
        <v>8184</v>
      </c>
      <c r="F53" s="44">
        <v>135</v>
      </c>
      <c r="G53" s="44">
        <v>582</v>
      </c>
      <c r="H53" s="44">
        <v>2114</v>
      </c>
      <c r="I53" s="44">
        <v>107</v>
      </c>
      <c r="J53" s="44">
        <v>90</v>
      </c>
      <c r="K53" s="44">
        <v>204</v>
      </c>
      <c r="L53" s="44">
        <v>39</v>
      </c>
      <c r="M53" s="44">
        <v>75</v>
      </c>
      <c r="N53" s="44">
        <v>128</v>
      </c>
    </row>
    <row r="55" spans="1:14" s="39" customFormat="1" ht="17.399999999999999" x14ac:dyDescent="0.3">
      <c r="A55" s="518"/>
      <c r="B55" s="518"/>
      <c r="C55" s="538" t="s">
        <v>795</v>
      </c>
      <c r="D55" s="518"/>
      <c r="E55" s="518"/>
      <c r="F55" s="518"/>
      <c r="G55" s="518"/>
      <c r="H55" s="518"/>
      <c r="I55" s="518"/>
      <c r="J55" s="518"/>
      <c r="K55" s="518"/>
      <c r="L55" s="518"/>
      <c r="M55" s="518"/>
      <c r="N55" s="518"/>
    </row>
    <row r="56" spans="1:14" ht="15" x14ac:dyDescent="0.25">
      <c r="A56" s="100"/>
      <c r="B56" s="100"/>
      <c r="C56" s="100"/>
      <c r="D56" s="100"/>
      <c r="E56" s="100"/>
      <c r="F56" s="100"/>
      <c r="G56" s="100"/>
      <c r="H56" s="100"/>
      <c r="I56" s="100"/>
      <c r="J56" s="100"/>
      <c r="K56" s="100"/>
      <c r="L56" s="100"/>
      <c r="M56" s="100"/>
      <c r="N56" s="100"/>
    </row>
    <row r="57" spans="1:14" s="39" customFormat="1" ht="30" customHeight="1" x14ac:dyDescent="0.3">
      <c r="A57" s="1099" t="s">
        <v>118</v>
      </c>
      <c r="B57" s="1099"/>
      <c r="C57" s="1343" t="s">
        <v>715</v>
      </c>
      <c r="D57" s="1344"/>
      <c r="E57" s="1113"/>
      <c r="F57" s="1099" t="s">
        <v>356</v>
      </c>
      <c r="G57" s="1099"/>
      <c r="H57" s="1099"/>
      <c r="I57" s="1099" t="s">
        <v>357</v>
      </c>
      <c r="J57" s="1099"/>
      <c r="K57" s="1099"/>
      <c r="L57" s="1099" t="s">
        <v>358</v>
      </c>
      <c r="M57" s="1099"/>
      <c r="N57" s="1099"/>
    </row>
    <row r="58" spans="1:14" s="39" customFormat="1" ht="30" customHeight="1" x14ac:dyDescent="0.3">
      <c r="A58" s="1099"/>
      <c r="B58" s="1099"/>
      <c r="C58" s="875">
        <f>'1. П МО'!D14</f>
        <v>2020</v>
      </c>
      <c r="D58" s="875">
        <f>'1. П МО'!E14</f>
        <v>2021</v>
      </c>
      <c r="E58" s="875">
        <f>'1. П МО'!F14</f>
        <v>2022</v>
      </c>
      <c r="F58" s="875">
        <f>'1. П МО'!D14</f>
        <v>2020</v>
      </c>
      <c r="G58" s="875">
        <f>'1. П МО'!E14</f>
        <v>2021</v>
      </c>
      <c r="H58" s="875">
        <f>'1. П МО'!F14</f>
        <v>2022</v>
      </c>
      <c r="I58" s="875">
        <f>'1. П МО'!D14</f>
        <v>2020</v>
      </c>
      <c r="J58" s="875">
        <f>'1. П МО'!E14</f>
        <v>2021</v>
      </c>
      <c r="K58" s="875">
        <f>'1. П МО'!F14</f>
        <v>2022</v>
      </c>
      <c r="L58" s="875">
        <f>'1. П МО'!D14</f>
        <v>2020</v>
      </c>
      <c r="M58" s="875">
        <f>'1. П МО'!E14</f>
        <v>2021</v>
      </c>
      <c r="N58" s="875">
        <f>'1. П МО'!F14</f>
        <v>2022</v>
      </c>
    </row>
    <row r="59" spans="1:14" ht="20.100000000000001" customHeight="1" x14ac:dyDescent="0.25">
      <c r="A59" s="1099"/>
      <c r="B59" s="1099"/>
      <c r="C59" s="665">
        <f>N50+1</f>
        <v>283</v>
      </c>
      <c r="D59" s="665">
        <f>C59+1</f>
        <v>284</v>
      </c>
      <c r="E59" s="665">
        <f t="shared" ref="E59:N59" si="14">D59+1</f>
        <v>285</v>
      </c>
      <c r="F59" s="665">
        <f t="shared" si="14"/>
        <v>286</v>
      </c>
      <c r="G59" s="665">
        <f t="shared" si="14"/>
        <v>287</v>
      </c>
      <c r="H59" s="665">
        <f t="shared" si="14"/>
        <v>288</v>
      </c>
      <c r="I59" s="665">
        <f t="shared" si="14"/>
        <v>289</v>
      </c>
      <c r="J59" s="665">
        <f t="shared" si="14"/>
        <v>290</v>
      </c>
      <c r="K59" s="665">
        <f t="shared" si="14"/>
        <v>291</v>
      </c>
      <c r="L59" s="665">
        <f t="shared" si="14"/>
        <v>292</v>
      </c>
      <c r="M59" s="665">
        <f t="shared" si="14"/>
        <v>293</v>
      </c>
      <c r="N59" s="665">
        <f t="shared" si="14"/>
        <v>294</v>
      </c>
    </row>
    <row r="60" spans="1:14" ht="30" customHeight="1" x14ac:dyDescent="0.25">
      <c r="A60" s="1345" t="s">
        <v>119</v>
      </c>
      <c r="B60" s="1345"/>
      <c r="C60" s="44">
        <v>73</v>
      </c>
      <c r="D60" s="44">
        <v>71</v>
      </c>
      <c r="E60" s="44">
        <v>118</v>
      </c>
      <c r="F60" s="44">
        <v>9</v>
      </c>
      <c r="G60" s="44">
        <v>13</v>
      </c>
      <c r="H60" s="44">
        <v>29</v>
      </c>
      <c r="I60" s="44">
        <v>36</v>
      </c>
      <c r="J60" s="44">
        <v>29</v>
      </c>
      <c r="K60" s="44">
        <v>32</v>
      </c>
      <c r="L60" s="44">
        <v>28</v>
      </c>
      <c r="M60" s="44">
        <v>29</v>
      </c>
      <c r="N60" s="44">
        <v>57</v>
      </c>
    </row>
    <row r="61" spans="1:14" ht="30" customHeight="1" x14ac:dyDescent="0.25">
      <c r="A61" s="1345" t="s">
        <v>337</v>
      </c>
      <c r="B61" s="1345"/>
      <c r="C61" s="44">
        <v>588</v>
      </c>
      <c r="D61" s="44">
        <v>843</v>
      </c>
      <c r="E61" s="44">
        <v>1373</v>
      </c>
      <c r="F61" s="44">
        <v>64</v>
      </c>
      <c r="G61" s="44">
        <v>31</v>
      </c>
      <c r="H61" s="44">
        <v>252</v>
      </c>
      <c r="I61" s="44">
        <v>286</v>
      </c>
      <c r="J61" s="44">
        <v>361</v>
      </c>
      <c r="K61" s="44">
        <v>372</v>
      </c>
      <c r="L61" s="44">
        <v>238</v>
      </c>
      <c r="M61" s="44">
        <v>451</v>
      </c>
      <c r="N61" s="44">
        <v>749</v>
      </c>
    </row>
    <row r="67" ht="21.75" customHeight="1" x14ac:dyDescent="0.25"/>
    <row r="68" ht="21.75" customHeight="1" x14ac:dyDescent="0.25"/>
    <row r="69" ht="21.75" customHeight="1" x14ac:dyDescent="0.25"/>
  </sheetData>
  <sheetProtection sheet="1" formatColumns="0" formatRows="0" insertRows="0" insertHyperlinks="0" deleteRows="0" sort="0" autoFilter="0"/>
  <dataConsolidate/>
  <mergeCells count="52">
    <mergeCell ref="A61:B61"/>
    <mergeCell ref="A57:B59"/>
    <mergeCell ref="A52:B52"/>
    <mergeCell ref="A24:B24"/>
    <mergeCell ref="A25:B25"/>
    <mergeCell ref="A41:B41"/>
    <mergeCell ref="A42:B42"/>
    <mergeCell ref="A39:B39"/>
    <mergeCell ref="A40:B40"/>
    <mergeCell ref="A29:B31"/>
    <mergeCell ref="A33:B33"/>
    <mergeCell ref="A34:B34"/>
    <mergeCell ref="A32:B32"/>
    <mergeCell ref="B9:N9"/>
    <mergeCell ref="C57:E57"/>
    <mergeCell ref="F57:H57"/>
    <mergeCell ref="I57:K57"/>
    <mergeCell ref="A60:B60"/>
    <mergeCell ref="C29:E29"/>
    <mergeCell ref="F29:H29"/>
    <mergeCell ref="I29:K29"/>
    <mergeCell ref="L29:N29"/>
    <mergeCell ref="L57:N57"/>
    <mergeCell ref="L11:N11"/>
    <mergeCell ref="C20:E20"/>
    <mergeCell ref="F20:H20"/>
    <mergeCell ref="I20:K20"/>
    <mergeCell ref="C48:E48"/>
    <mergeCell ref="F48:H48"/>
    <mergeCell ref="I48:K48"/>
    <mergeCell ref="L48:N48"/>
    <mergeCell ref="G39:H40"/>
    <mergeCell ref="G41:H41"/>
    <mergeCell ref="C37:F37"/>
    <mergeCell ref="G42:K42"/>
    <mergeCell ref="L42:P42"/>
    <mergeCell ref="N5:P5"/>
    <mergeCell ref="N4:P4"/>
    <mergeCell ref="A11:B11"/>
    <mergeCell ref="A53:B53"/>
    <mergeCell ref="L20:N20"/>
    <mergeCell ref="C11:E11"/>
    <mergeCell ref="F11:H11"/>
    <mergeCell ref="I11:K11"/>
    <mergeCell ref="A14:B14"/>
    <mergeCell ref="A15:B15"/>
    <mergeCell ref="A16:B16"/>
    <mergeCell ref="A20:B22"/>
    <mergeCell ref="A23:B23"/>
    <mergeCell ref="A48:B50"/>
    <mergeCell ref="A51:B51"/>
    <mergeCell ref="B6:N6"/>
  </mergeCells>
  <dataValidations count="1">
    <dataValidation type="whole" allowBlank="1" showInputMessage="1" showErrorMessage="1" errorTitle="ВНИМАНИЕ!" error="В ячейки данной таблицы вносятся только целые числа, без буквенного сопровождения" sqref="C51:N53 C32:N34 C41:E43 I41:K41 C14:N16 C60:N61 C23:N25">
      <formula1>0</formula1>
      <formula2>100000000</formula2>
    </dataValidation>
  </dataValidations>
  <hyperlinks>
    <hyperlink ref="N4" location="НАВИГАЦИЯ!A1" display="НАВИГАЦИЯ"/>
    <hyperlink ref="N5" location="Глава4_Для_схем" display="СХЕМЫ и ГРАФИКИ к Приложению 4."/>
  </hyperlinks>
  <pageMargins left="0.23622047244094491" right="0.23622047244094491" top="0.62992125984251968" bottom="0.47244094488188981" header="0.31496062992125984" footer="0.31496062992125984"/>
  <pageSetup paperSize="9" scale="54" fitToHeight="0" orientation="landscape" r:id="rId1"/>
  <headerFooter>
    <oddHeader xml:space="preserve">&amp;R&amp;"Times New Roman,обычный"&amp;F, 
&amp;A, 
</oddHeader>
    <oddFooter>&amp;R&amp;"Times New Roman,обычный"&amp;P
&amp;D</oddFooter>
  </headerFooter>
  <rowBreaks count="1" manualBreakCount="1">
    <brk id="36" max="1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27"/>
  <sheetViews>
    <sheetView showGridLines="0" view="pageBreakPreview" topLeftCell="A20" zoomScale="73" zoomScaleNormal="100" zoomScaleSheetLayoutView="73" workbookViewId="0">
      <selection activeCell="H26" sqref="H26"/>
    </sheetView>
  </sheetViews>
  <sheetFormatPr defaultColWidth="9.109375" defaultRowHeight="13.8" x14ac:dyDescent="0.25"/>
  <cols>
    <col min="1" max="1" width="9.109375" style="11"/>
    <col min="2" max="2" width="36.33203125" style="11" customWidth="1"/>
    <col min="3" max="3" width="33.44140625" style="11" customWidth="1"/>
    <col min="4" max="4" width="19.88671875" style="11" customWidth="1"/>
    <col min="5" max="5" width="33.44140625" style="11" customWidth="1"/>
    <col min="6" max="6" width="23.109375" style="11" customWidth="1"/>
    <col min="7" max="8" width="17.5546875" style="11" customWidth="1"/>
    <col min="9" max="9" width="75.5546875" style="11" customWidth="1"/>
    <col min="10" max="10" width="39.6640625" style="11" customWidth="1"/>
    <col min="11" max="16384" width="9.109375" style="11"/>
  </cols>
  <sheetData>
    <row r="1" spans="1:10" ht="20.100000000000001" customHeight="1" x14ac:dyDescent="0.35">
      <c r="A1" s="100"/>
      <c r="B1" s="100"/>
      <c r="C1" s="100"/>
      <c r="D1" s="100"/>
      <c r="E1" s="100"/>
      <c r="F1" s="100"/>
      <c r="G1" s="100"/>
      <c r="I1" s="552" t="s">
        <v>386</v>
      </c>
    </row>
    <row r="2" spans="1:10" ht="20.100000000000001" customHeight="1" x14ac:dyDescent="0.35">
      <c r="A2" s="100"/>
      <c r="B2" s="100"/>
      <c r="C2" s="100"/>
      <c r="D2" s="100"/>
      <c r="E2" s="100"/>
      <c r="F2" s="100"/>
      <c r="G2" s="100"/>
      <c r="I2" s="552" t="s">
        <v>799</v>
      </c>
    </row>
    <row r="3" spans="1:10" ht="20.100000000000001" customHeight="1" x14ac:dyDescent="0.25">
      <c r="A3" s="100"/>
      <c r="B3" s="100"/>
      <c r="C3" s="100"/>
      <c r="D3" s="100"/>
      <c r="E3" s="100"/>
      <c r="F3" s="100"/>
      <c r="G3" s="100"/>
      <c r="H3" s="100"/>
      <c r="I3" s="100"/>
    </row>
    <row r="4" spans="1:10" ht="27.9" customHeight="1" x14ac:dyDescent="0.25">
      <c r="A4" s="100"/>
      <c r="B4" s="100"/>
      <c r="C4" s="100"/>
      <c r="D4" s="100"/>
      <c r="E4" s="100"/>
      <c r="F4" s="100"/>
      <c r="G4" s="100"/>
      <c r="I4" s="663" t="s">
        <v>287</v>
      </c>
      <c r="J4" s="114"/>
    </row>
    <row r="5" spans="1:10" ht="27.9" customHeight="1" x14ac:dyDescent="0.25">
      <c r="A5" s="100"/>
      <c r="B5" s="100"/>
      <c r="C5" s="100"/>
      <c r="D5" s="100"/>
      <c r="E5" s="100"/>
      <c r="F5" s="100"/>
      <c r="G5" s="100"/>
      <c r="I5" s="590" t="s">
        <v>771</v>
      </c>
      <c r="J5" s="115"/>
    </row>
    <row r="6" spans="1:10" ht="20.399999999999999" x14ac:dyDescent="0.25">
      <c r="A6" s="100"/>
      <c r="B6" s="1339" t="s">
        <v>423</v>
      </c>
      <c r="C6" s="1339"/>
      <c r="D6" s="1339"/>
      <c r="E6" s="1339"/>
      <c r="F6" s="1339"/>
      <c r="G6" s="1339"/>
      <c r="H6" s="1339"/>
      <c r="I6" s="100"/>
    </row>
    <row r="7" spans="1:10" ht="15" x14ac:dyDescent="0.25">
      <c r="A7" s="100"/>
      <c r="B7" s="100"/>
      <c r="C7" s="100"/>
      <c r="D7" s="100"/>
      <c r="E7" s="100"/>
      <c r="F7" s="100"/>
      <c r="G7" s="100"/>
      <c r="H7" s="100"/>
      <c r="I7" s="100"/>
    </row>
    <row r="8" spans="1:10" ht="15" x14ac:dyDescent="0.25">
      <c r="A8" s="100"/>
      <c r="B8" s="100"/>
      <c r="C8" s="100"/>
      <c r="D8" s="100"/>
      <c r="E8" s="100"/>
      <c r="F8" s="100"/>
      <c r="G8" s="100"/>
      <c r="H8" s="100"/>
      <c r="I8" s="100"/>
    </row>
    <row r="9" spans="1:10" s="39" customFormat="1" ht="42" customHeight="1" x14ac:dyDescent="0.3">
      <c r="A9" s="518"/>
      <c r="B9" s="1109" t="s">
        <v>911</v>
      </c>
      <c r="C9" s="1109"/>
      <c r="D9" s="1109"/>
      <c r="E9" s="1109"/>
      <c r="F9" s="1109"/>
      <c r="G9" s="1109"/>
      <c r="H9" s="1109"/>
      <c r="I9" s="1109"/>
    </row>
    <row r="10" spans="1:10" ht="15" x14ac:dyDescent="0.25">
      <c r="A10" s="100"/>
      <c r="B10" s="100"/>
      <c r="C10" s="100"/>
      <c r="D10" s="100"/>
      <c r="E10" s="100"/>
      <c r="F10" s="100"/>
      <c r="G10" s="100"/>
      <c r="H10" s="100"/>
      <c r="I10" s="100"/>
    </row>
    <row r="11" spans="1:10" s="216" customFormat="1" ht="83.25" customHeight="1" x14ac:dyDescent="0.3">
      <c r="A11" s="1350" t="s">
        <v>4</v>
      </c>
      <c r="B11" s="667" t="s">
        <v>825</v>
      </c>
      <c r="C11" s="687" t="s">
        <v>325</v>
      </c>
      <c r="D11" s="687" t="s">
        <v>140</v>
      </c>
      <c r="E11" s="687" t="s">
        <v>161</v>
      </c>
      <c r="F11" s="687" t="s">
        <v>626</v>
      </c>
      <c r="G11" s="687" t="s">
        <v>169</v>
      </c>
      <c r="H11" s="687" t="s">
        <v>99</v>
      </c>
      <c r="I11" s="687" t="s">
        <v>141</v>
      </c>
    </row>
    <row r="12" spans="1:10" s="42" customFormat="1" ht="20.100000000000001" customHeight="1" x14ac:dyDescent="0.3">
      <c r="A12" s="1351"/>
      <c r="B12" s="192">
        <f>'4. КУЛЬТ_МАС_МЕР'!N59+1</f>
        <v>295</v>
      </c>
      <c r="C12" s="665">
        <f>B12+1</f>
        <v>296</v>
      </c>
      <c r="D12" s="665">
        <f t="shared" ref="D12:I12" si="0">C12+1</f>
        <v>297</v>
      </c>
      <c r="E12" s="665">
        <f t="shared" si="0"/>
        <v>298</v>
      </c>
      <c r="F12" s="665">
        <f t="shared" si="0"/>
        <v>299</v>
      </c>
      <c r="G12" s="665">
        <f t="shared" si="0"/>
        <v>300</v>
      </c>
      <c r="H12" s="665">
        <f t="shared" si="0"/>
        <v>301</v>
      </c>
      <c r="I12" s="665">
        <f t="shared" si="0"/>
        <v>302</v>
      </c>
    </row>
    <row r="13" spans="1:10" s="45" customFormat="1" ht="85.5" customHeight="1" x14ac:dyDescent="0.3">
      <c r="A13" s="593" t="s">
        <v>385</v>
      </c>
      <c r="B13" s="594" t="s">
        <v>826</v>
      </c>
      <c r="C13" s="594" t="s">
        <v>376</v>
      </c>
      <c r="D13" s="594" t="s">
        <v>158</v>
      </c>
      <c r="E13" s="594" t="s">
        <v>166</v>
      </c>
      <c r="F13" s="594" t="s">
        <v>417</v>
      </c>
      <c r="G13" s="543">
        <v>300</v>
      </c>
      <c r="H13" s="543">
        <v>15</v>
      </c>
      <c r="I13" s="595" t="s">
        <v>418</v>
      </c>
    </row>
    <row r="14" spans="1:10" ht="168.75" customHeight="1" thickBot="1" x14ac:dyDescent="0.35">
      <c r="A14" s="1040">
        <v>1</v>
      </c>
      <c r="B14" s="1002" t="s">
        <v>1360</v>
      </c>
      <c r="C14" s="1002" t="s">
        <v>926</v>
      </c>
      <c r="D14" s="1002" t="s">
        <v>158</v>
      </c>
      <c r="E14" s="1002" t="s">
        <v>162</v>
      </c>
      <c r="F14" s="1015" t="s">
        <v>1214</v>
      </c>
      <c r="G14" s="1016">
        <v>200</v>
      </c>
      <c r="H14" s="1016">
        <v>50</v>
      </c>
      <c r="I14" s="1028" t="s">
        <v>1361</v>
      </c>
    </row>
    <row r="15" spans="1:10" ht="129.75" customHeight="1" thickBot="1" x14ac:dyDescent="0.3">
      <c r="A15" s="1040">
        <v>2</v>
      </c>
      <c r="B15" s="1002" t="s">
        <v>1362</v>
      </c>
      <c r="C15" s="1002" t="s">
        <v>926</v>
      </c>
      <c r="D15" s="1015" t="s">
        <v>158</v>
      </c>
      <c r="E15" s="1015" t="s">
        <v>162</v>
      </c>
      <c r="F15" s="1015" t="s">
        <v>417</v>
      </c>
      <c r="G15" s="1016">
        <v>200</v>
      </c>
      <c r="H15" s="1016">
        <v>155</v>
      </c>
      <c r="I15" s="1017" t="s">
        <v>1363</v>
      </c>
    </row>
    <row r="16" spans="1:10" ht="156" customHeight="1" thickBot="1" x14ac:dyDescent="0.3">
      <c r="A16" s="1040">
        <v>3</v>
      </c>
      <c r="B16" s="189" t="s">
        <v>1417</v>
      </c>
      <c r="C16" s="189" t="s">
        <v>926</v>
      </c>
      <c r="D16" s="190" t="s">
        <v>158</v>
      </c>
      <c r="E16" s="190" t="s">
        <v>164</v>
      </c>
      <c r="F16" s="1015" t="s">
        <v>1214</v>
      </c>
      <c r="G16" s="220">
        <v>141</v>
      </c>
      <c r="H16" s="220">
        <v>51</v>
      </c>
      <c r="I16" s="1029" t="s">
        <v>1418</v>
      </c>
    </row>
    <row r="17" spans="1:9" ht="129" customHeight="1" thickBot="1" x14ac:dyDescent="0.3">
      <c r="A17" s="1040">
        <v>4</v>
      </c>
      <c r="B17" s="1018" t="s">
        <v>1364</v>
      </c>
      <c r="C17" s="1019" t="s">
        <v>926</v>
      </c>
      <c r="D17" s="1015" t="s">
        <v>158</v>
      </c>
      <c r="E17" s="1015" t="s">
        <v>166</v>
      </c>
      <c r="F17" s="1015" t="s">
        <v>1214</v>
      </c>
      <c r="G17" s="1016">
        <v>660</v>
      </c>
      <c r="H17" s="1020">
        <v>40</v>
      </c>
      <c r="I17" s="1018" t="s">
        <v>1365</v>
      </c>
    </row>
    <row r="18" spans="1:9" ht="141.75" customHeight="1" thickBot="1" x14ac:dyDescent="0.3">
      <c r="A18" s="1040">
        <v>5</v>
      </c>
      <c r="B18" s="1021" t="s">
        <v>1366</v>
      </c>
      <c r="C18" s="1002" t="s">
        <v>926</v>
      </c>
      <c r="D18" s="1015" t="s">
        <v>158</v>
      </c>
      <c r="E18" s="1015" t="s">
        <v>166</v>
      </c>
      <c r="F18" s="1015" t="s">
        <v>1214</v>
      </c>
      <c r="G18" s="1016">
        <v>1800</v>
      </c>
      <c r="H18" s="1016">
        <v>150</v>
      </c>
      <c r="I18" s="1022" t="s">
        <v>1367</v>
      </c>
    </row>
    <row r="19" spans="1:9" ht="192.75" customHeight="1" thickBot="1" x14ac:dyDescent="0.3">
      <c r="A19" s="1040">
        <v>6</v>
      </c>
      <c r="B19" s="1023" t="s">
        <v>1368</v>
      </c>
      <c r="C19" s="1002" t="s">
        <v>926</v>
      </c>
      <c r="D19" s="1015" t="s">
        <v>158</v>
      </c>
      <c r="E19" s="1015" t="s">
        <v>167</v>
      </c>
      <c r="F19" s="1015" t="s">
        <v>1214</v>
      </c>
      <c r="G19" s="1016">
        <v>70</v>
      </c>
      <c r="H19" s="1020">
        <v>70</v>
      </c>
      <c r="I19" s="1018" t="s">
        <v>1419</v>
      </c>
    </row>
    <row r="20" spans="1:9" ht="143.25" customHeight="1" x14ac:dyDescent="0.25">
      <c r="A20" s="1040">
        <v>7</v>
      </c>
      <c r="B20" s="1002" t="s">
        <v>1369</v>
      </c>
      <c r="C20" s="1002" t="s">
        <v>926</v>
      </c>
      <c r="D20" s="1002" t="s">
        <v>158</v>
      </c>
      <c r="E20" s="1002" t="s">
        <v>167</v>
      </c>
      <c r="F20" s="1015" t="s">
        <v>1214</v>
      </c>
      <c r="G20" s="1016">
        <v>200</v>
      </c>
      <c r="H20" s="1016">
        <v>220</v>
      </c>
      <c r="I20" s="1027" t="s">
        <v>1370</v>
      </c>
    </row>
    <row r="21" spans="1:9" ht="101.25" customHeight="1" thickBot="1" x14ac:dyDescent="0.3">
      <c r="A21" s="1040">
        <v>8</v>
      </c>
      <c r="B21" s="1024" t="s">
        <v>1371</v>
      </c>
      <c r="C21" s="1024" t="s">
        <v>926</v>
      </c>
      <c r="D21" s="1024" t="s">
        <v>158</v>
      </c>
      <c r="E21" s="1024" t="s">
        <v>165</v>
      </c>
      <c r="F21" s="1025" t="s">
        <v>1214</v>
      </c>
      <c r="G21" s="1026">
        <v>50</v>
      </c>
      <c r="H21" s="1026">
        <v>40</v>
      </c>
      <c r="I21" s="1022" t="s">
        <v>1372</v>
      </c>
    </row>
    <row r="22" spans="1:9" ht="204" customHeight="1" thickBot="1" x14ac:dyDescent="0.3">
      <c r="A22" s="1040">
        <v>9</v>
      </c>
      <c r="B22" s="1002" t="s">
        <v>1377</v>
      </c>
      <c r="C22" s="1002" t="s">
        <v>926</v>
      </c>
      <c r="D22" s="1002" t="s">
        <v>158</v>
      </c>
      <c r="E22" s="1002" t="s">
        <v>165</v>
      </c>
      <c r="F22" s="1015" t="s">
        <v>1214</v>
      </c>
      <c r="G22" s="1016">
        <v>70</v>
      </c>
      <c r="H22" s="1020">
        <v>40</v>
      </c>
      <c r="I22" s="1018" t="s">
        <v>1378</v>
      </c>
    </row>
    <row r="23" spans="1:9" ht="85.5" customHeight="1" thickBot="1" x14ac:dyDescent="0.3">
      <c r="A23" s="1040">
        <v>10</v>
      </c>
      <c r="B23" s="1002" t="s">
        <v>1373</v>
      </c>
      <c r="C23" s="1002" t="s">
        <v>926</v>
      </c>
      <c r="D23" s="1015" t="s">
        <v>158</v>
      </c>
      <c r="E23" s="1015" t="s">
        <v>163</v>
      </c>
      <c r="F23" s="1015" t="s">
        <v>1214</v>
      </c>
      <c r="G23" s="1016">
        <v>150</v>
      </c>
      <c r="H23" s="1020">
        <v>57</v>
      </c>
      <c r="I23" s="1018" t="s">
        <v>1374</v>
      </c>
    </row>
    <row r="24" spans="1:9" ht="148.5" customHeight="1" x14ac:dyDescent="0.25">
      <c r="A24" s="1040">
        <v>11</v>
      </c>
      <c r="B24" s="1023" t="s">
        <v>1375</v>
      </c>
      <c r="C24" s="1002" t="s">
        <v>926</v>
      </c>
      <c r="D24" s="1015" t="s">
        <v>158</v>
      </c>
      <c r="E24" s="1015" t="s">
        <v>163</v>
      </c>
      <c r="F24" s="1015" t="s">
        <v>1214</v>
      </c>
      <c r="G24" s="1016">
        <v>300</v>
      </c>
      <c r="H24" s="1016">
        <v>200</v>
      </c>
      <c r="I24" s="1022" t="s">
        <v>1376</v>
      </c>
    </row>
    <row r="25" spans="1:9" ht="69.599999999999994" customHeight="1" x14ac:dyDescent="0.25">
      <c r="A25" s="1040">
        <v>12</v>
      </c>
      <c r="B25" s="189" t="s">
        <v>1416</v>
      </c>
      <c r="C25" s="189" t="s">
        <v>926</v>
      </c>
      <c r="D25" s="189" t="s">
        <v>158</v>
      </c>
      <c r="E25" s="189" t="s">
        <v>819</v>
      </c>
      <c r="F25" s="190" t="s">
        <v>1220</v>
      </c>
      <c r="G25" s="220">
        <v>1417</v>
      </c>
      <c r="H25" s="220">
        <v>200</v>
      </c>
      <c r="I25" s="189" t="s">
        <v>1420</v>
      </c>
    </row>
    <row r="26" spans="1:9" ht="82.2" customHeight="1" x14ac:dyDescent="0.25">
      <c r="A26" s="734">
        <v>13</v>
      </c>
      <c r="B26" s="189" t="s">
        <v>1421</v>
      </c>
      <c r="C26" s="189" t="s">
        <v>926</v>
      </c>
      <c r="D26" s="189" t="s">
        <v>158</v>
      </c>
      <c r="E26" s="189" t="s">
        <v>819</v>
      </c>
      <c r="F26" s="190" t="s">
        <v>1214</v>
      </c>
      <c r="G26" s="220">
        <v>60</v>
      </c>
      <c r="H26" s="220">
        <v>60</v>
      </c>
      <c r="I26" s="189" t="s">
        <v>1422</v>
      </c>
    </row>
    <row r="27" spans="1:9" ht="50.1" customHeight="1" x14ac:dyDescent="0.25">
      <c r="A27" s="718" t="s">
        <v>34</v>
      </c>
      <c r="B27" s="189"/>
      <c r="C27" s="189"/>
      <c r="D27" s="189"/>
      <c r="E27" s="189"/>
      <c r="F27" s="190"/>
      <c r="G27" s="220"/>
      <c r="H27" s="220"/>
      <c r="I27" s="189"/>
    </row>
  </sheetData>
  <sheetProtection formatCells="0" formatColumns="0" formatRows="0" insertRows="0" insertHyperlinks="0" deleteRows="0" sort="0" autoFilter="0"/>
  <mergeCells count="3">
    <mergeCell ref="A11:A12"/>
    <mergeCell ref="B6:H6"/>
    <mergeCell ref="B9:I9"/>
  </mergeCells>
  <dataValidations xWindow="316" yWindow="682" count="4">
    <dataValidation type="list" allowBlank="1" showInputMessage="1" showErrorMessage="1" promptTitle="ПОМОЩЬ" prompt="Выберите КДУ из выпадающего списка" sqref="C14:C27">
      <formula1>КДУ_список</formula1>
    </dataValidation>
    <dataValidation type="whole" allowBlank="1" showInputMessage="1" showErrorMessage="1" errorTitle="ВНИМАНИЕ!" error="В ячейки данного столбца вносятся только целый числа, без буквенного сопровождения" sqref="G14:H27">
      <formula1>0</formula1>
      <formula2>100000000</formula2>
    </dataValidation>
    <dataValidation type="list" allowBlank="1" showInputMessage="1" showErrorMessage="1" sqref="E14:E27">
      <formula1>направ_мер</formula1>
    </dataValidation>
    <dataValidation type="list" allowBlank="1" showInputMessage="1" showErrorMessage="1" sqref="D14:D27">
      <formula1>статус</formula1>
    </dataValidation>
  </dataValidations>
  <hyperlinks>
    <hyperlink ref="I4" location="НАВИГАЦИЯ!A1" display="НАВИГАЦИЯ"/>
    <hyperlink ref="I5" location="Глава4_Для_схем" display="СХЕМЫ и ГРАФИКИ к Приложению 4."/>
  </hyperlinks>
  <pageMargins left="0.59055118110236227" right="0.23622047244094491" top="0.74803149606299213" bottom="0.74803149606299213" header="0.31496062992125984" footer="0.31496062992125984"/>
  <pageSetup paperSize="9" scale="35" fitToHeight="0" orientation="portrait" r:id="rId1"/>
  <rowBreaks count="1" manualBreakCount="1">
    <brk id="2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32"/>
  <sheetViews>
    <sheetView showGridLines="0" view="pageBreakPreview" topLeftCell="A22" zoomScale="82" zoomScaleNormal="100" zoomScaleSheetLayoutView="82" workbookViewId="0">
      <selection activeCell="A32" sqref="A32:XFD32"/>
    </sheetView>
  </sheetViews>
  <sheetFormatPr defaultColWidth="9.109375" defaultRowHeight="13.8" x14ac:dyDescent="0.25"/>
  <cols>
    <col min="1" max="1" width="9.109375" style="11"/>
    <col min="2" max="2" width="46" style="11" customWidth="1"/>
    <col min="3" max="3" width="33.44140625" style="11" customWidth="1"/>
    <col min="4" max="4" width="19.88671875" style="11" customWidth="1"/>
    <col min="5" max="5" width="33.44140625" style="11" customWidth="1"/>
    <col min="6" max="8" width="21.88671875" style="11" customWidth="1"/>
    <col min="9" max="9" width="36" style="11" customWidth="1"/>
    <col min="10" max="10" width="25.109375" style="11" customWidth="1"/>
    <col min="11" max="11" width="39.6640625" style="11" customWidth="1"/>
    <col min="12" max="16384" width="9.109375" style="11"/>
  </cols>
  <sheetData>
    <row r="1" spans="1:11" ht="20.100000000000001" customHeight="1" x14ac:dyDescent="0.35">
      <c r="A1" s="100"/>
      <c r="B1" s="100"/>
      <c r="C1" s="100"/>
      <c r="D1" s="100"/>
      <c r="E1" s="100"/>
      <c r="F1" s="100"/>
      <c r="G1" s="100"/>
      <c r="H1" s="100"/>
      <c r="I1" s="552" t="s">
        <v>386</v>
      </c>
      <c r="J1" s="100"/>
    </row>
    <row r="2" spans="1:11" ht="20.100000000000001" customHeight="1" x14ac:dyDescent="0.35">
      <c r="A2" s="100"/>
      <c r="B2" s="100"/>
      <c r="C2" s="100"/>
      <c r="D2" s="100"/>
      <c r="E2" s="100"/>
      <c r="F2" s="100"/>
      <c r="G2" s="100"/>
      <c r="H2" s="100"/>
      <c r="I2" s="552" t="s">
        <v>798</v>
      </c>
      <c r="J2" s="100"/>
    </row>
    <row r="3" spans="1:11" ht="20.100000000000001" customHeight="1" x14ac:dyDescent="0.25">
      <c r="A3" s="100"/>
      <c r="B3" s="100"/>
      <c r="C3" s="100"/>
      <c r="D3" s="100"/>
      <c r="E3" s="100"/>
      <c r="F3" s="100"/>
      <c r="G3" s="100"/>
      <c r="H3" s="100"/>
      <c r="I3" s="100"/>
      <c r="J3" s="100"/>
    </row>
    <row r="4" spans="1:11" ht="27.9" customHeight="1" x14ac:dyDescent="0.25">
      <c r="A4" s="100"/>
      <c r="B4" s="100"/>
      <c r="C4" s="100"/>
      <c r="D4" s="100"/>
      <c r="E4" s="100"/>
      <c r="F4" s="100"/>
      <c r="G4" s="100"/>
      <c r="H4" s="100"/>
      <c r="I4" s="663" t="s">
        <v>287</v>
      </c>
      <c r="J4" s="663"/>
      <c r="K4" s="114"/>
    </row>
    <row r="5" spans="1:11" ht="27.9" customHeight="1" x14ac:dyDescent="0.25">
      <c r="A5" s="100"/>
      <c r="B5" s="100"/>
      <c r="C5" s="100"/>
      <c r="D5" s="100"/>
      <c r="E5" s="100"/>
      <c r="F5" s="100"/>
      <c r="G5" s="100"/>
      <c r="H5" s="100"/>
      <c r="I5" s="1333" t="s">
        <v>771</v>
      </c>
      <c r="J5" s="1333"/>
      <c r="K5" s="115"/>
    </row>
    <row r="6" spans="1:11" ht="20.399999999999999" x14ac:dyDescent="0.25">
      <c r="A6" s="100"/>
      <c r="B6" s="1339" t="s">
        <v>423</v>
      </c>
      <c r="C6" s="1339"/>
      <c r="D6" s="1339"/>
      <c r="E6" s="1339"/>
      <c r="F6" s="1339"/>
      <c r="G6" s="1339"/>
      <c r="H6" s="1339"/>
      <c r="I6" s="1339"/>
      <c r="J6" s="100"/>
    </row>
    <row r="7" spans="1:11" ht="15" x14ac:dyDescent="0.25">
      <c r="A7" s="100"/>
      <c r="B7" s="100"/>
      <c r="C7" s="100"/>
      <c r="D7" s="100"/>
      <c r="E7" s="100"/>
      <c r="F7" s="100"/>
      <c r="G7" s="100"/>
      <c r="H7" s="100"/>
      <c r="I7" s="100"/>
      <c r="J7" s="100"/>
    </row>
    <row r="8" spans="1:11" ht="42" customHeight="1" x14ac:dyDescent="0.25">
      <c r="A8" s="100"/>
      <c r="B8" s="1109" t="s">
        <v>796</v>
      </c>
      <c r="C8" s="1109"/>
      <c r="D8" s="100"/>
      <c r="E8" s="1109" t="s">
        <v>797</v>
      </c>
      <c r="F8" s="1109"/>
      <c r="G8" s="1109"/>
      <c r="H8" s="1109"/>
      <c r="I8" s="1109"/>
      <c r="J8" s="100"/>
    </row>
    <row r="9" spans="1:11" ht="15" x14ac:dyDescent="0.25">
      <c r="A9" s="100"/>
      <c r="B9" s="100"/>
      <c r="C9" s="100"/>
      <c r="D9" s="100"/>
      <c r="E9" s="100"/>
      <c r="F9" s="100"/>
      <c r="G9" s="100"/>
      <c r="H9" s="100"/>
      <c r="I9" s="100"/>
      <c r="J9" s="100"/>
    </row>
    <row r="10" spans="1:11" ht="35.25" customHeight="1" x14ac:dyDescent="0.25">
      <c r="A10" s="1353" t="s">
        <v>4</v>
      </c>
      <c r="B10" s="1353" t="s">
        <v>637</v>
      </c>
      <c r="C10" s="687" t="s">
        <v>646</v>
      </c>
      <c r="D10" s="100"/>
      <c r="E10" s="688" t="s">
        <v>625</v>
      </c>
      <c r="F10" s="219" t="s">
        <v>119</v>
      </c>
      <c r="G10" s="119" t="s">
        <v>71</v>
      </c>
      <c r="H10" s="119" t="s">
        <v>673</v>
      </c>
      <c r="I10" s="100"/>
      <c r="J10" s="100"/>
    </row>
    <row r="11" spans="1:11" ht="20.100000000000001" customHeight="1" x14ac:dyDescent="0.25">
      <c r="A11" s="1354"/>
      <c r="B11" s="1354"/>
      <c r="C11" s="665">
        <f>'4.8 МЕР оффлайн'!I12+1</f>
        <v>303</v>
      </c>
      <c r="D11" s="100"/>
      <c r="E11" s="699"/>
      <c r="F11" s="729">
        <f>C11+1</f>
        <v>304</v>
      </c>
      <c r="G11" s="730">
        <f>F11+1</f>
        <v>305</v>
      </c>
      <c r="H11" s="730">
        <f>G11+1</f>
        <v>306</v>
      </c>
      <c r="I11" s="100"/>
      <c r="J11" s="100"/>
    </row>
    <row r="12" spans="1:11" ht="39" customHeight="1" x14ac:dyDescent="0.25">
      <c r="A12" s="684">
        <v>1</v>
      </c>
      <c r="B12" s="694" t="s">
        <v>644</v>
      </c>
      <c r="C12" s="81">
        <v>1</v>
      </c>
      <c r="E12" s="597" t="s">
        <v>676</v>
      </c>
      <c r="F12" s="81">
        <v>650</v>
      </c>
      <c r="G12" s="81">
        <v>21948</v>
      </c>
      <c r="H12" s="81">
        <v>731256</v>
      </c>
    </row>
    <row r="13" spans="1:11" ht="39" customHeight="1" x14ac:dyDescent="0.25">
      <c r="A13" s="684">
        <v>2</v>
      </c>
      <c r="B13" s="694" t="s">
        <v>833</v>
      </c>
      <c r="C13" s="967">
        <v>1</v>
      </c>
      <c r="E13" s="598" t="s">
        <v>517</v>
      </c>
      <c r="F13" s="81"/>
      <c r="G13" s="81"/>
      <c r="H13" s="81"/>
    </row>
    <row r="14" spans="1:11" ht="39" customHeight="1" x14ac:dyDescent="0.25">
      <c r="A14" s="684"/>
      <c r="B14" s="694" t="s">
        <v>649</v>
      </c>
      <c r="C14" s="985"/>
      <c r="E14" s="598" t="s">
        <v>518</v>
      </c>
      <c r="F14" s="81">
        <v>76</v>
      </c>
      <c r="G14" s="81">
        <v>2222</v>
      </c>
      <c r="H14" s="81">
        <v>222861</v>
      </c>
    </row>
    <row r="15" spans="1:11" ht="34.5" customHeight="1" x14ac:dyDescent="0.25">
      <c r="A15" s="684">
        <v>3</v>
      </c>
      <c r="B15" s="596" t="s">
        <v>917</v>
      </c>
      <c r="C15" s="968">
        <v>1</v>
      </c>
    </row>
    <row r="16" spans="1:11" ht="36.75" customHeight="1" x14ac:dyDescent="0.25">
      <c r="A16" s="684">
        <v>4</v>
      </c>
      <c r="B16" s="596" t="s">
        <v>648</v>
      </c>
      <c r="C16" s="969">
        <v>11</v>
      </c>
    </row>
    <row r="17" spans="1:9" ht="43.5" customHeight="1" x14ac:dyDescent="0.25">
      <c r="A17" s="684">
        <v>5</v>
      </c>
      <c r="B17" s="694" t="s">
        <v>658</v>
      </c>
      <c r="C17" s="81">
        <v>1</v>
      </c>
    </row>
    <row r="18" spans="1:9" ht="43.5" customHeight="1" x14ac:dyDescent="0.25">
      <c r="A18" s="684">
        <v>6</v>
      </c>
      <c r="B18" s="694" t="s">
        <v>645</v>
      </c>
      <c r="C18" s="1002" t="s">
        <v>655</v>
      </c>
    </row>
    <row r="19" spans="1:9" ht="47.25" customHeight="1" x14ac:dyDescent="0.25">
      <c r="A19" s="684">
        <v>7</v>
      </c>
      <c r="B19" s="694" t="s">
        <v>659</v>
      </c>
      <c r="C19" s="81">
        <v>4</v>
      </c>
    </row>
    <row r="20" spans="1:9" ht="27" customHeight="1" x14ac:dyDescent="0.25"/>
    <row r="21" spans="1:9" ht="15.75" customHeight="1" x14ac:dyDescent="0.3">
      <c r="A21" s="100"/>
      <c r="B21" s="538" t="s">
        <v>918</v>
      </c>
      <c r="C21" s="100"/>
      <c r="D21" s="100"/>
      <c r="E21" s="100"/>
      <c r="F21" s="100"/>
      <c r="G21" s="100"/>
      <c r="H21" s="100"/>
      <c r="I21" s="100"/>
    </row>
    <row r="22" spans="1:9" ht="15" x14ac:dyDescent="0.25">
      <c r="A22" s="100"/>
      <c r="B22" s="100"/>
      <c r="C22" s="100"/>
      <c r="D22" s="100"/>
      <c r="E22" s="100"/>
      <c r="F22" s="100"/>
      <c r="G22" s="100"/>
      <c r="H22" s="100"/>
      <c r="I22" s="100"/>
    </row>
    <row r="23" spans="1:9" ht="112.5" customHeight="1" x14ac:dyDescent="0.25">
      <c r="A23" s="1352" t="s">
        <v>4</v>
      </c>
      <c r="B23" s="687" t="s">
        <v>827</v>
      </c>
      <c r="C23" s="687" t="s">
        <v>325</v>
      </c>
      <c r="D23" s="687" t="s">
        <v>669</v>
      </c>
      <c r="E23" s="687" t="s">
        <v>671</v>
      </c>
      <c r="F23" s="700" t="s">
        <v>627</v>
      </c>
      <c r="G23" s="687" t="s">
        <v>169</v>
      </c>
      <c r="H23" s="687" t="s">
        <v>99</v>
      </c>
      <c r="I23" s="687" t="s">
        <v>141</v>
      </c>
    </row>
    <row r="24" spans="1:9" ht="20.100000000000001" customHeight="1" x14ac:dyDescent="0.25">
      <c r="A24" s="1352"/>
      <c r="B24" s="665">
        <f>H11+1</f>
        <v>307</v>
      </c>
      <c r="C24" s="665">
        <f>B24+1</f>
        <v>308</v>
      </c>
      <c r="D24" s="665">
        <f t="shared" ref="D24:I24" si="0">C24+1</f>
        <v>309</v>
      </c>
      <c r="E24" s="665">
        <f t="shared" si="0"/>
        <v>310</v>
      </c>
      <c r="F24" s="665">
        <f t="shared" si="0"/>
        <v>311</v>
      </c>
      <c r="G24" s="665">
        <f t="shared" si="0"/>
        <v>312</v>
      </c>
      <c r="H24" s="665">
        <f t="shared" si="0"/>
        <v>313</v>
      </c>
      <c r="I24" s="665">
        <f t="shared" si="0"/>
        <v>314</v>
      </c>
    </row>
    <row r="25" spans="1:9" ht="48" customHeight="1" x14ac:dyDescent="0.25">
      <c r="A25" s="593" t="s">
        <v>385</v>
      </c>
      <c r="B25" s="542" t="s">
        <v>668</v>
      </c>
      <c r="C25" s="542" t="s">
        <v>376</v>
      </c>
      <c r="D25" s="542" t="s">
        <v>670</v>
      </c>
      <c r="E25" s="542" t="s">
        <v>661</v>
      </c>
      <c r="F25" s="599" t="s">
        <v>672</v>
      </c>
      <c r="G25" s="543">
        <v>300</v>
      </c>
      <c r="H25" s="543">
        <v>15</v>
      </c>
      <c r="I25" s="542" t="s">
        <v>667</v>
      </c>
    </row>
    <row r="26" spans="1:9" ht="174" customHeight="1" x14ac:dyDescent="0.25">
      <c r="A26" s="734">
        <v>1</v>
      </c>
      <c r="B26" s="1002" t="s">
        <v>1379</v>
      </c>
      <c r="C26" s="1002" t="s">
        <v>926</v>
      </c>
      <c r="D26" s="1002" t="s">
        <v>1222</v>
      </c>
      <c r="E26" s="1002" t="s">
        <v>661</v>
      </c>
      <c r="F26" s="1030" t="s">
        <v>672</v>
      </c>
      <c r="G26" s="1016">
        <v>27000</v>
      </c>
      <c r="H26" s="1016">
        <v>48</v>
      </c>
      <c r="I26" s="1000" t="s">
        <v>1380</v>
      </c>
    </row>
    <row r="27" spans="1:9" ht="336" customHeight="1" thickBot="1" x14ac:dyDescent="0.3">
      <c r="A27" s="734">
        <v>2</v>
      </c>
      <c r="B27" s="1023" t="s">
        <v>1423</v>
      </c>
      <c r="C27" s="1002" t="s">
        <v>926</v>
      </c>
      <c r="D27" s="1015" t="s">
        <v>1222</v>
      </c>
      <c r="E27" s="1015" t="s">
        <v>661</v>
      </c>
      <c r="F27" s="1015" t="s">
        <v>1425</v>
      </c>
      <c r="G27" s="1016">
        <v>16900</v>
      </c>
      <c r="H27" s="1020">
        <v>49</v>
      </c>
      <c r="I27" s="1031" t="s">
        <v>1381</v>
      </c>
    </row>
    <row r="28" spans="1:9" ht="50.1" customHeight="1" x14ac:dyDescent="0.25">
      <c r="A28" s="734">
        <v>3</v>
      </c>
      <c r="B28" s="189" t="s">
        <v>1424</v>
      </c>
      <c r="C28" s="189" t="s">
        <v>926</v>
      </c>
      <c r="D28" s="189" t="s">
        <v>1235</v>
      </c>
      <c r="E28" s="189" t="s">
        <v>661</v>
      </c>
      <c r="F28" s="169" t="s">
        <v>1425</v>
      </c>
      <c r="G28" s="220">
        <v>8847</v>
      </c>
      <c r="H28" s="220">
        <v>209</v>
      </c>
      <c r="I28" s="189" t="s">
        <v>1426</v>
      </c>
    </row>
    <row r="29" spans="1:9" ht="129" customHeight="1" x14ac:dyDescent="0.25">
      <c r="A29" s="734">
        <v>4</v>
      </c>
      <c r="B29" s="189" t="s">
        <v>1427</v>
      </c>
      <c r="C29" s="189" t="s">
        <v>926</v>
      </c>
      <c r="D29" s="189" t="s">
        <v>1222</v>
      </c>
      <c r="E29" s="189" t="s">
        <v>661</v>
      </c>
      <c r="F29" s="169" t="s">
        <v>1428</v>
      </c>
      <c r="G29" s="220">
        <v>26989</v>
      </c>
      <c r="H29" s="220">
        <v>89</v>
      </c>
      <c r="I29" s="189" t="s">
        <v>1429</v>
      </c>
    </row>
    <row r="30" spans="1:9" ht="114" customHeight="1" x14ac:dyDescent="0.25">
      <c r="A30" s="734">
        <v>5</v>
      </c>
      <c r="B30" s="189" t="s">
        <v>1430</v>
      </c>
      <c r="C30" s="189" t="s">
        <v>934</v>
      </c>
      <c r="D30" s="189" t="s">
        <v>1431</v>
      </c>
      <c r="E30" s="189" t="s">
        <v>661</v>
      </c>
      <c r="F30" s="169" t="s">
        <v>1425</v>
      </c>
      <c r="G30" s="220">
        <v>5623</v>
      </c>
      <c r="H30" s="220">
        <v>17</v>
      </c>
      <c r="I30" s="189" t="s">
        <v>1432</v>
      </c>
    </row>
    <row r="31" spans="1:9" ht="50.1" customHeight="1" x14ac:dyDescent="0.25">
      <c r="A31" s="734">
        <v>6</v>
      </c>
      <c r="B31" s="189" t="s">
        <v>1433</v>
      </c>
      <c r="C31" s="189" t="s">
        <v>934</v>
      </c>
      <c r="D31" s="189" t="s">
        <v>1434</v>
      </c>
      <c r="E31" s="189" t="s">
        <v>661</v>
      </c>
      <c r="F31" s="169" t="s">
        <v>1425</v>
      </c>
      <c r="G31" s="220">
        <v>8710</v>
      </c>
      <c r="H31" s="220">
        <v>170</v>
      </c>
      <c r="I31" s="189" t="s">
        <v>1435</v>
      </c>
    </row>
    <row r="32" spans="1:9" ht="50.1" customHeight="1" x14ac:dyDescent="0.25">
      <c r="A32" s="718" t="s">
        <v>34</v>
      </c>
      <c r="B32" s="189"/>
      <c r="C32" s="189"/>
      <c r="D32" s="189"/>
      <c r="E32" s="189"/>
      <c r="F32" s="169"/>
      <c r="G32" s="220"/>
      <c r="H32" s="220"/>
      <c r="I32" s="189"/>
    </row>
  </sheetData>
  <sheetProtection formatCells="0" formatColumns="0" formatRows="0" insertRows="0" insertHyperlinks="0" deleteRows="0" sort="0" autoFilter="0"/>
  <mergeCells count="7">
    <mergeCell ref="A23:A24"/>
    <mergeCell ref="B10:B11"/>
    <mergeCell ref="I5:J5"/>
    <mergeCell ref="A10:A11"/>
    <mergeCell ref="E8:I8"/>
    <mergeCell ref="B8:C8"/>
    <mergeCell ref="B6:I6"/>
  </mergeCells>
  <dataValidations count="5">
    <dataValidation type="list" allowBlank="1" showInputMessage="1" showErrorMessage="1" sqref="C18">
      <formula1>инт_ресурс</formula1>
    </dataValidation>
    <dataValidation type="whole" allowBlank="1" showInputMessage="1" showErrorMessage="1" sqref="C19 C12:C13 C15:C17">
      <formula1>0</formula1>
      <formula2>50</formula2>
    </dataValidation>
    <dataValidation type="whole" allowBlank="1" showInputMessage="1" showErrorMessage="1" errorTitle="Внимание!" error="Внесите цифру в ячейку ниже!" sqref="C14">
      <formula1>0</formula1>
      <formula2>0</formula2>
    </dataValidation>
    <dataValidation type="whole" allowBlank="1" showInputMessage="1" showErrorMessage="1" errorTitle="ВНИМАНИЕ!" error="В ячейки данного столбца вносятся только целый числа, без буквенного сопровождения" sqref="G26:H32">
      <formula1>0</formula1>
      <formula2>100000000</formula2>
    </dataValidation>
    <dataValidation type="list" allowBlank="1" showInputMessage="1" showErrorMessage="1" promptTitle="ПОМОЩЬ" prompt="Выберите КДУ из выпадающего списка" sqref="C26:C32">
      <formula1>КДУ_список</formula1>
    </dataValidation>
  </dataValidations>
  <hyperlinks>
    <hyperlink ref="I4" location="НАВИГАЦИЯ!A1" display="НАВИГАЦИЯ"/>
    <hyperlink ref="I5" location="Глава4_Для_схем" display="СХЕМЫ и ГРАФИКИ к Приложению 4."/>
  </hyperlinks>
  <pageMargins left="0.59055118110236227" right="0.23622047244094491" top="0.74803149606299213" bottom="0.74803149606299213" header="0.31496062992125984" footer="0.31496062992125984"/>
  <pageSetup paperSize="9" scale="35"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88EC"/>
    <pageSetUpPr fitToPage="1"/>
  </sheetPr>
  <dimension ref="A1:L115"/>
  <sheetViews>
    <sheetView showGridLines="0" view="pageBreakPreview" topLeftCell="A22" zoomScale="75" zoomScaleNormal="100" zoomScaleSheetLayoutView="75" workbookViewId="0">
      <selection activeCell="A25" sqref="A25:XFD25"/>
    </sheetView>
  </sheetViews>
  <sheetFormatPr defaultColWidth="9.109375" defaultRowHeight="14.4" x14ac:dyDescent="0.3"/>
  <cols>
    <col min="1" max="1" width="9" style="20" customWidth="1"/>
    <col min="2" max="2" width="42.33203125" style="20" customWidth="1"/>
    <col min="3" max="3" width="33.5546875" style="20" customWidth="1"/>
    <col min="4" max="5" width="30.5546875" style="20" customWidth="1"/>
    <col min="6" max="7" width="23.44140625" style="20" customWidth="1"/>
    <col min="8" max="8" width="42.33203125" style="20" customWidth="1"/>
    <col min="9" max="9" width="20.5546875" style="20" customWidth="1"/>
    <col min="10" max="10" width="22" style="20" customWidth="1"/>
    <col min="11" max="11" width="22.6640625" style="20" customWidth="1"/>
    <col min="12" max="12" width="8.6640625" style="20" customWidth="1"/>
    <col min="13" max="16384" width="9.109375" style="20"/>
  </cols>
  <sheetData>
    <row r="1" spans="1:12" ht="20.100000000000001" customHeight="1" x14ac:dyDescent="0.35">
      <c r="A1" s="600"/>
      <c r="B1" s="600"/>
      <c r="C1" s="600"/>
      <c r="D1" s="600"/>
      <c r="E1" s="600"/>
      <c r="F1" s="600"/>
      <c r="G1" s="600"/>
      <c r="I1" s="552" t="s">
        <v>386</v>
      </c>
      <c r="J1" s="600"/>
      <c r="K1" s="600"/>
      <c r="L1" s="600"/>
    </row>
    <row r="2" spans="1:12" ht="20.100000000000001" customHeight="1" x14ac:dyDescent="0.35">
      <c r="A2" s="600"/>
      <c r="B2" s="600"/>
      <c r="C2" s="600"/>
      <c r="D2" s="600"/>
      <c r="E2" s="600"/>
      <c r="F2" s="600"/>
      <c r="G2" s="600"/>
      <c r="I2" s="552" t="s">
        <v>773</v>
      </c>
      <c r="J2" s="600"/>
      <c r="K2" s="600"/>
      <c r="L2" s="600"/>
    </row>
    <row r="3" spans="1:12" ht="20.100000000000001" customHeight="1" x14ac:dyDescent="0.25">
      <c r="A3" s="600"/>
      <c r="B3" s="600"/>
      <c r="C3" s="600"/>
      <c r="D3" s="600"/>
      <c r="E3" s="600"/>
      <c r="F3" s="600"/>
      <c r="G3" s="600"/>
      <c r="H3" s="600"/>
      <c r="I3" s="600"/>
      <c r="J3" s="600"/>
      <c r="K3" s="600"/>
      <c r="L3" s="600"/>
    </row>
    <row r="4" spans="1:12" ht="27.9" customHeight="1" x14ac:dyDescent="0.3">
      <c r="A4" s="600"/>
      <c r="B4" s="600"/>
      <c r="C4" s="600"/>
      <c r="D4" s="600"/>
      <c r="E4" s="600"/>
      <c r="F4" s="600"/>
      <c r="G4" s="600"/>
      <c r="H4" s="600"/>
      <c r="I4" s="1057" t="s">
        <v>287</v>
      </c>
      <c r="J4" s="1057"/>
      <c r="K4" s="1057"/>
      <c r="L4" s="600"/>
    </row>
    <row r="5" spans="1:12" ht="27.9" customHeight="1" x14ac:dyDescent="0.3">
      <c r="A5" s="600"/>
      <c r="B5" s="600"/>
      <c r="C5" s="600"/>
      <c r="D5" s="600"/>
      <c r="E5" s="600"/>
      <c r="F5" s="600"/>
      <c r="G5" s="600"/>
      <c r="H5" s="600"/>
      <c r="I5" s="1362" t="s">
        <v>772</v>
      </c>
      <c r="J5" s="1362"/>
      <c r="K5" s="1362"/>
      <c r="L5" s="600"/>
    </row>
    <row r="6" spans="1:12" ht="20.399999999999999" x14ac:dyDescent="0.3">
      <c r="A6" s="1339" t="s">
        <v>261</v>
      </c>
      <c r="B6" s="1339"/>
      <c r="C6" s="1339"/>
      <c r="D6" s="1339"/>
      <c r="E6" s="1339"/>
      <c r="F6" s="1339"/>
      <c r="G6" s="1339"/>
      <c r="H6" s="1339"/>
      <c r="I6" s="1339"/>
      <c r="J6" s="1339"/>
      <c r="K6" s="1339"/>
      <c r="L6" s="1339"/>
    </row>
    <row r="7" spans="1:12" ht="15" x14ac:dyDescent="0.25">
      <c r="A7" s="600"/>
      <c r="B7" s="600"/>
      <c r="C7" s="600"/>
      <c r="D7" s="600"/>
      <c r="E7" s="600"/>
      <c r="F7" s="600"/>
      <c r="G7" s="600"/>
      <c r="H7" s="600"/>
      <c r="I7" s="600"/>
      <c r="J7" s="600"/>
      <c r="K7" s="600"/>
      <c r="L7" s="600"/>
    </row>
    <row r="8" spans="1:12" ht="33.75" customHeight="1" x14ac:dyDescent="0.3">
      <c r="A8" s="600"/>
      <c r="B8" s="1101" t="s">
        <v>638</v>
      </c>
      <c r="C8" s="1101"/>
      <c r="D8" s="1101"/>
      <c r="E8" s="1101"/>
      <c r="F8" s="1101"/>
      <c r="G8" s="1101"/>
      <c r="H8" s="1101"/>
      <c r="I8" s="601"/>
      <c r="J8" s="602"/>
      <c r="K8" s="602"/>
      <c r="L8" s="600"/>
    </row>
    <row r="9" spans="1:12" ht="15" x14ac:dyDescent="0.25">
      <c r="A9" s="600"/>
      <c r="B9" s="600"/>
      <c r="C9" s="600"/>
      <c r="D9" s="600"/>
      <c r="E9" s="600"/>
      <c r="F9" s="600"/>
      <c r="G9" s="600"/>
      <c r="H9" s="600"/>
      <c r="I9" s="600"/>
      <c r="J9" s="600"/>
      <c r="K9" s="600"/>
      <c r="L9" s="600"/>
    </row>
    <row r="10" spans="1:12" s="22" customFormat="1" ht="30" customHeight="1" x14ac:dyDescent="0.3">
      <c r="A10" s="1360" t="s">
        <v>118</v>
      </c>
      <c r="B10" s="1361"/>
      <c r="C10" s="801">
        <f>E10-2</f>
        <v>2020</v>
      </c>
      <c r="D10" s="673">
        <f>E10-1</f>
        <v>2021</v>
      </c>
      <c r="E10" s="673">
        <f>'1. П МО'!C10</f>
        <v>2022</v>
      </c>
      <c r="F10" s="136"/>
      <c r="G10" s="136"/>
      <c r="H10" s="136"/>
      <c r="I10" s="603"/>
      <c r="J10" s="603"/>
      <c r="K10" s="603"/>
      <c r="L10" s="603"/>
    </row>
    <row r="11" spans="1:12" s="109" customFormat="1" ht="20.100000000000001" customHeight="1" x14ac:dyDescent="0.25">
      <c r="A11" s="814"/>
      <c r="B11" s="815"/>
      <c r="C11" s="732">
        <f>'4.9 МЕР онлайн '!I24+1</f>
        <v>315</v>
      </c>
      <c r="D11" s="665">
        <f>C11+1</f>
        <v>316</v>
      </c>
      <c r="E11" s="665">
        <f>D11+1</f>
        <v>317</v>
      </c>
      <c r="F11" s="136"/>
      <c r="G11" s="136"/>
      <c r="H11" s="136"/>
      <c r="I11" s="731"/>
      <c r="J11" s="731"/>
      <c r="K11" s="731"/>
      <c r="L11" s="731"/>
    </row>
    <row r="12" spans="1:12" ht="30" customHeight="1" x14ac:dyDescent="0.3">
      <c r="A12" s="1363" t="s">
        <v>209</v>
      </c>
      <c r="B12" s="1364"/>
      <c r="C12" s="40"/>
      <c r="D12" s="40">
        <v>111</v>
      </c>
      <c r="E12" s="40">
        <v>484</v>
      </c>
    </row>
    <row r="13" spans="1:12" ht="30" customHeight="1" x14ac:dyDescent="0.3">
      <c r="A13" s="1049" t="s">
        <v>210</v>
      </c>
      <c r="B13" s="1050"/>
      <c r="C13" s="40"/>
      <c r="D13" s="40">
        <v>4295</v>
      </c>
      <c r="E13" s="40">
        <v>35213</v>
      </c>
    </row>
    <row r="14" spans="1:12" ht="30" customHeight="1" x14ac:dyDescent="0.3">
      <c r="A14" s="1049" t="s">
        <v>211</v>
      </c>
      <c r="B14" s="1050"/>
      <c r="C14" s="40"/>
      <c r="D14" s="40">
        <v>4191</v>
      </c>
      <c r="E14" s="40">
        <v>18456</v>
      </c>
    </row>
    <row r="16" spans="1:12" ht="17.399999999999999" x14ac:dyDescent="0.3">
      <c r="A16" s="600"/>
      <c r="B16" s="538" t="s">
        <v>639</v>
      </c>
      <c r="C16" s="600"/>
      <c r="D16" s="600"/>
      <c r="E16" s="600"/>
      <c r="F16" s="600"/>
      <c r="G16" s="600"/>
      <c r="H16" s="600"/>
    </row>
    <row r="17" spans="1:8" ht="15" x14ac:dyDescent="0.25">
      <c r="A17" s="600"/>
      <c r="B17" s="600"/>
      <c r="C17" s="600"/>
      <c r="D17" s="600"/>
      <c r="E17" s="600"/>
      <c r="F17" s="600"/>
      <c r="G17" s="600"/>
      <c r="H17" s="600"/>
    </row>
    <row r="18" spans="1:8" ht="78" x14ac:dyDescent="0.3">
      <c r="A18" s="1350" t="s">
        <v>4</v>
      </c>
      <c r="B18" s="667" t="s">
        <v>139</v>
      </c>
      <c r="C18" s="687" t="s">
        <v>325</v>
      </c>
      <c r="D18" s="687" t="s">
        <v>640</v>
      </c>
      <c r="E18" s="687" t="s">
        <v>641</v>
      </c>
      <c r="F18" s="687" t="s">
        <v>169</v>
      </c>
      <c r="G18" s="687" t="s">
        <v>99</v>
      </c>
      <c r="H18" s="687" t="s">
        <v>141</v>
      </c>
    </row>
    <row r="19" spans="1:8" ht="20.100000000000001" customHeight="1" x14ac:dyDescent="0.3">
      <c r="A19" s="1351"/>
      <c r="B19" s="192">
        <f>E11+1</f>
        <v>318</v>
      </c>
      <c r="C19" s="665">
        <f>B19+1</f>
        <v>319</v>
      </c>
      <c r="D19" s="665">
        <f t="shared" ref="D19:H19" si="0">C19+1</f>
        <v>320</v>
      </c>
      <c r="E19" s="665">
        <f t="shared" si="0"/>
        <v>321</v>
      </c>
      <c r="F19" s="665">
        <f t="shared" si="0"/>
        <v>322</v>
      </c>
      <c r="G19" s="665">
        <f t="shared" si="0"/>
        <v>323</v>
      </c>
      <c r="H19" s="665">
        <f t="shared" si="0"/>
        <v>324</v>
      </c>
    </row>
    <row r="20" spans="1:8" ht="109.5" customHeight="1" x14ac:dyDescent="0.3">
      <c r="A20" s="593" t="s">
        <v>385</v>
      </c>
      <c r="B20" s="542" t="s">
        <v>662</v>
      </c>
      <c r="C20" s="542" t="s">
        <v>376</v>
      </c>
      <c r="D20" s="542" t="s">
        <v>417</v>
      </c>
      <c r="E20" s="604" t="s">
        <v>661</v>
      </c>
      <c r="F20" s="543">
        <v>300</v>
      </c>
      <c r="G20" s="543">
        <v>15</v>
      </c>
      <c r="H20" s="605" t="s">
        <v>663</v>
      </c>
    </row>
    <row r="21" spans="1:8" ht="184.95" customHeight="1" x14ac:dyDescent="0.3">
      <c r="A21" s="734">
        <v>1</v>
      </c>
      <c r="B21" s="189" t="s">
        <v>1139</v>
      </c>
      <c r="C21" s="189" t="s">
        <v>934</v>
      </c>
      <c r="D21" s="189"/>
      <c r="E21" s="169" t="s">
        <v>661</v>
      </c>
      <c r="F21" s="220">
        <v>8046</v>
      </c>
      <c r="G21" s="220">
        <v>374</v>
      </c>
      <c r="H21" s="189" t="s">
        <v>1436</v>
      </c>
    </row>
    <row r="22" spans="1:8" ht="89.4" customHeight="1" x14ac:dyDescent="0.3">
      <c r="A22" s="734">
        <v>2</v>
      </c>
      <c r="B22" s="993" t="s">
        <v>1437</v>
      </c>
      <c r="C22" s="189" t="s">
        <v>1438</v>
      </c>
      <c r="D22" s="189" t="s">
        <v>1438</v>
      </c>
      <c r="E22" s="169" t="s">
        <v>661</v>
      </c>
      <c r="F22" s="220">
        <v>10579</v>
      </c>
      <c r="G22" s="220">
        <v>71</v>
      </c>
      <c r="H22" s="189" t="s">
        <v>1498</v>
      </c>
    </row>
    <row r="23" spans="1:8" ht="115.2" customHeight="1" x14ac:dyDescent="0.3">
      <c r="A23" s="734">
        <v>3</v>
      </c>
      <c r="B23" s="189" t="s">
        <v>1439</v>
      </c>
      <c r="C23" s="189" t="s">
        <v>926</v>
      </c>
      <c r="D23" s="189" t="s">
        <v>1232</v>
      </c>
      <c r="E23" s="169" t="s">
        <v>661</v>
      </c>
      <c r="F23" s="220">
        <v>2691</v>
      </c>
      <c r="G23" s="220">
        <v>2691</v>
      </c>
      <c r="H23" s="189" t="s">
        <v>1440</v>
      </c>
    </row>
    <row r="24" spans="1:8" ht="50.1" customHeight="1" x14ac:dyDescent="0.25">
      <c r="A24" s="734">
        <v>4</v>
      </c>
      <c r="B24" s="189"/>
      <c r="C24" s="189"/>
      <c r="D24" s="189"/>
      <c r="E24" s="169"/>
      <c r="F24" s="220"/>
      <c r="G24" s="220"/>
      <c r="H24" s="189"/>
    </row>
    <row r="25" spans="1:8" ht="50.1" customHeight="1" x14ac:dyDescent="0.3">
      <c r="A25" s="719" t="s">
        <v>34</v>
      </c>
      <c r="B25" s="147"/>
      <c r="C25" s="189"/>
      <c r="D25" s="189"/>
      <c r="E25" s="169"/>
      <c r="F25" s="170"/>
      <c r="G25" s="971"/>
      <c r="H25" s="970"/>
    </row>
    <row r="28" spans="1:8" ht="17.399999999999999" x14ac:dyDescent="0.3">
      <c r="A28" s="538"/>
      <c r="B28" s="538" t="s">
        <v>665</v>
      </c>
      <c r="C28" s="600"/>
      <c r="D28" s="600"/>
      <c r="E28" s="600"/>
      <c r="F28" s="600"/>
      <c r="G28" s="600"/>
    </row>
    <row r="29" spans="1:8" ht="15" x14ac:dyDescent="0.25">
      <c r="A29" s="600"/>
      <c r="B29" s="600"/>
      <c r="C29" s="600"/>
      <c r="D29" s="600"/>
      <c r="E29" s="600"/>
      <c r="F29" s="600"/>
      <c r="G29" s="600"/>
    </row>
    <row r="30" spans="1:8" s="23" customFormat="1" ht="81.75" customHeight="1" x14ac:dyDescent="0.3">
      <c r="A30" s="1327" t="s">
        <v>0</v>
      </c>
      <c r="B30" s="1327" t="s">
        <v>321</v>
      </c>
      <c r="C30" s="687" t="s">
        <v>322</v>
      </c>
      <c r="D30" s="687" t="s">
        <v>426</v>
      </c>
      <c r="E30" s="687" t="s">
        <v>8</v>
      </c>
      <c r="F30" s="687" t="s">
        <v>262</v>
      </c>
      <c r="G30" s="687" t="s">
        <v>6</v>
      </c>
    </row>
    <row r="31" spans="1:8" s="109" customFormat="1" ht="20.100000000000001" customHeight="1" x14ac:dyDescent="0.3">
      <c r="A31" s="1327"/>
      <c r="B31" s="1327"/>
      <c r="C31" s="665">
        <f>H19+1</f>
        <v>325</v>
      </c>
      <c r="D31" s="665">
        <f>C31+1</f>
        <v>326</v>
      </c>
      <c r="E31" s="665">
        <f>D31+1</f>
        <v>327</v>
      </c>
      <c r="F31" s="665">
        <f>E31+1</f>
        <v>328</v>
      </c>
      <c r="G31" s="665">
        <f>F31+1</f>
        <v>329</v>
      </c>
    </row>
    <row r="32" spans="1:8" s="23" customFormat="1" ht="47.25" customHeight="1" x14ac:dyDescent="0.3">
      <c r="A32" s="606" t="s">
        <v>385</v>
      </c>
      <c r="B32" s="551" t="s">
        <v>431</v>
      </c>
      <c r="C32" s="534" t="s">
        <v>388</v>
      </c>
      <c r="D32" s="535">
        <v>2020</v>
      </c>
      <c r="E32" s="534" t="s">
        <v>432</v>
      </c>
      <c r="F32" s="534" t="s">
        <v>433</v>
      </c>
      <c r="G32" s="607" t="s">
        <v>434</v>
      </c>
    </row>
    <row r="33" spans="1:12" ht="50.1" customHeight="1" x14ac:dyDescent="0.25">
      <c r="A33" s="46">
        <v>1</v>
      </c>
      <c r="B33" s="147"/>
      <c r="C33" s="35"/>
      <c r="D33" s="38"/>
      <c r="E33" s="37"/>
      <c r="F33" s="35"/>
      <c r="G33" s="35"/>
    </row>
    <row r="34" spans="1:12" ht="50.1" customHeight="1" x14ac:dyDescent="0.3">
      <c r="A34" s="719" t="s">
        <v>34</v>
      </c>
      <c r="B34" s="147"/>
      <c r="C34" s="189"/>
      <c r="D34" s="170"/>
      <c r="E34" s="189"/>
      <c r="F34" s="189"/>
      <c r="G34" s="189"/>
    </row>
    <row r="35" spans="1:12" ht="50.1" customHeight="1" x14ac:dyDescent="0.3">
      <c r="A35" s="501"/>
      <c r="B35" s="608" t="s">
        <v>677</v>
      </c>
      <c r="C35" s="678">
        <f>COUNTA(B33:B34)</f>
        <v>0</v>
      </c>
      <c r="D35" s="609"/>
      <c r="E35" s="674"/>
      <c r="F35" s="674"/>
      <c r="G35" s="674"/>
    </row>
    <row r="37" spans="1:12" ht="17.399999999999999" x14ac:dyDescent="0.3">
      <c r="A37" s="600"/>
      <c r="B37" s="666" t="s">
        <v>904</v>
      </c>
      <c r="C37" s="666"/>
      <c r="D37" s="666"/>
      <c r="E37" s="168"/>
      <c r="F37" s="168"/>
      <c r="G37" s="168"/>
      <c r="H37" s="168"/>
      <c r="I37" s="24"/>
    </row>
    <row r="38" spans="1:12" ht="15.6" x14ac:dyDescent="0.3">
      <c r="A38" s="600"/>
      <c r="B38" s="610" t="s">
        <v>606</v>
      </c>
      <c r="C38" s="610"/>
      <c r="D38" s="610"/>
      <c r="E38" s="171"/>
      <c r="F38" s="171"/>
      <c r="G38" s="171"/>
      <c r="H38" s="171"/>
      <c r="I38" s="171"/>
      <c r="J38" s="171"/>
      <c r="K38" s="171"/>
      <c r="L38" s="171"/>
    </row>
    <row r="39" spans="1:12" ht="15.6" x14ac:dyDescent="0.3">
      <c r="A39" s="600"/>
      <c r="B39" s="610"/>
      <c r="C39" s="610"/>
      <c r="D39" s="610"/>
      <c r="E39" s="171"/>
      <c r="F39" s="171"/>
      <c r="G39" s="171"/>
      <c r="H39" s="171"/>
      <c r="I39" s="171"/>
      <c r="J39" s="171"/>
      <c r="K39" s="171"/>
      <c r="L39" s="171"/>
    </row>
    <row r="40" spans="1:12" ht="32.25" customHeight="1" x14ac:dyDescent="0.3">
      <c r="A40" s="600"/>
      <c r="B40" s="692" t="s">
        <v>637</v>
      </c>
      <c r="C40" s="668" t="s">
        <v>636</v>
      </c>
      <c r="D40" s="687" t="s">
        <v>71</v>
      </c>
      <c r="E40" s="171"/>
      <c r="F40" s="171"/>
      <c r="G40" s="171"/>
      <c r="H40" s="171"/>
      <c r="I40" s="171"/>
      <c r="J40" s="171"/>
      <c r="K40" s="171"/>
      <c r="L40" s="171"/>
    </row>
    <row r="41" spans="1:12" ht="20.100000000000001" customHeight="1" x14ac:dyDescent="0.3">
      <c r="A41" s="600"/>
      <c r="B41" s="693"/>
      <c r="C41" s="732">
        <f>G31+1</f>
        <v>330</v>
      </c>
      <c r="D41" s="665">
        <f>C41+1</f>
        <v>331</v>
      </c>
      <c r="E41" s="171"/>
      <c r="F41" s="171"/>
      <c r="G41" s="171"/>
      <c r="H41" s="171"/>
      <c r="I41" s="171"/>
      <c r="J41" s="171"/>
      <c r="K41" s="171"/>
      <c r="L41" s="171"/>
    </row>
    <row r="42" spans="1:12" ht="43.5" customHeight="1" x14ac:dyDescent="0.3">
      <c r="A42" s="600"/>
      <c r="B42" s="947" t="s">
        <v>635</v>
      </c>
      <c r="C42" s="682">
        <f>COUNTIFS('1. П КОЛЛЕКТИВЫ'!I16:I116,'Для вставки'!B125,'1. П КОЛЛЕКТИВЫ'!P16:P116,'Для вставки'!B116)</f>
        <v>1</v>
      </c>
      <c r="D42" s="682">
        <f>SUMIFS('1. П КОЛЛЕКТИВЫ'!G16:G116,'1. П КОЛЛЕКТИВЫ'!I16:I116,'Для вставки'!B125,'1. П КОЛЛЕКТИВЫ'!P16:P116,'Для вставки'!B116)</f>
        <v>14</v>
      </c>
      <c r="E42" s="171"/>
      <c r="F42" s="171"/>
      <c r="G42" s="171"/>
      <c r="H42" s="171"/>
      <c r="I42" s="171"/>
      <c r="J42" s="171"/>
      <c r="K42" s="171"/>
      <c r="L42" s="171"/>
    </row>
    <row r="43" spans="1:12" ht="48.75" customHeight="1" x14ac:dyDescent="0.3">
      <c r="A43" s="600"/>
      <c r="B43" s="901" t="s">
        <v>855</v>
      </c>
      <c r="C43" s="900">
        <f>COUNTIFS('1. П КОЛЛЕКТИВЫ'!I16:I116,'Для вставки'!B126,'1. П КОЛЛЕКТИВЫ'!P16:P116,'Для вставки'!B116)</f>
        <v>0</v>
      </c>
      <c r="D43" s="900">
        <f>SUMIFS('1. П КОЛЛЕКТИВЫ'!G16:G116,'1. П КОЛЛЕКТИВЫ'!I16:I116,'Для вставки'!B126,'1. П КОЛЛЕКТИВЫ'!P16:P116,'Для вставки'!B116)</f>
        <v>0</v>
      </c>
      <c r="E43" s="171"/>
      <c r="F43" s="171"/>
      <c r="G43" s="171"/>
      <c r="H43" s="171"/>
      <c r="I43" s="171"/>
      <c r="J43" s="171"/>
      <c r="K43" s="171"/>
      <c r="L43" s="171"/>
    </row>
    <row r="44" spans="1:12" ht="48.75" customHeight="1" x14ac:dyDescent="0.3">
      <c r="A44" s="600"/>
      <c r="B44" s="947" t="s">
        <v>854</v>
      </c>
      <c r="C44" s="900">
        <f>COUNTIFS('1. П КОЛЛЕКТИВЫ'!I16:I116,'Для вставки'!B125,'1. П КОЛЛЕКТИВЫ'!O16:O116,'Для вставки'!B113)</f>
        <v>2</v>
      </c>
      <c r="D44" s="900">
        <f>SUMIFS('1. П КОЛЛЕКТИВЫ'!G16:G116,'1. П КОЛЛЕКТИВЫ'!I16:I116,'Для вставки'!B125,'1. П КОЛЛЕКТИВЫ'!O16:O116,'Для вставки'!B113)</f>
        <v>25</v>
      </c>
      <c r="E44" s="171"/>
      <c r="F44" s="171"/>
      <c r="G44" s="171"/>
      <c r="H44" s="171"/>
      <c r="I44" s="171"/>
      <c r="J44" s="171"/>
      <c r="K44" s="171"/>
      <c r="L44" s="171"/>
    </row>
    <row r="45" spans="1:12" ht="48.75" customHeight="1" x14ac:dyDescent="0.3">
      <c r="A45" s="600"/>
      <c r="B45" s="901" t="s">
        <v>856</v>
      </c>
      <c r="C45" s="900">
        <f>COUNTIFS('1. П КОЛЛЕКТИВЫ'!I16:I116,'Для вставки'!B126,'1. П КОЛЛЕКТИВЫ'!O16:O116,'Для вставки'!B113)</f>
        <v>0</v>
      </c>
      <c r="D45" s="900">
        <f>SUMIFS('1. П КОЛЛЕКТИВЫ'!G16:G116,'1. П КОЛЛЕКТИВЫ'!I16:I116,'Для вставки'!B126,'1. П КОЛЛЕКТИВЫ'!O16:O116,'Для вставки'!B113)</f>
        <v>0</v>
      </c>
      <c r="E45" s="171"/>
      <c r="F45" s="171"/>
      <c r="G45" s="171"/>
      <c r="H45" s="171"/>
      <c r="I45" s="171"/>
      <c r="J45" s="171"/>
      <c r="K45" s="171"/>
      <c r="L45" s="171"/>
    </row>
    <row r="46" spans="1:12" ht="15.6" x14ac:dyDescent="0.3">
      <c r="B46" s="171"/>
      <c r="C46" s="171"/>
      <c r="D46" s="171"/>
      <c r="E46" s="171"/>
      <c r="F46" s="171"/>
      <c r="G46" s="171"/>
      <c r="H46" s="171"/>
      <c r="I46" s="171"/>
      <c r="J46" s="171"/>
      <c r="K46" s="171"/>
      <c r="L46" s="171"/>
    </row>
    <row r="47" spans="1:12" ht="15.6" x14ac:dyDescent="0.3">
      <c r="B47" s="171"/>
      <c r="C47" s="171"/>
      <c r="D47" s="171"/>
      <c r="E47" s="171"/>
      <c r="F47" s="171"/>
      <c r="G47" s="171"/>
      <c r="H47" s="171"/>
      <c r="I47" s="171"/>
      <c r="J47" s="171"/>
      <c r="K47" s="171"/>
      <c r="L47" s="171"/>
    </row>
    <row r="48" spans="1:12" ht="17.399999999999999" x14ac:dyDescent="0.3">
      <c r="A48" s="600"/>
      <c r="B48" s="666" t="s">
        <v>695</v>
      </c>
      <c r="C48" s="610"/>
      <c r="D48" s="610"/>
      <c r="E48" s="610"/>
      <c r="F48" s="610"/>
      <c r="G48" s="610"/>
      <c r="H48" s="610"/>
      <c r="I48" s="171"/>
      <c r="J48" s="171"/>
      <c r="K48" s="171"/>
      <c r="L48" s="171"/>
    </row>
    <row r="49" spans="1:12" ht="10.5" customHeight="1" x14ac:dyDescent="0.3">
      <c r="A49" s="600"/>
      <c r="B49" s="887"/>
      <c r="C49" s="610"/>
      <c r="D49" s="610"/>
      <c r="E49" s="610"/>
      <c r="F49" s="610"/>
      <c r="G49" s="610"/>
      <c r="H49" s="610"/>
      <c r="I49" s="171"/>
      <c r="J49" s="171"/>
      <c r="K49" s="171"/>
      <c r="L49" s="171"/>
    </row>
    <row r="50" spans="1:12" ht="18" x14ac:dyDescent="0.3">
      <c r="A50" s="600"/>
      <c r="B50" s="1358" t="s">
        <v>816</v>
      </c>
      <c r="C50" s="1358"/>
      <c r="D50" s="897" t="s">
        <v>817</v>
      </c>
      <c r="E50" s="896"/>
      <c r="F50" s="896"/>
      <c r="G50" s="896"/>
      <c r="H50" s="896"/>
      <c r="I50" s="171"/>
      <c r="J50" s="171"/>
      <c r="K50" s="171"/>
      <c r="L50" s="171"/>
    </row>
    <row r="51" spans="1:12" x14ac:dyDescent="0.3">
      <c r="A51" s="600"/>
      <c r="B51" s="600"/>
      <c r="C51" s="600"/>
      <c r="D51" s="600"/>
      <c r="E51" s="600"/>
      <c r="F51" s="600"/>
      <c r="G51" s="600"/>
      <c r="H51" s="600"/>
    </row>
    <row r="52" spans="1:12" s="29" customFormat="1" ht="87" customHeight="1" x14ac:dyDescent="0.3">
      <c r="A52" s="1328" t="s">
        <v>0</v>
      </c>
      <c r="B52" s="687" t="s">
        <v>608</v>
      </c>
      <c r="C52" s="687" t="s">
        <v>664</v>
      </c>
      <c r="D52" s="687" t="s">
        <v>610</v>
      </c>
      <c r="E52" s="687" t="s">
        <v>630</v>
      </c>
      <c r="F52" s="687" t="s">
        <v>609</v>
      </c>
      <c r="G52" s="687" t="s">
        <v>6</v>
      </c>
      <c r="H52" s="687" t="s">
        <v>607</v>
      </c>
      <c r="I52" s="21"/>
      <c r="K52" s="21"/>
    </row>
    <row r="53" spans="1:12" s="29" customFormat="1" ht="20.100000000000001" customHeight="1" x14ac:dyDescent="0.3">
      <c r="A53" s="1329"/>
      <c r="B53" s="665">
        <f>D41+1</f>
        <v>332</v>
      </c>
      <c r="C53" s="665">
        <f>B53+1</f>
        <v>333</v>
      </c>
      <c r="D53" s="665">
        <f t="shared" ref="D53:H53" si="1">C53+1</f>
        <v>334</v>
      </c>
      <c r="E53" s="665">
        <f t="shared" si="1"/>
        <v>335</v>
      </c>
      <c r="F53" s="665">
        <f t="shared" si="1"/>
        <v>336</v>
      </c>
      <c r="G53" s="665">
        <f t="shared" si="1"/>
        <v>337</v>
      </c>
      <c r="H53" s="665">
        <f t="shared" si="1"/>
        <v>338</v>
      </c>
      <c r="I53" s="136"/>
      <c r="K53" s="107"/>
    </row>
    <row r="54" spans="1:12" s="29" customFormat="1" ht="100.5" customHeight="1" x14ac:dyDescent="0.3">
      <c r="A54" s="550" t="s">
        <v>385</v>
      </c>
      <c r="B54" s="534" t="s">
        <v>628</v>
      </c>
      <c r="C54" s="535">
        <v>2020</v>
      </c>
      <c r="D54" s="534" t="s">
        <v>632</v>
      </c>
      <c r="E54" s="534" t="s">
        <v>629</v>
      </c>
      <c r="F54" s="674" t="s">
        <v>435</v>
      </c>
      <c r="G54" s="611" t="s">
        <v>436</v>
      </c>
      <c r="H54" s="534" t="s">
        <v>905</v>
      </c>
      <c r="I54" s="108"/>
      <c r="K54" s="108"/>
    </row>
    <row r="55" spans="1:12" s="11" customFormat="1" ht="50.1" customHeight="1" x14ac:dyDescent="0.25">
      <c r="A55" s="46">
        <v>1</v>
      </c>
      <c r="B55" s="189"/>
      <c r="C55" s="170"/>
      <c r="D55" s="189"/>
      <c r="E55" s="169"/>
      <c r="F55" s="189"/>
      <c r="G55" s="189"/>
      <c r="H55" s="189"/>
      <c r="I55" s="158"/>
      <c r="K55" s="158"/>
    </row>
    <row r="56" spans="1:12" s="11" customFormat="1" ht="50.1" customHeight="1" x14ac:dyDescent="0.25">
      <c r="A56" s="719" t="s">
        <v>34</v>
      </c>
      <c r="B56" s="189"/>
      <c r="C56" s="170"/>
      <c r="D56" s="189"/>
      <c r="E56" s="169"/>
      <c r="F56" s="189"/>
      <c r="G56" s="189"/>
      <c r="H56" s="189"/>
      <c r="I56" s="158"/>
      <c r="K56" s="158"/>
    </row>
    <row r="57" spans="1:12" s="11" customFormat="1" ht="50.1" customHeight="1" x14ac:dyDescent="0.3">
      <c r="A57" s="1355" t="s">
        <v>611</v>
      </c>
      <c r="B57" s="1356"/>
      <c r="C57" s="673">
        <f>COUNTA(B55:B56)</f>
        <v>0</v>
      </c>
      <c r="D57" s="612"/>
      <c r="E57" s="676"/>
      <c r="F57" s="217"/>
      <c r="G57" s="697"/>
      <c r="H57" s="697"/>
      <c r="I57" s="218"/>
      <c r="K57" s="218"/>
    </row>
    <row r="58" spans="1:12" ht="27.75" customHeight="1" x14ac:dyDescent="0.3"/>
    <row r="59" spans="1:12" ht="17.399999999999999" x14ac:dyDescent="0.3">
      <c r="A59" s="600"/>
      <c r="B59" s="547" t="s">
        <v>666</v>
      </c>
      <c r="C59" s="600"/>
      <c r="D59" s="600"/>
      <c r="E59" s="600"/>
      <c r="F59" s="600"/>
      <c r="G59" s="600"/>
      <c r="H59" s="600"/>
      <c r="I59" s="600"/>
      <c r="J59" s="600"/>
    </row>
    <row r="60" spans="1:12" ht="17.399999999999999" x14ac:dyDescent="0.3">
      <c r="A60" s="600"/>
      <c r="B60" s="870"/>
      <c r="C60" s="600"/>
      <c r="D60" s="600"/>
      <c r="E60" s="600"/>
      <c r="F60" s="600"/>
      <c r="G60" s="600"/>
      <c r="H60" s="600"/>
      <c r="I60" s="600"/>
      <c r="J60" s="600"/>
    </row>
    <row r="61" spans="1:12" ht="49.5" customHeight="1" x14ac:dyDescent="0.3">
      <c r="A61" s="600"/>
      <c r="B61" s="1357" t="s">
        <v>899</v>
      </c>
      <c r="C61" s="1357"/>
      <c r="D61" s="1357"/>
      <c r="E61" s="1357"/>
      <c r="F61" s="1357"/>
      <c r="G61" s="1357"/>
      <c r="H61" s="1357"/>
      <c r="I61" s="1357"/>
      <c r="J61" s="1357"/>
      <c r="K61" s="1357"/>
    </row>
    <row r="62" spans="1:12" ht="15.6" x14ac:dyDescent="0.3">
      <c r="A62" s="600"/>
      <c r="B62" s="610" t="s">
        <v>780</v>
      </c>
      <c r="C62" s="600"/>
      <c r="D62" s="600"/>
      <c r="E62" s="600"/>
      <c r="F62" s="600"/>
      <c r="G62" s="600"/>
      <c r="H62" s="600"/>
      <c r="I62" s="600"/>
      <c r="J62" s="600"/>
    </row>
    <row r="63" spans="1:12" ht="15.6" x14ac:dyDescent="0.3">
      <c r="A63" s="600"/>
      <c r="B63" s="1359" t="s">
        <v>901</v>
      </c>
      <c r="C63" s="1359"/>
      <c r="D63" s="1359"/>
      <c r="E63" s="980" t="s">
        <v>887</v>
      </c>
      <c r="F63" s="600"/>
      <c r="G63" s="600"/>
      <c r="H63" s="600"/>
      <c r="I63" s="600"/>
      <c r="J63" s="600"/>
    </row>
    <row r="64" spans="1:12" ht="15.6" x14ac:dyDescent="0.3">
      <c r="A64" s="600"/>
      <c r="B64" s="1359" t="s">
        <v>902</v>
      </c>
      <c r="C64" s="1359"/>
      <c r="D64" s="1359"/>
      <c r="E64" s="981" t="s">
        <v>900</v>
      </c>
      <c r="F64" s="600"/>
      <c r="G64" s="600"/>
      <c r="H64" s="600"/>
      <c r="I64" s="600"/>
      <c r="J64" s="600"/>
    </row>
    <row r="65" spans="1:10" x14ac:dyDescent="0.3">
      <c r="A65" s="600"/>
      <c r="B65" s="600"/>
      <c r="C65" s="600"/>
      <c r="D65" s="600"/>
      <c r="E65" s="600"/>
      <c r="F65" s="600"/>
      <c r="G65" s="600"/>
      <c r="H65" s="600"/>
      <c r="I65" s="600"/>
      <c r="J65" s="600"/>
    </row>
    <row r="66" spans="1:10" s="23" customFormat="1" ht="68.25" customHeight="1" x14ac:dyDescent="0.3">
      <c r="A66" s="1328" t="s">
        <v>0</v>
      </c>
      <c r="B66" s="613" t="s">
        <v>242</v>
      </c>
      <c r="C66" s="34" t="s">
        <v>244</v>
      </c>
      <c r="D66" s="34" t="s">
        <v>263</v>
      </c>
      <c r="E66" s="34" t="s">
        <v>245</v>
      </c>
      <c r="F66" s="34" t="s">
        <v>425</v>
      </c>
      <c r="G66" s="34" t="s">
        <v>251</v>
      </c>
      <c r="H66" s="34" t="s">
        <v>243</v>
      </c>
      <c r="I66" s="34" t="s">
        <v>320</v>
      </c>
      <c r="J66" s="34" t="s">
        <v>495</v>
      </c>
    </row>
    <row r="67" spans="1:10" s="109" customFormat="1" ht="20.100000000000001" customHeight="1" x14ac:dyDescent="0.3">
      <c r="A67" s="1329"/>
      <c r="B67" s="192">
        <f>H53+1</f>
        <v>339</v>
      </c>
      <c r="C67" s="665">
        <f>B67+1</f>
        <v>340</v>
      </c>
      <c r="D67" s="665">
        <f>C67+1</f>
        <v>341</v>
      </c>
      <c r="E67" s="665">
        <f>D67+1</f>
        <v>342</v>
      </c>
      <c r="F67" s="665">
        <f>E67+1</f>
        <v>343</v>
      </c>
      <c r="G67" s="665">
        <f t="shared" ref="G67:J67" si="2">F67+1</f>
        <v>344</v>
      </c>
      <c r="H67" s="665">
        <f t="shared" si="2"/>
        <v>345</v>
      </c>
      <c r="I67" s="665">
        <f t="shared" si="2"/>
        <v>346</v>
      </c>
      <c r="J67" s="665">
        <f t="shared" si="2"/>
        <v>347</v>
      </c>
    </row>
    <row r="68" spans="1:10" s="23" customFormat="1" ht="39.9" customHeight="1" x14ac:dyDescent="0.3">
      <c r="A68" s="550" t="s">
        <v>385</v>
      </c>
      <c r="B68" s="614" t="s">
        <v>493</v>
      </c>
      <c r="C68" s="534" t="s">
        <v>491</v>
      </c>
      <c r="D68" s="534" t="s">
        <v>492</v>
      </c>
      <c r="E68" s="615" t="s">
        <v>494</v>
      </c>
      <c r="F68" s="535">
        <v>10</v>
      </c>
      <c r="G68" s="534" t="s">
        <v>247</v>
      </c>
      <c r="H68" s="534" t="s">
        <v>892</v>
      </c>
      <c r="I68" s="534" t="s">
        <v>146</v>
      </c>
      <c r="J68" s="535">
        <v>2020</v>
      </c>
    </row>
    <row r="69" spans="1:10" ht="50.1" customHeight="1" x14ac:dyDescent="0.3">
      <c r="A69" s="46">
        <v>1</v>
      </c>
      <c r="B69" s="1041" t="s">
        <v>1441</v>
      </c>
      <c r="C69" s="189" t="s">
        <v>1233</v>
      </c>
      <c r="D69" s="189" t="s">
        <v>1442</v>
      </c>
      <c r="E69" s="1034" t="s">
        <v>1047</v>
      </c>
      <c r="F69" s="220">
        <v>31</v>
      </c>
      <c r="G69" s="189" t="s">
        <v>247</v>
      </c>
      <c r="H69" s="189" t="s">
        <v>896</v>
      </c>
      <c r="I69" s="189"/>
      <c r="J69" s="170"/>
    </row>
    <row r="70" spans="1:10" ht="50.1" customHeight="1" x14ac:dyDescent="0.3">
      <c r="A70" s="46">
        <v>2</v>
      </c>
      <c r="B70" s="1041" t="s">
        <v>1443</v>
      </c>
      <c r="C70" s="189" t="s">
        <v>1233</v>
      </c>
      <c r="D70" s="189" t="s">
        <v>1444</v>
      </c>
      <c r="E70" s="1034" t="s">
        <v>1047</v>
      </c>
      <c r="F70" s="220">
        <v>31</v>
      </c>
      <c r="G70" s="189" t="s">
        <v>249</v>
      </c>
      <c r="H70" s="189" t="s">
        <v>893</v>
      </c>
      <c r="I70" s="189"/>
      <c r="J70" s="170"/>
    </row>
    <row r="71" spans="1:10" ht="50.1" customHeight="1" x14ac:dyDescent="0.3">
      <c r="A71" s="46">
        <v>3</v>
      </c>
      <c r="B71" s="1041" t="s">
        <v>1445</v>
      </c>
      <c r="C71" s="189" t="s">
        <v>1233</v>
      </c>
      <c r="D71" s="189" t="s">
        <v>937</v>
      </c>
      <c r="E71" s="1034" t="s">
        <v>1047</v>
      </c>
      <c r="F71" s="220">
        <v>35</v>
      </c>
      <c r="G71" s="189" t="s">
        <v>249</v>
      </c>
      <c r="H71" s="189" t="s">
        <v>893</v>
      </c>
      <c r="I71" s="189"/>
      <c r="J71" s="170"/>
    </row>
    <row r="72" spans="1:10" ht="50.1" customHeight="1" x14ac:dyDescent="0.3">
      <c r="A72" s="46">
        <v>4</v>
      </c>
      <c r="B72" s="1041" t="s">
        <v>1446</v>
      </c>
      <c r="C72" s="189" t="s">
        <v>1447</v>
      </c>
      <c r="D72" s="189" t="s">
        <v>1448</v>
      </c>
      <c r="E72" s="1034" t="s">
        <v>1112</v>
      </c>
      <c r="F72" s="220">
        <v>31</v>
      </c>
      <c r="G72" s="189" t="s">
        <v>249</v>
      </c>
      <c r="H72" s="189"/>
      <c r="I72" s="189"/>
      <c r="J72" s="170"/>
    </row>
    <row r="73" spans="1:10" ht="50.1" customHeight="1" x14ac:dyDescent="0.3">
      <c r="A73" s="46">
        <v>5</v>
      </c>
      <c r="B73" s="1041" t="s">
        <v>1449</v>
      </c>
      <c r="C73" s="189" t="s">
        <v>1233</v>
      </c>
      <c r="D73" s="189" t="s">
        <v>937</v>
      </c>
      <c r="E73" s="1034" t="s">
        <v>1047</v>
      </c>
      <c r="F73" s="220">
        <v>10</v>
      </c>
      <c r="G73" s="189" t="s">
        <v>249</v>
      </c>
      <c r="H73" s="189" t="s">
        <v>896</v>
      </c>
      <c r="I73" s="189"/>
      <c r="J73" s="170"/>
    </row>
    <row r="74" spans="1:10" ht="50.1" customHeight="1" x14ac:dyDescent="0.3">
      <c r="A74" s="46">
        <v>6</v>
      </c>
      <c r="B74" s="1042" t="s">
        <v>1450</v>
      </c>
      <c r="C74" s="1002" t="s">
        <v>1233</v>
      </c>
      <c r="D74" s="1002" t="s">
        <v>937</v>
      </c>
      <c r="E74" s="1034" t="s">
        <v>1047</v>
      </c>
      <c r="F74" s="1016">
        <v>10</v>
      </c>
      <c r="G74" s="1002" t="s">
        <v>249</v>
      </c>
      <c r="H74" s="1002" t="s">
        <v>893</v>
      </c>
      <c r="I74" s="189"/>
      <c r="J74" s="170"/>
    </row>
    <row r="75" spans="1:10" ht="50.1" customHeight="1" x14ac:dyDescent="0.3">
      <c r="A75" s="46">
        <v>7</v>
      </c>
      <c r="B75" s="1042" t="s">
        <v>1451</v>
      </c>
      <c r="C75" s="1002" t="s">
        <v>1233</v>
      </c>
      <c r="D75" s="1002" t="s">
        <v>937</v>
      </c>
      <c r="E75" s="1034" t="s">
        <v>1047</v>
      </c>
      <c r="F75" s="1016">
        <v>40</v>
      </c>
      <c r="G75" s="1002" t="s">
        <v>249</v>
      </c>
      <c r="H75" s="1002" t="s">
        <v>896</v>
      </c>
      <c r="I75" s="189"/>
      <c r="J75" s="170"/>
    </row>
    <row r="76" spans="1:10" ht="50.1" customHeight="1" x14ac:dyDescent="0.3">
      <c r="A76" s="46">
        <v>8</v>
      </c>
      <c r="B76" s="1041" t="s">
        <v>1452</v>
      </c>
      <c r="C76" s="189" t="s">
        <v>1453</v>
      </c>
      <c r="D76" s="189" t="s">
        <v>1454</v>
      </c>
      <c r="E76" s="1034" t="s">
        <v>1112</v>
      </c>
      <c r="F76" s="220">
        <v>31</v>
      </c>
      <c r="G76" s="189" t="s">
        <v>249</v>
      </c>
      <c r="H76" s="189"/>
      <c r="I76" s="189"/>
      <c r="J76" s="170"/>
    </row>
    <row r="77" spans="1:10" ht="50.1" customHeight="1" x14ac:dyDescent="0.3">
      <c r="A77" s="46">
        <v>9</v>
      </c>
      <c r="B77" s="1042" t="s">
        <v>1455</v>
      </c>
      <c r="C77" s="1014" t="s">
        <v>1456</v>
      </c>
      <c r="D77" s="1014" t="s">
        <v>1457</v>
      </c>
      <c r="E77" s="1014"/>
      <c r="F77" s="1043">
        <v>10</v>
      </c>
      <c r="G77" s="1014" t="s">
        <v>247</v>
      </c>
      <c r="H77" s="1014" t="s">
        <v>896</v>
      </c>
      <c r="I77" s="189"/>
      <c r="J77" s="170"/>
    </row>
    <row r="78" spans="1:10" ht="50.1" customHeight="1" x14ac:dyDescent="0.3">
      <c r="A78" s="46">
        <v>10</v>
      </c>
      <c r="B78" s="1042" t="s">
        <v>1458</v>
      </c>
      <c r="C78" s="1014" t="s">
        <v>1456</v>
      </c>
      <c r="D78" s="1014"/>
      <c r="E78" s="1014"/>
      <c r="F78" s="1043">
        <v>20</v>
      </c>
      <c r="G78" s="1014" t="s">
        <v>247</v>
      </c>
      <c r="H78" s="1014" t="s">
        <v>895</v>
      </c>
      <c r="I78" s="189"/>
      <c r="J78" s="170"/>
    </row>
    <row r="79" spans="1:10" ht="50.1" customHeight="1" x14ac:dyDescent="0.3">
      <c r="A79" s="46">
        <v>11</v>
      </c>
      <c r="B79" s="1042" t="s">
        <v>1459</v>
      </c>
      <c r="C79" s="1002" t="s">
        <v>1233</v>
      </c>
      <c r="D79" s="1002" t="s">
        <v>937</v>
      </c>
      <c r="E79" s="1034" t="s">
        <v>1047</v>
      </c>
      <c r="F79" s="1016">
        <v>35</v>
      </c>
      <c r="G79" s="1002" t="s">
        <v>249</v>
      </c>
      <c r="H79" s="1002" t="s">
        <v>896</v>
      </c>
      <c r="I79" s="189"/>
      <c r="J79" s="170"/>
    </row>
    <row r="80" spans="1:10" ht="50.1" customHeight="1" x14ac:dyDescent="0.3">
      <c r="A80" s="46">
        <v>12</v>
      </c>
      <c r="B80" s="1041" t="s">
        <v>1460</v>
      </c>
      <c r="C80" s="189" t="s">
        <v>1461</v>
      </c>
      <c r="D80" s="189" t="s">
        <v>1462</v>
      </c>
      <c r="E80" s="1034" t="s">
        <v>971</v>
      </c>
      <c r="F80" s="220">
        <v>10</v>
      </c>
      <c r="G80" s="189" t="s">
        <v>249</v>
      </c>
      <c r="H80" s="189" t="s">
        <v>893</v>
      </c>
      <c r="I80" s="189"/>
      <c r="J80" s="170"/>
    </row>
    <row r="81" spans="1:10" ht="50.1" customHeight="1" x14ac:dyDescent="0.3">
      <c r="A81" s="46">
        <v>13</v>
      </c>
      <c r="B81" s="1041" t="s">
        <v>1065</v>
      </c>
      <c r="C81" s="189" t="s">
        <v>1323</v>
      </c>
      <c r="D81" s="189" t="s">
        <v>954</v>
      </c>
      <c r="E81" s="1034" t="s">
        <v>955</v>
      </c>
      <c r="F81" s="220">
        <v>26</v>
      </c>
      <c r="G81" s="189" t="s">
        <v>248</v>
      </c>
      <c r="H81" s="189" t="s">
        <v>896</v>
      </c>
      <c r="I81" s="189"/>
      <c r="J81" s="170"/>
    </row>
    <row r="82" spans="1:10" ht="50.1" customHeight="1" x14ac:dyDescent="0.3">
      <c r="A82" s="46">
        <v>14</v>
      </c>
      <c r="B82" s="1041" t="s">
        <v>1463</v>
      </c>
      <c r="C82" s="189" t="s">
        <v>1323</v>
      </c>
      <c r="D82" s="189" t="s">
        <v>954</v>
      </c>
      <c r="E82" s="1034" t="s">
        <v>955</v>
      </c>
      <c r="F82" s="220">
        <v>10</v>
      </c>
      <c r="G82" s="189" t="s">
        <v>248</v>
      </c>
      <c r="H82" s="189" t="s">
        <v>896</v>
      </c>
      <c r="I82" s="189"/>
      <c r="J82" s="170"/>
    </row>
    <row r="83" spans="1:10" ht="50.1" customHeight="1" x14ac:dyDescent="0.3">
      <c r="A83" s="46">
        <v>15</v>
      </c>
      <c r="B83" s="1041" t="s">
        <v>1063</v>
      </c>
      <c r="C83" s="189" t="s">
        <v>1323</v>
      </c>
      <c r="D83" s="189" t="s">
        <v>954</v>
      </c>
      <c r="E83" s="1034" t="s">
        <v>955</v>
      </c>
      <c r="F83" s="220">
        <v>21</v>
      </c>
      <c r="G83" s="189" t="s">
        <v>249</v>
      </c>
      <c r="H83" s="189" t="s">
        <v>896</v>
      </c>
      <c r="I83" s="189"/>
      <c r="J83" s="170"/>
    </row>
    <row r="84" spans="1:10" ht="50.1" customHeight="1" x14ac:dyDescent="0.3">
      <c r="A84" s="46">
        <v>16</v>
      </c>
      <c r="B84" s="1041" t="s">
        <v>1464</v>
      </c>
      <c r="C84" s="189" t="s">
        <v>1323</v>
      </c>
      <c r="D84" s="189" t="s">
        <v>954</v>
      </c>
      <c r="E84" s="1034" t="s">
        <v>955</v>
      </c>
      <c r="F84" s="220">
        <v>5</v>
      </c>
      <c r="G84" s="189" t="s">
        <v>249</v>
      </c>
      <c r="H84" s="189" t="s">
        <v>896</v>
      </c>
      <c r="I84" s="189"/>
      <c r="J84" s="170"/>
    </row>
    <row r="85" spans="1:10" ht="50.1" customHeight="1" x14ac:dyDescent="0.3">
      <c r="A85" s="46">
        <v>17</v>
      </c>
      <c r="B85" s="1041" t="s">
        <v>1465</v>
      </c>
      <c r="C85" s="189" t="s">
        <v>1323</v>
      </c>
      <c r="D85" s="189" t="s">
        <v>954</v>
      </c>
      <c r="E85" s="1034" t="s">
        <v>955</v>
      </c>
      <c r="F85" s="220">
        <v>5</v>
      </c>
      <c r="G85" s="189" t="s">
        <v>249</v>
      </c>
      <c r="H85" s="189" t="s">
        <v>893</v>
      </c>
      <c r="I85" s="189"/>
      <c r="J85" s="170"/>
    </row>
    <row r="86" spans="1:10" ht="50.1" customHeight="1" x14ac:dyDescent="0.3">
      <c r="A86" s="46">
        <v>18</v>
      </c>
      <c r="B86" s="1041" t="s">
        <v>1466</v>
      </c>
      <c r="C86" s="189" t="s">
        <v>1467</v>
      </c>
      <c r="D86" s="189" t="s">
        <v>1468</v>
      </c>
      <c r="E86" s="189"/>
      <c r="F86" s="220">
        <v>17</v>
      </c>
      <c r="G86" s="189" t="s">
        <v>249</v>
      </c>
      <c r="H86" s="189"/>
      <c r="I86" s="189"/>
      <c r="J86" s="170"/>
    </row>
    <row r="87" spans="1:10" ht="50.1" customHeight="1" x14ac:dyDescent="0.3">
      <c r="A87" s="46">
        <v>19</v>
      </c>
      <c r="B87" s="1041" t="s">
        <v>1097</v>
      </c>
      <c r="C87" s="189" t="s">
        <v>1469</v>
      </c>
      <c r="D87" s="189" t="s">
        <v>1093</v>
      </c>
      <c r="E87" s="189"/>
      <c r="F87" s="220">
        <v>17</v>
      </c>
      <c r="G87" s="189" t="s">
        <v>247</v>
      </c>
      <c r="H87" s="1002" t="s">
        <v>893</v>
      </c>
      <c r="I87" s="189"/>
      <c r="J87" s="170"/>
    </row>
    <row r="88" spans="1:10" ht="50.1" customHeight="1" x14ac:dyDescent="0.3">
      <c r="A88" s="46">
        <v>20</v>
      </c>
      <c r="B88" s="1041" t="s">
        <v>1470</v>
      </c>
      <c r="C88" s="189" t="s">
        <v>1469</v>
      </c>
      <c r="D88" s="189" t="s">
        <v>1093</v>
      </c>
      <c r="E88" s="189"/>
      <c r="F88" s="220">
        <v>2</v>
      </c>
      <c r="G88" s="189" t="s">
        <v>249</v>
      </c>
      <c r="H88" s="1002" t="s">
        <v>896</v>
      </c>
      <c r="I88" s="189"/>
      <c r="J88" s="170"/>
    </row>
    <row r="89" spans="1:10" ht="50.1" customHeight="1" x14ac:dyDescent="0.3">
      <c r="A89" s="46">
        <v>21</v>
      </c>
      <c r="B89" s="1041" t="s">
        <v>1471</v>
      </c>
      <c r="C89" s="189" t="s">
        <v>1472</v>
      </c>
      <c r="D89" s="189"/>
      <c r="E89" s="1034" t="s">
        <v>950</v>
      </c>
      <c r="F89" s="220">
        <v>15</v>
      </c>
      <c r="G89" s="189" t="s">
        <v>247</v>
      </c>
      <c r="H89" s="189" t="s">
        <v>896</v>
      </c>
      <c r="I89" s="189"/>
      <c r="J89" s="170"/>
    </row>
    <row r="90" spans="1:10" ht="50.1" customHeight="1" x14ac:dyDescent="0.3">
      <c r="A90" s="46">
        <v>22</v>
      </c>
      <c r="B90" s="1041" t="s">
        <v>1473</v>
      </c>
      <c r="C90" s="189" t="s">
        <v>1472</v>
      </c>
      <c r="D90" s="189"/>
      <c r="E90" s="1034" t="s">
        <v>950</v>
      </c>
      <c r="F90" s="220">
        <v>15</v>
      </c>
      <c r="G90" s="189" t="s">
        <v>247</v>
      </c>
      <c r="H90" s="189" t="s">
        <v>896</v>
      </c>
      <c r="I90" s="189"/>
      <c r="J90" s="170"/>
    </row>
    <row r="91" spans="1:10" ht="50.1" customHeight="1" x14ac:dyDescent="0.3">
      <c r="A91" s="46">
        <v>23</v>
      </c>
      <c r="B91" s="1041" t="s">
        <v>1474</v>
      </c>
      <c r="C91" s="189" t="s">
        <v>1472</v>
      </c>
      <c r="D91" s="189"/>
      <c r="E91" s="1034" t="s">
        <v>950</v>
      </c>
      <c r="F91" s="220">
        <v>25</v>
      </c>
      <c r="G91" s="189" t="s">
        <v>249</v>
      </c>
      <c r="H91" s="189" t="s">
        <v>891</v>
      </c>
      <c r="I91" s="189"/>
      <c r="J91" s="170"/>
    </row>
    <row r="92" spans="1:10" ht="50.1" customHeight="1" x14ac:dyDescent="0.3">
      <c r="A92" s="46">
        <v>24</v>
      </c>
      <c r="B92" s="1041" t="s">
        <v>1060</v>
      </c>
      <c r="C92" s="189" t="s">
        <v>1472</v>
      </c>
      <c r="D92" s="189"/>
      <c r="E92" s="1034" t="s">
        <v>950</v>
      </c>
      <c r="F92" s="220">
        <v>25</v>
      </c>
      <c r="G92" s="189" t="s">
        <v>249</v>
      </c>
      <c r="H92" s="189" t="s">
        <v>893</v>
      </c>
      <c r="I92" s="189"/>
      <c r="J92" s="170"/>
    </row>
    <row r="93" spans="1:10" ht="50.1" customHeight="1" x14ac:dyDescent="0.3">
      <c r="A93" s="46">
        <v>25</v>
      </c>
      <c r="B93" s="1041" t="s">
        <v>1475</v>
      </c>
      <c r="C93" s="189" t="s">
        <v>1472</v>
      </c>
      <c r="D93" s="189"/>
      <c r="E93" s="1034" t="s">
        <v>950</v>
      </c>
      <c r="F93" s="220">
        <v>30</v>
      </c>
      <c r="G93" s="189" t="s">
        <v>249</v>
      </c>
      <c r="H93" s="189" t="s">
        <v>893</v>
      </c>
      <c r="I93" s="189"/>
      <c r="J93" s="170"/>
    </row>
    <row r="94" spans="1:10" ht="50.1" customHeight="1" x14ac:dyDescent="0.3">
      <c r="A94" s="46">
        <v>26</v>
      </c>
      <c r="B94" s="1042" t="s">
        <v>1476</v>
      </c>
      <c r="C94" s="1014" t="s">
        <v>1240</v>
      </c>
      <c r="D94" s="1014" t="s">
        <v>982</v>
      </c>
      <c r="E94" s="1044" t="s">
        <v>983</v>
      </c>
      <c r="F94" s="1043">
        <v>25</v>
      </c>
      <c r="G94" s="1014" t="s">
        <v>249</v>
      </c>
      <c r="H94" s="1014" t="s">
        <v>893</v>
      </c>
      <c r="I94" s="189"/>
      <c r="J94" s="170"/>
    </row>
    <row r="95" spans="1:10" ht="50.1" customHeight="1" x14ac:dyDescent="0.3">
      <c r="A95" s="46">
        <v>27</v>
      </c>
      <c r="B95" s="1042" t="s">
        <v>1477</v>
      </c>
      <c r="C95" s="1014" t="s">
        <v>1240</v>
      </c>
      <c r="D95" s="1014" t="s">
        <v>982</v>
      </c>
      <c r="E95" s="1044" t="s">
        <v>983</v>
      </c>
      <c r="F95" s="1043">
        <v>15</v>
      </c>
      <c r="G95" s="1014" t="s">
        <v>250</v>
      </c>
      <c r="H95" s="1014" t="s">
        <v>896</v>
      </c>
      <c r="I95" s="189"/>
      <c r="J95" s="170"/>
    </row>
    <row r="96" spans="1:10" ht="50.1" customHeight="1" x14ac:dyDescent="0.3">
      <c r="A96" s="46">
        <v>28</v>
      </c>
      <c r="B96" s="1041" t="s">
        <v>1478</v>
      </c>
      <c r="C96" s="189" t="s">
        <v>1257</v>
      </c>
      <c r="D96" s="189" t="s">
        <v>1479</v>
      </c>
      <c r="E96" s="1034" t="s">
        <v>932</v>
      </c>
      <c r="F96" s="220">
        <v>26</v>
      </c>
      <c r="G96" s="189" t="s">
        <v>248</v>
      </c>
      <c r="H96" s="189" t="s">
        <v>896</v>
      </c>
      <c r="I96" s="189"/>
      <c r="J96" s="170"/>
    </row>
    <row r="97" spans="1:10" ht="50.1" customHeight="1" x14ac:dyDescent="0.3">
      <c r="A97" s="46">
        <v>29</v>
      </c>
      <c r="B97" s="1041" t="s">
        <v>1480</v>
      </c>
      <c r="C97" s="189" t="s">
        <v>1481</v>
      </c>
      <c r="D97" s="189" t="s">
        <v>1482</v>
      </c>
      <c r="E97" s="1034" t="s">
        <v>932</v>
      </c>
      <c r="F97" s="220">
        <v>26</v>
      </c>
      <c r="G97" s="189" t="s">
        <v>248</v>
      </c>
      <c r="H97" s="189" t="s">
        <v>896</v>
      </c>
      <c r="I97" s="189"/>
      <c r="J97" s="170"/>
    </row>
    <row r="98" spans="1:10" ht="50.1" customHeight="1" x14ac:dyDescent="0.3">
      <c r="A98" s="46">
        <v>30</v>
      </c>
      <c r="B98" s="1041" t="s">
        <v>1483</v>
      </c>
      <c r="C98" s="189" t="s">
        <v>1257</v>
      </c>
      <c r="D98" s="189" t="s">
        <v>937</v>
      </c>
      <c r="E98" s="1034" t="s">
        <v>932</v>
      </c>
      <c r="F98" s="220">
        <v>12</v>
      </c>
      <c r="G98" s="189" t="s">
        <v>248</v>
      </c>
      <c r="H98" s="189" t="s">
        <v>896</v>
      </c>
      <c r="I98" s="189"/>
      <c r="J98" s="170"/>
    </row>
    <row r="99" spans="1:10" ht="50.1" customHeight="1" x14ac:dyDescent="0.3">
      <c r="A99" s="46">
        <v>31</v>
      </c>
      <c r="B99" s="1041" t="s">
        <v>1035</v>
      </c>
      <c r="C99" s="189" t="s">
        <v>1257</v>
      </c>
      <c r="D99" s="189" t="s">
        <v>1026</v>
      </c>
      <c r="E99" s="1034" t="s">
        <v>932</v>
      </c>
      <c r="F99" s="220">
        <v>8</v>
      </c>
      <c r="G99" s="189" t="s">
        <v>249</v>
      </c>
      <c r="H99" s="189" t="s">
        <v>893</v>
      </c>
      <c r="I99" s="189"/>
      <c r="J99" s="170"/>
    </row>
    <row r="100" spans="1:10" ht="50.1" customHeight="1" x14ac:dyDescent="0.3">
      <c r="A100" s="46">
        <v>32</v>
      </c>
      <c r="B100" s="1041" t="s">
        <v>1484</v>
      </c>
      <c r="C100" s="189" t="s">
        <v>1257</v>
      </c>
      <c r="D100" s="189"/>
      <c r="E100" s="1034" t="s">
        <v>932</v>
      </c>
      <c r="F100" s="220">
        <v>22</v>
      </c>
      <c r="G100" s="189" t="s">
        <v>249</v>
      </c>
      <c r="H100" s="189"/>
      <c r="I100" s="189"/>
      <c r="J100" s="170"/>
    </row>
    <row r="101" spans="1:10" ht="50.1" customHeight="1" x14ac:dyDescent="0.3">
      <c r="A101" s="46">
        <v>33</v>
      </c>
      <c r="B101" s="1041" t="s">
        <v>1485</v>
      </c>
      <c r="C101" s="189" t="s">
        <v>1257</v>
      </c>
      <c r="D101" s="189"/>
      <c r="E101" s="1034" t="s">
        <v>932</v>
      </c>
      <c r="F101" s="220">
        <v>21</v>
      </c>
      <c r="G101" s="189" t="s">
        <v>249</v>
      </c>
      <c r="H101" s="189" t="s">
        <v>896</v>
      </c>
      <c r="I101" s="189"/>
      <c r="J101" s="170"/>
    </row>
    <row r="102" spans="1:10" ht="50.1" customHeight="1" x14ac:dyDescent="0.3">
      <c r="A102" s="46">
        <v>34</v>
      </c>
      <c r="B102" s="1041" t="s">
        <v>1486</v>
      </c>
      <c r="C102" s="189" t="s">
        <v>1257</v>
      </c>
      <c r="D102" s="189">
        <v>89082772881</v>
      </c>
      <c r="E102" s="1034" t="s">
        <v>932</v>
      </c>
      <c r="F102" s="220">
        <v>20</v>
      </c>
      <c r="G102" s="189" t="s">
        <v>249</v>
      </c>
      <c r="H102" s="189" t="s">
        <v>893</v>
      </c>
      <c r="I102" s="189"/>
      <c r="J102" s="170"/>
    </row>
    <row r="103" spans="1:10" ht="50.1" customHeight="1" x14ac:dyDescent="0.3">
      <c r="A103" s="46">
        <v>35</v>
      </c>
      <c r="B103" s="1041" t="s">
        <v>1032</v>
      </c>
      <c r="C103" s="189" t="s">
        <v>1257</v>
      </c>
      <c r="D103" s="189" t="s">
        <v>1026</v>
      </c>
      <c r="E103" s="1034" t="s">
        <v>932</v>
      </c>
      <c r="F103" s="220">
        <v>12</v>
      </c>
      <c r="G103" s="189" t="s">
        <v>249</v>
      </c>
      <c r="H103" s="189" t="s">
        <v>895</v>
      </c>
      <c r="I103" s="189"/>
      <c r="J103" s="170"/>
    </row>
    <row r="104" spans="1:10" ht="50.1" customHeight="1" x14ac:dyDescent="0.3">
      <c r="A104" s="46">
        <v>36</v>
      </c>
      <c r="B104" s="1041" t="s">
        <v>1487</v>
      </c>
      <c r="C104" s="189" t="s">
        <v>1257</v>
      </c>
      <c r="D104" s="189" t="s">
        <v>1026</v>
      </c>
      <c r="E104" s="1034" t="s">
        <v>932</v>
      </c>
      <c r="F104" s="220">
        <v>35</v>
      </c>
      <c r="G104" s="189" t="s">
        <v>249</v>
      </c>
      <c r="H104" s="189" t="s">
        <v>893</v>
      </c>
      <c r="I104" s="189"/>
      <c r="J104" s="170"/>
    </row>
    <row r="105" spans="1:10" ht="50.1" customHeight="1" x14ac:dyDescent="0.3">
      <c r="A105" s="46">
        <v>37</v>
      </c>
      <c r="B105" s="1042" t="s">
        <v>1488</v>
      </c>
      <c r="C105" s="1002" t="s">
        <v>1489</v>
      </c>
      <c r="D105" s="1002">
        <v>83427722392</v>
      </c>
      <c r="E105" s="1002"/>
      <c r="F105" s="1016">
        <v>40</v>
      </c>
      <c r="G105" s="1002" t="s">
        <v>249</v>
      </c>
      <c r="H105" s="1002" t="s">
        <v>896</v>
      </c>
      <c r="I105" s="189"/>
      <c r="J105" s="170"/>
    </row>
    <row r="106" spans="1:10" ht="50.1" customHeight="1" x14ac:dyDescent="0.3">
      <c r="A106" s="46">
        <v>38</v>
      </c>
      <c r="B106" s="1041" t="s">
        <v>1490</v>
      </c>
      <c r="C106" s="189" t="s">
        <v>1257</v>
      </c>
      <c r="D106" s="189" t="s">
        <v>1026</v>
      </c>
      <c r="E106" s="1034" t="s">
        <v>932</v>
      </c>
      <c r="F106" s="220">
        <v>20</v>
      </c>
      <c r="G106" s="189" t="s">
        <v>249</v>
      </c>
      <c r="H106" s="189" t="s">
        <v>893</v>
      </c>
      <c r="I106" s="189"/>
      <c r="J106" s="170"/>
    </row>
    <row r="107" spans="1:10" ht="50.1" customHeight="1" x14ac:dyDescent="0.3">
      <c r="A107" s="46">
        <v>39</v>
      </c>
      <c r="B107" s="1041" t="s">
        <v>1491</v>
      </c>
      <c r="C107" s="189" t="s">
        <v>1257</v>
      </c>
      <c r="D107" s="189" t="s">
        <v>1026</v>
      </c>
      <c r="E107" s="1034" t="s">
        <v>932</v>
      </c>
      <c r="F107" s="220">
        <v>10</v>
      </c>
      <c r="G107" s="189" t="s">
        <v>249</v>
      </c>
      <c r="H107" s="189" t="s">
        <v>896</v>
      </c>
      <c r="I107" s="189"/>
      <c r="J107" s="170"/>
    </row>
    <row r="108" spans="1:10" ht="50.1" customHeight="1" x14ac:dyDescent="0.3">
      <c r="A108" s="46">
        <v>40</v>
      </c>
      <c r="B108" s="1041" t="s">
        <v>1492</v>
      </c>
      <c r="C108" s="189" t="s">
        <v>1257</v>
      </c>
      <c r="D108" s="189" t="s">
        <v>1026</v>
      </c>
      <c r="E108" s="1034" t="s">
        <v>932</v>
      </c>
      <c r="F108" s="220">
        <v>35</v>
      </c>
      <c r="G108" s="189" t="s">
        <v>249</v>
      </c>
      <c r="H108" s="189" t="s">
        <v>896</v>
      </c>
      <c r="I108" s="189"/>
      <c r="J108" s="170"/>
    </row>
    <row r="109" spans="1:10" ht="50.1" customHeight="1" x14ac:dyDescent="0.3">
      <c r="A109" s="46">
        <v>41</v>
      </c>
      <c r="B109" s="1041" t="s">
        <v>1464</v>
      </c>
      <c r="C109" s="189" t="s">
        <v>1257</v>
      </c>
      <c r="D109" s="189" t="s">
        <v>1026</v>
      </c>
      <c r="E109" s="1034" t="s">
        <v>932</v>
      </c>
      <c r="F109" s="220">
        <v>5</v>
      </c>
      <c r="G109" s="189" t="s">
        <v>249</v>
      </c>
      <c r="H109" s="189" t="s">
        <v>896</v>
      </c>
      <c r="I109" s="189"/>
      <c r="J109" s="170"/>
    </row>
    <row r="110" spans="1:10" ht="50.1" customHeight="1" x14ac:dyDescent="0.3">
      <c r="A110" s="46">
        <v>42</v>
      </c>
      <c r="B110" s="1041" t="s">
        <v>1493</v>
      </c>
      <c r="C110" s="189" t="s">
        <v>1237</v>
      </c>
      <c r="D110" s="189" t="s">
        <v>976</v>
      </c>
      <c r="E110" s="1034" t="s">
        <v>1119</v>
      </c>
      <c r="F110" s="220">
        <v>14</v>
      </c>
      <c r="G110" s="189" t="s">
        <v>248</v>
      </c>
      <c r="H110" s="189" t="s">
        <v>896</v>
      </c>
      <c r="I110" s="189"/>
      <c r="J110" s="170"/>
    </row>
    <row r="111" spans="1:10" ht="50.1" customHeight="1" x14ac:dyDescent="0.3">
      <c r="A111" s="46">
        <v>43</v>
      </c>
      <c r="B111" s="1041" t="s">
        <v>1494</v>
      </c>
      <c r="C111" s="189" t="s">
        <v>1237</v>
      </c>
      <c r="D111" s="189" t="s">
        <v>976</v>
      </c>
      <c r="E111" s="1034" t="s">
        <v>1119</v>
      </c>
      <c r="F111" s="220">
        <v>10</v>
      </c>
      <c r="G111" s="189" t="s">
        <v>247</v>
      </c>
      <c r="H111" s="189" t="s">
        <v>896</v>
      </c>
      <c r="I111" s="189"/>
      <c r="J111" s="170"/>
    </row>
    <row r="112" spans="1:10" ht="50.1" customHeight="1" x14ac:dyDescent="0.3">
      <c r="A112" s="46">
        <v>44</v>
      </c>
      <c r="B112" s="1041" t="s">
        <v>1495</v>
      </c>
      <c r="C112" s="189" t="s">
        <v>1257</v>
      </c>
      <c r="D112" s="189" t="s">
        <v>1026</v>
      </c>
      <c r="E112" s="1034" t="s">
        <v>932</v>
      </c>
      <c r="F112" s="220">
        <v>32</v>
      </c>
      <c r="G112" s="189" t="s">
        <v>250</v>
      </c>
      <c r="H112" s="189"/>
      <c r="I112" s="189"/>
      <c r="J112" s="170"/>
    </row>
    <row r="113" spans="1:10" ht="50.1" customHeight="1" x14ac:dyDescent="0.3">
      <c r="A113" s="46">
        <v>45</v>
      </c>
      <c r="B113" s="1041" t="s">
        <v>1121</v>
      </c>
      <c r="C113" s="189" t="s">
        <v>1237</v>
      </c>
      <c r="D113" s="189" t="s">
        <v>976</v>
      </c>
      <c r="E113" s="1034" t="s">
        <v>1119</v>
      </c>
      <c r="F113" s="220">
        <v>22</v>
      </c>
      <c r="G113" s="189" t="s">
        <v>247</v>
      </c>
      <c r="H113" s="189" t="s">
        <v>896</v>
      </c>
      <c r="I113" s="189"/>
      <c r="J113" s="170"/>
    </row>
    <row r="114" spans="1:10" ht="50.1" customHeight="1" x14ac:dyDescent="0.3">
      <c r="A114" s="46">
        <v>46</v>
      </c>
      <c r="B114" s="1041" t="s">
        <v>1496</v>
      </c>
      <c r="C114" s="189" t="s">
        <v>1237</v>
      </c>
      <c r="D114" s="189" t="s">
        <v>976</v>
      </c>
      <c r="E114" s="1034" t="s">
        <v>1119</v>
      </c>
      <c r="F114" s="220">
        <v>25</v>
      </c>
      <c r="G114" s="189" t="s">
        <v>247</v>
      </c>
      <c r="H114" s="189" t="s">
        <v>896</v>
      </c>
      <c r="I114" s="189"/>
      <c r="J114" s="170"/>
    </row>
    <row r="115" spans="1:10" ht="50.1" customHeight="1" x14ac:dyDescent="0.3">
      <c r="A115" s="46">
        <v>37</v>
      </c>
      <c r="B115" s="1042"/>
      <c r="C115" s="1002"/>
      <c r="D115" s="1002"/>
      <c r="E115" s="1002"/>
      <c r="F115" s="1016"/>
      <c r="G115" s="1002"/>
      <c r="H115" s="1002"/>
      <c r="I115" s="189"/>
      <c r="J115" s="170"/>
    </row>
  </sheetData>
  <sheetProtection formatCells="0" formatColumns="0" formatRows="0" insertRows="0" insertHyperlinks="0" deleteRows="0" sort="0" autoFilter="0"/>
  <dataConsolidate/>
  <mergeCells count="18">
    <mergeCell ref="A18:A19"/>
    <mergeCell ref="A10:B10"/>
    <mergeCell ref="I5:K5"/>
    <mergeCell ref="I4:K4"/>
    <mergeCell ref="A12:B12"/>
    <mergeCell ref="A13:B13"/>
    <mergeCell ref="A14:B14"/>
    <mergeCell ref="A6:L6"/>
    <mergeCell ref="B8:H8"/>
    <mergeCell ref="A66:A67"/>
    <mergeCell ref="B30:B31"/>
    <mergeCell ref="A52:A53"/>
    <mergeCell ref="A57:B57"/>
    <mergeCell ref="A30:A31"/>
    <mergeCell ref="B61:K61"/>
    <mergeCell ref="B50:C50"/>
    <mergeCell ref="B64:D64"/>
    <mergeCell ref="B63:D63"/>
  </mergeCells>
  <dataValidations count="15">
    <dataValidation type="list" allowBlank="1" showInputMessage="1" showErrorMessage="1" sqref="G69:G115">
      <formula1>кат_промыс</formula1>
    </dataValidation>
    <dataValidation type="list" allowBlank="1" showInputMessage="1" showErrorMessage="1" sqref="I69:I115">
      <formula1>нар_мастер</formula1>
    </dataValidation>
    <dataValidation type="whole" allowBlank="1" showInputMessage="1" showErrorMessage="1" errorTitle="ВНИМАНИЕ!" error="В ячейки данной таблицы вносятся только целые числа, без буквенного сопровождения_x000a_" sqref="C12:E14">
      <formula1>0</formula1>
      <formula2>1000000</formula2>
    </dataValidation>
    <dataValidation type="decimal" allowBlank="1" showInputMessage="1" showErrorMessage="1" sqref="F69:F115">
      <formula1>0</formula1>
      <formula2>100</formula2>
    </dataValidation>
    <dataValidation type="decimal" allowBlank="1" showInputMessage="1" showErrorMessage="1" errorTitle="ВНИМАНИЕ!" error="Проверьте правильность внесения данных: промежуток, из которого возможно указать дату, - с 1900 по 2020_x000a_" prompt="Укажите только год образования, бех дд и мм_x000a_ " sqref="D35">
      <formula1>1900</formula1>
      <formula2>2020</formula2>
    </dataValidation>
    <dataValidation type="list" allowBlank="1" showInputMessage="1" showErrorMessage="1" promptTitle="ПОМОЩЬ" prompt="Выберите из выпадающего списка" sqref="C25 C33:C34">
      <formula1>вар_ответов2</formula1>
    </dataValidation>
    <dataValidation type="whole" allowBlank="1" showInputMessage="1" showErrorMessage="1" sqref="J69:J115">
      <formula1>1900</formula1>
      <formula2>2050</formula2>
    </dataValidation>
    <dataValidation type="list" allowBlank="1" showInputMessage="1" showErrorMessage="1" sqref="H69:H115">
      <formula1>ВИДЫ_ПРОМЫС</formula1>
    </dataValidation>
    <dataValidation type="decimal" allowBlank="1" showInputMessage="1" showErrorMessage="1" sqref="C54">
      <formula1>1900</formula1>
      <formula2>2020</formula2>
    </dataValidation>
    <dataValidation type="whole" allowBlank="1" showInputMessage="1" showErrorMessage="1" errorTitle="ВНИМАНИЕ!" error="В ячейки данного столбца вносятся только целый числа, без буквенного сопровождения" sqref="F21:G24">
      <formula1>0</formula1>
      <formula2>100000000</formula2>
    </dataValidation>
    <dataValidation type="list" allowBlank="1" showInputMessage="1" showErrorMessage="1" promptTitle="ПОМОЩЬ" prompt="Выберите КДУ из выпадающего списка" sqref="C21:C24 D22">
      <formula1>КДУ_список</formula1>
    </dataValidation>
    <dataValidation allowBlank="1" showInputMessage="1" showErrorMessage="1" promptTitle="ПОМОЩЬ" prompt="Выберите из выпадающего списка" sqref="C35"/>
    <dataValidation type="decimal" allowBlank="1" showInputMessage="1" showErrorMessage="1" errorTitle="ВНИМАНИЕ!" error="Проверьте правильность внесения данных: промежуток, из которого возможно указать дату, - с 1900 по 2020_x000a_" prompt="Укажите только год образования, бех дд и мм_x000a_ " sqref="D33:D34">
      <formula1>1900</formula1>
      <formula2>2050</formula2>
    </dataValidation>
    <dataValidation type="list" allowBlank="1" showInputMessage="1" showErrorMessage="1" sqref="D55:D56">
      <formula1>КАТ_НКН</formula1>
    </dataValidation>
    <dataValidation type="decimal" allowBlank="1" showInputMessage="1" showErrorMessage="1" sqref="C55:C56">
      <formula1>1900</formula1>
      <formula2>2050</formula2>
    </dataValidation>
  </dataValidations>
  <hyperlinks>
    <hyperlink ref="I4" location="НАВИГАЦИЯ!A1" display="НАВИГАЦИЯ"/>
    <hyperlink ref="G32" r:id="rId1"/>
    <hyperlink ref="E68" r:id="rId2"/>
    <hyperlink ref="I5:J5" location="Глава5_Для_схем" display="СХЕМЫ и ГРАФИКИ к Приложению 5."/>
    <hyperlink ref="G54" r:id="rId3"/>
    <hyperlink ref="D50" r:id="rId4"/>
    <hyperlink ref="E63" r:id="rId5"/>
    <hyperlink ref="E64" r:id="rId6"/>
    <hyperlink ref="E69" r:id="rId7"/>
    <hyperlink ref="E70" r:id="rId8"/>
    <hyperlink ref="E71" r:id="rId9"/>
    <hyperlink ref="E72" r:id="rId10"/>
    <hyperlink ref="E73" r:id="rId11"/>
    <hyperlink ref="E76" r:id="rId12"/>
    <hyperlink ref="E74" r:id="rId13"/>
    <hyperlink ref="E75" r:id="rId14"/>
    <hyperlink ref="E80" r:id="rId15"/>
    <hyperlink ref="E81" r:id="rId16"/>
    <hyperlink ref="E82" r:id="rId17"/>
    <hyperlink ref="E83" r:id="rId18"/>
    <hyperlink ref="E84" r:id="rId19"/>
    <hyperlink ref="E85" r:id="rId20"/>
    <hyperlink ref="E79" r:id="rId21"/>
    <hyperlink ref="E89" r:id="rId22"/>
    <hyperlink ref="E90" r:id="rId23"/>
    <hyperlink ref="E91" r:id="rId24"/>
    <hyperlink ref="E92" r:id="rId25"/>
    <hyperlink ref="E93" r:id="rId26"/>
    <hyperlink ref="E96" r:id="rId27"/>
    <hyperlink ref="E94" r:id="rId28"/>
    <hyperlink ref="E95" r:id="rId29"/>
    <hyperlink ref="E97" r:id="rId30"/>
    <hyperlink ref="E98" r:id="rId31"/>
    <hyperlink ref="E99" r:id="rId32"/>
    <hyperlink ref="E100" r:id="rId33"/>
    <hyperlink ref="E101" r:id="rId34"/>
    <hyperlink ref="E102" r:id="rId35"/>
    <hyperlink ref="E103" r:id="rId36"/>
    <hyperlink ref="E104" r:id="rId37"/>
    <hyperlink ref="E106" r:id="rId38"/>
    <hyperlink ref="E107" r:id="rId39"/>
    <hyperlink ref="E108" r:id="rId40"/>
    <hyperlink ref="E109" r:id="rId41"/>
    <hyperlink ref="E112" r:id="rId42"/>
    <hyperlink ref="E113" r:id="rId43"/>
    <hyperlink ref="E114" r:id="rId44"/>
    <hyperlink ref="E111" r:id="rId45"/>
    <hyperlink ref="E110" r:id="rId46"/>
  </hyperlinks>
  <pageMargins left="0.19685039370078741" right="0.19685039370078741" top="0.59055118110236227" bottom="0.39370078740157483" header="0.31496062992125984" footer="0.31496062992125984"/>
  <pageSetup paperSize="9" scale="46" fitToHeight="0" orientation="landscape" verticalDpi="4294967295" r:id="rId47"/>
  <headerFooter>
    <oddHeader>&amp;R&amp;"Times New Roman,обычный"&amp;F
&amp;A</oddHeader>
    <oddFooter>&amp;R&amp;"Times New Roman,обычный"&amp;P
&amp;D</oddFooter>
  </headerFooter>
  <rowBreaks count="3" manualBreakCount="3">
    <brk id="26" max="11" man="1"/>
    <brk id="35" max="16383" man="1"/>
    <brk id="57" max="1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56"/>
  <sheetViews>
    <sheetView showGridLines="0" tabSelected="1" view="pageBreakPreview" zoomScaleNormal="100" zoomScaleSheetLayoutView="100" zoomScalePageLayoutView="64" workbookViewId="0">
      <selection activeCell="F48" sqref="F48"/>
    </sheetView>
  </sheetViews>
  <sheetFormatPr defaultColWidth="9.109375" defaultRowHeight="14.4" x14ac:dyDescent="0.3"/>
  <cols>
    <col min="1" max="1" width="8.109375" style="20" customWidth="1"/>
    <col min="2" max="2" width="32.44140625" style="20" customWidth="1"/>
    <col min="3" max="3" width="24.5546875" style="20" customWidth="1"/>
    <col min="4" max="4" width="23.33203125" style="20" customWidth="1"/>
    <col min="5" max="5" width="22.33203125" style="20" customWidth="1"/>
    <col min="6" max="6" width="23.5546875" style="20" customWidth="1"/>
    <col min="7" max="9" width="27.109375" style="20" customWidth="1"/>
    <col min="10" max="10" width="23.88671875" style="20" customWidth="1"/>
    <col min="11" max="16384" width="9.109375" style="20"/>
  </cols>
  <sheetData>
    <row r="1" spans="1:10" ht="20.100000000000001" customHeight="1" x14ac:dyDescent="0.35">
      <c r="A1" s="600"/>
      <c r="B1" s="600"/>
      <c r="C1" s="600"/>
      <c r="D1" s="600"/>
      <c r="F1" s="552"/>
      <c r="G1" s="600"/>
      <c r="H1" s="552" t="s">
        <v>386</v>
      </c>
      <c r="I1" s="600"/>
      <c r="J1" s="600"/>
    </row>
    <row r="2" spans="1:10" ht="20.100000000000001" customHeight="1" x14ac:dyDescent="0.35">
      <c r="A2" s="600"/>
      <c r="B2" s="600"/>
      <c r="C2" s="600"/>
      <c r="D2" s="600"/>
      <c r="F2" s="552"/>
      <c r="G2" s="600"/>
      <c r="H2" s="552" t="s">
        <v>767</v>
      </c>
      <c r="I2" s="600"/>
      <c r="J2" s="600"/>
    </row>
    <row r="3" spans="1:10" ht="20.100000000000001" customHeight="1" x14ac:dyDescent="0.25">
      <c r="A3" s="600"/>
      <c r="B3" s="600"/>
      <c r="C3" s="600"/>
      <c r="D3" s="600"/>
      <c r="E3" s="600"/>
      <c r="F3" s="600"/>
      <c r="G3" s="600"/>
      <c r="H3" s="600"/>
      <c r="I3" s="600"/>
      <c r="J3" s="600"/>
    </row>
    <row r="4" spans="1:10" ht="25.5" customHeight="1" x14ac:dyDescent="0.3">
      <c r="A4" s="600"/>
      <c r="B4" s="600"/>
      <c r="C4" s="600"/>
      <c r="D4" s="600"/>
      <c r="E4" s="600"/>
      <c r="F4" s="600"/>
      <c r="H4" s="1057" t="s">
        <v>287</v>
      </c>
      <c r="I4" s="1057"/>
      <c r="J4" s="1057"/>
    </row>
    <row r="5" spans="1:10" ht="25.5" customHeight="1" x14ac:dyDescent="0.3">
      <c r="A5" s="600"/>
      <c r="B5" s="600"/>
      <c r="C5" s="600"/>
      <c r="D5" s="600"/>
      <c r="E5" s="600"/>
      <c r="F5" s="600"/>
      <c r="H5" s="1367" t="s">
        <v>774</v>
      </c>
      <c r="I5" s="1367"/>
      <c r="J5" s="1367"/>
    </row>
    <row r="6" spans="1:10" ht="20.399999999999999" x14ac:dyDescent="0.3">
      <c r="A6" s="1339" t="s">
        <v>260</v>
      </c>
      <c r="B6" s="1339"/>
      <c r="C6" s="1339"/>
      <c r="D6" s="1339"/>
      <c r="E6" s="1339"/>
      <c r="F6" s="1339"/>
      <c r="G6" s="1339"/>
      <c r="H6" s="690"/>
      <c r="I6" s="690"/>
      <c r="J6" s="600"/>
    </row>
    <row r="7" spans="1:10" ht="15" x14ac:dyDescent="0.25">
      <c r="A7" s="735"/>
      <c r="B7" s="735"/>
      <c r="C7" s="735"/>
      <c r="D7" s="735"/>
      <c r="E7" s="735"/>
      <c r="F7" s="735"/>
      <c r="G7" s="735"/>
      <c r="H7" s="735"/>
      <c r="I7" s="735"/>
      <c r="J7" s="600"/>
    </row>
    <row r="8" spans="1:10" ht="17.399999999999999" x14ac:dyDescent="0.3">
      <c r="A8" s="600"/>
      <c r="B8" s="736" t="s">
        <v>430</v>
      </c>
      <c r="C8" s="737"/>
      <c r="D8" s="737"/>
      <c r="E8" s="737"/>
      <c r="F8" s="737"/>
      <c r="G8" s="737"/>
      <c r="H8" s="737"/>
      <c r="I8" s="737"/>
      <c r="J8" s="600"/>
    </row>
    <row r="9" spans="1:10" ht="15" x14ac:dyDescent="0.25">
      <c r="A9" s="600"/>
      <c r="B9" s="600"/>
      <c r="C9" s="600"/>
      <c r="D9" s="600"/>
      <c r="E9" s="600"/>
      <c r="F9" s="600"/>
      <c r="G9" s="600"/>
      <c r="H9" s="600"/>
      <c r="I9" s="600"/>
      <c r="J9" s="600"/>
    </row>
    <row r="10" spans="1:10" s="26" customFormat="1" ht="62.25" customHeight="1" x14ac:dyDescent="0.3">
      <c r="A10" s="1061" t="s">
        <v>0</v>
      </c>
      <c r="B10" s="665" t="s">
        <v>326</v>
      </c>
      <c r="C10" s="665" t="s">
        <v>129</v>
      </c>
      <c r="D10" s="665" t="s">
        <v>131</v>
      </c>
      <c r="E10" s="665" t="s">
        <v>149</v>
      </c>
      <c r="F10" s="665" t="s">
        <v>705</v>
      </c>
      <c r="G10" s="665" t="s">
        <v>130</v>
      </c>
      <c r="H10" s="665" t="s">
        <v>148</v>
      </c>
      <c r="I10" s="665" t="s">
        <v>147</v>
      </c>
      <c r="J10" s="665" t="s">
        <v>444</v>
      </c>
    </row>
    <row r="11" spans="1:10" s="111" customFormat="1" ht="20.100000000000001" customHeight="1" x14ac:dyDescent="0.3">
      <c r="A11" s="1061"/>
      <c r="B11" s="691">
        <f>'5. НАЦ_ПОЛИТИКА'!J67+1</f>
        <v>348</v>
      </c>
      <c r="C11" s="691">
        <f>B11+1</f>
        <v>349</v>
      </c>
      <c r="D11" s="691">
        <f t="shared" ref="D11:I11" si="0">C11+1</f>
        <v>350</v>
      </c>
      <c r="E11" s="691">
        <f t="shared" si="0"/>
        <v>351</v>
      </c>
      <c r="F11" s="691">
        <f t="shared" ref="F11" si="1">E11+1</f>
        <v>352</v>
      </c>
      <c r="G11" s="691">
        <f t="shared" ref="G11" si="2">F11+1</f>
        <v>353</v>
      </c>
      <c r="H11" s="691">
        <f t="shared" ref="H11" si="3">G11+1</f>
        <v>354</v>
      </c>
      <c r="I11" s="691">
        <f t="shared" si="0"/>
        <v>355</v>
      </c>
      <c r="J11" s="691">
        <f>I11+1</f>
        <v>356</v>
      </c>
    </row>
    <row r="12" spans="1:10" s="26" customFormat="1" ht="39.9" customHeight="1" x14ac:dyDescent="0.3">
      <c r="A12" s="617" t="s">
        <v>385</v>
      </c>
      <c r="B12" s="534" t="s">
        <v>376</v>
      </c>
      <c r="C12" s="535">
        <v>5</v>
      </c>
      <c r="D12" s="534" t="s">
        <v>135</v>
      </c>
      <c r="E12" s="534" t="s">
        <v>188</v>
      </c>
      <c r="F12" s="534" t="s">
        <v>708</v>
      </c>
      <c r="G12" s="534" t="s">
        <v>427</v>
      </c>
      <c r="H12" s="534" t="s">
        <v>428</v>
      </c>
      <c r="I12" s="534" t="s">
        <v>429</v>
      </c>
      <c r="J12" s="534" t="s">
        <v>192</v>
      </c>
    </row>
    <row r="13" spans="1:10" s="1" customFormat="1" ht="55.5" customHeight="1" x14ac:dyDescent="0.3">
      <c r="A13" s="734">
        <v>1</v>
      </c>
      <c r="B13" s="1002" t="s">
        <v>926</v>
      </c>
      <c r="C13" s="1032">
        <v>1</v>
      </c>
      <c r="D13" s="1002" t="s">
        <v>135</v>
      </c>
      <c r="E13" s="1002" t="s">
        <v>188</v>
      </c>
      <c r="F13" s="1002"/>
      <c r="G13" s="1002" t="s">
        <v>1382</v>
      </c>
      <c r="H13" s="1002" t="s">
        <v>1383</v>
      </c>
      <c r="I13" s="1002" t="s">
        <v>1384</v>
      </c>
      <c r="J13" s="1002" t="s">
        <v>192</v>
      </c>
    </row>
    <row r="14" spans="1:10" s="1" customFormat="1" ht="56.25" customHeight="1" x14ac:dyDescent="0.3">
      <c r="A14" s="734">
        <v>2</v>
      </c>
      <c r="B14" s="1002" t="s">
        <v>926</v>
      </c>
      <c r="C14" s="1032">
        <v>1</v>
      </c>
      <c r="D14" s="1002" t="s">
        <v>135</v>
      </c>
      <c r="E14" s="1002" t="s">
        <v>188</v>
      </c>
      <c r="F14" s="1002"/>
      <c r="G14" s="1002" t="s">
        <v>1385</v>
      </c>
      <c r="H14" s="1002" t="s">
        <v>1386</v>
      </c>
      <c r="I14" s="1002" t="s">
        <v>1387</v>
      </c>
      <c r="J14" s="1002" t="s">
        <v>192</v>
      </c>
    </row>
    <row r="15" spans="1:10" s="1" customFormat="1" ht="64.5" customHeight="1" x14ac:dyDescent="0.3">
      <c r="A15" s="734">
        <v>3</v>
      </c>
      <c r="B15" s="1002" t="s">
        <v>926</v>
      </c>
      <c r="C15" s="1032">
        <v>1</v>
      </c>
      <c r="D15" s="1002" t="s">
        <v>134</v>
      </c>
      <c r="E15" s="1002" t="s">
        <v>188</v>
      </c>
      <c r="F15" s="1002" t="s">
        <v>708</v>
      </c>
      <c r="G15" s="1023" t="s">
        <v>1388</v>
      </c>
      <c r="H15" s="1002" t="s">
        <v>1386</v>
      </c>
      <c r="I15" s="1002" t="s">
        <v>1387</v>
      </c>
      <c r="J15" s="1002" t="s">
        <v>192</v>
      </c>
    </row>
    <row r="16" spans="1:10" s="1" customFormat="1" ht="60.75" customHeight="1" x14ac:dyDescent="0.3">
      <c r="A16" s="734">
        <v>4</v>
      </c>
      <c r="B16" s="1002" t="s">
        <v>973</v>
      </c>
      <c r="C16" s="1032">
        <v>1</v>
      </c>
      <c r="D16" s="1002" t="s">
        <v>134</v>
      </c>
      <c r="E16" s="1002" t="s">
        <v>188</v>
      </c>
      <c r="F16" s="1002" t="s">
        <v>708</v>
      </c>
      <c r="G16" s="1002" t="s">
        <v>1389</v>
      </c>
      <c r="H16" s="1002" t="s">
        <v>1386</v>
      </c>
      <c r="I16" s="1002" t="s">
        <v>1387</v>
      </c>
      <c r="J16" s="1002" t="s">
        <v>192</v>
      </c>
    </row>
    <row r="17" spans="1:10" s="1" customFormat="1" ht="58.5" customHeight="1" x14ac:dyDescent="0.3">
      <c r="A17" s="734">
        <v>5</v>
      </c>
      <c r="B17" s="1002" t="s">
        <v>962</v>
      </c>
      <c r="C17" s="1032">
        <v>1</v>
      </c>
      <c r="D17" s="1002" t="s">
        <v>134</v>
      </c>
      <c r="E17" s="1002" t="s">
        <v>188</v>
      </c>
      <c r="F17" s="1002" t="s">
        <v>1390</v>
      </c>
      <c r="G17" s="1002" t="s">
        <v>1391</v>
      </c>
      <c r="H17" s="1002" t="s">
        <v>1392</v>
      </c>
      <c r="I17" s="1002" t="s">
        <v>1387</v>
      </c>
      <c r="J17" s="1002" t="s">
        <v>192</v>
      </c>
    </row>
    <row r="18" spans="1:10" s="1" customFormat="1" ht="77.25" customHeight="1" x14ac:dyDescent="0.3">
      <c r="A18" s="734">
        <v>6</v>
      </c>
      <c r="B18" s="189" t="s">
        <v>926</v>
      </c>
      <c r="C18" s="47">
        <v>1</v>
      </c>
      <c r="D18" s="189" t="s">
        <v>134</v>
      </c>
      <c r="E18" s="189" t="s">
        <v>188</v>
      </c>
      <c r="F18" s="189"/>
      <c r="G18" s="1035" t="s">
        <v>1394</v>
      </c>
      <c r="H18" s="1002" t="s">
        <v>1393</v>
      </c>
      <c r="I18" s="189"/>
      <c r="J18" s="189" t="s">
        <v>192</v>
      </c>
    </row>
    <row r="19" spans="1:10" s="1" customFormat="1" ht="39.9" customHeight="1" x14ac:dyDescent="0.3">
      <c r="A19" s="721" t="s">
        <v>34</v>
      </c>
      <c r="B19" s="189"/>
      <c r="C19" s="47"/>
      <c r="D19" s="189"/>
      <c r="E19" s="189"/>
      <c r="F19" s="189"/>
      <c r="G19" s="189"/>
      <c r="H19" s="189"/>
      <c r="I19" s="189"/>
      <c r="J19" s="189"/>
    </row>
    <row r="21" spans="1:10" ht="17.399999999999999" x14ac:dyDescent="0.3">
      <c r="A21" s="600"/>
      <c r="B21" s="538" t="s">
        <v>361</v>
      </c>
      <c r="C21" s="600"/>
      <c r="D21" s="600"/>
      <c r="E21" s="600"/>
      <c r="F21" s="600"/>
    </row>
    <row r="22" spans="1:10" ht="15.75" x14ac:dyDescent="0.25">
      <c r="A22" s="600"/>
      <c r="B22" s="738"/>
      <c r="C22" s="600"/>
      <c r="D22" s="600"/>
      <c r="E22" s="600"/>
      <c r="F22" s="600"/>
    </row>
    <row r="23" spans="1:10" ht="30" customHeight="1" x14ac:dyDescent="0.3">
      <c r="A23" s="1337" t="s">
        <v>360</v>
      </c>
      <c r="B23" s="1369"/>
      <c r="C23" s="672">
        <f>E23-2</f>
        <v>2020</v>
      </c>
      <c r="D23" s="688">
        <f>E23-1</f>
        <v>2021</v>
      </c>
      <c r="E23" s="1076">
        <f>'1. П МО'!C10</f>
        <v>2022</v>
      </c>
      <c r="F23" s="1327"/>
    </row>
    <row r="24" spans="1:10" ht="35.25" customHeight="1" x14ac:dyDescent="0.3">
      <c r="A24" s="1337"/>
      <c r="B24" s="1369"/>
      <c r="C24" s="695"/>
      <c r="D24" s="689"/>
      <c r="E24" s="668" t="s">
        <v>499</v>
      </c>
      <c r="F24" s="687" t="s">
        <v>709</v>
      </c>
    </row>
    <row r="25" spans="1:10" s="112" customFormat="1" ht="20.100000000000001" customHeight="1" x14ac:dyDescent="0.3">
      <c r="A25" s="1337"/>
      <c r="B25" s="1337"/>
      <c r="C25" s="110">
        <f>J11+1</f>
        <v>357</v>
      </c>
      <c r="D25" s="110">
        <f>C25+1</f>
        <v>358</v>
      </c>
      <c r="E25" s="691">
        <f>D25+1</f>
        <v>359</v>
      </c>
      <c r="F25" s="691">
        <f>E25+1</f>
        <v>360</v>
      </c>
    </row>
    <row r="26" spans="1:10" ht="30" customHeight="1" x14ac:dyDescent="0.3">
      <c r="A26" s="1152" t="s">
        <v>134</v>
      </c>
      <c r="B26" s="1152"/>
      <c r="C26" s="40">
        <v>1</v>
      </c>
      <c r="D26" s="40">
        <v>7</v>
      </c>
      <c r="E26" s="33">
        <f>SUMIFS('6. НАУЧ-МЕТОД'!C13:C19,'6. НАУЧ-МЕТОД'!D13:D19,A26)</f>
        <v>4</v>
      </c>
      <c r="F26" s="33">
        <f>SUMIFS(C13:C19,D13:D19,A26,F13:F19,'Для вставки'!B195)</f>
        <v>2</v>
      </c>
    </row>
    <row r="27" spans="1:10" ht="30" customHeight="1" x14ac:dyDescent="0.3">
      <c r="A27" s="1152" t="s">
        <v>135</v>
      </c>
      <c r="B27" s="1152"/>
      <c r="C27" s="40">
        <v>1</v>
      </c>
      <c r="D27" s="40">
        <v>0</v>
      </c>
      <c r="E27" s="33">
        <f>SUMIFS('6. НАУЧ-МЕТОД'!C13:C19,'6. НАУЧ-МЕТОД'!D13:D19,A27)</f>
        <v>2</v>
      </c>
      <c r="F27" s="33">
        <f>SUMIFS(C13:C19,D13:D19,A27,F13:F19,'Для вставки'!B195)</f>
        <v>0</v>
      </c>
    </row>
    <row r="28" spans="1:10" ht="30" customHeight="1" x14ac:dyDescent="0.3">
      <c r="A28" s="1152" t="s">
        <v>706</v>
      </c>
      <c r="B28" s="1152"/>
      <c r="C28" s="40">
        <v>0</v>
      </c>
      <c r="D28" s="40">
        <v>0</v>
      </c>
      <c r="E28" s="33">
        <f>SUMIFS('6. НАУЧ-МЕТОД'!C13:C19,'6. НАУЧ-МЕТОД'!D13:D19,A28)</f>
        <v>0</v>
      </c>
      <c r="F28" s="33">
        <f>SUMIFS(C13:C19,D13:D19,A28,F13:F19,'Для вставки'!B195)</f>
        <v>0</v>
      </c>
    </row>
    <row r="29" spans="1:10" ht="30" customHeight="1" x14ac:dyDescent="0.3">
      <c r="A29" s="1368" t="s">
        <v>443</v>
      </c>
      <c r="B29" s="1368"/>
      <c r="C29" s="31">
        <f>SUM(C26:C27)</f>
        <v>2</v>
      </c>
      <c r="D29" s="31">
        <f>SUM(D26:D27)</f>
        <v>7</v>
      </c>
      <c r="E29" s="31">
        <f>SUM(E26:E28)</f>
        <v>6</v>
      </c>
      <c r="F29" s="31">
        <f>SUM(F26:F28)</f>
        <v>2</v>
      </c>
    </row>
    <row r="30" spans="1:10" ht="15" x14ac:dyDescent="0.25">
      <c r="A30" s="27"/>
      <c r="B30" s="28"/>
    </row>
    <row r="31" spans="1:10" ht="17.399999999999999" x14ac:dyDescent="0.3">
      <c r="A31" s="616"/>
      <c r="B31" s="1066" t="s">
        <v>697</v>
      </c>
      <c r="C31" s="1066"/>
      <c r="D31" s="1066"/>
      <c r="E31" s="1066"/>
      <c r="F31" s="25"/>
      <c r="G31" s="25"/>
      <c r="H31" s="25"/>
      <c r="I31" s="25"/>
      <c r="J31" s="25"/>
    </row>
    <row r="32" spans="1:10" ht="15" x14ac:dyDescent="0.25">
      <c r="A32" s="600"/>
      <c r="B32" s="600"/>
      <c r="C32" s="600"/>
      <c r="D32" s="600"/>
      <c r="E32" s="600"/>
    </row>
    <row r="33" spans="1:8" ht="57.75" customHeight="1" x14ac:dyDescent="0.3">
      <c r="A33" s="1061" t="s">
        <v>0</v>
      </c>
      <c r="B33" s="665" t="s">
        <v>185</v>
      </c>
      <c r="C33" s="665" t="s">
        <v>186</v>
      </c>
      <c r="D33" s="665" t="s">
        <v>446</v>
      </c>
      <c r="E33" s="600"/>
    </row>
    <row r="34" spans="1:8" ht="20.100000000000001" customHeight="1" x14ac:dyDescent="0.3">
      <c r="A34" s="1061"/>
      <c r="B34" s="691">
        <f>E25+1</f>
        <v>360</v>
      </c>
      <c r="C34" s="691">
        <f>B34+1</f>
        <v>361</v>
      </c>
      <c r="D34" s="138">
        <f>C34+1</f>
        <v>362</v>
      </c>
      <c r="E34" s="600"/>
    </row>
    <row r="35" spans="1:8" ht="43.5" customHeight="1" x14ac:dyDescent="0.3">
      <c r="A35" s="617" t="s">
        <v>385</v>
      </c>
      <c r="B35" s="534" t="s">
        <v>427</v>
      </c>
      <c r="C35" s="535">
        <v>5</v>
      </c>
      <c r="D35" s="534" t="s">
        <v>445</v>
      </c>
      <c r="E35" s="600"/>
    </row>
    <row r="36" spans="1:8" ht="55.2" customHeight="1" x14ac:dyDescent="0.3">
      <c r="A36" s="46">
        <v>1</v>
      </c>
      <c r="B36" s="1011" t="s">
        <v>1395</v>
      </c>
      <c r="C36" s="47">
        <v>2</v>
      </c>
      <c r="D36" s="189" t="s">
        <v>1396</v>
      </c>
    </row>
    <row r="37" spans="1:8" ht="74.400000000000006" customHeight="1" x14ac:dyDescent="0.3">
      <c r="A37" s="46">
        <v>2</v>
      </c>
      <c r="B37" s="1011" t="s">
        <v>1397</v>
      </c>
      <c r="C37" s="47">
        <v>4</v>
      </c>
      <c r="D37" s="189" t="s">
        <v>1396</v>
      </c>
    </row>
    <row r="38" spans="1:8" ht="55.95" customHeight="1" x14ac:dyDescent="0.3">
      <c r="A38" s="46">
        <v>3</v>
      </c>
      <c r="B38" s="993" t="s">
        <v>1398</v>
      </c>
      <c r="C38" s="47">
        <v>3</v>
      </c>
      <c r="D38" s="189" t="s">
        <v>1396</v>
      </c>
    </row>
    <row r="39" spans="1:8" ht="39.9" customHeight="1" x14ac:dyDescent="0.25">
      <c r="A39" s="46">
        <v>10</v>
      </c>
      <c r="B39" s="189"/>
      <c r="C39" s="47"/>
      <c r="D39" s="189"/>
    </row>
    <row r="40" spans="1:8" ht="39.9" customHeight="1" x14ac:dyDescent="0.3">
      <c r="A40" s="719" t="s">
        <v>34</v>
      </c>
      <c r="B40" s="189"/>
      <c r="C40" s="47"/>
      <c r="D40" s="189"/>
    </row>
    <row r="41" spans="1:8" ht="21" customHeight="1" x14ac:dyDescent="0.25">
      <c r="A41" s="199"/>
      <c r="B41" s="151"/>
      <c r="C41" s="200"/>
      <c r="D41" s="151"/>
    </row>
    <row r="42" spans="1:8" ht="42.75" customHeight="1" x14ac:dyDescent="0.3">
      <c r="A42" s="618"/>
      <c r="B42" s="1365" t="s">
        <v>698</v>
      </c>
      <c r="C42" s="1365"/>
      <c r="D42" s="1365"/>
      <c r="E42" s="1365"/>
      <c r="F42" s="1365"/>
      <c r="G42" s="1365"/>
      <c r="H42" s="1365"/>
    </row>
    <row r="43" spans="1:8" ht="18" customHeight="1" x14ac:dyDescent="0.25">
      <c r="A43" s="618"/>
      <c r="B43" s="696"/>
      <c r="C43" s="696"/>
      <c r="D43" s="696"/>
      <c r="E43" s="696"/>
      <c r="F43" s="696"/>
      <c r="G43" s="696"/>
      <c r="H43" s="696"/>
    </row>
    <row r="44" spans="1:8" ht="63" customHeight="1" x14ac:dyDescent="0.3">
      <c r="A44" s="1061" t="s">
        <v>0</v>
      </c>
      <c r="B44" s="665" t="s">
        <v>613</v>
      </c>
      <c r="C44" s="665" t="s">
        <v>614</v>
      </c>
      <c r="D44" s="665" t="s">
        <v>618</v>
      </c>
      <c r="E44" s="665" t="s">
        <v>619</v>
      </c>
      <c r="F44" s="665" t="s">
        <v>615</v>
      </c>
      <c r="G44" s="665" t="s">
        <v>620</v>
      </c>
      <c r="H44" s="739"/>
    </row>
    <row r="45" spans="1:8" ht="20.100000000000001" customHeight="1" x14ac:dyDescent="0.3">
      <c r="A45" s="1061"/>
      <c r="B45" s="691">
        <f>D34+1</f>
        <v>363</v>
      </c>
      <c r="C45" s="691">
        <f>B45+1</f>
        <v>364</v>
      </c>
      <c r="D45" s="691">
        <f t="shared" ref="D45:E45" si="4">C45+1</f>
        <v>365</v>
      </c>
      <c r="E45" s="691">
        <f t="shared" si="4"/>
        <v>366</v>
      </c>
      <c r="F45" s="691">
        <f>E45+1</f>
        <v>367</v>
      </c>
      <c r="G45" s="691">
        <f>F45+1</f>
        <v>368</v>
      </c>
      <c r="H45" s="600"/>
    </row>
    <row r="46" spans="1:8" ht="129" customHeight="1" x14ac:dyDescent="0.3">
      <c r="A46" s="617" t="s">
        <v>385</v>
      </c>
      <c r="B46" s="534" t="s">
        <v>616</v>
      </c>
      <c r="C46" s="534" t="s">
        <v>617</v>
      </c>
      <c r="D46" s="619" t="s">
        <v>376</v>
      </c>
      <c r="E46" s="535" t="s">
        <v>384</v>
      </c>
      <c r="F46" s="535">
        <v>2021</v>
      </c>
      <c r="G46" s="624" t="s">
        <v>714</v>
      </c>
      <c r="H46" s="600"/>
    </row>
    <row r="47" spans="1:8" ht="171" customHeight="1" x14ac:dyDescent="0.3">
      <c r="A47" s="741">
        <v>1</v>
      </c>
      <c r="B47" s="189" t="s">
        <v>1501</v>
      </c>
      <c r="C47" s="170" t="s">
        <v>1499</v>
      </c>
      <c r="D47" s="198" t="s">
        <v>1500</v>
      </c>
      <c r="E47" s="1045">
        <v>89048412635</v>
      </c>
      <c r="F47" s="170">
        <v>2022</v>
      </c>
      <c r="G47" s="1046" t="s">
        <v>1503</v>
      </c>
    </row>
    <row r="48" spans="1:8" ht="222.75" customHeight="1" x14ac:dyDescent="0.3">
      <c r="A48" s="741">
        <v>2</v>
      </c>
      <c r="B48" s="189" t="s">
        <v>1502</v>
      </c>
      <c r="C48" s="170" t="s">
        <v>1499</v>
      </c>
      <c r="D48" s="198" t="s">
        <v>1500</v>
      </c>
      <c r="E48" s="198" t="s">
        <v>1500</v>
      </c>
      <c r="F48" s="170">
        <v>2022</v>
      </c>
      <c r="G48" s="1000" t="s">
        <v>1504</v>
      </c>
    </row>
    <row r="49" spans="1:8" s="201" customFormat="1" ht="23.25" customHeight="1" x14ac:dyDescent="0.25">
      <c r="A49" s="202"/>
      <c r="B49" s="108"/>
      <c r="C49" s="203"/>
      <c r="G49" s="108"/>
    </row>
    <row r="50" spans="1:8" s="201" customFormat="1" ht="60" customHeight="1" x14ac:dyDescent="0.3">
      <c r="A50" s="742"/>
      <c r="B50" s="1366" t="s">
        <v>824</v>
      </c>
      <c r="C50" s="1366"/>
      <c r="D50" s="1366"/>
      <c r="E50" s="1366"/>
      <c r="F50" s="1366"/>
      <c r="G50" s="1366"/>
      <c r="H50" s="1366"/>
    </row>
    <row r="51" spans="1:8" s="201" customFormat="1" ht="63" customHeight="1" x14ac:dyDescent="0.3">
      <c r="A51" s="1061" t="s">
        <v>0</v>
      </c>
      <c r="B51" s="665" t="s">
        <v>622</v>
      </c>
      <c r="C51" s="665" t="s">
        <v>621</v>
      </c>
      <c r="D51" s="665" t="s">
        <v>614</v>
      </c>
      <c r="E51" s="665" t="s">
        <v>618</v>
      </c>
      <c r="F51" s="665" t="s">
        <v>619</v>
      </c>
      <c r="G51" s="665" t="s">
        <v>615</v>
      </c>
      <c r="H51" s="665" t="s">
        <v>620</v>
      </c>
    </row>
    <row r="52" spans="1:8" s="201" customFormat="1" ht="20.100000000000001" customHeight="1" x14ac:dyDescent="0.3">
      <c r="A52" s="1061"/>
      <c r="B52" s="691">
        <f>G45+1</f>
        <v>369</v>
      </c>
      <c r="C52" s="138">
        <f>B52+1</f>
        <v>370</v>
      </c>
      <c r="D52" s="138">
        <f t="shared" ref="D52:E52" si="5">C52+1</f>
        <v>371</v>
      </c>
      <c r="E52" s="138">
        <f t="shared" si="5"/>
        <v>372</v>
      </c>
      <c r="F52" s="138">
        <f>E52+1</f>
        <v>373</v>
      </c>
      <c r="G52" s="138">
        <f>F52+1</f>
        <v>374</v>
      </c>
      <c r="H52" s="138">
        <f>G52+1</f>
        <v>375</v>
      </c>
    </row>
    <row r="53" spans="1:8" s="201" customFormat="1" ht="92.25" customHeight="1" x14ac:dyDescent="0.3">
      <c r="A53" s="617" t="s">
        <v>385</v>
      </c>
      <c r="B53" s="534" t="s">
        <v>711</v>
      </c>
      <c r="C53" s="619" t="s">
        <v>712</v>
      </c>
      <c r="D53" s="534" t="s">
        <v>710</v>
      </c>
      <c r="E53" s="620" t="s">
        <v>376</v>
      </c>
      <c r="F53" s="535" t="s">
        <v>384</v>
      </c>
      <c r="G53" s="535">
        <v>2021</v>
      </c>
      <c r="H53" s="624" t="s">
        <v>713</v>
      </c>
    </row>
    <row r="54" spans="1:8" s="201" customFormat="1" ht="50.1" customHeight="1" x14ac:dyDescent="0.3">
      <c r="A54" s="740"/>
      <c r="B54" s="189"/>
      <c r="C54" s="189"/>
      <c r="D54" s="189"/>
      <c r="E54" s="189"/>
      <c r="F54" s="170"/>
      <c r="G54" s="170"/>
      <c r="H54" s="630"/>
    </row>
    <row r="55" spans="1:8" ht="50.1" customHeight="1" x14ac:dyDescent="0.3">
      <c r="A55" s="743"/>
      <c r="B55" s="697" t="s">
        <v>26</v>
      </c>
      <c r="C55" s="621">
        <f>COUNTA(B54:B54)</f>
        <v>0</v>
      </c>
      <c r="D55" s="589"/>
      <c r="E55" s="612"/>
      <c r="F55" s="609"/>
      <c r="G55" s="622"/>
      <c r="H55" s="623"/>
    </row>
    <row r="56" spans="1:8" ht="39.9" customHeight="1" x14ac:dyDescent="0.3">
      <c r="A56" s="199"/>
      <c r="B56" s="151"/>
      <c r="C56" s="200"/>
      <c r="D56" s="151"/>
    </row>
  </sheetData>
  <sheetProtection formatCells="0" formatColumns="0" formatRows="0" insertRows="0" insertHyperlinks="0" deleteRows="0" sort="0" autoFilter="0"/>
  <dataConsolidate/>
  <mergeCells count="16">
    <mergeCell ref="H4:J4"/>
    <mergeCell ref="H5:J5"/>
    <mergeCell ref="A26:B26"/>
    <mergeCell ref="A27:B27"/>
    <mergeCell ref="A29:B29"/>
    <mergeCell ref="A23:B25"/>
    <mergeCell ref="A6:G6"/>
    <mergeCell ref="E23:F23"/>
    <mergeCell ref="A28:B28"/>
    <mergeCell ref="A10:A11"/>
    <mergeCell ref="B31:E31"/>
    <mergeCell ref="A44:A45"/>
    <mergeCell ref="A51:A52"/>
    <mergeCell ref="B42:H42"/>
    <mergeCell ref="B50:H50"/>
    <mergeCell ref="A33:A34"/>
  </mergeCells>
  <dataValidations count="12">
    <dataValidation type="whole" allowBlank="1" showInputMessage="1" showErrorMessage="1" sqref="C29:D29 E26:F29">
      <formula1>0</formula1>
      <formula2>100000</formula2>
    </dataValidation>
    <dataValidation type="whole" allowBlank="1" showInputMessage="1" showErrorMessage="1" errorTitle="ВНИМАНИЕ!" error="В ячейки данной таблицы вносятся только целые числа, без буквенного сопровождения" sqref="C26:D28">
      <formula1>0</formula1>
      <formula2>100000</formula2>
    </dataValidation>
    <dataValidation type="whole" allowBlank="1" showInputMessage="1" showErrorMessage="1" errorTitle="ВНИМАНИЕ!" error="В ячейки данного столбца таблицы вносятся только целые числа, без буквенного сопровождения" sqref="C55:C56 C36:C41">
      <formula1>0</formula1>
      <formula2>100000</formula2>
    </dataValidation>
    <dataValidation type="list" allowBlank="1" showInputMessage="1" showErrorMessage="1" sqref="D12">
      <formula1>программы</formula1>
    </dataValidation>
    <dataValidation type="list" allowBlank="1" showInputMessage="1" showErrorMessage="1" sqref="E12">
      <formula1>форма_обуч</formula1>
    </dataValidation>
    <dataValidation type="list" allowBlank="1" showInputMessage="1" showErrorMessage="1" sqref="E54:E55 D47:D48 E48">
      <formula1>КДУ_список</formula1>
    </dataValidation>
    <dataValidation type="list" allowBlank="1" showInputMessage="1" showErrorMessage="1" promptTitle="ПОМОЩЬ" prompt="Выберите из выпадающего списка" sqref="D13:D19">
      <formula1>программы</formula1>
    </dataValidation>
    <dataValidation type="list" allowBlank="1" showInputMessage="1" showErrorMessage="1" promptTitle="ПОМОЩЬ" prompt="Выберите из выпадающего списка" sqref="E13:E19">
      <formula1>форма_обуч</formula1>
    </dataValidation>
    <dataValidation type="list" allowBlank="1" showInputMessage="1" showErrorMessage="1" sqref="J12:J19">
      <formula1>док_обуч</formula1>
    </dataValidation>
    <dataValidation type="whole" allowBlank="1" showInputMessage="1" showErrorMessage="1" errorTitle="ВНИМАНИЕ" error="В ячейки данного столбца таблицы вносятся только целые числа, без буквенного сопровождения" sqref="C13:C19">
      <formula1>0</formula1>
      <formula2>1000</formula2>
    </dataValidation>
    <dataValidation type="list" allowBlank="1" showInputMessage="1" showErrorMessage="1" promptTitle="ПОМОЩЬ" prompt="Ввыберите КДУ из выпадающего списка_x000a_" sqref="B13:B19">
      <formula1>КДУ_список</formula1>
    </dataValidation>
    <dataValidation type="list" allowBlank="1" showInputMessage="1" showErrorMessage="1" promptTitle="ПОМОЩЬ" prompt="Выберите из выпадающего списка" sqref="F12:F19">
      <formula1>нп_культура</formula1>
    </dataValidation>
  </dataValidations>
  <hyperlinks>
    <hyperlink ref="H4" location="НАВИГАЦИЯ!A1" display="НАВИГАЦИЯ"/>
    <hyperlink ref="H5:J5" location="ГРАФИКИ__ДИАГРАММЫ._Научно_методическая_деятельность" display="ГРАФИКИ, ДИАГРАММЫ для Приложения 6"/>
  </hyperlinks>
  <pageMargins left="0.23622047244094491" right="0.23622047244094491" top="0.62992125984251968" bottom="0.39370078740157483" header="0.31496062992125984" footer="0.31496062992125984"/>
  <pageSetup paperSize="9" scale="59" fitToHeight="0" orientation="landscape" verticalDpi="4294967295" r:id="rId1"/>
  <headerFooter>
    <oddHeader>&amp;R&amp;F
&amp;A</oddHeader>
    <oddFooter>&amp;R&amp;P
&amp;D</oddFooter>
  </headerFooter>
  <rowBreaks count="2" manualBreakCount="2">
    <brk id="30" max="16383" man="1"/>
    <brk id="41" max="16383" man="1"/>
  </rowBreaks>
  <ignoredErrors>
    <ignoredError sqref="E26:F28"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pageSetUpPr fitToPage="1"/>
  </sheetPr>
  <dimension ref="A1:L30"/>
  <sheetViews>
    <sheetView showGridLines="0" view="pageBreakPreview" topLeftCell="A31" zoomScale="82" zoomScaleNormal="100" zoomScaleSheetLayoutView="82" zoomScalePageLayoutView="69" workbookViewId="0">
      <selection activeCell="F16" sqref="F16"/>
    </sheetView>
  </sheetViews>
  <sheetFormatPr defaultColWidth="9.109375" defaultRowHeight="13.8" x14ac:dyDescent="0.25"/>
  <cols>
    <col min="1" max="1" width="9" style="11" customWidth="1"/>
    <col min="2" max="2" width="29" style="11" customWidth="1"/>
    <col min="3" max="3" width="31.6640625" style="11" customWidth="1"/>
    <col min="4" max="4" width="23.33203125" style="11" customWidth="1"/>
    <col min="5" max="5" width="30.33203125" style="11" customWidth="1"/>
    <col min="6" max="6" width="39.6640625" style="11" customWidth="1"/>
    <col min="7" max="7" width="21" style="11" customWidth="1"/>
    <col min="8" max="8" width="23.88671875" style="11" customWidth="1"/>
    <col min="9" max="9" width="19.88671875" style="11" customWidth="1"/>
    <col min="10" max="10" width="20.33203125" style="11" customWidth="1"/>
    <col min="11" max="11" width="31.44140625" style="11" customWidth="1"/>
    <col min="12" max="16384" width="9.109375" style="11"/>
  </cols>
  <sheetData>
    <row r="1" spans="1:11" ht="18" x14ac:dyDescent="0.35">
      <c r="A1" s="100"/>
      <c r="B1" s="100"/>
      <c r="C1" s="100"/>
      <c r="D1" s="100"/>
      <c r="E1" s="100"/>
      <c r="F1" s="100"/>
      <c r="G1" s="100"/>
      <c r="H1" s="552" t="s">
        <v>386</v>
      </c>
      <c r="I1" s="100"/>
      <c r="J1" s="100"/>
      <c r="K1" s="100"/>
    </row>
    <row r="2" spans="1:11" ht="18" x14ac:dyDescent="0.35">
      <c r="A2" s="100"/>
      <c r="B2" s="100"/>
      <c r="C2" s="100"/>
      <c r="D2" s="100"/>
      <c r="E2" s="100"/>
      <c r="F2" s="100"/>
      <c r="G2" s="100"/>
      <c r="H2" s="552" t="s">
        <v>776</v>
      </c>
      <c r="I2" s="100"/>
      <c r="J2" s="100"/>
      <c r="K2" s="100"/>
    </row>
    <row r="3" spans="1:11" ht="15" x14ac:dyDescent="0.25">
      <c r="A3" s="100"/>
      <c r="B3" s="100"/>
      <c r="C3" s="100"/>
      <c r="D3" s="100"/>
      <c r="E3" s="100"/>
      <c r="F3" s="100"/>
      <c r="G3" s="100"/>
      <c r="H3" s="100"/>
      <c r="I3" s="100"/>
      <c r="J3" s="100"/>
      <c r="K3" s="100"/>
    </row>
    <row r="4" spans="1:11" ht="27.9" customHeight="1" x14ac:dyDescent="0.25">
      <c r="A4" s="100"/>
      <c r="B4" s="100"/>
      <c r="C4" s="100"/>
      <c r="D4" s="100"/>
      <c r="E4" s="100"/>
      <c r="F4" s="100"/>
      <c r="G4" s="100"/>
      <c r="H4" s="1057" t="s">
        <v>287</v>
      </c>
      <c r="I4" s="1057"/>
      <c r="J4" s="1057"/>
      <c r="K4" s="100"/>
    </row>
    <row r="5" spans="1:11" ht="27.9" customHeight="1" x14ac:dyDescent="0.25">
      <c r="A5" s="100"/>
      <c r="B5" s="100"/>
      <c r="C5" s="100"/>
      <c r="D5" s="100"/>
      <c r="E5" s="100"/>
      <c r="F5" s="100"/>
      <c r="G5" s="100"/>
      <c r="H5" s="1377" t="s">
        <v>775</v>
      </c>
      <c r="I5" s="1377"/>
      <c r="J5" s="1377"/>
      <c r="K5" s="100"/>
    </row>
    <row r="6" spans="1:11" ht="17.399999999999999" x14ac:dyDescent="0.25">
      <c r="A6" s="1066" t="s">
        <v>424</v>
      </c>
      <c r="B6" s="1066"/>
      <c r="C6" s="1066"/>
      <c r="D6" s="1066"/>
      <c r="E6" s="1066"/>
      <c r="F6" s="1066"/>
      <c r="G6" s="1066"/>
      <c r="H6" s="1066"/>
      <c r="I6" s="1066"/>
      <c r="J6" s="100"/>
      <c r="K6" s="100"/>
    </row>
    <row r="7" spans="1:11" ht="16.5" customHeight="1" x14ac:dyDescent="0.25">
      <c r="A7" s="666"/>
      <c r="B7" s="666"/>
      <c r="C7" s="666"/>
      <c r="D7" s="666"/>
      <c r="E7" s="666"/>
      <c r="F7" s="666"/>
      <c r="G7" s="666"/>
      <c r="H7" s="666"/>
      <c r="I7" s="666"/>
      <c r="J7" s="100"/>
      <c r="K7" s="100"/>
    </row>
    <row r="8" spans="1:11" ht="17.399999999999999" x14ac:dyDescent="0.25">
      <c r="A8" s="100"/>
      <c r="B8" s="558" t="s">
        <v>265</v>
      </c>
      <c r="C8" s="744"/>
      <c r="D8" s="744"/>
      <c r="E8" s="744"/>
      <c r="F8" s="744"/>
      <c r="G8" s="744"/>
      <c r="H8" s="744"/>
      <c r="I8" s="744"/>
      <c r="J8" s="100"/>
      <c r="K8" s="100"/>
    </row>
    <row r="9" spans="1:11" ht="15" x14ac:dyDescent="0.25">
      <c r="A9" s="100"/>
      <c r="B9" s="100"/>
      <c r="C9" s="100"/>
      <c r="D9" s="100"/>
      <c r="E9" s="100"/>
      <c r="F9" s="100"/>
      <c r="G9" s="100"/>
      <c r="H9" s="100"/>
      <c r="I9" s="100"/>
      <c r="J9" s="100"/>
      <c r="K9" s="100"/>
    </row>
    <row r="10" spans="1:11" s="29" customFormat="1" ht="63.75" customHeight="1" x14ac:dyDescent="0.3">
      <c r="A10" s="1375" t="s">
        <v>4</v>
      </c>
      <c r="B10" s="684" t="s">
        <v>325</v>
      </c>
      <c r="C10" s="687" t="s">
        <v>142</v>
      </c>
      <c r="D10" s="687" t="s">
        <v>177</v>
      </c>
      <c r="E10" s="687" t="s">
        <v>143</v>
      </c>
      <c r="F10" s="687" t="s">
        <v>145</v>
      </c>
      <c r="G10" s="687" t="s">
        <v>267</v>
      </c>
      <c r="H10" s="687" t="s">
        <v>266</v>
      </c>
      <c r="I10" s="688" t="s">
        <v>439</v>
      </c>
      <c r="J10" s="687" t="s">
        <v>180</v>
      </c>
      <c r="K10" s="665" t="s">
        <v>880</v>
      </c>
    </row>
    <row r="11" spans="1:11" s="29" customFormat="1" ht="20.100000000000001" customHeight="1" x14ac:dyDescent="0.3">
      <c r="A11" s="1376"/>
      <c r="B11" s="684">
        <f>'6. НАУЧ-МЕТОД'!H52+1</f>
        <v>376</v>
      </c>
      <c r="C11" s="665">
        <f t="shared" ref="C11:J11" si="0">B11+1</f>
        <v>377</v>
      </c>
      <c r="D11" s="665">
        <f t="shared" si="0"/>
        <v>378</v>
      </c>
      <c r="E11" s="665">
        <f t="shared" si="0"/>
        <v>379</v>
      </c>
      <c r="F11" s="665">
        <f t="shared" si="0"/>
        <v>380</v>
      </c>
      <c r="G11" s="665">
        <f t="shared" si="0"/>
        <v>381</v>
      </c>
      <c r="H11" s="665">
        <f t="shared" si="0"/>
        <v>382</v>
      </c>
      <c r="I11" s="698">
        <f t="shared" si="0"/>
        <v>383</v>
      </c>
      <c r="J11" s="665">
        <f t="shared" si="0"/>
        <v>384</v>
      </c>
      <c r="K11" s="684">
        <v>312</v>
      </c>
    </row>
    <row r="12" spans="1:11" s="29" customFormat="1" ht="50.25" customHeight="1" x14ac:dyDescent="0.3">
      <c r="A12" s="532" t="s">
        <v>385</v>
      </c>
      <c r="B12" s="534" t="s">
        <v>376</v>
      </c>
      <c r="C12" s="534" t="s">
        <v>438</v>
      </c>
      <c r="D12" s="534" t="s">
        <v>157</v>
      </c>
      <c r="E12" s="534" t="s">
        <v>437</v>
      </c>
      <c r="F12" s="534" t="s">
        <v>442</v>
      </c>
      <c r="G12" s="535">
        <v>300</v>
      </c>
      <c r="H12" s="534" t="s">
        <v>182</v>
      </c>
      <c r="I12" s="745" t="s">
        <v>17</v>
      </c>
      <c r="J12" s="746">
        <v>500</v>
      </c>
      <c r="K12" s="676"/>
    </row>
    <row r="13" spans="1:11" ht="86.4" customHeight="1" x14ac:dyDescent="0.25">
      <c r="A13" s="46">
        <v>1</v>
      </c>
      <c r="B13" s="189" t="s">
        <v>926</v>
      </c>
      <c r="C13" s="189" t="s">
        <v>1131</v>
      </c>
      <c r="D13" s="189" t="s">
        <v>157</v>
      </c>
      <c r="E13" s="189" t="s">
        <v>1132</v>
      </c>
      <c r="F13" s="993" t="s">
        <v>1133</v>
      </c>
      <c r="G13" s="47">
        <v>1617</v>
      </c>
      <c r="H13" s="189" t="s">
        <v>182</v>
      </c>
      <c r="I13" s="189" t="s">
        <v>17</v>
      </c>
      <c r="J13" s="972">
        <v>69.518000000000001</v>
      </c>
      <c r="K13" s="169"/>
    </row>
    <row r="14" spans="1:11" ht="223.95" customHeight="1" x14ac:dyDescent="0.25">
      <c r="A14" s="46">
        <v>2</v>
      </c>
      <c r="B14" s="189" t="s">
        <v>926</v>
      </c>
      <c r="C14" s="189" t="s">
        <v>1134</v>
      </c>
      <c r="D14" s="189" t="s">
        <v>157</v>
      </c>
      <c r="E14" s="189" t="s">
        <v>437</v>
      </c>
      <c r="F14" s="189" t="s">
        <v>1135</v>
      </c>
      <c r="G14" s="47">
        <v>28092</v>
      </c>
      <c r="H14" s="189" t="s">
        <v>182</v>
      </c>
      <c r="I14" s="189" t="s">
        <v>144</v>
      </c>
      <c r="J14" s="972">
        <v>110</v>
      </c>
      <c r="K14" s="169"/>
    </row>
    <row r="15" spans="1:11" ht="244.95" customHeight="1" x14ac:dyDescent="0.25">
      <c r="A15" s="46">
        <v>3</v>
      </c>
      <c r="B15" s="189" t="s">
        <v>926</v>
      </c>
      <c r="C15" s="189" t="s">
        <v>1136</v>
      </c>
      <c r="D15" s="189" t="s">
        <v>158</v>
      </c>
      <c r="E15" s="189" t="s">
        <v>1137</v>
      </c>
      <c r="F15" s="75" t="s">
        <v>1138</v>
      </c>
      <c r="G15" s="47">
        <v>141</v>
      </c>
      <c r="H15" s="189" t="s">
        <v>182</v>
      </c>
      <c r="I15" s="189" t="s">
        <v>18</v>
      </c>
      <c r="J15" s="972">
        <v>20</v>
      </c>
      <c r="K15" s="169"/>
    </row>
    <row r="16" spans="1:11" ht="167.4" customHeight="1" x14ac:dyDescent="0.25">
      <c r="A16" s="46">
        <v>4</v>
      </c>
      <c r="B16" s="189" t="s">
        <v>934</v>
      </c>
      <c r="C16" s="189" t="s">
        <v>1139</v>
      </c>
      <c r="D16" s="189" t="s">
        <v>157</v>
      </c>
      <c r="E16" s="189" t="s">
        <v>437</v>
      </c>
      <c r="F16" s="189" t="s">
        <v>1140</v>
      </c>
      <c r="G16" s="47">
        <v>8420</v>
      </c>
      <c r="H16" s="189" t="s">
        <v>182</v>
      </c>
      <c r="I16" s="189" t="s">
        <v>144</v>
      </c>
      <c r="J16" s="972">
        <v>97</v>
      </c>
      <c r="K16" s="169"/>
    </row>
    <row r="17" spans="1:12" ht="162.6" customHeight="1" x14ac:dyDescent="0.25">
      <c r="A17" s="46">
        <v>5</v>
      </c>
      <c r="B17" s="189" t="s">
        <v>973</v>
      </c>
      <c r="C17" s="189" t="s">
        <v>1141</v>
      </c>
      <c r="D17" s="189" t="s">
        <v>157</v>
      </c>
      <c r="E17" s="189" t="s">
        <v>1132</v>
      </c>
      <c r="F17" s="189" t="s">
        <v>1142</v>
      </c>
      <c r="G17" s="47">
        <v>768</v>
      </c>
      <c r="H17" s="189" t="s">
        <v>182</v>
      </c>
      <c r="I17" s="189" t="s">
        <v>17</v>
      </c>
      <c r="J17" s="972">
        <v>55.686</v>
      </c>
      <c r="K17" s="169"/>
    </row>
    <row r="18" spans="1:12" ht="39.9" customHeight="1" x14ac:dyDescent="0.25">
      <c r="A18" s="722" t="s">
        <v>34</v>
      </c>
      <c r="B18" s="625"/>
      <c r="C18" s="625"/>
      <c r="D18" s="625"/>
      <c r="E18" s="625"/>
      <c r="F18" s="625"/>
      <c r="G18" s="973"/>
      <c r="H18" s="625"/>
      <c r="I18" s="625"/>
      <c r="J18" s="974"/>
      <c r="K18" s="975"/>
    </row>
    <row r="19" spans="1:12" ht="39.9" customHeight="1" x14ac:dyDescent="0.25">
      <c r="A19" s="437"/>
      <c r="B19" s="437" t="s">
        <v>686</v>
      </c>
      <c r="C19" s="626">
        <f>COUNTA(C13:C18)</f>
        <v>5</v>
      </c>
      <c r="D19" s="629"/>
      <c r="E19" s="1374" t="s">
        <v>441</v>
      </c>
      <c r="F19" s="1374"/>
      <c r="G19" s="627">
        <f>SUM(G13:G18)</f>
        <v>39038</v>
      </c>
      <c r="H19" s="1372" t="s">
        <v>440</v>
      </c>
      <c r="I19" s="1373"/>
      <c r="J19" s="628">
        <f>SUM(J13:J18)</f>
        <v>352.20400000000001</v>
      </c>
      <c r="K19" s="747"/>
      <c r="L19" s="100"/>
    </row>
    <row r="21" spans="1:12" ht="59.25" customHeight="1" x14ac:dyDescent="0.25">
      <c r="B21" s="1370" t="s">
        <v>691</v>
      </c>
      <c r="C21" s="1370"/>
      <c r="D21" s="100"/>
      <c r="E21" s="1371" t="s">
        <v>689</v>
      </c>
      <c r="F21" s="1371"/>
    </row>
    <row r="22" spans="1:12" ht="15" x14ac:dyDescent="0.25">
      <c r="B22" s="100"/>
      <c r="C22" s="100"/>
      <c r="D22" s="100"/>
      <c r="E22" s="100"/>
      <c r="F22" s="100"/>
    </row>
    <row r="23" spans="1:12" ht="33" customHeight="1" x14ac:dyDescent="0.25">
      <c r="B23" s="435" t="s">
        <v>690</v>
      </c>
      <c r="C23" s="430" t="s">
        <v>682</v>
      </c>
      <c r="D23" s="100"/>
      <c r="E23" s="429" t="s">
        <v>683</v>
      </c>
      <c r="F23" s="430" t="s">
        <v>684</v>
      </c>
    </row>
    <row r="24" spans="1:12" ht="20.100000000000001" customHeight="1" x14ac:dyDescent="0.25">
      <c r="B24" s="431"/>
      <c r="C24" s="430">
        <f>K11+1</f>
        <v>313</v>
      </c>
      <c r="D24" s="100"/>
      <c r="E24" s="431"/>
      <c r="F24" s="430">
        <f>C24+1</f>
        <v>314</v>
      </c>
    </row>
    <row r="25" spans="1:12" ht="30" customHeight="1" x14ac:dyDescent="0.25">
      <c r="B25" s="432" t="s">
        <v>182</v>
      </c>
      <c r="C25" s="436">
        <f>COUNTIF(H13:H18,B25)</f>
        <v>5</v>
      </c>
      <c r="D25" s="100"/>
      <c r="E25" s="432" t="s">
        <v>16</v>
      </c>
      <c r="F25" s="433">
        <f>SUMIF('7. ПРОЕКТЫ'!I13:I18,E25,'7. ПРОЕКТЫ'!J13:J18)</f>
        <v>0</v>
      </c>
    </row>
    <row r="26" spans="1:12" ht="30" customHeight="1" x14ac:dyDescent="0.25">
      <c r="B26" s="434" t="s">
        <v>183</v>
      </c>
      <c r="C26" s="436">
        <f>COUNTIF(H13:H18,B26)</f>
        <v>0</v>
      </c>
      <c r="D26" s="100"/>
      <c r="E26" s="434" t="s">
        <v>17</v>
      </c>
      <c r="F26" s="433">
        <f>SUMIF('7. ПРОЕКТЫ'!I13:I18,E26,'7. ПРОЕКТЫ'!J13:J18)</f>
        <v>125.20400000000001</v>
      </c>
    </row>
    <row r="27" spans="1:12" ht="30" customHeight="1" x14ac:dyDescent="0.25">
      <c r="B27" s="434" t="s">
        <v>184</v>
      </c>
      <c r="C27" s="436">
        <f>COUNTIF(H13:H18,B27)</f>
        <v>0</v>
      </c>
      <c r="D27" s="100"/>
      <c r="E27" s="434" t="s">
        <v>18</v>
      </c>
      <c r="F27" s="433">
        <f>SUMIF('7. ПРОЕКТЫ'!I13:I18,E27,'7. ПРОЕКТЫ'!J13:J18)</f>
        <v>20</v>
      </c>
    </row>
    <row r="28" spans="1:12" ht="30" customHeight="1" x14ac:dyDescent="0.25">
      <c r="B28" s="100"/>
      <c r="C28" s="100"/>
      <c r="D28" s="100"/>
      <c r="E28" s="434" t="s">
        <v>407</v>
      </c>
      <c r="F28" s="433">
        <f>SUMIF('7. ПРОЕКТЫ'!I13:I18,E28,'7. ПРОЕКТЫ'!J13:J18)</f>
        <v>0</v>
      </c>
    </row>
    <row r="29" spans="1:12" ht="30" customHeight="1" x14ac:dyDescent="0.25">
      <c r="B29" s="100"/>
      <c r="C29" s="100"/>
      <c r="D29" s="100"/>
      <c r="E29" s="434" t="s">
        <v>179</v>
      </c>
      <c r="F29" s="433">
        <f>SUMIF('7. ПРОЕКТЫ'!I13:I18,E29,'7. ПРОЕКТЫ'!J13:J18)</f>
        <v>0</v>
      </c>
    </row>
    <row r="30" spans="1:12" ht="30" customHeight="1" x14ac:dyDescent="0.25">
      <c r="B30" s="100"/>
      <c r="C30" s="100"/>
      <c r="D30" s="100"/>
      <c r="E30" s="434" t="s">
        <v>144</v>
      </c>
      <c r="F30" s="433">
        <f>SUMIF('7. ПРОЕКТЫ'!I13:I18,E30,'7. ПРОЕКТЫ'!J13:J18)</f>
        <v>207</v>
      </c>
    </row>
  </sheetData>
  <sheetProtection formatCells="0" formatColumns="0" formatRows="0" insertRows="0" insertHyperlinks="0" deleteRows="0" sort="0" autoFilter="0"/>
  <dataConsolidate/>
  <mergeCells count="8">
    <mergeCell ref="B21:C21"/>
    <mergeCell ref="E21:F21"/>
    <mergeCell ref="H19:I19"/>
    <mergeCell ref="E19:F19"/>
    <mergeCell ref="H4:J4"/>
    <mergeCell ref="A6:I6"/>
    <mergeCell ref="A10:A11"/>
    <mergeCell ref="H5:J5"/>
  </mergeCells>
  <dataValidations xWindow="495" yWindow="522" count="7">
    <dataValidation type="decimal" allowBlank="1" showInputMessage="1" showErrorMessage="1" sqref="J12">
      <formula1>0</formula1>
      <formula2>10000000</formula2>
    </dataValidation>
    <dataValidation type="list" allowBlank="1" showInputMessage="1" showErrorMessage="1" errorTitle="ОБРАТИТЕ ВНИМАНИЕ!" error="Статус проекта необходимо выбрать из выпадающего списка (значок справа внизу ячейки)" promptTitle="ПОМОЩЬ" prompt="Выберите из выпадающего списка" sqref="D13:D18">
      <formula1>проекты</formula1>
    </dataValidation>
    <dataValidation type="list" allowBlank="1" showInputMessage="1" showErrorMessage="1" promptTitle="ПОМОЩЬ" prompt="Выберите из выпадающего списка" sqref="I13:I18">
      <formula1>фин_ресурс</formula1>
    </dataValidation>
    <dataValidation type="list" allowBlank="1" showInputMessage="1" showErrorMessage="1" errorTitle="ОБРАТИТЕ ВНИМАНИЕ!" error="Содержимое ячейки необходимо выбрать из выпадающего списка (значок справа внизу ячейки)" promptTitle="ПОМОЩЬ" prompt="Выберите из выпадающего списка" sqref="H13:H18">
      <formula1>поддержка</formula1>
    </dataValidation>
    <dataValidation type="whole" allowBlank="1" showInputMessage="1" showErrorMessage="1" errorTitle="ВНИМАНИЕ!" error="В ячейки данного столбца таблицы вносятся только целые числа, без буквенного сопровождения_x000a_" sqref="G13:G18">
      <formula1>0</formula1>
      <formula2>1000000</formula2>
    </dataValidation>
    <dataValidation type="decimal" allowBlank="1" showInputMessage="1" showErrorMessage="1" errorTitle="ВНИМАНИЕ!" error="В ячейки данного столбца таблицы вносятся только числа (целые и нет), без буквенного сопровождения_x000a_" sqref="J13:J18">
      <formula1>0</formula1>
      <formula2>100000000</formula2>
    </dataValidation>
    <dataValidation type="list" allowBlank="1" showInputMessage="1" showErrorMessage="1" promptTitle="ПОМОЩЬ" prompt="Ввыберите КДУ из выпадающего списка_x000a_" sqref="B13:B18">
      <formula1>КДУ_список</formula1>
    </dataValidation>
  </dataValidations>
  <hyperlinks>
    <hyperlink ref="H4" location="НАВИГАЦИЯ!A1" display="НАВИГАЦИЯ"/>
    <hyperlink ref="H5:J5" location="ГРАФИКИ__ДИАГРАММЫ._Проектная_деятельность" display="ГРАФИКИ, ДИАГРАММЫ для Приложения 7"/>
  </hyperlinks>
  <pageMargins left="0.19685039370078741" right="0.19685039370078741" top="0.62992125984251968" bottom="0.39370078740157483" header="0.31496062992125984" footer="0.31496062992125984"/>
  <pageSetup paperSize="9" scale="51" fitToHeight="0" orientation="landscape" verticalDpi="4294967295" r:id="rId1"/>
  <headerFooter>
    <oddHeader>&amp;R&amp;"Times New Roman,обычный"&amp;F
&amp;A</oddHeader>
    <oddFooter>&amp;R&amp;"Times New Roman,обычный"&amp;P
&amp;D</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I41"/>
  <sheetViews>
    <sheetView showGridLines="0" view="pageBreakPreview" topLeftCell="A37" zoomScale="89" zoomScaleNormal="100" zoomScaleSheetLayoutView="89" workbookViewId="0">
      <selection activeCell="F18" sqref="F18"/>
    </sheetView>
  </sheetViews>
  <sheetFormatPr defaultColWidth="9.109375" defaultRowHeight="13.8" x14ac:dyDescent="0.25"/>
  <cols>
    <col min="1" max="1" width="9.109375" style="11"/>
    <col min="2" max="2" width="50" style="11" customWidth="1"/>
    <col min="3" max="3" width="27.5546875" style="11" customWidth="1"/>
    <col min="4" max="4" width="33" style="11" customWidth="1"/>
    <col min="5" max="5" width="27.5546875" style="11" customWidth="1"/>
    <col min="6" max="7" width="29" style="11" customWidth="1"/>
    <col min="8" max="8" width="28.88671875" style="11" customWidth="1"/>
    <col min="9" max="9" width="29.6640625" style="11" customWidth="1"/>
    <col min="10" max="16384" width="9.109375" style="11"/>
  </cols>
  <sheetData>
    <row r="1" spans="1:9" ht="20.100000000000001" customHeight="1" x14ac:dyDescent="0.35">
      <c r="A1" s="100"/>
      <c r="B1" s="100"/>
      <c r="C1" s="100"/>
      <c r="D1" s="100"/>
      <c r="E1" s="100"/>
      <c r="F1" s="100"/>
      <c r="G1" s="552" t="s">
        <v>386</v>
      </c>
      <c r="H1" s="100"/>
      <c r="I1" s="100"/>
    </row>
    <row r="2" spans="1:9" ht="20.100000000000001" customHeight="1" x14ac:dyDescent="0.35">
      <c r="A2" s="100"/>
      <c r="B2" s="100"/>
      <c r="C2" s="100"/>
      <c r="D2" s="100"/>
      <c r="E2" s="100"/>
      <c r="F2" s="100"/>
      <c r="G2" s="552" t="s">
        <v>419</v>
      </c>
      <c r="H2" s="100"/>
      <c r="I2" s="100"/>
    </row>
    <row r="3" spans="1:9" ht="20.100000000000001" customHeight="1" x14ac:dyDescent="0.25">
      <c r="A3" s="100"/>
      <c r="B3" s="100"/>
      <c r="C3" s="100"/>
      <c r="D3" s="100"/>
      <c r="E3" s="100"/>
      <c r="F3" s="100"/>
      <c r="G3" s="100"/>
      <c r="H3" s="100"/>
      <c r="I3" s="100"/>
    </row>
    <row r="4" spans="1:9" ht="27.9" customHeight="1" x14ac:dyDescent="0.25">
      <c r="A4" s="100"/>
      <c r="B4" s="100"/>
      <c r="C4" s="100"/>
      <c r="D4" s="100"/>
      <c r="E4" s="100"/>
      <c r="F4" s="100"/>
      <c r="G4" s="100"/>
      <c r="H4" s="100"/>
      <c r="I4" s="663" t="s">
        <v>287</v>
      </c>
    </row>
    <row r="5" spans="1:9" ht="17.399999999999999" x14ac:dyDescent="0.25">
      <c r="A5" s="1378" t="s">
        <v>285</v>
      </c>
      <c r="B5" s="1378"/>
      <c r="C5" s="1378"/>
      <c r="D5" s="1378"/>
      <c r="E5" s="1378"/>
      <c r="F5" s="1378"/>
      <c r="G5" s="1378"/>
      <c r="H5" s="100"/>
      <c r="I5" s="100"/>
    </row>
    <row r="6" spans="1:9" ht="15" x14ac:dyDescent="0.25">
      <c r="A6" s="100"/>
      <c r="B6" s="100"/>
      <c r="C6" s="100"/>
      <c r="D6" s="100"/>
      <c r="E6" s="100"/>
      <c r="F6" s="100"/>
      <c r="G6" s="100"/>
      <c r="H6" s="100"/>
      <c r="I6" s="100"/>
    </row>
    <row r="7" spans="1:9" ht="17.399999999999999" x14ac:dyDescent="0.3">
      <c r="A7" s="100"/>
      <c r="B7" s="538" t="s">
        <v>420</v>
      </c>
      <c r="C7" s="100"/>
      <c r="D7" s="100"/>
      <c r="E7" s="100"/>
      <c r="F7" s="100"/>
      <c r="G7" s="100"/>
      <c r="H7" s="100"/>
      <c r="I7" s="100"/>
    </row>
    <row r="8" spans="1:9" ht="15" x14ac:dyDescent="0.25">
      <c r="A8" s="100"/>
      <c r="B8" s="100"/>
      <c r="C8" s="100"/>
      <c r="D8" s="100"/>
      <c r="E8" s="100"/>
      <c r="F8" s="100"/>
      <c r="G8" s="100"/>
      <c r="H8" s="100"/>
      <c r="I8" s="100"/>
    </row>
    <row r="9" spans="1:9" s="42" customFormat="1" ht="90.75" customHeight="1" x14ac:dyDescent="0.3">
      <c r="A9" s="1379" t="s">
        <v>0</v>
      </c>
      <c r="B9" s="99" t="s">
        <v>281</v>
      </c>
      <c r="C9" s="99" t="s">
        <v>282</v>
      </c>
      <c r="D9" s="99" t="s">
        <v>464</v>
      </c>
      <c r="E9" s="665" t="s">
        <v>280</v>
      </c>
      <c r="F9" s="665" t="s">
        <v>284</v>
      </c>
      <c r="G9" s="136"/>
      <c r="H9" s="136"/>
      <c r="I9" s="101"/>
    </row>
    <row r="10" spans="1:9" s="42" customFormat="1" ht="20.100000000000001" customHeight="1" x14ac:dyDescent="0.3">
      <c r="A10" s="1380"/>
      <c r="B10" s="99">
        <f>'7. ПРОЕКТЫ'!J11+1</f>
        <v>385</v>
      </c>
      <c r="C10" s="99">
        <f>B10+1</f>
        <v>386</v>
      </c>
      <c r="D10" s="99">
        <f>C10+1</f>
        <v>387</v>
      </c>
      <c r="E10" s="665">
        <f>D10+1</f>
        <v>388</v>
      </c>
      <c r="F10" s="665">
        <f>E10+1</f>
        <v>389</v>
      </c>
      <c r="G10" s="136"/>
      <c r="H10" s="136"/>
      <c r="I10" s="101"/>
    </row>
    <row r="11" spans="1:9" s="42" customFormat="1" ht="51" customHeight="1" x14ac:dyDescent="0.3">
      <c r="A11" s="532" t="s">
        <v>385</v>
      </c>
      <c r="B11" s="534" t="s">
        <v>460</v>
      </c>
      <c r="C11" s="534" t="s">
        <v>461</v>
      </c>
      <c r="D11" s="534" t="s">
        <v>462</v>
      </c>
      <c r="E11" s="535">
        <v>5</v>
      </c>
      <c r="F11" s="624" t="s">
        <v>463</v>
      </c>
      <c r="G11" s="136"/>
      <c r="H11" s="136"/>
      <c r="I11" s="101"/>
    </row>
    <row r="12" spans="1:9" ht="226.95" customHeight="1" x14ac:dyDescent="0.25">
      <c r="A12" s="748">
        <v>1</v>
      </c>
      <c r="B12" s="991" t="s">
        <v>1144</v>
      </c>
      <c r="C12" s="991" t="s">
        <v>1143</v>
      </c>
      <c r="D12" s="991" t="s">
        <v>1148</v>
      </c>
      <c r="E12" s="51">
        <v>12</v>
      </c>
      <c r="F12" s="189" t="s">
        <v>1145</v>
      </c>
      <c r="G12" s="63"/>
      <c r="H12" s="63"/>
    </row>
    <row r="13" spans="1:9" ht="84" customHeight="1" x14ac:dyDescent="0.25">
      <c r="A13" s="748">
        <v>2</v>
      </c>
      <c r="B13" s="991" t="s">
        <v>1146</v>
      </c>
      <c r="C13" s="991" t="s">
        <v>1143</v>
      </c>
      <c r="D13" s="991" t="s">
        <v>1147</v>
      </c>
      <c r="E13" s="51">
        <v>1</v>
      </c>
      <c r="F13" s="189" t="s">
        <v>1149</v>
      </c>
      <c r="G13" s="63"/>
      <c r="H13" s="63"/>
    </row>
    <row r="14" spans="1:9" ht="54" customHeight="1" x14ac:dyDescent="0.25">
      <c r="A14" s="748">
        <v>3</v>
      </c>
      <c r="B14" s="991" t="s">
        <v>1150</v>
      </c>
      <c r="C14" s="991" t="s">
        <v>1143</v>
      </c>
      <c r="D14" s="991" t="s">
        <v>1151</v>
      </c>
      <c r="E14" s="51">
        <v>1</v>
      </c>
      <c r="F14" s="189" t="s">
        <v>1152</v>
      </c>
      <c r="G14" s="63"/>
      <c r="H14" s="63"/>
    </row>
    <row r="15" spans="1:9" ht="51.6" customHeight="1" x14ac:dyDescent="0.25">
      <c r="A15" s="748">
        <v>4</v>
      </c>
      <c r="B15" s="995" t="s">
        <v>1153</v>
      </c>
      <c r="C15" s="991"/>
      <c r="D15" s="991" t="s">
        <v>1154</v>
      </c>
      <c r="E15" s="51">
        <v>2</v>
      </c>
      <c r="F15" s="189" t="s">
        <v>1155</v>
      </c>
      <c r="G15" s="63"/>
      <c r="H15" s="63"/>
    </row>
    <row r="16" spans="1:9" ht="145.94999999999999" customHeight="1" x14ac:dyDescent="0.25">
      <c r="A16" s="748">
        <v>5</v>
      </c>
      <c r="B16" s="991" t="s">
        <v>1156</v>
      </c>
      <c r="C16" s="991" t="s">
        <v>1143</v>
      </c>
      <c r="D16" s="991" t="s">
        <v>1157</v>
      </c>
      <c r="E16" s="51">
        <v>10</v>
      </c>
      <c r="F16" s="189" t="s">
        <v>1158</v>
      </c>
      <c r="G16" s="63"/>
      <c r="H16" s="63"/>
    </row>
    <row r="17" spans="1:9" ht="85.2" customHeight="1" x14ac:dyDescent="0.25">
      <c r="A17" s="748">
        <v>6</v>
      </c>
      <c r="B17" s="991" t="s">
        <v>1161</v>
      </c>
      <c r="C17" s="991" t="s">
        <v>1159</v>
      </c>
      <c r="D17" s="991" t="s">
        <v>1160</v>
      </c>
      <c r="E17" s="51">
        <v>2</v>
      </c>
      <c r="F17" s="988" t="s">
        <v>1162</v>
      </c>
      <c r="G17" s="63"/>
      <c r="H17" s="63"/>
    </row>
    <row r="18" spans="1:9" ht="172.2" customHeight="1" x14ac:dyDescent="0.25">
      <c r="A18" s="748">
        <v>7</v>
      </c>
      <c r="B18" s="991" t="s">
        <v>1163</v>
      </c>
      <c r="C18" s="991" t="s">
        <v>1143</v>
      </c>
      <c r="D18" s="991" t="s">
        <v>1157</v>
      </c>
      <c r="E18" s="51">
        <v>10</v>
      </c>
      <c r="F18" s="189" t="s">
        <v>1164</v>
      </c>
      <c r="G18" s="63"/>
      <c r="H18" s="63"/>
    </row>
    <row r="19" spans="1:9" ht="48.6" customHeight="1" x14ac:dyDescent="0.25">
      <c r="A19" s="748">
        <v>8</v>
      </c>
      <c r="B19" s="991" t="s">
        <v>1165</v>
      </c>
      <c r="C19" s="991" t="s">
        <v>461</v>
      </c>
      <c r="D19" s="991" t="s">
        <v>1166</v>
      </c>
      <c r="E19" s="51">
        <v>305</v>
      </c>
      <c r="F19" s="189" t="s">
        <v>1497</v>
      </c>
      <c r="G19" s="63"/>
      <c r="H19" s="63"/>
    </row>
    <row r="20" spans="1:9" ht="60" customHeight="1" x14ac:dyDescent="0.25">
      <c r="A20" s="748">
        <v>9</v>
      </c>
      <c r="B20" s="991" t="s">
        <v>1167</v>
      </c>
      <c r="C20" s="991" t="s">
        <v>1168</v>
      </c>
      <c r="D20" s="991" t="s">
        <v>1169</v>
      </c>
      <c r="E20" s="51">
        <v>8</v>
      </c>
      <c r="F20" s="189" t="s">
        <v>1172</v>
      </c>
      <c r="G20" s="63"/>
      <c r="H20" s="63"/>
    </row>
    <row r="21" spans="1:9" ht="86.4" customHeight="1" x14ac:dyDescent="0.25">
      <c r="A21" s="748">
        <v>10</v>
      </c>
      <c r="B21" s="991" t="s">
        <v>1170</v>
      </c>
      <c r="C21" s="991" t="s">
        <v>1171</v>
      </c>
      <c r="D21" s="991" t="s">
        <v>1154</v>
      </c>
      <c r="E21" s="51">
        <v>8</v>
      </c>
      <c r="F21" s="189" t="s">
        <v>1173</v>
      </c>
      <c r="G21" s="63"/>
      <c r="H21" s="63"/>
    </row>
    <row r="22" spans="1:9" ht="48.6" customHeight="1" x14ac:dyDescent="0.25">
      <c r="A22" s="748">
        <v>11</v>
      </c>
      <c r="B22" s="189" t="s">
        <v>1174</v>
      </c>
      <c r="C22" s="991" t="s">
        <v>1175</v>
      </c>
      <c r="D22" s="991" t="s">
        <v>1176</v>
      </c>
      <c r="E22" s="51">
        <v>4</v>
      </c>
      <c r="F22" s="189" t="s">
        <v>1177</v>
      </c>
      <c r="G22" s="63"/>
      <c r="H22" s="63"/>
    </row>
    <row r="23" spans="1:9" ht="85.2" customHeight="1" x14ac:dyDescent="0.25">
      <c r="A23" s="748">
        <v>12</v>
      </c>
      <c r="B23" s="995" t="s">
        <v>1178</v>
      </c>
      <c r="C23" s="991" t="s">
        <v>1143</v>
      </c>
      <c r="D23" s="991" t="s">
        <v>1180</v>
      </c>
      <c r="E23" s="51">
        <v>4</v>
      </c>
      <c r="F23" s="189" t="s">
        <v>1179</v>
      </c>
      <c r="G23" s="63"/>
      <c r="H23" s="63"/>
    </row>
    <row r="24" spans="1:9" ht="58.2" customHeight="1" x14ac:dyDescent="0.25">
      <c r="A24" s="748">
        <v>13</v>
      </c>
      <c r="B24" s="662" t="s">
        <v>1181</v>
      </c>
      <c r="C24" s="991" t="s">
        <v>1175</v>
      </c>
      <c r="D24" s="991" t="s">
        <v>1176</v>
      </c>
      <c r="E24" s="51">
        <v>2</v>
      </c>
      <c r="F24" s="630" t="s">
        <v>1182</v>
      </c>
      <c r="G24" s="63"/>
      <c r="H24" s="63"/>
    </row>
    <row r="25" spans="1:9" ht="39.9" customHeight="1" x14ac:dyDescent="0.25">
      <c r="A25" s="716" t="s">
        <v>34</v>
      </c>
      <c r="B25" s="16"/>
      <c r="C25" s="16"/>
      <c r="D25" s="16"/>
      <c r="E25" s="51"/>
      <c r="F25" s="630"/>
      <c r="G25" s="63"/>
      <c r="H25" s="63"/>
    </row>
    <row r="27" spans="1:9" ht="17.399999999999999" x14ac:dyDescent="0.3">
      <c r="A27" s="100"/>
      <c r="B27" s="538" t="s">
        <v>286</v>
      </c>
      <c r="C27" s="100"/>
      <c r="D27" s="100"/>
      <c r="E27" s="100"/>
      <c r="F27" s="100"/>
      <c r="G27" s="100"/>
      <c r="H27" s="100"/>
      <c r="I27" s="100"/>
    </row>
    <row r="28" spans="1:9" ht="15" x14ac:dyDescent="0.25">
      <c r="A28" s="100"/>
      <c r="B28" s="100"/>
      <c r="C28" s="100"/>
      <c r="D28" s="100"/>
      <c r="E28" s="100"/>
      <c r="F28" s="100"/>
      <c r="G28" s="100"/>
      <c r="H28" s="100"/>
      <c r="I28" s="100"/>
    </row>
    <row r="29" spans="1:9" ht="90.75" customHeight="1" x14ac:dyDescent="0.25">
      <c r="A29" s="1375" t="s">
        <v>4</v>
      </c>
      <c r="B29" s="665" t="s">
        <v>273</v>
      </c>
      <c r="C29" s="665" t="s">
        <v>270</v>
      </c>
      <c r="D29" s="665" t="s">
        <v>283</v>
      </c>
      <c r="E29" s="665" t="s">
        <v>279</v>
      </c>
      <c r="F29" s="665" t="s">
        <v>272</v>
      </c>
      <c r="G29" s="665" t="s">
        <v>457</v>
      </c>
      <c r="H29" s="665" t="s">
        <v>271</v>
      </c>
      <c r="I29" s="665" t="s">
        <v>612</v>
      </c>
    </row>
    <row r="30" spans="1:9" ht="20.100000000000001" customHeight="1" x14ac:dyDescent="0.25">
      <c r="A30" s="1376"/>
      <c r="B30" s="665">
        <f>F10+1</f>
        <v>390</v>
      </c>
      <c r="C30" s="665">
        <f t="shared" ref="C30:I30" si="0">B30+1</f>
        <v>391</v>
      </c>
      <c r="D30" s="665">
        <f t="shared" si="0"/>
        <v>392</v>
      </c>
      <c r="E30" s="665">
        <f t="shared" si="0"/>
        <v>393</v>
      </c>
      <c r="F30" s="665">
        <f t="shared" si="0"/>
        <v>394</v>
      </c>
      <c r="G30" s="665">
        <f t="shared" si="0"/>
        <v>395</v>
      </c>
      <c r="H30" s="665">
        <f t="shared" si="0"/>
        <v>396</v>
      </c>
      <c r="I30" s="665">
        <f t="shared" si="0"/>
        <v>397</v>
      </c>
    </row>
    <row r="31" spans="1:9" ht="53.25" customHeight="1" x14ac:dyDescent="0.25">
      <c r="A31" s="532" t="s">
        <v>385</v>
      </c>
      <c r="B31" s="551" t="s">
        <v>452</v>
      </c>
      <c r="C31" s="551" t="s">
        <v>453</v>
      </c>
      <c r="D31" s="551" t="s">
        <v>454</v>
      </c>
      <c r="E31" s="551" t="s">
        <v>276</v>
      </c>
      <c r="F31" s="551" t="s">
        <v>455</v>
      </c>
      <c r="G31" s="551" t="s">
        <v>458</v>
      </c>
      <c r="H31" s="551" t="s">
        <v>456</v>
      </c>
      <c r="I31" s="624" t="s">
        <v>459</v>
      </c>
    </row>
    <row r="32" spans="1:9" ht="54.6" customHeight="1" x14ac:dyDescent="0.25">
      <c r="A32" s="46">
        <v>1</v>
      </c>
      <c r="B32" s="189" t="s">
        <v>1207</v>
      </c>
      <c r="C32" s="189" t="s">
        <v>1183</v>
      </c>
      <c r="D32" s="189" t="s">
        <v>1184</v>
      </c>
      <c r="E32" s="189" t="s">
        <v>276</v>
      </c>
      <c r="F32" s="189" t="s">
        <v>455</v>
      </c>
      <c r="G32" s="189" t="s">
        <v>1185</v>
      </c>
      <c r="H32" s="189" t="s">
        <v>1186</v>
      </c>
      <c r="I32" s="630" t="s">
        <v>1187</v>
      </c>
    </row>
    <row r="33" spans="1:9" ht="67.2" customHeight="1" x14ac:dyDescent="0.25">
      <c r="A33" s="46">
        <v>2</v>
      </c>
      <c r="B33" s="189" t="s">
        <v>1188</v>
      </c>
      <c r="C33" s="189" t="s">
        <v>1189</v>
      </c>
      <c r="D33" s="189" t="s">
        <v>1184</v>
      </c>
      <c r="E33" s="189" t="s">
        <v>276</v>
      </c>
      <c r="F33" s="189" t="s">
        <v>1190</v>
      </c>
      <c r="G33" s="189" t="s">
        <v>1191</v>
      </c>
      <c r="H33" s="189" t="s">
        <v>1186</v>
      </c>
      <c r="I33" s="198" t="s">
        <v>1192</v>
      </c>
    </row>
    <row r="34" spans="1:9" ht="63" customHeight="1" x14ac:dyDescent="0.25">
      <c r="A34" s="46">
        <v>3</v>
      </c>
      <c r="B34" s="189" t="s">
        <v>1137</v>
      </c>
      <c r="C34" s="189" t="s">
        <v>1193</v>
      </c>
      <c r="D34" s="189" t="s">
        <v>1194</v>
      </c>
      <c r="E34" s="189" t="s">
        <v>277</v>
      </c>
      <c r="F34" s="189" t="s">
        <v>1195</v>
      </c>
      <c r="G34" s="988">
        <v>89</v>
      </c>
      <c r="H34" s="189" t="s">
        <v>1186</v>
      </c>
      <c r="I34" s="198" t="s">
        <v>1197</v>
      </c>
    </row>
    <row r="35" spans="1:9" ht="106.95" customHeight="1" x14ac:dyDescent="0.25">
      <c r="A35" s="46">
        <v>4</v>
      </c>
      <c r="B35" s="189" t="s">
        <v>1156</v>
      </c>
      <c r="C35" s="189" t="s">
        <v>1196</v>
      </c>
      <c r="D35" s="189" t="s">
        <v>1194</v>
      </c>
      <c r="E35" s="189" t="s">
        <v>277</v>
      </c>
      <c r="F35" s="189" t="s">
        <v>1195</v>
      </c>
      <c r="G35" s="988">
        <v>18</v>
      </c>
      <c r="H35" s="189" t="s">
        <v>1186</v>
      </c>
      <c r="I35" s="198" t="s">
        <v>1198</v>
      </c>
    </row>
    <row r="36" spans="1:9" ht="106.95" customHeight="1" x14ac:dyDescent="0.25">
      <c r="A36" s="46">
        <v>5</v>
      </c>
      <c r="B36" s="189" t="s">
        <v>1163</v>
      </c>
      <c r="C36" s="189" t="s">
        <v>1199</v>
      </c>
      <c r="D36" s="189" t="s">
        <v>1194</v>
      </c>
      <c r="E36" s="189" t="s">
        <v>277</v>
      </c>
      <c r="F36" s="189" t="s">
        <v>1195</v>
      </c>
      <c r="G36" s="988">
        <v>29</v>
      </c>
      <c r="H36" s="189" t="s">
        <v>1186</v>
      </c>
      <c r="I36" s="198" t="s">
        <v>1205</v>
      </c>
    </row>
    <row r="37" spans="1:9" ht="106.95" customHeight="1" x14ac:dyDescent="0.25">
      <c r="A37" s="46">
        <v>6</v>
      </c>
      <c r="B37" s="189" t="s">
        <v>1200</v>
      </c>
      <c r="C37" s="189" t="s">
        <v>1201</v>
      </c>
      <c r="D37" s="189" t="s">
        <v>1194</v>
      </c>
      <c r="E37" s="189" t="s">
        <v>17</v>
      </c>
      <c r="F37" s="189" t="s">
        <v>1202</v>
      </c>
      <c r="G37" s="988">
        <v>11</v>
      </c>
      <c r="H37" s="189" t="s">
        <v>1186</v>
      </c>
      <c r="I37" s="996" t="s">
        <v>1206</v>
      </c>
    </row>
    <row r="38" spans="1:9" ht="111.6" customHeight="1" x14ac:dyDescent="0.25">
      <c r="A38" s="46">
        <v>7</v>
      </c>
      <c r="B38" s="189" t="s">
        <v>1203</v>
      </c>
      <c r="C38" s="189"/>
      <c r="D38" s="189" t="s">
        <v>454</v>
      </c>
      <c r="E38" s="189" t="s">
        <v>17</v>
      </c>
      <c r="F38" s="189" t="s">
        <v>1204</v>
      </c>
      <c r="G38" s="988" t="s">
        <v>1191</v>
      </c>
      <c r="H38" s="189" t="s">
        <v>1186</v>
      </c>
      <c r="I38" s="198" t="s">
        <v>1198</v>
      </c>
    </row>
    <row r="39" spans="1:9" ht="37.5" customHeight="1" x14ac:dyDescent="0.25">
      <c r="A39" s="46"/>
      <c r="B39" s="189"/>
      <c r="C39" s="189"/>
      <c r="D39" s="189"/>
      <c r="E39" s="189"/>
      <c r="F39" s="189"/>
      <c r="G39" s="189"/>
      <c r="H39" s="189"/>
      <c r="I39" s="630"/>
    </row>
    <row r="40" spans="1:9" ht="37.5" customHeight="1" x14ac:dyDescent="0.25">
      <c r="A40" s="46"/>
      <c r="B40" s="189"/>
      <c r="C40" s="189"/>
      <c r="D40" s="189"/>
      <c r="E40" s="189"/>
      <c r="F40" s="189"/>
      <c r="G40" s="189"/>
      <c r="H40" s="189"/>
      <c r="I40" s="630"/>
    </row>
    <row r="41" spans="1:9" ht="39.9" customHeight="1" x14ac:dyDescent="0.25">
      <c r="A41" s="720" t="s">
        <v>34</v>
      </c>
      <c r="B41" s="35"/>
      <c r="C41" s="35"/>
      <c r="D41" s="35"/>
      <c r="E41" s="35"/>
      <c r="F41" s="35"/>
      <c r="G41" s="35"/>
      <c r="H41" s="35"/>
      <c r="I41" s="630"/>
    </row>
  </sheetData>
  <sheetProtection formatCells="0" formatColumns="0" formatRows="0" insertRows="0" insertHyperlinks="0" deleteRows="0" sort="0"/>
  <mergeCells count="3">
    <mergeCell ref="A5:G5"/>
    <mergeCell ref="A9:A10"/>
    <mergeCell ref="A29:A30"/>
  </mergeCells>
  <dataValidations count="1">
    <dataValidation type="list" allowBlank="1" showInputMessage="1" showErrorMessage="1" sqref="E32:E41">
      <formula1>медиа_партнеры</formula1>
    </dataValidation>
  </dataValidations>
  <hyperlinks>
    <hyperlink ref="I4" location="НАВИГАЦИЯ!A1" display="НАВИГАЦИЯ"/>
  </hyperlinks>
  <pageMargins left="0.19685039370078741" right="0.19685039370078741" top="0.62992125984251968" bottom="0.39370078740157483" header="0.31496062992125984" footer="0.31496062992125984"/>
  <pageSetup paperSize="9" scale="54" fitToHeight="0" orientation="landscape" verticalDpi="4294967295" r:id="rId1"/>
  <headerFooter>
    <oddHeader>&amp;R&amp;"Times New Roman,обычный"&amp;F
&amp;A</oddHeader>
    <oddFooter>&amp;R&amp;"Times New Roman,обычный"&amp;P
&amp;D</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F28"/>
  <sheetViews>
    <sheetView showGridLines="0" view="pageBreakPreview" zoomScaleNormal="100" zoomScaleSheetLayoutView="100" workbookViewId="0">
      <selection activeCell="A28" sqref="A28:XFD28"/>
    </sheetView>
  </sheetViews>
  <sheetFormatPr defaultColWidth="9.109375" defaultRowHeight="14.4" x14ac:dyDescent="0.3"/>
  <cols>
    <col min="1" max="1" width="9.44140625" style="20" customWidth="1"/>
    <col min="2" max="2" width="47.109375" style="20" customWidth="1"/>
    <col min="3" max="3" width="38.88671875" style="20" customWidth="1"/>
    <col min="4" max="4" width="38.5546875" style="20" customWidth="1"/>
    <col min="5" max="5" width="36" style="20" customWidth="1"/>
    <col min="6" max="6" width="38.33203125" style="20" customWidth="1"/>
    <col min="7" max="16384" width="9.109375" style="20"/>
  </cols>
  <sheetData>
    <row r="1" spans="1:6" ht="18" x14ac:dyDescent="0.35">
      <c r="A1" s="600"/>
      <c r="B1" s="600"/>
      <c r="C1" s="600"/>
      <c r="D1" s="600"/>
      <c r="E1" s="552" t="s">
        <v>386</v>
      </c>
      <c r="F1" s="600"/>
    </row>
    <row r="2" spans="1:6" ht="18" x14ac:dyDescent="0.35">
      <c r="A2" s="600"/>
      <c r="B2" s="600"/>
      <c r="C2" s="600"/>
      <c r="D2" s="600"/>
      <c r="E2" s="552" t="s">
        <v>421</v>
      </c>
      <c r="F2" s="600"/>
    </row>
    <row r="3" spans="1:6" ht="15" x14ac:dyDescent="0.25">
      <c r="A3" s="600"/>
      <c r="B3" s="600"/>
      <c r="C3" s="600"/>
      <c r="D3" s="600"/>
      <c r="E3" s="600"/>
      <c r="F3" s="600"/>
    </row>
    <row r="4" spans="1:6" ht="28.5" customHeight="1" x14ac:dyDescent="0.3">
      <c r="A4" s="600"/>
      <c r="B4" s="600"/>
      <c r="C4" s="600"/>
      <c r="D4" s="600"/>
      <c r="E4" s="600"/>
      <c r="F4" s="663" t="s">
        <v>287</v>
      </c>
    </row>
    <row r="5" spans="1:6" ht="17.399999999999999" x14ac:dyDescent="0.3">
      <c r="A5" s="1381" t="s">
        <v>475</v>
      </c>
      <c r="B5" s="1381"/>
      <c r="C5" s="1381"/>
      <c r="D5" s="1381"/>
      <c r="E5" s="76">
        <f>'1. П МО'!C10+1</f>
        <v>2023</v>
      </c>
      <c r="F5" s="563"/>
    </row>
    <row r="6" spans="1:6" ht="15" x14ac:dyDescent="0.25">
      <c r="A6" s="749"/>
      <c r="B6" s="749"/>
      <c r="C6" s="749"/>
      <c r="D6" s="749"/>
      <c r="E6" s="749"/>
      <c r="F6" s="749"/>
    </row>
    <row r="7" spans="1:6" s="22" customFormat="1" ht="87.75" customHeight="1" x14ac:dyDescent="0.3">
      <c r="A7" s="1080" t="s">
        <v>0</v>
      </c>
      <c r="B7" s="675" t="s">
        <v>112</v>
      </c>
      <c r="C7" s="675" t="s">
        <v>735</v>
      </c>
      <c r="D7" s="675" t="s">
        <v>476</v>
      </c>
      <c r="E7" s="675" t="s">
        <v>195</v>
      </c>
      <c r="F7" s="675" t="s">
        <v>196</v>
      </c>
    </row>
    <row r="8" spans="1:6" s="22" customFormat="1" ht="20.100000000000001" customHeight="1" x14ac:dyDescent="0.3">
      <c r="A8" s="1081"/>
      <c r="B8" s="140">
        <f>'8. ПАРТНЕРЫ'!I30+1</f>
        <v>398</v>
      </c>
      <c r="C8" s="140">
        <f>B8+1</f>
        <v>399</v>
      </c>
      <c r="D8" s="140">
        <f t="shared" ref="D8:F8" si="0">C8+1</f>
        <v>400</v>
      </c>
      <c r="E8" s="140">
        <f t="shared" si="0"/>
        <v>401</v>
      </c>
      <c r="F8" s="140">
        <f t="shared" si="0"/>
        <v>402</v>
      </c>
    </row>
    <row r="9" spans="1:6" s="22" customFormat="1" ht="39.9" customHeight="1" x14ac:dyDescent="0.3">
      <c r="A9" s="532" t="s">
        <v>385</v>
      </c>
      <c r="B9" s="534" t="s">
        <v>465</v>
      </c>
      <c r="C9" s="534" t="s">
        <v>734</v>
      </c>
      <c r="D9" s="631">
        <v>44562</v>
      </c>
      <c r="E9" s="534" t="s">
        <v>466</v>
      </c>
      <c r="F9" s="534" t="s">
        <v>376</v>
      </c>
    </row>
    <row r="10" spans="1:6" ht="39.9" customHeight="1" x14ac:dyDescent="0.3">
      <c r="A10" s="74">
        <v>1</v>
      </c>
      <c r="B10" s="16" t="s">
        <v>1208</v>
      </c>
      <c r="C10" s="188" t="s">
        <v>1209</v>
      </c>
      <c r="D10" s="64" t="s">
        <v>1210</v>
      </c>
      <c r="E10" s="16" t="s">
        <v>1211</v>
      </c>
      <c r="F10" s="16" t="s">
        <v>926</v>
      </c>
    </row>
    <row r="11" spans="1:6" ht="39.9" customHeight="1" x14ac:dyDescent="0.3">
      <c r="A11" s="74">
        <v>2</v>
      </c>
      <c r="B11" s="997" t="s">
        <v>1212</v>
      </c>
      <c r="C11" s="991" t="s">
        <v>1213</v>
      </c>
      <c r="D11" s="64" t="s">
        <v>1224</v>
      </c>
      <c r="E11" s="991" t="s">
        <v>1214</v>
      </c>
      <c r="F11" s="991" t="s">
        <v>926</v>
      </c>
    </row>
    <row r="12" spans="1:6" ht="39.9" customHeight="1" x14ac:dyDescent="0.3">
      <c r="A12" s="74">
        <v>3</v>
      </c>
      <c r="B12" s="998" t="s">
        <v>1215</v>
      </c>
      <c r="C12" s="991" t="s">
        <v>1216</v>
      </c>
      <c r="D12" s="64" t="s">
        <v>1225</v>
      </c>
      <c r="E12" s="991" t="s">
        <v>1214</v>
      </c>
      <c r="F12" s="991" t="s">
        <v>926</v>
      </c>
    </row>
    <row r="13" spans="1:6" ht="39.9" customHeight="1" x14ac:dyDescent="0.3">
      <c r="A13" s="74">
        <v>4</v>
      </c>
      <c r="B13" s="997" t="s">
        <v>1217</v>
      </c>
      <c r="C13" s="991" t="s">
        <v>1216</v>
      </c>
      <c r="D13" s="64" t="s">
        <v>1226</v>
      </c>
      <c r="E13" s="991" t="s">
        <v>1214</v>
      </c>
      <c r="F13" s="991" t="s">
        <v>926</v>
      </c>
    </row>
    <row r="14" spans="1:6" ht="39.9" customHeight="1" x14ac:dyDescent="0.3">
      <c r="A14" s="74">
        <v>5</v>
      </c>
      <c r="B14" s="999" t="s">
        <v>1221</v>
      </c>
      <c r="C14" s="991" t="s">
        <v>1222</v>
      </c>
      <c r="D14" s="64" t="s">
        <v>1223</v>
      </c>
      <c r="E14" s="991" t="s">
        <v>1214</v>
      </c>
      <c r="F14" s="991" t="s">
        <v>926</v>
      </c>
    </row>
    <row r="15" spans="1:6" ht="39.9" customHeight="1" x14ac:dyDescent="0.3">
      <c r="A15" s="74">
        <v>6</v>
      </c>
      <c r="B15" s="997" t="s">
        <v>1218</v>
      </c>
      <c r="C15" s="991" t="s">
        <v>1219</v>
      </c>
      <c r="D15" s="64" t="s">
        <v>1227</v>
      </c>
      <c r="E15" s="991" t="s">
        <v>1220</v>
      </c>
      <c r="F15" s="991" t="s">
        <v>1220</v>
      </c>
    </row>
    <row r="16" spans="1:6" ht="39.9" customHeight="1" x14ac:dyDescent="0.3">
      <c r="A16" s="74">
        <v>7</v>
      </c>
      <c r="B16" s="16" t="s">
        <v>1228</v>
      </c>
      <c r="C16" s="188" t="s">
        <v>734</v>
      </c>
      <c r="D16" s="64" t="s">
        <v>1229</v>
      </c>
      <c r="E16" s="991" t="s">
        <v>1214</v>
      </c>
      <c r="F16" s="991" t="s">
        <v>926</v>
      </c>
    </row>
    <row r="17" spans="1:6" ht="39.9" customHeight="1" x14ac:dyDescent="0.3">
      <c r="A17" s="74">
        <v>8</v>
      </c>
      <c r="B17" s="16" t="s">
        <v>1230</v>
      </c>
      <c r="C17" s="188" t="s">
        <v>1213</v>
      </c>
      <c r="D17" s="64" t="s">
        <v>1231</v>
      </c>
      <c r="E17" s="16" t="s">
        <v>1232</v>
      </c>
      <c r="F17" s="991" t="s">
        <v>1220</v>
      </c>
    </row>
    <row r="18" spans="1:6" ht="39.9" customHeight="1" x14ac:dyDescent="0.3">
      <c r="A18" s="74">
        <v>9</v>
      </c>
      <c r="B18" s="991" t="s">
        <v>1139</v>
      </c>
      <c r="C18" s="991" t="s">
        <v>1213</v>
      </c>
      <c r="D18" s="64" t="s">
        <v>1234</v>
      </c>
      <c r="E18" s="991" t="s">
        <v>1233</v>
      </c>
      <c r="F18" s="991" t="s">
        <v>934</v>
      </c>
    </row>
    <row r="19" spans="1:6" ht="49.95" customHeight="1" x14ac:dyDescent="0.3">
      <c r="A19" s="74">
        <v>10</v>
      </c>
      <c r="B19" s="16" t="s">
        <v>1141</v>
      </c>
      <c r="C19" s="188" t="s">
        <v>1235</v>
      </c>
      <c r="D19" s="64" t="s">
        <v>1236</v>
      </c>
      <c r="E19" s="16" t="s">
        <v>1237</v>
      </c>
      <c r="F19" s="16" t="s">
        <v>973</v>
      </c>
    </row>
    <row r="20" spans="1:6" ht="39.9" customHeight="1" x14ac:dyDescent="0.3">
      <c r="A20" s="74">
        <v>11</v>
      </c>
      <c r="B20" s="16" t="s">
        <v>1238</v>
      </c>
      <c r="C20" s="188" t="s">
        <v>1235</v>
      </c>
      <c r="D20" s="64" t="s">
        <v>1239</v>
      </c>
      <c r="E20" s="16" t="s">
        <v>1240</v>
      </c>
      <c r="F20" s="16" t="s">
        <v>979</v>
      </c>
    </row>
    <row r="21" spans="1:6" ht="39.9" customHeight="1" x14ac:dyDescent="0.3">
      <c r="A21" s="74">
        <v>12</v>
      </c>
      <c r="B21" s="1000" t="s">
        <v>1241</v>
      </c>
      <c r="C21" s="991" t="s">
        <v>1216</v>
      </c>
      <c r="D21" s="64" t="s">
        <v>1242</v>
      </c>
      <c r="E21" s="991" t="s">
        <v>1214</v>
      </c>
      <c r="F21" s="991" t="s">
        <v>926</v>
      </c>
    </row>
    <row r="22" spans="1:6" ht="39.9" customHeight="1" x14ac:dyDescent="0.3">
      <c r="A22" s="74">
        <v>13</v>
      </c>
      <c r="B22" s="16" t="s">
        <v>1243</v>
      </c>
      <c r="C22" s="188" t="s">
        <v>734</v>
      </c>
      <c r="D22" s="64" t="s">
        <v>1244</v>
      </c>
      <c r="E22" s="991" t="s">
        <v>1214</v>
      </c>
      <c r="F22" s="991" t="s">
        <v>926</v>
      </c>
    </row>
    <row r="23" spans="1:6" ht="39.9" customHeight="1" x14ac:dyDescent="0.3">
      <c r="A23" s="74">
        <v>14</v>
      </c>
      <c r="B23" s="16" t="s">
        <v>1245</v>
      </c>
      <c r="C23" s="991" t="s">
        <v>734</v>
      </c>
      <c r="D23" s="64" t="s">
        <v>1244</v>
      </c>
      <c r="E23" s="16" t="s">
        <v>1246</v>
      </c>
      <c r="F23" s="16" t="s">
        <v>934</v>
      </c>
    </row>
    <row r="24" spans="1:6" ht="39.9" customHeight="1" x14ac:dyDescent="0.3">
      <c r="A24" s="74">
        <v>15</v>
      </c>
      <c r="B24" s="1000" t="s">
        <v>1247</v>
      </c>
      <c r="C24" s="991" t="s">
        <v>1216</v>
      </c>
      <c r="D24" s="64" t="s">
        <v>1249</v>
      </c>
      <c r="E24" s="991" t="s">
        <v>1214</v>
      </c>
      <c r="F24" s="991" t="s">
        <v>926</v>
      </c>
    </row>
    <row r="25" spans="1:6" ht="48.6" customHeight="1" x14ac:dyDescent="0.3">
      <c r="A25" s="74">
        <v>16</v>
      </c>
      <c r="B25" s="1001" t="s">
        <v>1248</v>
      </c>
      <c r="C25" s="991" t="s">
        <v>1213</v>
      </c>
      <c r="D25" s="64" t="s">
        <v>1250</v>
      </c>
      <c r="E25" s="991" t="s">
        <v>1214</v>
      </c>
      <c r="F25" s="991" t="s">
        <v>926</v>
      </c>
    </row>
    <row r="26" spans="1:6" ht="39.9" customHeight="1" x14ac:dyDescent="0.3">
      <c r="A26" s="74">
        <v>17</v>
      </c>
      <c r="B26" s="991" t="s">
        <v>1251</v>
      </c>
      <c r="C26" s="991" t="s">
        <v>1252</v>
      </c>
      <c r="D26" s="64" t="s">
        <v>1253</v>
      </c>
      <c r="E26" s="991" t="s">
        <v>1214</v>
      </c>
      <c r="F26" s="991" t="s">
        <v>926</v>
      </c>
    </row>
    <row r="27" spans="1:6" ht="39.9" customHeight="1" x14ac:dyDescent="0.3">
      <c r="A27" s="74">
        <v>18</v>
      </c>
      <c r="B27" s="16"/>
      <c r="C27" s="188"/>
      <c r="D27" s="64"/>
      <c r="E27" s="16"/>
      <c r="F27" s="16"/>
    </row>
    <row r="28" spans="1:6" ht="39.9" customHeight="1" x14ac:dyDescent="0.3">
      <c r="A28" s="638" t="s">
        <v>34</v>
      </c>
      <c r="B28" s="16"/>
      <c r="C28" s="188"/>
      <c r="D28" s="64"/>
      <c r="E28" s="16"/>
      <c r="F28" s="16"/>
    </row>
  </sheetData>
  <sheetProtection formatCells="0" formatColumns="0" formatRows="0" insertRows="0" insertHyperlinks="0" deleteRows="0" sort="0"/>
  <autoFilter ref="A7:F7"/>
  <mergeCells count="2">
    <mergeCell ref="A7:A8"/>
    <mergeCell ref="A5:D5"/>
  </mergeCells>
  <dataValidations count="1">
    <dataValidation type="list" allowBlank="1" showInputMessage="1" showErrorMessage="1" sqref="F10:F28">
      <formula1>КДУ_список</formula1>
    </dataValidation>
  </dataValidations>
  <hyperlinks>
    <hyperlink ref="F4" location="НАВИГАЦИЯ!A1" display="НАВИГАЦИЯ"/>
  </hyperlinks>
  <pageMargins left="0.59055118110236227" right="0.19685039370078741" top="0.59055118110236227" bottom="0.39370078740157483" header="0.31496062992125984" footer="0.31496062992125984"/>
  <pageSetup paperSize="9" scale="45" fitToHeight="0" orientation="portrait" verticalDpi="4294967295" r:id="rId1"/>
  <headerFooter>
    <oddHeader>&amp;R&amp;"Times New Roman,обычный"&amp;F
&amp;A</oddHeader>
    <oddFooter>&amp;R&amp;"Times New Roman,обычный"&amp;P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78"/>
  <sheetViews>
    <sheetView showGridLines="0" zoomScale="91" zoomScaleNormal="91" workbookViewId="0">
      <pane ySplit="2" topLeftCell="A6" activePane="bottomLeft" state="frozen"/>
      <selection pane="bottomLeft" activeCell="B12" sqref="B12"/>
    </sheetView>
  </sheetViews>
  <sheetFormatPr defaultColWidth="9.109375" defaultRowHeight="30" customHeight="1" x14ac:dyDescent="0.3"/>
  <cols>
    <col min="1" max="1" width="9.109375" style="7"/>
    <col min="2" max="2" width="145.44140625" style="7" customWidth="1"/>
    <col min="3" max="16384" width="9.109375" style="7"/>
  </cols>
  <sheetData>
    <row r="1" spans="1:13" ht="30" customHeight="1" x14ac:dyDescent="0.25">
      <c r="B1" s="19"/>
      <c r="C1" s="19"/>
      <c r="D1" s="19"/>
      <c r="E1" s="19"/>
      <c r="F1" s="19"/>
      <c r="G1" s="19"/>
      <c r="H1" s="19"/>
      <c r="I1" s="19"/>
      <c r="J1" s="19"/>
      <c r="K1" s="19"/>
      <c r="L1" s="19"/>
      <c r="M1" s="19"/>
    </row>
    <row r="2" spans="1:13" ht="30" customHeight="1" x14ac:dyDescent="0.3">
      <c r="B2" s="8" t="s">
        <v>288</v>
      </c>
      <c r="C2" s="19"/>
      <c r="D2" s="19"/>
      <c r="E2" s="19"/>
      <c r="F2" s="19"/>
      <c r="G2" s="19"/>
      <c r="H2" s="19"/>
      <c r="I2" s="19"/>
      <c r="J2" s="19"/>
      <c r="K2" s="19"/>
      <c r="L2" s="19"/>
      <c r="M2" s="19"/>
    </row>
    <row r="3" spans="1:13" ht="30" customHeight="1" x14ac:dyDescent="0.25">
      <c r="B3" s="19"/>
      <c r="C3" s="19"/>
      <c r="D3" s="19"/>
      <c r="E3" s="19"/>
      <c r="F3" s="19"/>
      <c r="G3" s="19"/>
      <c r="H3" s="19"/>
      <c r="I3" s="19"/>
      <c r="J3" s="19"/>
      <c r="K3" s="19"/>
      <c r="L3" s="19"/>
      <c r="M3" s="19"/>
    </row>
    <row r="4" spans="1:13" ht="30" customHeight="1" x14ac:dyDescent="0.3">
      <c r="A4" s="75"/>
      <c r="B4" s="17" t="s">
        <v>369</v>
      </c>
      <c r="C4" s="19"/>
      <c r="D4" s="19"/>
      <c r="E4" s="19"/>
      <c r="F4" s="19"/>
      <c r="G4" s="19"/>
      <c r="H4" s="19"/>
      <c r="I4" s="19"/>
      <c r="J4" s="19"/>
      <c r="K4" s="19"/>
      <c r="L4" s="19"/>
      <c r="M4" s="19"/>
    </row>
    <row r="5" spans="1:13" ht="30" customHeight="1" x14ac:dyDescent="0.3">
      <c r="A5" s="75"/>
      <c r="B5" s="9" t="s">
        <v>254</v>
      </c>
      <c r="C5" s="18"/>
      <c r="D5" s="18"/>
      <c r="E5" s="18"/>
      <c r="F5" s="18"/>
      <c r="G5" s="18"/>
      <c r="H5" s="18"/>
      <c r="I5" s="18"/>
      <c r="J5" s="18"/>
      <c r="K5" s="18"/>
      <c r="L5" s="18"/>
      <c r="M5" s="18"/>
    </row>
    <row r="6" spans="1:13" ht="30" customHeight="1" x14ac:dyDescent="0.3">
      <c r="A6" s="75"/>
      <c r="B6" s="9" t="s">
        <v>255</v>
      </c>
      <c r="C6" s="18"/>
      <c r="D6" s="18"/>
      <c r="E6" s="18"/>
      <c r="F6" s="18"/>
      <c r="G6" s="18"/>
      <c r="H6" s="18"/>
      <c r="I6" s="18"/>
      <c r="J6" s="18"/>
      <c r="K6" s="18"/>
      <c r="L6" s="18"/>
      <c r="M6" s="18"/>
    </row>
    <row r="7" spans="1:13" ht="30" customHeight="1" x14ac:dyDescent="0.3">
      <c r="A7" s="75"/>
      <c r="B7" s="9" t="s">
        <v>314</v>
      </c>
      <c r="C7" s="18"/>
      <c r="D7" s="18"/>
      <c r="E7" s="18"/>
      <c r="F7" s="18"/>
      <c r="G7" s="18"/>
      <c r="H7" s="18"/>
      <c r="I7" s="18"/>
      <c r="J7" s="18"/>
      <c r="K7" s="18"/>
      <c r="L7" s="18"/>
      <c r="M7" s="18"/>
    </row>
    <row r="8" spans="1:13" ht="30" customHeight="1" x14ac:dyDescent="0.3">
      <c r="A8" s="75"/>
      <c r="B8" s="9" t="s">
        <v>471</v>
      </c>
      <c r="C8" s="18"/>
      <c r="D8" s="18"/>
      <c r="E8" s="18"/>
      <c r="F8" s="18"/>
      <c r="G8" s="18"/>
      <c r="H8" s="18"/>
      <c r="I8" s="18"/>
      <c r="J8" s="18"/>
      <c r="K8" s="18"/>
      <c r="L8" s="18"/>
      <c r="M8" s="18"/>
    </row>
    <row r="9" spans="1:13" ht="30" customHeight="1" x14ac:dyDescent="0.3">
      <c r="A9" s="75"/>
      <c r="B9" s="9" t="s">
        <v>907</v>
      </c>
      <c r="C9" s="18"/>
      <c r="D9" s="18"/>
      <c r="E9" s="18"/>
      <c r="F9" s="18"/>
      <c r="G9" s="18"/>
      <c r="H9" s="18"/>
      <c r="I9" s="18"/>
      <c r="J9" s="18"/>
      <c r="K9" s="18"/>
      <c r="L9" s="18"/>
      <c r="M9" s="18"/>
    </row>
    <row r="10" spans="1:13" ht="30" customHeight="1" x14ac:dyDescent="0.3">
      <c r="A10" s="75"/>
      <c r="B10" s="9" t="s">
        <v>472</v>
      </c>
      <c r="C10" s="18"/>
      <c r="D10" s="18"/>
      <c r="E10" s="18"/>
      <c r="F10" s="18"/>
      <c r="G10" s="18"/>
      <c r="H10" s="18"/>
      <c r="I10" s="18"/>
      <c r="J10" s="18"/>
      <c r="K10" s="18"/>
      <c r="L10" s="18"/>
      <c r="M10" s="18"/>
    </row>
    <row r="11" spans="1:13" ht="30" customHeight="1" x14ac:dyDescent="0.25">
      <c r="A11" s="75"/>
      <c r="B11" s="18"/>
      <c r="C11" s="18"/>
      <c r="D11" s="18"/>
      <c r="E11" s="18"/>
      <c r="F11" s="18"/>
      <c r="G11" s="18"/>
      <c r="H11" s="18"/>
      <c r="I11" s="18"/>
      <c r="J11" s="18"/>
      <c r="K11" s="18"/>
      <c r="L11" s="18"/>
      <c r="M11" s="18"/>
    </row>
    <row r="12" spans="1:13" ht="30" customHeight="1" x14ac:dyDescent="0.3">
      <c r="A12" s="75"/>
      <c r="B12" s="17" t="s">
        <v>416</v>
      </c>
      <c r="C12" s="120"/>
      <c r="D12" s="120"/>
      <c r="E12" s="120"/>
      <c r="F12" s="120"/>
      <c r="G12" s="18"/>
      <c r="H12" s="18"/>
      <c r="I12" s="18"/>
      <c r="J12" s="18"/>
      <c r="K12" s="18"/>
      <c r="L12" s="18"/>
      <c r="M12" s="18"/>
    </row>
    <row r="13" spans="1:13" ht="30" customHeight="1" x14ac:dyDescent="0.3">
      <c r="A13" s="75"/>
      <c r="B13" s="9" t="s">
        <v>450</v>
      </c>
      <c r="C13" s="18"/>
      <c r="D13" s="18"/>
      <c r="E13" s="18"/>
      <c r="F13" s="18"/>
      <c r="G13" s="18"/>
      <c r="H13" s="18"/>
      <c r="I13" s="18"/>
      <c r="J13" s="18"/>
      <c r="K13" s="18"/>
      <c r="L13" s="18"/>
      <c r="M13" s="18"/>
    </row>
    <row r="14" spans="1:13" ht="30" customHeight="1" x14ac:dyDescent="0.3">
      <c r="A14" s="75"/>
      <c r="B14" s="9" t="s">
        <v>473</v>
      </c>
      <c r="C14" s="18"/>
      <c r="D14" s="18"/>
      <c r="E14" s="18"/>
      <c r="F14" s="18"/>
      <c r="G14" s="18"/>
      <c r="H14" s="18"/>
      <c r="I14" s="18"/>
      <c r="J14" s="18"/>
      <c r="K14" s="18"/>
      <c r="L14" s="18"/>
      <c r="M14" s="18"/>
    </row>
    <row r="15" spans="1:13" ht="30" customHeight="1" x14ac:dyDescent="0.3">
      <c r="A15" s="75"/>
      <c r="B15" s="9" t="s">
        <v>474</v>
      </c>
      <c r="C15" s="18"/>
      <c r="D15" s="18"/>
      <c r="E15" s="18"/>
      <c r="F15" s="18"/>
      <c r="G15" s="18"/>
      <c r="H15" s="18"/>
      <c r="I15" s="18"/>
      <c r="J15" s="18"/>
      <c r="K15" s="18"/>
      <c r="L15" s="18"/>
      <c r="M15" s="18"/>
    </row>
    <row r="16" spans="1:13" ht="30" customHeight="1" x14ac:dyDescent="0.25">
      <c r="A16" s="75"/>
      <c r="B16" s="18"/>
      <c r="C16" s="18"/>
      <c r="D16" s="18"/>
      <c r="E16" s="18"/>
      <c r="F16" s="18"/>
      <c r="G16" s="18"/>
      <c r="H16" s="18"/>
      <c r="I16" s="18"/>
      <c r="J16" s="18"/>
      <c r="K16" s="18"/>
      <c r="L16" s="18"/>
      <c r="M16" s="18"/>
    </row>
    <row r="17" spans="1:17" ht="30" customHeight="1" x14ac:dyDescent="0.3">
      <c r="A17" s="75"/>
      <c r="B17" s="497" t="s">
        <v>415</v>
      </c>
      <c r="C17" s="18"/>
      <c r="D17" s="18"/>
      <c r="E17" s="18"/>
      <c r="F17" s="18"/>
      <c r="G17" s="18"/>
      <c r="H17" s="18"/>
      <c r="I17" s="18"/>
      <c r="J17" s="18"/>
      <c r="K17" s="18"/>
      <c r="L17" s="18"/>
      <c r="M17" s="18"/>
    </row>
    <row r="18" spans="1:17" ht="30" customHeight="1" x14ac:dyDescent="0.3">
      <c r="A18" s="75"/>
      <c r="B18" s="9" t="s">
        <v>909</v>
      </c>
      <c r="C18" s="18"/>
      <c r="D18" s="18"/>
      <c r="E18" s="18"/>
      <c r="F18" s="18"/>
      <c r="G18" s="18"/>
      <c r="H18" s="18"/>
      <c r="I18" s="18"/>
      <c r="J18" s="18"/>
      <c r="K18" s="18"/>
      <c r="L18" s="18"/>
      <c r="M18" s="18"/>
    </row>
    <row r="19" spans="1:17" ht="30" customHeight="1" x14ac:dyDescent="0.3">
      <c r="A19" s="75"/>
      <c r="B19" s="9" t="s">
        <v>570</v>
      </c>
      <c r="C19" s="18"/>
      <c r="D19" s="18"/>
      <c r="E19" s="18"/>
      <c r="F19" s="18"/>
      <c r="G19" s="18"/>
      <c r="H19" s="18"/>
      <c r="I19" s="18"/>
      <c r="J19" s="18"/>
      <c r="K19" s="18"/>
      <c r="L19" s="18"/>
      <c r="M19" s="18"/>
    </row>
    <row r="20" spans="1:17" ht="30" customHeight="1" x14ac:dyDescent="0.3">
      <c r="A20" s="75"/>
      <c r="B20" s="9" t="s">
        <v>623</v>
      </c>
      <c r="C20" s="18"/>
      <c r="D20" s="18"/>
      <c r="E20" s="18"/>
      <c r="F20" s="18"/>
      <c r="G20" s="18"/>
      <c r="H20" s="18"/>
      <c r="I20" s="18"/>
      <c r="J20" s="18"/>
      <c r="K20" s="18"/>
      <c r="L20" s="18"/>
      <c r="M20" s="18"/>
    </row>
    <row r="21" spans="1:17" ht="30" customHeight="1" x14ac:dyDescent="0.3">
      <c r="A21" s="75"/>
      <c r="B21" s="9" t="s">
        <v>577</v>
      </c>
      <c r="C21" s="496"/>
      <c r="D21" s="496"/>
      <c r="E21" s="496"/>
      <c r="F21" s="496"/>
      <c r="G21" s="496"/>
      <c r="H21" s="496"/>
      <c r="I21" s="496"/>
      <c r="J21" s="18"/>
      <c r="K21" s="18"/>
      <c r="L21" s="18"/>
      <c r="M21" s="18"/>
    </row>
    <row r="22" spans="1:17" ht="42" customHeight="1" x14ac:dyDescent="0.3">
      <c r="A22" s="75"/>
      <c r="B22" s="9" t="s">
        <v>836</v>
      </c>
      <c r="C22" s="496"/>
      <c r="D22" s="496"/>
      <c r="E22" s="496"/>
      <c r="F22" s="496"/>
      <c r="G22" s="496"/>
      <c r="H22" s="496"/>
      <c r="I22" s="496"/>
      <c r="J22" s="18"/>
      <c r="K22" s="18"/>
      <c r="L22" s="18"/>
      <c r="M22" s="18"/>
    </row>
    <row r="23" spans="1:17" ht="30" customHeight="1" x14ac:dyDescent="0.3">
      <c r="A23" s="75"/>
      <c r="B23" s="9" t="s">
        <v>838</v>
      </c>
      <c r="C23" s="496"/>
      <c r="D23" s="496"/>
      <c r="E23" s="496"/>
      <c r="F23" s="496"/>
      <c r="G23" s="496"/>
      <c r="H23" s="496"/>
      <c r="I23" s="496"/>
      <c r="J23" s="496"/>
      <c r="K23" s="496"/>
      <c r="L23" s="496"/>
      <c r="M23" s="496"/>
      <c r="N23" s="496"/>
      <c r="O23" s="496"/>
      <c r="P23" s="496"/>
      <c r="Q23" s="496"/>
    </row>
    <row r="24" spans="1:17" ht="30" customHeight="1" x14ac:dyDescent="0.3">
      <c r="A24" s="75"/>
      <c r="B24" s="9" t="s">
        <v>839</v>
      </c>
      <c r="C24" s="18"/>
      <c r="D24" s="18"/>
      <c r="E24" s="18"/>
      <c r="F24" s="18"/>
      <c r="G24" s="18"/>
      <c r="H24" s="18"/>
      <c r="I24" s="18"/>
      <c r="J24" s="18"/>
      <c r="K24" s="18"/>
      <c r="L24" s="18"/>
      <c r="M24" s="18"/>
    </row>
    <row r="25" spans="1:17" ht="42.75" customHeight="1" x14ac:dyDescent="0.3">
      <c r="A25" s="75"/>
      <c r="B25" s="9" t="s">
        <v>840</v>
      </c>
      <c r="C25" s="18"/>
      <c r="D25" s="18"/>
      <c r="E25" s="18"/>
      <c r="F25" s="18"/>
      <c r="G25" s="18"/>
      <c r="H25" s="18"/>
      <c r="I25" s="18"/>
      <c r="J25" s="18"/>
      <c r="K25" s="18"/>
      <c r="L25" s="18"/>
      <c r="M25" s="18"/>
    </row>
    <row r="26" spans="1:17" ht="42.75" customHeight="1" x14ac:dyDescent="0.3">
      <c r="A26" s="75"/>
      <c r="B26" s="9" t="s">
        <v>841</v>
      </c>
      <c r="C26" s="18"/>
      <c r="D26" s="18"/>
      <c r="E26" s="18"/>
      <c r="F26" s="18"/>
      <c r="G26" s="18"/>
      <c r="H26" s="18"/>
      <c r="I26" s="18"/>
      <c r="J26" s="18"/>
      <c r="K26" s="18"/>
      <c r="L26" s="18"/>
      <c r="M26" s="18"/>
    </row>
    <row r="27" spans="1:17" ht="30" customHeight="1" x14ac:dyDescent="0.3">
      <c r="A27" s="75"/>
      <c r="B27" s="9" t="s">
        <v>842</v>
      </c>
      <c r="C27" s="18"/>
      <c r="D27" s="18"/>
      <c r="E27" s="18"/>
      <c r="F27" s="18"/>
      <c r="G27" s="18"/>
      <c r="H27" s="18"/>
      <c r="I27" s="18"/>
      <c r="J27" s="18"/>
      <c r="K27" s="18"/>
      <c r="L27" s="18"/>
      <c r="M27" s="18"/>
    </row>
    <row r="28" spans="1:17" ht="30" customHeight="1" x14ac:dyDescent="0.3">
      <c r="A28" s="75"/>
      <c r="B28" s="9" t="s">
        <v>843</v>
      </c>
      <c r="C28" s="18"/>
      <c r="D28" s="18"/>
      <c r="E28" s="18"/>
      <c r="F28" s="18"/>
      <c r="G28" s="18"/>
      <c r="H28" s="18"/>
      <c r="I28" s="18"/>
      <c r="J28" s="18"/>
      <c r="K28" s="18"/>
      <c r="L28" s="18"/>
      <c r="M28" s="18"/>
    </row>
    <row r="29" spans="1:17" ht="30" customHeight="1" x14ac:dyDescent="0.3">
      <c r="A29" s="75"/>
      <c r="B29" s="18"/>
      <c r="C29" s="18"/>
      <c r="D29" s="18"/>
      <c r="E29" s="18"/>
      <c r="F29" s="18"/>
      <c r="G29" s="18"/>
      <c r="H29" s="18"/>
      <c r="I29" s="18"/>
      <c r="J29" s="18"/>
      <c r="K29" s="18"/>
      <c r="L29" s="18"/>
      <c r="M29" s="18"/>
    </row>
    <row r="30" spans="1:17" ht="30" customHeight="1" x14ac:dyDescent="0.3">
      <c r="A30" s="75"/>
      <c r="B30" s="1048" t="s">
        <v>423</v>
      </c>
      <c r="C30" s="1048"/>
      <c r="D30" s="1048"/>
      <c r="E30" s="1048"/>
      <c r="F30" s="1048"/>
      <c r="G30" s="1048"/>
      <c r="H30" s="1048"/>
      <c r="I30" s="1048"/>
      <c r="J30" s="1048"/>
      <c r="K30" s="1048"/>
      <c r="L30" s="1048"/>
      <c r="M30" s="1048"/>
    </row>
    <row r="31" spans="1:17" ht="30" customHeight="1" x14ac:dyDescent="0.3">
      <c r="A31" s="75"/>
      <c r="B31" s="9" t="s">
        <v>259</v>
      </c>
      <c r="C31" s="18"/>
      <c r="D31" s="18"/>
      <c r="E31" s="18"/>
      <c r="F31" s="18"/>
      <c r="G31" s="18"/>
      <c r="H31" s="18"/>
      <c r="I31" s="18"/>
      <c r="J31" s="18"/>
      <c r="K31" s="18"/>
      <c r="L31" s="18"/>
      <c r="M31" s="18"/>
    </row>
    <row r="32" spans="1:17" ht="30" customHeight="1" x14ac:dyDescent="0.3">
      <c r="A32" s="75"/>
      <c r="B32" s="9" t="s">
        <v>257</v>
      </c>
      <c r="C32" s="18"/>
      <c r="D32" s="18"/>
      <c r="E32" s="18"/>
      <c r="F32" s="18"/>
      <c r="G32" s="18"/>
      <c r="H32" s="18"/>
      <c r="I32" s="18"/>
      <c r="J32" s="18"/>
      <c r="K32" s="18"/>
      <c r="L32" s="18"/>
      <c r="M32" s="18"/>
    </row>
    <row r="33" spans="1:13" ht="41.25" customHeight="1" x14ac:dyDescent="0.3">
      <c r="A33" s="75"/>
      <c r="B33" s="9" t="s">
        <v>791</v>
      </c>
      <c r="C33" s="18"/>
      <c r="D33" s="18"/>
      <c r="E33" s="18"/>
      <c r="F33" s="18"/>
      <c r="G33" s="18"/>
      <c r="H33" s="18"/>
      <c r="I33" s="18"/>
      <c r="J33" s="18"/>
      <c r="K33" s="18"/>
      <c r="L33" s="18"/>
      <c r="M33" s="18"/>
    </row>
    <row r="34" spans="1:13" ht="30" customHeight="1" x14ac:dyDescent="0.3">
      <c r="A34" s="75"/>
      <c r="B34" s="9" t="s">
        <v>800</v>
      </c>
      <c r="C34" s="18"/>
      <c r="D34" s="18"/>
      <c r="E34" s="18"/>
      <c r="F34" s="18"/>
      <c r="G34" s="18"/>
      <c r="H34" s="18"/>
      <c r="I34" s="18"/>
      <c r="J34" s="18"/>
      <c r="K34" s="18"/>
      <c r="L34" s="18"/>
      <c r="M34" s="18"/>
    </row>
    <row r="35" spans="1:13" ht="30" customHeight="1" x14ac:dyDescent="0.3">
      <c r="A35" s="75"/>
      <c r="B35" s="9" t="s">
        <v>801</v>
      </c>
      <c r="C35" s="18"/>
      <c r="D35" s="18"/>
      <c r="E35" s="18"/>
      <c r="F35" s="18"/>
      <c r="G35" s="18"/>
      <c r="H35" s="18"/>
      <c r="I35" s="18"/>
      <c r="J35" s="18"/>
      <c r="K35" s="18"/>
      <c r="L35" s="18"/>
      <c r="M35" s="18"/>
    </row>
    <row r="36" spans="1:13" ht="30" customHeight="1" x14ac:dyDescent="0.3">
      <c r="A36" s="75"/>
      <c r="B36" s="9" t="s">
        <v>820</v>
      </c>
      <c r="C36" s="18"/>
      <c r="D36" s="18"/>
      <c r="E36" s="18"/>
      <c r="F36" s="18"/>
      <c r="G36" s="18"/>
      <c r="H36" s="18"/>
      <c r="I36" s="18"/>
      <c r="J36" s="18"/>
      <c r="K36" s="18"/>
      <c r="L36" s="18"/>
      <c r="M36" s="18"/>
    </row>
    <row r="37" spans="1:13" ht="30" customHeight="1" x14ac:dyDescent="0.3">
      <c r="A37" s="75"/>
      <c r="B37" s="9" t="s">
        <v>803</v>
      </c>
      <c r="C37" s="18"/>
      <c r="D37" s="18"/>
      <c r="E37" s="18"/>
      <c r="F37" s="18"/>
      <c r="G37" s="18"/>
      <c r="H37" s="18"/>
      <c r="I37" s="18"/>
      <c r="J37" s="18"/>
      <c r="K37" s="18"/>
      <c r="L37" s="18"/>
      <c r="M37" s="18"/>
    </row>
    <row r="38" spans="1:13" ht="44.25" customHeight="1" x14ac:dyDescent="0.3">
      <c r="A38" s="75"/>
      <c r="B38" s="9" t="s">
        <v>821</v>
      </c>
      <c r="C38" s="18"/>
      <c r="D38" s="18"/>
      <c r="E38" s="18"/>
      <c r="F38" s="18"/>
      <c r="G38" s="18"/>
      <c r="H38" s="18"/>
      <c r="I38" s="18"/>
      <c r="J38" s="18"/>
      <c r="K38" s="18"/>
      <c r="L38" s="18"/>
      <c r="M38" s="18"/>
    </row>
    <row r="39" spans="1:13" ht="30" customHeight="1" x14ac:dyDescent="0.3">
      <c r="A39" s="75"/>
      <c r="B39" s="9" t="s">
        <v>796</v>
      </c>
      <c r="C39" s="18"/>
      <c r="D39" s="18"/>
      <c r="E39" s="18"/>
      <c r="F39" s="18"/>
      <c r="G39" s="18"/>
      <c r="H39" s="18"/>
      <c r="I39" s="18"/>
      <c r="J39" s="18"/>
      <c r="K39" s="18"/>
      <c r="L39" s="18"/>
      <c r="M39" s="18"/>
    </row>
    <row r="40" spans="1:13" ht="30" customHeight="1" x14ac:dyDescent="0.3">
      <c r="A40" s="75"/>
      <c r="B40" s="9" t="s">
        <v>822</v>
      </c>
      <c r="C40" s="18"/>
      <c r="D40" s="18"/>
      <c r="E40" s="18"/>
      <c r="F40" s="18"/>
      <c r="G40" s="18"/>
      <c r="H40" s="18"/>
      <c r="I40" s="18"/>
      <c r="J40" s="18"/>
      <c r="K40" s="18"/>
      <c r="L40" s="18"/>
      <c r="M40" s="18"/>
    </row>
    <row r="41" spans="1:13" ht="30" customHeight="1" x14ac:dyDescent="0.3">
      <c r="A41" s="75"/>
      <c r="B41" s="9" t="s">
        <v>823</v>
      </c>
      <c r="C41" s="18"/>
      <c r="D41" s="18"/>
      <c r="E41" s="18"/>
      <c r="F41" s="18"/>
      <c r="G41" s="18"/>
      <c r="H41" s="18"/>
      <c r="I41" s="18"/>
      <c r="J41" s="18"/>
      <c r="K41" s="18"/>
      <c r="L41" s="18"/>
      <c r="M41" s="18"/>
    </row>
    <row r="42" spans="1:13" ht="30" customHeight="1" x14ac:dyDescent="0.3">
      <c r="A42" s="75"/>
      <c r="B42" s="18"/>
      <c r="C42" s="75"/>
      <c r="D42" s="75"/>
      <c r="E42" s="75"/>
      <c r="F42" s="75"/>
      <c r="G42" s="75"/>
      <c r="H42" s="75"/>
      <c r="I42" s="75"/>
      <c r="J42" s="75"/>
      <c r="K42" s="75"/>
      <c r="L42" s="75"/>
      <c r="M42" s="75"/>
    </row>
    <row r="43" spans="1:13" ht="30" customHeight="1" x14ac:dyDescent="0.3">
      <c r="A43" s="75"/>
      <c r="B43" s="17" t="s">
        <v>261</v>
      </c>
      <c r="C43" s="75"/>
      <c r="D43" s="75"/>
      <c r="E43" s="75"/>
      <c r="F43" s="75"/>
      <c r="G43" s="75"/>
      <c r="H43" s="75"/>
      <c r="I43" s="75"/>
      <c r="J43" s="75"/>
      <c r="K43" s="75"/>
      <c r="L43" s="75"/>
      <c r="M43" s="75"/>
    </row>
    <row r="44" spans="1:13" ht="30" customHeight="1" x14ac:dyDescent="0.3">
      <c r="A44" s="18"/>
      <c r="B44" s="9" t="s">
        <v>638</v>
      </c>
      <c r="C44" s="75"/>
      <c r="D44" s="75"/>
      <c r="E44" s="75"/>
      <c r="F44" s="75"/>
      <c r="G44" s="75"/>
      <c r="H44" s="75"/>
      <c r="I44" s="75"/>
      <c r="J44" s="75"/>
      <c r="K44" s="75"/>
      <c r="L44" s="75"/>
      <c r="M44" s="75"/>
    </row>
    <row r="45" spans="1:13" ht="40.5" customHeight="1" x14ac:dyDescent="0.3">
      <c r="A45" s="18"/>
      <c r="B45" s="9" t="s">
        <v>694</v>
      </c>
      <c r="C45" s="75"/>
      <c r="D45" s="75"/>
      <c r="E45" s="75"/>
      <c r="F45" s="75"/>
      <c r="G45" s="75"/>
      <c r="H45" s="75"/>
      <c r="I45" s="75"/>
      <c r="J45" s="75"/>
      <c r="K45" s="75"/>
      <c r="L45" s="75"/>
      <c r="M45" s="75"/>
    </row>
    <row r="46" spans="1:13" ht="40.5" customHeight="1" x14ac:dyDescent="0.3">
      <c r="A46" s="18"/>
      <c r="B46" s="9" t="s">
        <v>665</v>
      </c>
      <c r="C46" s="75"/>
      <c r="D46" s="75"/>
      <c r="E46" s="75"/>
      <c r="F46" s="75"/>
      <c r="G46" s="75"/>
      <c r="H46" s="75"/>
      <c r="I46" s="75"/>
      <c r="J46" s="75"/>
      <c r="K46" s="75"/>
      <c r="L46" s="75"/>
      <c r="M46" s="75"/>
    </row>
    <row r="47" spans="1:13" ht="27" customHeight="1" x14ac:dyDescent="0.3">
      <c r="A47" s="18"/>
      <c r="B47" s="9" t="s">
        <v>702</v>
      </c>
      <c r="C47" s="75"/>
      <c r="D47" s="75"/>
      <c r="E47" s="75"/>
      <c r="F47" s="75"/>
      <c r="G47" s="75"/>
      <c r="H47" s="75"/>
      <c r="I47" s="75"/>
      <c r="J47" s="75"/>
      <c r="K47" s="75"/>
      <c r="L47" s="75"/>
      <c r="M47" s="75"/>
    </row>
    <row r="48" spans="1:13" ht="40.5" customHeight="1" x14ac:dyDescent="0.3">
      <c r="A48" s="18"/>
      <c r="B48" s="9" t="s">
        <v>695</v>
      </c>
      <c r="C48" s="75"/>
      <c r="D48" s="75"/>
      <c r="E48" s="75"/>
      <c r="F48" s="75"/>
      <c r="G48" s="75"/>
      <c r="H48" s="75"/>
      <c r="I48" s="75"/>
      <c r="J48" s="75"/>
      <c r="K48" s="75"/>
      <c r="L48" s="75"/>
      <c r="M48" s="75"/>
    </row>
    <row r="49" spans="1:13" ht="40.5" customHeight="1" x14ac:dyDescent="0.3">
      <c r="A49" s="18"/>
      <c r="B49" s="9" t="s">
        <v>666</v>
      </c>
      <c r="C49" s="75"/>
      <c r="D49" s="75"/>
      <c r="E49" s="75"/>
      <c r="F49" s="75"/>
      <c r="G49" s="75"/>
      <c r="H49" s="75"/>
      <c r="I49" s="75"/>
      <c r="J49" s="75"/>
      <c r="K49" s="75"/>
      <c r="L49" s="75"/>
      <c r="M49" s="75"/>
    </row>
    <row r="50" spans="1:13" ht="30" customHeight="1" x14ac:dyDescent="0.3">
      <c r="A50" s="75"/>
      <c r="B50" s="18"/>
      <c r="C50" s="75"/>
      <c r="D50" s="75"/>
      <c r="E50" s="75"/>
      <c r="F50" s="75"/>
      <c r="G50" s="75"/>
      <c r="H50" s="75"/>
      <c r="I50" s="75"/>
      <c r="J50" s="75"/>
      <c r="K50" s="75"/>
      <c r="L50" s="75"/>
      <c r="M50" s="75"/>
    </row>
    <row r="51" spans="1:13" ht="30" customHeight="1" x14ac:dyDescent="0.3">
      <c r="A51" s="75"/>
      <c r="B51" s="17" t="s">
        <v>260</v>
      </c>
      <c r="C51" s="75"/>
      <c r="D51" s="75"/>
      <c r="E51" s="75"/>
      <c r="F51" s="75"/>
      <c r="G51" s="75"/>
      <c r="H51" s="75"/>
      <c r="I51" s="75"/>
      <c r="J51" s="75"/>
      <c r="K51" s="75"/>
      <c r="L51" s="75"/>
      <c r="M51" s="75"/>
    </row>
    <row r="52" spans="1:13" ht="45" customHeight="1" x14ac:dyDescent="0.3">
      <c r="A52" s="75"/>
      <c r="B52" s="9" t="s">
        <v>430</v>
      </c>
      <c r="C52" s="75"/>
      <c r="D52" s="75"/>
      <c r="E52" s="75"/>
      <c r="F52" s="75"/>
      <c r="G52" s="75"/>
      <c r="H52" s="75"/>
      <c r="I52" s="75"/>
      <c r="J52" s="75"/>
      <c r="K52" s="75"/>
      <c r="L52" s="75"/>
      <c r="M52" s="75"/>
    </row>
    <row r="53" spans="1:13" ht="45" customHeight="1" x14ac:dyDescent="0.3">
      <c r="A53" s="75"/>
      <c r="B53" s="9" t="s">
        <v>361</v>
      </c>
      <c r="C53" s="75"/>
      <c r="D53" s="75"/>
      <c r="E53" s="75"/>
      <c r="F53" s="75"/>
      <c r="G53" s="75"/>
      <c r="H53" s="75"/>
      <c r="I53" s="75"/>
      <c r="J53" s="75"/>
      <c r="K53" s="75"/>
      <c r="L53" s="75"/>
      <c r="M53" s="75"/>
    </row>
    <row r="54" spans="1:13" ht="30" customHeight="1" x14ac:dyDescent="0.3">
      <c r="A54" s="75"/>
      <c r="B54" s="9" t="s">
        <v>696</v>
      </c>
      <c r="C54" s="75"/>
      <c r="D54" s="75"/>
      <c r="E54" s="75"/>
      <c r="F54" s="75"/>
      <c r="G54" s="75"/>
      <c r="H54" s="75"/>
      <c r="I54" s="75"/>
      <c r="J54" s="75"/>
      <c r="K54" s="75"/>
      <c r="L54" s="75"/>
      <c r="M54" s="75"/>
    </row>
    <row r="55" spans="1:13" ht="42" customHeight="1" x14ac:dyDescent="0.3">
      <c r="A55" s="75"/>
      <c r="B55" s="9" t="s">
        <v>700</v>
      </c>
      <c r="C55" s="496"/>
      <c r="D55" s="496"/>
      <c r="E55" s="496"/>
      <c r="F55" s="496"/>
      <c r="G55" s="496"/>
      <c r="H55" s="75"/>
      <c r="I55" s="75"/>
      <c r="J55" s="75"/>
      <c r="K55" s="75"/>
      <c r="L55" s="75"/>
      <c r="M55" s="75"/>
    </row>
    <row r="56" spans="1:13" ht="42" customHeight="1" x14ac:dyDescent="0.3">
      <c r="A56" s="75"/>
      <c r="B56" s="9" t="s">
        <v>701</v>
      </c>
      <c r="C56" s="75"/>
      <c r="D56" s="75"/>
      <c r="E56" s="75"/>
      <c r="F56" s="75"/>
      <c r="G56" s="75"/>
      <c r="H56" s="75"/>
      <c r="I56" s="75"/>
      <c r="J56" s="75"/>
      <c r="K56" s="75"/>
      <c r="L56" s="75"/>
      <c r="M56" s="75"/>
    </row>
    <row r="57" spans="1:13" ht="30" customHeight="1" x14ac:dyDescent="0.3">
      <c r="A57" s="75"/>
      <c r="B57" s="18"/>
      <c r="C57" s="75"/>
      <c r="D57" s="75"/>
      <c r="E57" s="75"/>
      <c r="F57" s="75"/>
      <c r="G57" s="75"/>
      <c r="H57" s="75"/>
      <c r="I57" s="75"/>
      <c r="J57" s="75"/>
      <c r="K57" s="75"/>
      <c r="L57" s="75"/>
      <c r="M57" s="75"/>
    </row>
    <row r="58" spans="1:13" ht="30" customHeight="1" x14ac:dyDescent="0.3">
      <c r="A58" s="75"/>
      <c r="B58" s="1048" t="s">
        <v>424</v>
      </c>
      <c r="C58" s="1048"/>
      <c r="D58" s="1048"/>
      <c r="E58" s="1048"/>
      <c r="F58" s="1048"/>
      <c r="G58" s="1048"/>
      <c r="H58" s="1048"/>
      <c r="I58" s="1048"/>
      <c r="J58" s="75"/>
      <c r="K58" s="75"/>
      <c r="L58" s="75"/>
      <c r="M58" s="75"/>
    </row>
    <row r="59" spans="1:13" ht="30" customHeight="1" x14ac:dyDescent="0.3">
      <c r="A59" s="18"/>
      <c r="B59" s="9" t="s">
        <v>265</v>
      </c>
      <c r="C59" s="18"/>
      <c r="D59" s="18"/>
      <c r="E59" s="18"/>
      <c r="F59" s="18"/>
      <c r="G59" s="18"/>
      <c r="H59" s="18"/>
      <c r="I59" s="18"/>
      <c r="J59" s="75"/>
      <c r="K59" s="75"/>
      <c r="L59" s="75"/>
      <c r="M59" s="75"/>
    </row>
    <row r="60" spans="1:13" ht="30" customHeight="1" x14ac:dyDescent="0.3">
      <c r="A60" s="18"/>
      <c r="B60" s="9" t="s">
        <v>691</v>
      </c>
      <c r="C60" s="496"/>
      <c r="D60" s="18"/>
      <c r="E60" s="18"/>
      <c r="F60" s="18"/>
      <c r="G60" s="18"/>
      <c r="H60" s="18"/>
      <c r="I60" s="18"/>
      <c r="J60" s="75"/>
      <c r="K60" s="75"/>
      <c r="L60" s="75"/>
      <c r="M60" s="75"/>
    </row>
    <row r="61" spans="1:13" ht="30" customHeight="1" x14ac:dyDescent="0.3">
      <c r="A61" s="18"/>
      <c r="B61" s="9" t="s">
        <v>692</v>
      </c>
      <c r="C61" s="496"/>
      <c r="D61" s="18"/>
      <c r="E61" s="18"/>
      <c r="F61" s="18"/>
      <c r="G61" s="18"/>
      <c r="H61" s="18"/>
      <c r="I61" s="18"/>
      <c r="J61" s="75"/>
      <c r="K61" s="75"/>
      <c r="L61" s="75"/>
      <c r="M61" s="75"/>
    </row>
    <row r="62" spans="1:13" ht="30" customHeight="1" x14ac:dyDescent="0.3">
      <c r="A62" s="75"/>
      <c r="B62" s="75"/>
      <c r="C62" s="75"/>
      <c r="D62" s="75"/>
      <c r="E62" s="75"/>
      <c r="F62" s="75"/>
      <c r="G62" s="75"/>
      <c r="H62" s="75"/>
      <c r="I62" s="75"/>
      <c r="J62" s="75"/>
      <c r="K62" s="75"/>
      <c r="L62" s="75"/>
      <c r="M62" s="75"/>
    </row>
    <row r="63" spans="1:13" ht="30" customHeight="1" x14ac:dyDescent="0.3">
      <c r="A63" s="75"/>
      <c r="B63" s="17" t="s">
        <v>285</v>
      </c>
      <c r="C63" s="75"/>
      <c r="D63" s="75"/>
      <c r="E63" s="75"/>
      <c r="F63" s="75"/>
      <c r="G63" s="75"/>
      <c r="H63" s="75"/>
      <c r="I63" s="75"/>
      <c r="J63" s="75"/>
      <c r="K63" s="75"/>
      <c r="L63" s="75"/>
      <c r="M63" s="75"/>
    </row>
    <row r="64" spans="1:13" ht="37.5" customHeight="1" x14ac:dyDescent="0.3">
      <c r="A64" s="75"/>
      <c r="B64" s="9" t="s">
        <v>420</v>
      </c>
      <c r="C64" s="75"/>
      <c r="D64" s="75"/>
      <c r="E64" s="75"/>
      <c r="F64" s="75"/>
      <c r="G64" s="75"/>
      <c r="H64" s="75"/>
      <c r="I64" s="75"/>
      <c r="J64" s="75"/>
      <c r="K64" s="75"/>
      <c r="L64" s="75"/>
      <c r="M64" s="75"/>
    </row>
    <row r="65" spans="1:13" ht="37.5" customHeight="1" x14ac:dyDescent="0.3">
      <c r="A65" s="75"/>
      <c r="B65" s="9" t="s">
        <v>286</v>
      </c>
      <c r="C65" s="75"/>
      <c r="D65" s="75"/>
      <c r="E65" s="75"/>
      <c r="F65" s="75"/>
      <c r="G65" s="75"/>
      <c r="H65" s="75"/>
      <c r="I65" s="75"/>
      <c r="J65" s="75"/>
      <c r="K65" s="75"/>
      <c r="L65" s="75"/>
      <c r="M65" s="75"/>
    </row>
    <row r="66" spans="1:13" ht="30" customHeight="1" x14ac:dyDescent="0.3">
      <c r="A66" s="75"/>
      <c r="B66" s="75"/>
      <c r="C66" s="75"/>
      <c r="D66" s="75"/>
      <c r="E66" s="75"/>
      <c r="F66" s="75"/>
      <c r="G66" s="75"/>
      <c r="H66" s="75"/>
      <c r="I66" s="75"/>
      <c r="J66" s="75"/>
      <c r="K66" s="75"/>
      <c r="L66" s="75"/>
      <c r="M66" s="75"/>
    </row>
    <row r="67" spans="1:13" s="121" customFormat="1" ht="30" customHeight="1" x14ac:dyDescent="0.3">
      <c r="A67" s="120"/>
      <c r="B67" s="17" t="s">
        <v>763</v>
      </c>
      <c r="C67" s="120"/>
      <c r="D67" s="120"/>
      <c r="E67" s="120"/>
      <c r="F67" s="120"/>
      <c r="G67" s="120"/>
      <c r="H67" s="120"/>
      <c r="I67" s="120"/>
      <c r="J67" s="120"/>
      <c r="K67" s="120"/>
      <c r="L67" s="120"/>
      <c r="M67" s="120"/>
    </row>
    <row r="68" spans="1:13" ht="30.75" customHeight="1" x14ac:dyDescent="0.3">
      <c r="A68" s="75"/>
      <c r="B68" s="75"/>
      <c r="C68" s="75"/>
      <c r="D68" s="75"/>
      <c r="E68" s="75"/>
      <c r="F68" s="75"/>
      <c r="G68" s="75"/>
      <c r="H68" s="75"/>
      <c r="I68" s="75"/>
      <c r="J68" s="75"/>
      <c r="K68" s="75"/>
      <c r="L68" s="75"/>
      <c r="M68" s="75"/>
    </row>
    <row r="69" spans="1:13" ht="30" customHeight="1" x14ac:dyDescent="0.3">
      <c r="A69" s="75"/>
      <c r="B69" s="17" t="s">
        <v>208</v>
      </c>
      <c r="C69" s="75"/>
      <c r="D69" s="75"/>
      <c r="E69" s="75"/>
      <c r="F69" s="75"/>
      <c r="G69" s="75"/>
      <c r="H69" s="75"/>
      <c r="I69" s="75"/>
      <c r="J69" s="75"/>
      <c r="K69" s="75"/>
      <c r="L69" s="75"/>
      <c r="M69" s="75"/>
    </row>
    <row r="71" spans="1:13" ht="30" customHeight="1" x14ac:dyDescent="0.3">
      <c r="A71" s="75"/>
      <c r="B71" s="17" t="s">
        <v>693</v>
      </c>
      <c r="C71" s="75"/>
      <c r="D71" s="75"/>
      <c r="E71" s="75"/>
      <c r="F71" s="75"/>
      <c r="G71" s="75"/>
      <c r="H71" s="75"/>
      <c r="I71" s="75"/>
      <c r="J71" s="75"/>
      <c r="K71" s="75"/>
      <c r="L71" s="75"/>
      <c r="M71" s="75"/>
    </row>
    <row r="72" spans="1:13" ht="27.75" customHeight="1" x14ac:dyDescent="0.3">
      <c r="B72" s="9" t="s">
        <v>761</v>
      </c>
    </row>
    <row r="73" spans="1:13" ht="27.75" customHeight="1" x14ac:dyDescent="0.3">
      <c r="B73" s="9" t="s">
        <v>760</v>
      </c>
    </row>
    <row r="74" spans="1:13" ht="30" customHeight="1" x14ac:dyDescent="0.3">
      <c r="B74" s="9" t="s">
        <v>759</v>
      </c>
    </row>
    <row r="75" spans="1:13" ht="30" customHeight="1" x14ac:dyDescent="0.3">
      <c r="B75" s="9" t="s">
        <v>758</v>
      </c>
    </row>
    <row r="76" spans="1:13" ht="30" customHeight="1" x14ac:dyDescent="0.3">
      <c r="B76" s="9" t="s">
        <v>757</v>
      </c>
    </row>
    <row r="77" spans="1:13" ht="30" customHeight="1" x14ac:dyDescent="0.3">
      <c r="B77" s="9" t="s">
        <v>756</v>
      </c>
    </row>
    <row r="78" spans="1:13" ht="30" customHeight="1" x14ac:dyDescent="0.3">
      <c r="B78" s="9" t="s">
        <v>762</v>
      </c>
    </row>
  </sheetData>
  <sheetProtection sort="0" autoFilter="0"/>
  <mergeCells count="2">
    <mergeCell ref="B30:M30"/>
    <mergeCell ref="B58:I58"/>
  </mergeCells>
  <hyperlinks>
    <hyperlink ref="B20" location="Таблица3.3.Коллективы_конкурсы" display="Таблица 3.3. Количество участий любительских художественных коллективов КДУ в конкурсах, гастролях"/>
    <hyperlink ref="B30:M30" location="'4. КУЛЬТ_МАС_МЕР'!A1" display="4. КУЛЬТУРНО-МАССОВЫЕ МЕРОПРИЯТИЯ в 2020 г"/>
    <hyperlink ref="B43" location="'5. НАЦ_ПОЛИТИКА'!A1" display="5. МЕРОПРИЯТИЯ В СФЕРЕ НАЦИОНАЛЬНОЙ ПОЛИТИКИ"/>
    <hyperlink ref="B58:I58" location="'7. ПРОЕКТЫ'!A1" display="7. УЧАСТИЕ КДУ МО В ПРОЕКТНОЙ ДЕЯТЕЛЬНОСТИ в 2020 году"/>
    <hyperlink ref="B59" location="Таблица7.1.Проекты" display="Таблица 7.1 Информация о проектной деятельности, в которой принимали участие КДУ"/>
    <hyperlink ref="B67" location="'ПЛАН 2021'!A1" display="ПЛАН ОСНОВНЫХ (КРУПНЫХ) МЕРОПРИЯТИЙ на 2021 год"/>
    <hyperlink ref="B69" location="КОНТАКТЫ!A1" display="КОНТАКТНЫЕ ДАННЫЕ ЛИЦ, ОТВЕТСТВЕННЫХ ЗА РАБОТУ ПО ОТДЕЛЬНЫМ НАПРАВЛЕНИЯМ"/>
    <hyperlink ref="B64" location="Таблица8.1.Партнеры" display="Таблица 9.1. Сведения об организациях различного уровня и направленности, с которыми у КДУ МО сложились партнерские отношения в 2020 году "/>
    <hyperlink ref="B65" location="Таблица8.2.Медиа" display="Таблица 9.2. Сведения о медиа-партнерах, которые анонсируют и освещают мероприятия культурно-досуговых учреждений МО, и способах взаимодействия с ними"/>
    <hyperlink ref="B63" location="'8. ПАРТНЕРЫ'!A1" display="8. ВЫСТРАИВАНИЕ ПАРТНЕРСКИХ ОТНОШЕНИЙ"/>
    <hyperlink ref="B4" location="'1. П МО'!A1" display="1. ОБЩАЯ ХАРАКТЕРИСТИКА СЕТИ УЧРЕЖДЕНИЙ КУЛЬТУРНО-ДОСУГОВОГО ТИПА"/>
    <hyperlink ref="B5" location="Таблица1.1.Общие_сведения_о_КДУ" display="Таблица 1.1. Общие сведения об учреждениях культурно-досугового типа МО"/>
    <hyperlink ref="B6" location="Таблица1.2.Органы_управления_культуры_МО" display="Таблица 1.2. Органы управления культуры в МО"/>
    <hyperlink ref="B7" location="Таблица1.3.Информация_КДУ" display="Таблица 1.3. Сведения о КДУ и контактная информация"/>
    <hyperlink ref="B8" location="Таблица1.4.КДУ_ликвид" display="Таблица 1.4. Сведения о ликвидированных/закрытых (БЕССРОЧНО) культурно-досуговых учреждениях за отчетный период"/>
    <hyperlink ref="B9" location="Схема1.1ОРГСТРУКТУРА" display="Схема 1.1 Организационная структура сети КДУ МО"/>
    <hyperlink ref="B10" location="Таблица1.5.Информация_КФ" display="Таблица 1.5. Сведения о клубных формированиях/кружках, любительских объединениях на конец отчетного периода"/>
    <hyperlink ref="B12" location="'2. МТБ'!A1" display="2. МАТЕРИАЛЬНО-ТЕХНИЧЕСКАЯ БАЗА"/>
    <hyperlink ref="B13" location="Таблица2.1.Новые_объекты" display="Таблица 2.1. Введение в эксплуатацию новых объектов для КДУ МО в отчетный период"/>
    <hyperlink ref="B14" location="Таблица2.2.Ремонтные_работы" display="Таблица 2.2. Проведение ремонтно-строительных работ в КДУ в течение отчетного периода"/>
    <hyperlink ref="B15" location="Таблица2.3.Потребность_в_ремонте" display="Таблица 2.3. Потребность ремонтно-строительных работ (на конец отчетного периода)"/>
    <hyperlink ref="B17" location="'3. КЛУБ_ФОРМ'!A1" display="3. КЛУБНЫЕ ФОРМИРОВАНИЯ"/>
    <hyperlink ref="B18" location="'2. МТБ'!Таблица3.1.Народн_засл_нац_аут" display="Таблица 3.1. Количество народных, заслуженных, национальных, аутентичных КФ и участников в них"/>
    <hyperlink ref="B19" location="Таблица3.2.Формирования_по_кат" display="Таблица 3.2. Количество формирований по категориям и участников в них"/>
    <hyperlink ref="B31" location="Таблица4.1.Культ_досуг" display="Таблица 4.1. Количество культурно-досуговых мероприятий по возрастным категориям"/>
    <hyperlink ref="B32" location="Таблица4.2.Инф_просвет" display="Таблица 4.2. Количество информационно-просветительских мероприятий по возрастным категориям"/>
    <hyperlink ref="B34" location="Таблица4.4.Выставки" display="Таблица 4.3. Выставочная деятельность"/>
    <hyperlink ref="B35" location="Таблица4.5.Волонтеры" display="Таблица 4.5. Волонтеры, привлекаемые КДУ к проведению мероприятий"/>
    <hyperlink ref="B36" location="Таблица4.6.Мероприятия_с_семьей" display="Таблица 4.6. Мероприятия, целевой аудиторией которых являются различные категории семей"/>
    <hyperlink ref="B37" location="Таблица4.7.Мер_ОВЗ" display="Таблица 4.7. Мероприятия с инвалидами, лицами с ОВЗ, организованные КДУ"/>
    <hyperlink ref="B44" location="Таблица5.1.Мер_Нацполитики" display="Таблица 5.1. Количество мероприятий в МО в рамках  Государственной программы Пермского края &quot;ОБЕСПЕЧЕНИЕ ВЗАИМОДЕЙСТВИЯ ОБЩЕСТВА И ВЛАСТИ&quot;"/>
    <hyperlink ref="B45" location="'3. КЛУБ_ФОРМ'!Таблица5.2.Мер_НацП" display="Таблица 5.2. Сведения о наиболее крупных мероприятиях в рамках Государственной программы Пермского края &quot;ОБЩЕСТВО И ВЛАСТЬ&quot;(не более 5 от МО)"/>
    <hyperlink ref="B46" location="Таблица5.3.Нацобъединения" display="Таблица 5.3. Сведения о национальных объединениях/обществах в МО, казачьих объединениях/обществах (на конец отчетного периода)"/>
    <hyperlink ref="B47" location="Таблица5.4.Аутентичные_коллективы" display="Таблица 5.4. Сведения о наличии в МО аутентичных коллективов*"/>
    <hyperlink ref="B52" location="Таблица6.1.Прогр_квалиф" display="Таблица 6.1. Программы повышения квалификации (до 72 часов и свыше 72 часов) и количество сотрудников, прошедших обучение по ним"/>
    <hyperlink ref="B53" location="Таблица6.2.Кол_прогр_обуч" display="Таблица 6.2. Количество сотрудников, прошедших обучение по программам повышения квалификации до 72 часов и свыше 72 часов"/>
    <hyperlink ref="B51" location="'6. НАУЧ-МЕТОД'!A1" display="6. НАУЧНО-МЕТОДИЧЕСКАЯ ДЕЯТЕЛЬНОСТЬ"/>
    <hyperlink ref="B54" location="Таблица6.3.Потребности_обуч" display="Таблица 6.3. Сведения о потребностях в обучении сотрудников"/>
    <hyperlink ref="B39" location="Таблица4.9.Интернет_ресурсы" display="Таблица 4.9. Общие сведения об использовании для проведения мероприятий интернет-ресурсов"/>
    <hyperlink ref="B38" location="Таблица4.8.Мер_оффлайн" display="Таблица 4.8. Сведения о наиболее значимых оффлайн (очных) мероприятиях, проведенных КДУ МО, по направлениям в течение отчетного периода"/>
    <hyperlink ref="B27" location="Таблица3.10.Коллективы_победы" display="Таблица 3.10. Сведения о ПОБЕДАХ любительских художественных коллективов в конкурсах различного уровня"/>
    <hyperlink ref="B21" location="Таблица3.4.Конкурсы_гастроли_гранты" display="Таблица 3.4. Количество конкурсов, гастролей, в которых участвовали любительские художественные коллективы КДУ. Количество грантов, полученных коллективами"/>
    <hyperlink ref="B49" location="Таблица5.6.Мастера" display="Таблица 5.6. Сведения о мастерах народных промыслов МО"/>
    <hyperlink ref="B55:G55" location="Таблица6.4.Внутр_метод_матер" display="Таблица 6.4. Перечислите внутренние методические материалы, разработанные сотрудниками учреждений культуры вашего МО, которыми есть возможность поделиться с коллегами (не более 5 от МО)"/>
    <hyperlink ref="B56" location="Таблица6.5.Публикации" display="Таблица 6.5. Перечислите научные/книжные публикации/издания, статьи в официальных СМИ (если имеются) авторами которых стали сотрудники культурно-досуговых учреждений вашего МО (не более 5 от МО, преимущество отдавайте профессиональным отраслевым изданиям)"/>
    <hyperlink ref="B60:C60" location="Таблица7.2.Проекты_результаты" display="Таблица 7.2 Сведения о результатах участия проектов в конкурсах (за отчетный период)"/>
    <hyperlink ref="B61:C61" location="Таблица7.3.Проекты_финансирование" display="Таблица 7.3 Суммы привлеченных средств для реализации проектов по источнику финансирования (за отчетный период)"/>
    <hyperlink ref="B71" location="АНАЛИЗ!A1" display="АНАЛИЗ ДАННЫХ"/>
    <hyperlink ref="B40" location="'2. МТБ'!Таблица4.9.Колво_мер_онлайн" display="Таблица 4.9. Количество онлайн-мероприятий в течение отчетного периода (заполняется при условии, что ведется учет)"/>
    <hyperlink ref="B41" location="'2. МТБ'!Таблица4.10.Мер_онлайн" display="Таблица 4.10. Сведения о наиболее значимых онлайн мероприятиях, проведенных КДУ МО в течение отчетного периода (не более 10 от всех КДУ МО)"/>
    <hyperlink ref="B21:I21" location="Таблица3.4.Коллективы_гранты" display="Таблица 3.4. Количество грантов, полученных коллективами"/>
    <hyperlink ref="B24" location="Таблица3.7.Форм_НТ_участники" display="Таблица 3.7. Формирования/кружки самодеятельного народного творчества (в разрезе &quot;кол-во участников&quot;) в отчетный период"/>
    <hyperlink ref="B25" location="Таблица3.8.Инкл_НТ_кол" display="Таблица 3.8. Инклюзивные формирования/кружки самодеятельного народного творчества (в разрезе &quot;кол-во коллективов&quot;, &quot;возрастная категория&quot;) в отчетный период (из общего числа клубных формирований)"/>
    <hyperlink ref="B26" location="Таблица3.9.Инкл_НТ_участники" display="Таблица 3.9. Инклюзивные формирования/кружки самодеятельного народного творчества (в разрезе &quot;кол-во участников&quot;, &quot;возрастная категория&quot;) в отчетный период (из общего числа клубных формирований)"/>
    <hyperlink ref="B72" location="ГРАФИКИ__ДИАГРАММЫ._Общая_характеристика_сети_культурно_досуговых_учреждений_МО" display="ГРАФИКИ, ДИАГРАММЫ. Общая характеристика сети культурно-досуговых учреждений МО"/>
    <hyperlink ref="B73" location="ГРАФИКИ__ДИАГРАММЫ._Материально_техническая_база" display="ГРАФИКИ, ДИАГРАММЫ. Материально-техническая база"/>
    <hyperlink ref="B74" location="ГРАФИКИ__ДИАГРАММЫ._Клубные_формирования" display="ГРАФИКИ, ДИАГРАММЫ. Клубные формирования"/>
    <hyperlink ref="B75" location="ГРАФИКИ__ДИАГРАММЫ._Культурно_массовые_мероприятия" display="ГРАФИКИ, ДИАГРАММЫ. Культурно-массовые мероприятия"/>
    <hyperlink ref="B76" location="ГРАФИКИ__ДИАГРАММЫ._Национальная_политика" display="ГРАФИКИ, ДИАГРАММЫ. Национальная политика"/>
    <hyperlink ref="B77" location="ГРАФИКИ__ДИАГРАММЫ._Научно_методическая_деятельность" display="ГРАФИКИ, ДИАГРАММЫ. Научно-методическая деятельность"/>
    <hyperlink ref="B78" location="ГРАФИКИ__ДИАГРАММЫ._Проектная_деятельность" display="ГРАФИКИ, ДИАГРАММЫ. Проектная деятельность"/>
    <hyperlink ref="B28" location="Таблица3.11.Гастроли" display="Таблица 3.11. Гастрольная деятельность коллективов (в течение отчетного периода)"/>
    <hyperlink ref="B48" location="'3. КЛУБ_ФОРМ'!Таблица5.5.Сведения_НКН" display="Таблица 5.5. Сведения об объектах нематериального культурного наследия (НКН), зафиксированных в реестре, или планируемых к занесению в реестр"/>
    <hyperlink ref="B33" location="Таблица4.3.Мероприятий_всего" display="Таблица 4.3. Количество мероприятий ВСЕГО по возрастным категориям (кол-во ед.) - сумма культурно-досуговых и информационно-просветительских"/>
    <hyperlink ref="B22" location="Таблица3.5.КФ_по_жанрамНТ" display="Таблица 3.5. Количество клубных формирований/кружков по жанрам самодеятельного народного творчества (закрытых и действующих в отчетный период)"/>
    <hyperlink ref="B23:Q23" location="Таблица3.6.Форм_НТ_коллективы" display="Таблица 3.6. Формирования/кружки самодеятельного народного творчества (в разрезе &quot;кол-во коллективов&quot;) в отчетный период"/>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pageSetUpPr fitToPage="1"/>
  </sheetPr>
  <dimension ref="A1:G17"/>
  <sheetViews>
    <sheetView showGridLines="0" view="pageBreakPreview" zoomScale="95" zoomScaleNormal="100" zoomScaleSheetLayoutView="95" workbookViewId="0">
      <selection activeCell="A16" sqref="A16"/>
    </sheetView>
  </sheetViews>
  <sheetFormatPr defaultColWidth="9.109375" defaultRowHeight="14.4" x14ac:dyDescent="0.3"/>
  <cols>
    <col min="1" max="1" width="8.5546875" style="29" customWidth="1"/>
    <col min="2" max="2" width="39" style="20" customWidth="1"/>
    <col min="3" max="3" width="26.5546875" style="20" customWidth="1"/>
    <col min="4" max="4" width="31.44140625" style="20" customWidth="1"/>
    <col min="5" max="5" width="28.109375" style="20" customWidth="1"/>
    <col min="6" max="6" width="36.33203125" style="20" customWidth="1"/>
    <col min="7" max="7" width="27.33203125" style="20" customWidth="1"/>
    <col min="8" max="16384" width="9.109375" style="20"/>
  </cols>
  <sheetData>
    <row r="1" spans="1:7" ht="18" x14ac:dyDescent="0.35">
      <c r="A1" s="632"/>
      <c r="B1" s="600"/>
      <c r="C1" s="600"/>
      <c r="D1" s="600"/>
      <c r="E1" s="552" t="s">
        <v>386</v>
      </c>
      <c r="F1" s="600"/>
      <c r="G1" s="600"/>
    </row>
    <row r="2" spans="1:7" ht="18" x14ac:dyDescent="0.35">
      <c r="A2" s="632"/>
      <c r="B2" s="600"/>
      <c r="C2" s="600"/>
      <c r="D2" s="600"/>
      <c r="E2" s="552" t="s">
        <v>422</v>
      </c>
      <c r="F2" s="600"/>
      <c r="G2" s="600"/>
    </row>
    <row r="3" spans="1:7" ht="15" x14ac:dyDescent="0.25">
      <c r="A3" s="632"/>
      <c r="B3" s="600"/>
      <c r="C3" s="600"/>
      <c r="D3" s="600"/>
      <c r="E3" s="600"/>
      <c r="F3" s="600"/>
      <c r="G3" s="600"/>
    </row>
    <row r="4" spans="1:7" ht="31.5" customHeight="1" x14ac:dyDescent="0.3">
      <c r="A4" s="632"/>
      <c r="B4" s="600"/>
      <c r="C4" s="600"/>
      <c r="D4" s="600"/>
      <c r="E4" s="600"/>
      <c r="F4" s="600"/>
      <c r="G4" s="530" t="s">
        <v>287</v>
      </c>
    </row>
    <row r="5" spans="1:7" ht="21" customHeight="1" x14ac:dyDescent="0.3">
      <c r="A5" s="1384" t="s">
        <v>208</v>
      </c>
      <c r="B5" s="1384"/>
      <c r="C5" s="1384"/>
      <c r="D5" s="1384"/>
      <c r="E5" s="1384"/>
      <c r="F5" s="1384"/>
      <c r="G5" s="1384"/>
    </row>
    <row r="6" spans="1:7" ht="15" x14ac:dyDescent="0.25">
      <c r="A6" s="632"/>
      <c r="B6" s="633"/>
      <c r="C6" s="600"/>
      <c r="D6" s="600"/>
      <c r="E6" s="600"/>
      <c r="F6" s="600"/>
      <c r="G6" s="600"/>
    </row>
    <row r="7" spans="1:7" s="22" customFormat="1" ht="57.75" customHeight="1" x14ac:dyDescent="0.3">
      <c r="A7" s="1382" t="s">
        <v>0</v>
      </c>
      <c r="B7" s="665" t="s">
        <v>268</v>
      </c>
      <c r="C7" s="99" t="s">
        <v>197</v>
      </c>
      <c r="D7" s="99" t="s">
        <v>269</v>
      </c>
      <c r="E7" s="99" t="s">
        <v>198</v>
      </c>
      <c r="F7" s="99" t="s">
        <v>207</v>
      </c>
      <c r="G7" s="99" t="s">
        <v>6</v>
      </c>
    </row>
    <row r="8" spans="1:7" s="22" customFormat="1" ht="20.100000000000001" customHeight="1" x14ac:dyDescent="0.3">
      <c r="A8" s="1383"/>
      <c r="B8" s="691">
        <f>'ПЛАН 2023'!F8+1</f>
        <v>403</v>
      </c>
      <c r="C8" s="140">
        <f>B8+1</f>
        <v>404</v>
      </c>
      <c r="D8" s="140">
        <f>C8+1</f>
        <v>405</v>
      </c>
      <c r="E8" s="140">
        <f>D8+1</f>
        <v>406</v>
      </c>
      <c r="F8" s="140">
        <f>E8+1</f>
        <v>407</v>
      </c>
      <c r="G8" s="140">
        <f>F8+1</f>
        <v>408</v>
      </c>
    </row>
    <row r="9" spans="1:7" s="22" customFormat="1" ht="39.9" customHeight="1" x14ac:dyDescent="0.3">
      <c r="A9" s="536" t="s">
        <v>385</v>
      </c>
      <c r="B9" s="619" t="s">
        <v>204</v>
      </c>
      <c r="C9" s="619" t="s">
        <v>376</v>
      </c>
      <c r="D9" s="619" t="s">
        <v>467</v>
      </c>
      <c r="E9" s="619" t="s">
        <v>468</v>
      </c>
      <c r="F9" s="619" t="s">
        <v>469</v>
      </c>
      <c r="G9" s="634" t="s">
        <v>470</v>
      </c>
    </row>
    <row r="10" spans="1:7" ht="51.6" customHeight="1" x14ac:dyDescent="0.3">
      <c r="A10" s="186">
        <v>1</v>
      </c>
      <c r="B10" s="189" t="s">
        <v>200</v>
      </c>
      <c r="C10" s="961" t="s">
        <v>926</v>
      </c>
      <c r="D10" s="991" t="s">
        <v>1035</v>
      </c>
      <c r="E10" s="991" t="s">
        <v>935</v>
      </c>
      <c r="F10" s="991" t="s">
        <v>1026</v>
      </c>
      <c r="G10" s="992" t="s">
        <v>1020</v>
      </c>
    </row>
    <row r="11" spans="1:7" ht="39.9" customHeight="1" x14ac:dyDescent="0.3">
      <c r="A11" s="186">
        <v>2</v>
      </c>
      <c r="B11" s="189" t="s">
        <v>201</v>
      </c>
      <c r="C11" s="961" t="s">
        <v>926</v>
      </c>
      <c r="D11" s="991" t="s">
        <v>1029</v>
      </c>
      <c r="E11" s="991" t="s">
        <v>1254</v>
      </c>
      <c r="F11" s="991" t="s">
        <v>1026</v>
      </c>
      <c r="G11" s="992" t="s">
        <v>1020</v>
      </c>
    </row>
    <row r="12" spans="1:7" ht="39.9" customHeight="1" x14ac:dyDescent="0.3">
      <c r="A12" s="186">
        <v>3</v>
      </c>
      <c r="B12" s="189" t="s">
        <v>202</v>
      </c>
      <c r="C12" s="961" t="s">
        <v>926</v>
      </c>
      <c r="D12" s="991" t="s">
        <v>928</v>
      </c>
      <c r="E12" s="991" t="s">
        <v>929</v>
      </c>
      <c r="F12" s="991" t="s">
        <v>931</v>
      </c>
      <c r="G12" s="992" t="s">
        <v>932</v>
      </c>
    </row>
    <row r="13" spans="1:7" ht="39.9" customHeight="1" x14ac:dyDescent="0.3">
      <c r="A13" s="186">
        <v>4</v>
      </c>
      <c r="B13" s="189" t="s">
        <v>203</v>
      </c>
      <c r="C13" s="961" t="s">
        <v>926</v>
      </c>
      <c r="D13" s="991" t="s">
        <v>1029</v>
      </c>
      <c r="E13" s="991" t="s">
        <v>1254</v>
      </c>
      <c r="F13" s="991" t="s">
        <v>1026</v>
      </c>
      <c r="G13" s="992" t="s">
        <v>1020</v>
      </c>
    </row>
    <row r="14" spans="1:7" ht="39.9" customHeight="1" x14ac:dyDescent="0.3">
      <c r="A14" s="186">
        <v>5</v>
      </c>
      <c r="B14" s="189" t="s">
        <v>204</v>
      </c>
      <c r="C14" s="961" t="s">
        <v>926</v>
      </c>
      <c r="D14" s="991" t="s">
        <v>1037</v>
      </c>
      <c r="E14" s="991" t="s">
        <v>1255</v>
      </c>
      <c r="F14" s="991" t="s">
        <v>1026</v>
      </c>
      <c r="G14" s="992" t="s">
        <v>1020</v>
      </c>
    </row>
    <row r="15" spans="1:7" ht="39.9" customHeight="1" x14ac:dyDescent="0.3">
      <c r="A15" s="186">
        <v>6</v>
      </c>
      <c r="B15" s="189" t="s">
        <v>205</v>
      </c>
      <c r="C15" s="961" t="s">
        <v>926</v>
      </c>
      <c r="D15" s="991" t="s">
        <v>1037</v>
      </c>
      <c r="E15" s="991" t="s">
        <v>1255</v>
      </c>
      <c r="F15" s="991" t="s">
        <v>1026</v>
      </c>
      <c r="G15" s="992" t="s">
        <v>1020</v>
      </c>
    </row>
    <row r="16" spans="1:7" ht="39.9" customHeight="1" x14ac:dyDescent="0.3">
      <c r="A16" s="186"/>
      <c r="B16" s="189"/>
      <c r="C16" s="961"/>
      <c r="D16" s="961"/>
      <c r="E16" s="961"/>
      <c r="F16" s="961"/>
      <c r="G16" s="961"/>
    </row>
    <row r="17" spans="1:7" ht="39.9" customHeight="1" x14ac:dyDescent="0.3">
      <c r="A17" s="723" t="s">
        <v>34</v>
      </c>
      <c r="B17" s="189"/>
      <c r="C17" s="961"/>
      <c r="D17" s="961"/>
      <c r="E17" s="961"/>
      <c r="F17" s="961"/>
      <c r="G17" s="961"/>
    </row>
  </sheetData>
  <sheetProtection formatCells="0" formatColumns="0" formatRows="0" insertRows="0" insertHyperlinks="0" deleteRows="0" sort="0"/>
  <autoFilter ref="B7:G7"/>
  <mergeCells count="2">
    <mergeCell ref="A7:A8"/>
    <mergeCell ref="A5:G5"/>
  </mergeCells>
  <dataValidations count="2">
    <dataValidation type="list" allowBlank="1" showInputMessage="1" showErrorMessage="1" sqref="B10:B17">
      <formula1>напр_деят</formula1>
    </dataValidation>
    <dataValidation type="list" allowBlank="1" showInputMessage="1" showErrorMessage="1" promptTitle="ПОМОЩЬ" prompt="Ввыберите КДУ из выпадающего списка_x000a_" sqref="C10:C17">
      <formula1>КДУ_список</formula1>
    </dataValidation>
  </dataValidations>
  <hyperlinks>
    <hyperlink ref="G4" location="НАВИГАЦИЯ!A1" display="НАВИГАЦИЯ"/>
    <hyperlink ref="G9" r:id="rId1"/>
    <hyperlink ref="G10" r:id="rId2"/>
    <hyperlink ref="G12" r:id="rId3"/>
    <hyperlink ref="G13" r:id="rId4"/>
    <hyperlink ref="G14" r:id="rId5"/>
    <hyperlink ref="G15" r:id="rId6"/>
    <hyperlink ref="G11" r:id="rId7"/>
  </hyperlinks>
  <pageMargins left="0.59055118110236227" right="0.19685039370078741" top="0.62992125984251968" bottom="0.39370078740157483" header="0.31496062992125984" footer="0.31496062992125984"/>
  <pageSetup paperSize="9" scale="48" fitToHeight="0" orientation="portrait" verticalDpi="4294967295" r:id="rId8"/>
  <headerFooter>
    <oddHeader>&amp;R&amp;"Times New Roman,обычный"&amp;F
&amp;A</oddHeader>
    <oddFooter>&amp;R&amp;"Times New Roman,обычный"&amp;P
&amp;D</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678"/>
  <sheetViews>
    <sheetView showGridLines="0" view="pageBreakPreview" topLeftCell="A64" zoomScale="70" zoomScaleNormal="69" zoomScaleSheetLayoutView="70" workbookViewId="0">
      <selection activeCell="AB149" sqref="AB149"/>
    </sheetView>
  </sheetViews>
  <sheetFormatPr defaultRowHeight="14.4" x14ac:dyDescent="0.3"/>
  <sheetData>
    <row r="1" spans="1:24" ht="20.399999999999999" x14ac:dyDescent="0.35">
      <c r="B1" s="865" t="s">
        <v>764</v>
      </c>
    </row>
    <row r="4" spans="1:24" ht="24" customHeight="1" x14ac:dyDescent="0.3">
      <c r="U4" s="1386" t="s">
        <v>287</v>
      </c>
      <c r="V4" s="1386"/>
      <c r="W4" s="1386"/>
      <c r="X4" s="1386"/>
    </row>
    <row r="5" spans="1:24" ht="20.399999999999999" x14ac:dyDescent="0.3">
      <c r="A5" s="1072" t="s">
        <v>761</v>
      </c>
      <c r="B5" s="1072"/>
      <c r="C5" s="1072"/>
      <c r="D5" s="1072"/>
      <c r="E5" s="1072"/>
      <c r="F5" s="1072"/>
      <c r="G5" s="1072"/>
      <c r="H5" s="1072"/>
      <c r="I5" s="1072"/>
      <c r="J5" s="1072"/>
      <c r="K5" s="1072"/>
      <c r="L5" s="1072"/>
      <c r="M5" s="1072"/>
      <c r="N5" s="1072"/>
      <c r="O5" s="1072"/>
      <c r="P5" s="1072"/>
      <c r="Q5" s="1072"/>
      <c r="R5" s="1072"/>
    </row>
    <row r="61" spans="1:24" ht="20.399999999999999" x14ac:dyDescent="0.3">
      <c r="A61" s="1387" t="s">
        <v>760</v>
      </c>
      <c r="B61" s="1387"/>
      <c r="C61" s="1387"/>
      <c r="D61" s="1387"/>
      <c r="E61" s="1387"/>
      <c r="F61" s="1387"/>
      <c r="G61" s="1387"/>
      <c r="H61" s="1387"/>
      <c r="I61" s="1387"/>
      <c r="J61" s="1387"/>
      <c r="K61" s="1387"/>
      <c r="L61" s="1387"/>
      <c r="M61" s="1387"/>
      <c r="N61" s="1387"/>
      <c r="O61" s="1387"/>
      <c r="P61" s="1387"/>
      <c r="U61" s="1386" t="s">
        <v>287</v>
      </c>
      <c r="V61" s="1386"/>
      <c r="W61" s="1386"/>
      <c r="X61" s="1386"/>
    </row>
    <row r="62" spans="1:24" ht="20.25" x14ac:dyDescent="0.25">
      <c r="A62" s="49"/>
    </row>
    <row r="63" spans="1:24" ht="20.25" x14ac:dyDescent="0.25">
      <c r="A63" s="49"/>
    </row>
    <row r="91" spans="1:24" ht="17.25" customHeight="1" x14ac:dyDescent="0.25"/>
    <row r="93" spans="1:24" ht="20.399999999999999" x14ac:dyDescent="0.3">
      <c r="A93" s="1388" t="s">
        <v>759</v>
      </c>
      <c r="B93" s="1388"/>
      <c r="C93" s="1388"/>
      <c r="D93" s="1388"/>
      <c r="E93" s="1388"/>
      <c r="F93" s="1388"/>
      <c r="G93" s="1388"/>
      <c r="H93" s="1388"/>
      <c r="I93" s="1388"/>
      <c r="J93" s="1388"/>
      <c r="K93" s="1388"/>
      <c r="L93" s="1388"/>
      <c r="M93" s="1388"/>
      <c r="N93" s="1388"/>
      <c r="O93" s="1388"/>
      <c r="P93" s="1388"/>
      <c r="U93" s="1386" t="s">
        <v>287</v>
      </c>
      <c r="V93" s="1386"/>
      <c r="W93" s="1386"/>
      <c r="X93" s="1386"/>
    </row>
    <row r="94" spans="1:24" ht="20.25" x14ac:dyDescent="0.25">
      <c r="A94" s="804"/>
    </row>
    <row r="157" spans="21:24" ht="17.399999999999999" x14ac:dyDescent="0.3">
      <c r="U157" s="1386" t="s">
        <v>287</v>
      </c>
      <c r="V157" s="1386"/>
      <c r="W157" s="1386"/>
      <c r="X157" s="1386"/>
    </row>
    <row r="220" spans="21:24" ht="17.399999999999999" x14ac:dyDescent="0.3">
      <c r="U220" s="1386" t="s">
        <v>287</v>
      </c>
      <c r="V220" s="1386"/>
      <c r="W220" s="1386"/>
      <c r="X220" s="1386"/>
    </row>
    <row r="274" spans="21:24" ht="17.399999999999999" x14ac:dyDescent="0.3">
      <c r="U274" s="1386" t="s">
        <v>287</v>
      </c>
      <c r="V274" s="1386"/>
      <c r="W274" s="1386"/>
      <c r="X274" s="1386"/>
    </row>
    <row r="339" spans="21:24" ht="17.399999999999999" x14ac:dyDescent="0.3">
      <c r="U339" s="1386" t="s">
        <v>287</v>
      </c>
      <c r="V339" s="1386"/>
      <c r="W339" s="1386"/>
      <c r="X339" s="1386"/>
    </row>
    <row r="403" spans="1:24" ht="30.75" customHeight="1" x14ac:dyDescent="0.3">
      <c r="A403" s="1387" t="s">
        <v>758</v>
      </c>
      <c r="B403" s="1387"/>
      <c r="C403" s="1387"/>
      <c r="D403" s="1387"/>
      <c r="E403" s="1387"/>
      <c r="F403" s="1387"/>
      <c r="G403" s="1387"/>
      <c r="H403" s="1387"/>
      <c r="I403" s="1387"/>
      <c r="J403" s="1387"/>
      <c r="K403" s="1387"/>
      <c r="L403" s="1387"/>
      <c r="M403" s="1387"/>
      <c r="U403" s="1386" t="s">
        <v>287</v>
      </c>
      <c r="V403" s="1386"/>
      <c r="W403" s="1386"/>
      <c r="X403" s="1386"/>
    </row>
    <row r="468" spans="21:24" ht="17.399999999999999" x14ac:dyDescent="0.3">
      <c r="U468" s="1386" t="s">
        <v>287</v>
      </c>
      <c r="V468" s="1386"/>
      <c r="W468" s="1386"/>
      <c r="X468" s="1386"/>
    </row>
    <row r="533" spans="21:24" ht="17.399999999999999" x14ac:dyDescent="0.3">
      <c r="U533" s="1386" t="s">
        <v>287</v>
      </c>
      <c r="V533" s="1386"/>
      <c r="W533" s="1386"/>
      <c r="X533" s="1386"/>
    </row>
    <row r="534" spans="21:24" ht="17.399999999999999" x14ac:dyDescent="0.3">
      <c r="U534" s="894"/>
      <c r="V534" s="894"/>
      <c r="W534" s="894"/>
      <c r="X534" s="894"/>
    </row>
    <row r="535" spans="21:24" ht="17.399999999999999" x14ac:dyDescent="0.3">
      <c r="U535" s="894"/>
      <c r="V535" s="894"/>
      <c r="W535" s="894"/>
      <c r="X535" s="894"/>
    </row>
    <row r="536" spans="21:24" ht="17.399999999999999" x14ac:dyDescent="0.3">
      <c r="U536" s="894"/>
      <c r="V536" s="894"/>
      <c r="W536" s="894"/>
      <c r="X536" s="894"/>
    </row>
    <row r="537" spans="21:24" ht="17.399999999999999" x14ac:dyDescent="0.3">
      <c r="U537" s="894"/>
      <c r="V537" s="894"/>
      <c r="W537" s="894"/>
      <c r="X537" s="894"/>
    </row>
    <row r="538" spans="21:24" ht="17.399999999999999" x14ac:dyDescent="0.3">
      <c r="U538" s="894"/>
      <c r="V538" s="894"/>
      <c r="W538" s="894"/>
      <c r="X538" s="894"/>
    </row>
    <row r="539" spans="21:24" ht="17.399999999999999" x14ac:dyDescent="0.3">
      <c r="U539" s="894"/>
      <c r="V539" s="894"/>
      <c r="W539" s="894"/>
      <c r="X539" s="894"/>
    </row>
    <row r="540" spans="21:24" ht="17.399999999999999" x14ac:dyDescent="0.3">
      <c r="U540" s="894"/>
      <c r="V540" s="894"/>
      <c r="W540" s="894"/>
      <c r="X540" s="894"/>
    </row>
    <row r="541" spans="21:24" ht="17.399999999999999" x14ac:dyDescent="0.3">
      <c r="U541" s="894"/>
      <c r="V541" s="894"/>
      <c r="W541" s="894"/>
      <c r="X541" s="894"/>
    </row>
    <row r="542" spans="21:24" ht="17.399999999999999" x14ac:dyDescent="0.3">
      <c r="U542" s="894"/>
      <c r="V542" s="894"/>
      <c r="W542" s="894"/>
      <c r="X542" s="894"/>
    </row>
    <row r="543" spans="21:24" ht="17.399999999999999" x14ac:dyDescent="0.3">
      <c r="U543" s="894"/>
      <c r="V543" s="894"/>
      <c r="W543" s="894"/>
      <c r="X543" s="894"/>
    </row>
    <row r="544" spans="21:24" ht="17.399999999999999" x14ac:dyDescent="0.3">
      <c r="U544" s="894"/>
      <c r="V544" s="894"/>
      <c r="W544" s="894"/>
      <c r="X544" s="894"/>
    </row>
    <row r="545" spans="21:24" ht="17.399999999999999" x14ac:dyDescent="0.3">
      <c r="U545" s="894"/>
      <c r="V545" s="894"/>
      <c r="W545" s="894"/>
      <c r="X545" s="894"/>
    </row>
    <row r="546" spans="21:24" ht="17.399999999999999" x14ac:dyDescent="0.3">
      <c r="U546" s="894"/>
      <c r="V546" s="894"/>
      <c r="W546" s="894"/>
      <c r="X546" s="894"/>
    </row>
    <row r="547" spans="21:24" ht="17.399999999999999" x14ac:dyDescent="0.3">
      <c r="U547" s="894"/>
      <c r="V547" s="894"/>
      <c r="W547" s="894"/>
      <c r="X547" s="894"/>
    </row>
    <row r="548" spans="21:24" ht="17.399999999999999" x14ac:dyDescent="0.3">
      <c r="U548" s="894"/>
      <c r="V548" s="894"/>
      <c r="W548" s="894"/>
      <c r="X548" s="894"/>
    </row>
    <row r="596" spans="1:24" ht="17.399999999999999" x14ac:dyDescent="0.3">
      <c r="U596" s="1386" t="s">
        <v>287</v>
      </c>
      <c r="V596" s="1386"/>
      <c r="W596" s="1386"/>
      <c r="X596" s="1386"/>
    </row>
    <row r="597" spans="1:24" ht="20.399999999999999" x14ac:dyDescent="0.3">
      <c r="A597" s="1387" t="s">
        <v>757</v>
      </c>
      <c r="B597" s="1387"/>
      <c r="C597" s="1387"/>
      <c r="D597" s="1387"/>
      <c r="E597" s="1387"/>
      <c r="F597" s="1387"/>
      <c r="G597" s="1387"/>
      <c r="H597" s="1387"/>
      <c r="I597" s="1387"/>
      <c r="J597" s="1387"/>
      <c r="K597" s="1387"/>
      <c r="L597" s="1387"/>
    </row>
    <row r="653" spans="1:24" ht="20.399999999999999" x14ac:dyDescent="0.35">
      <c r="A653" s="1385" t="s">
        <v>756</v>
      </c>
      <c r="B653" s="1385"/>
      <c r="C653" s="1385"/>
      <c r="D653" s="1385"/>
      <c r="E653" s="1385"/>
      <c r="F653" s="1385"/>
      <c r="G653" s="1385"/>
      <c r="H653" s="1385"/>
      <c r="I653" s="1385"/>
      <c r="J653" s="1385"/>
      <c r="K653" s="1385"/>
      <c r="L653" s="1385"/>
      <c r="M653" s="1385"/>
      <c r="N653" s="1385"/>
      <c r="O653" s="1385"/>
      <c r="P653" s="1385"/>
      <c r="Q653" s="1385"/>
      <c r="R653" s="1385"/>
      <c r="U653" s="1386" t="s">
        <v>287</v>
      </c>
      <c r="V653" s="1386"/>
      <c r="W653" s="1386"/>
      <c r="X653" s="1386"/>
    </row>
    <row r="678" spans="1:24" ht="20.399999999999999" x14ac:dyDescent="0.3">
      <c r="A678" s="1339" t="s">
        <v>762</v>
      </c>
      <c r="B678" s="1339"/>
      <c r="C678" s="1339"/>
      <c r="D678" s="1339"/>
      <c r="E678" s="1339"/>
      <c r="F678" s="1339"/>
      <c r="G678" s="1339"/>
      <c r="H678" s="1339"/>
      <c r="I678" s="1339"/>
      <c r="J678" s="1339"/>
      <c r="U678" s="1386" t="s">
        <v>287</v>
      </c>
      <c r="V678" s="1386"/>
      <c r="W678" s="1386"/>
      <c r="X678" s="1386"/>
    </row>
  </sheetData>
  <sheetProtection algorithmName="SHA-512" hashValue="Txt6SpOuEYwL9Q5l/ZV/9d57eh8vA8LAMYqevChAsEVZAZArAOXqaqsaq+uFgPqXhOoEY9anVRnsTtIBft5KUQ==" saltValue="JYbgPyC4syuoXcCzHkXkiw==" spinCount="100000" sheet="1" formatCells="0"/>
  <mergeCells count="20">
    <mergeCell ref="A5:R5"/>
    <mergeCell ref="A403:M403"/>
    <mergeCell ref="U4:X4"/>
    <mergeCell ref="A61:P61"/>
    <mergeCell ref="A93:P93"/>
    <mergeCell ref="U157:X157"/>
    <mergeCell ref="U220:X220"/>
    <mergeCell ref="A653:R653"/>
    <mergeCell ref="A678:J678"/>
    <mergeCell ref="U61:X61"/>
    <mergeCell ref="U93:X93"/>
    <mergeCell ref="U274:X274"/>
    <mergeCell ref="U339:X339"/>
    <mergeCell ref="U403:X403"/>
    <mergeCell ref="U468:X468"/>
    <mergeCell ref="U533:X533"/>
    <mergeCell ref="U596:X596"/>
    <mergeCell ref="U653:X653"/>
    <mergeCell ref="U678:X678"/>
    <mergeCell ref="A597:L597"/>
  </mergeCells>
  <hyperlinks>
    <hyperlink ref="U4" location="НАВИГАЦИЯ!A1" display="НАВИГАЦИЯ"/>
    <hyperlink ref="U61" location="НАВИГАЦИЯ!A1" display="НАВИГАЦИЯ"/>
    <hyperlink ref="U93" location="НАВИГАЦИЯ!A1" display="НАВИГАЦИЯ"/>
    <hyperlink ref="U274" location="НАВИГАЦИЯ!A1" display="НАВИГАЦИЯ"/>
    <hyperlink ref="U220" location="НАВИГАЦИЯ!A1" display="НАВИГАЦИЯ"/>
    <hyperlink ref="U339" location="НАВИГАЦИЯ!A1" display="НАВИГАЦИЯ"/>
    <hyperlink ref="U403" location="НАВИГАЦИЯ!A1" display="НАВИГАЦИЯ"/>
    <hyperlink ref="U468" location="НАВИГАЦИЯ!A1" display="НАВИГАЦИЯ"/>
    <hyperlink ref="U533" location="НАВИГАЦИЯ!A1" display="НАВИГАЦИЯ"/>
    <hyperlink ref="U596" location="НАВИГАЦИЯ!A1" display="НАВИГАЦИЯ"/>
    <hyperlink ref="U653" location="НАВИГАЦИЯ!A1" display="НАВИГАЦИЯ"/>
    <hyperlink ref="U678" location="НАВИГАЦИЯ!A1" display="НАВИГАЦИЯ"/>
    <hyperlink ref="U157" location="НАВИГАЦИЯ!A1" display="НАВИГАЦИЯ"/>
  </hyperlinks>
  <pageMargins left="0.7" right="0.7" top="0.75" bottom="0.75" header="0.3" footer="0.3"/>
  <pageSetup paperSize="9" scale="52" fitToHeight="0" orientation="landscape" verticalDpi="4294967295" r:id="rId1"/>
  <headerFooter>
    <oddHeader>&amp;R&amp;F
&amp;A</oddHeader>
    <oddFooter>&amp;R&amp;P
&amp;D</oddFooter>
  </headerFooter>
  <rowBreaks count="12" manualBreakCount="12">
    <brk id="59" max="16383" man="1"/>
    <brk id="91" max="16383" man="1"/>
    <brk id="155" max="27" man="1"/>
    <brk id="218" max="27" man="1"/>
    <brk id="272" max="27" man="1"/>
    <brk id="337" max="27" man="1"/>
    <brk id="402" max="16383" man="1"/>
    <brk id="466" max="27" man="1"/>
    <brk id="531" max="27" man="1"/>
    <brk id="590" max="27" man="1"/>
    <brk id="651" max="16383" man="1"/>
    <brk id="676"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1">
    <tabColor theme="5" tint="0.59999389629810485"/>
    <pageSetUpPr fitToPage="1"/>
  </sheetPr>
  <dimension ref="A1:H34"/>
  <sheetViews>
    <sheetView showGridLines="0" view="pageBreakPreview" topLeftCell="A13" zoomScaleNormal="100" zoomScaleSheetLayoutView="100" workbookViewId="0">
      <selection activeCell="F23" sqref="F23"/>
    </sheetView>
  </sheetViews>
  <sheetFormatPr defaultColWidth="9.109375" defaultRowHeight="26.25" customHeight="1" x14ac:dyDescent="0.25"/>
  <cols>
    <col min="1" max="1" width="8" style="11" customWidth="1"/>
    <col min="2" max="2" width="29.88671875" style="11" customWidth="1"/>
    <col min="3" max="3" width="64.5546875" style="11" customWidth="1"/>
    <col min="4" max="6" width="14.6640625" style="11" customWidth="1"/>
    <col min="7" max="7" width="15.5546875" style="11" customWidth="1"/>
    <col min="8" max="8" width="9.44140625" style="11" customWidth="1"/>
    <col min="9" max="16384" width="9.109375" style="11"/>
  </cols>
  <sheetData>
    <row r="1" spans="1:8" ht="18.75" customHeight="1" x14ac:dyDescent="0.25">
      <c r="A1" s="101"/>
      <c r="B1" s="101"/>
      <c r="C1" s="101"/>
      <c r="D1" s="517" t="s">
        <v>386</v>
      </c>
      <c r="E1" s="101"/>
      <c r="F1" s="101"/>
      <c r="G1" s="101"/>
      <c r="H1" s="101"/>
    </row>
    <row r="2" spans="1:8" ht="18" customHeight="1" x14ac:dyDescent="0.3">
      <c r="A2" s="100"/>
      <c r="B2" s="100"/>
      <c r="C2" s="100"/>
      <c r="D2" s="517" t="s">
        <v>448</v>
      </c>
      <c r="E2" s="518"/>
      <c r="F2" s="518"/>
      <c r="G2" s="518"/>
      <c r="H2" s="100"/>
    </row>
    <row r="3" spans="1:8" ht="20.100000000000001" customHeight="1" x14ac:dyDescent="0.25">
      <c r="A3" s="100"/>
      <c r="B3" s="100"/>
      <c r="C3" s="100"/>
      <c r="D3" s="1057" t="s">
        <v>287</v>
      </c>
      <c r="E3" s="1057"/>
      <c r="F3" s="866"/>
      <c r="G3" s="866"/>
      <c r="H3" s="866"/>
    </row>
    <row r="4" spans="1:8" ht="20.100000000000001" customHeight="1" x14ac:dyDescent="0.3">
      <c r="A4" s="100"/>
      <c r="B4" s="100"/>
      <c r="C4" s="100"/>
      <c r="D4" s="1060" t="s">
        <v>765</v>
      </c>
      <c r="E4" s="1060"/>
      <c r="F4" s="1060"/>
      <c r="G4" s="1060"/>
      <c r="H4" s="1060"/>
    </row>
    <row r="5" spans="1:8" ht="9.75" customHeight="1" x14ac:dyDescent="0.3">
      <c r="A5" s="100"/>
      <c r="B5" s="100"/>
      <c r="C5" s="100"/>
      <c r="D5" s="100"/>
      <c r="E5" s="519"/>
      <c r="F5" s="519"/>
      <c r="G5" s="519"/>
      <c r="H5" s="519"/>
    </row>
    <row r="6" spans="1:8" ht="21" customHeight="1" x14ac:dyDescent="0.25">
      <c r="A6" s="1059" t="s">
        <v>369</v>
      </c>
      <c r="B6" s="1059"/>
      <c r="C6" s="1059"/>
      <c r="D6" s="1059"/>
      <c r="E6" s="1059"/>
      <c r="F6" s="1059"/>
      <c r="G6" s="1059"/>
      <c r="H6" s="1059"/>
    </row>
    <row r="7" spans="1:8" ht="18" customHeight="1" x14ac:dyDescent="0.25">
      <c r="A7" s="100"/>
      <c r="B7" s="100"/>
      <c r="C7" s="100"/>
      <c r="D7" s="100"/>
      <c r="E7" s="100"/>
      <c r="F7" s="100"/>
      <c r="G7" s="100"/>
      <c r="H7" s="100"/>
    </row>
    <row r="8" spans="1:8" ht="50.25" customHeight="1" x14ac:dyDescent="0.25">
      <c r="A8" s="1058" t="s">
        <v>541</v>
      </c>
      <c r="B8" s="1058"/>
      <c r="C8" s="60" t="s">
        <v>527</v>
      </c>
      <c r="D8" s="520"/>
      <c r="E8" s="520"/>
      <c r="F8" s="520"/>
      <c r="G8" s="520"/>
      <c r="H8" s="102"/>
    </row>
    <row r="9" spans="1:8" ht="15.75" customHeight="1" x14ac:dyDescent="0.25">
      <c r="A9" s="1058"/>
      <c r="B9" s="1058"/>
      <c r="C9" s="520"/>
      <c r="D9" s="520"/>
      <c r="E9" s="520"/>
      <c r="F9" s="520"/>
      <c r="G9" s="520"/>
      <c r="H9" s="102"/>
    </row>
    <row r="10" spans="1:8" ht="27" customHeight="1" x14ac:dyDescent="0.25">
      <c r="A10" s="1058" t="s">
        <v>370</v>
      </c>
      <c r="B10" s="1058"/>
      <c r="C10" s="61">
        <v>2022</v>
      </c>
      <c r="D10" s="520"/>
      <c r="E10" s="520"/>
      <c r="F10" s="520"/>
      <c r="G10" s="520"/>
      <c r="H10" s="102"/>
    </row>
    <row r="11" spans="1:8" ht="18" customHeight="1" x14ac:dyDescent="0.25">
      <c r="A11" s="100"/>
      <c r="B11" s="100"/>
      <c r="C11" s="100"/>
      <c r="D11" s="100"/>
      <c r="E11" s="100"/>
      <c r="F11" s="100"/>
      <c r="G11" s="100"/>
      <c r="H11" s="100"/>
    </row>
    <row r="12" spans="1:8" ht="18.75" customHeight="1" x14ac:dyDescent="0.25">
      <c r="A12" s="100"/>
      <c r="B12" s="521" t="s">
        <v>254</v>
      </c>
      <c r="C12" s="522"/>
      <c r="D12" s="522"/>
      <c r="E12" s="100"/>
      <c r="F12" s="100"/>
      <c r="G12" s="100"/>
      <c r="H12" s="100"/>
    </row>
    <row r="13" spans="1:8" ht="12.75" customHeight="1" x14ac:dyDescent="0.25">
      <c r="A13" s="100"/>
      <c r="B13" s="521"/>
      <c r="C13" s="522"/>
      <c r="D13" s="522"/>
      <c r="E13" s="100"/>
      <c r="F13" s="100"/>
      <c r="G13" s="100"/>
      <c r="H13" s="100"/>
    </row>
    <row r="14" spans="1:8" ht="30" customHeight="1" x14ac:dyDescent="0.25">
      <c r="A14" s="34" t="s">
        <v>0</v>
      </c>
      <c r="B14" s="1051" t="s">
        <v>1</v>
      </c>
      <c r="C14" s="1052"/>
      <c r="D14" s="59">
        <f>C10-2</f>
        <v>2020</v>
      </c>
      <c r="E14" s="59">
        <f>C10-1</f>
        <v>2021</v>
      </c>
      <c r="F14" s="59">
        <f>C10</f>
        <v>2022</v>
      </c>
      <c r="G14" s="502" t="s">
        <v>371</v>
      </c>
      <c r="H14" s="100"/>
    </row>
    <row r="15" spans="1:8" ht="28.5" customHeight="1" x14ac:dyDescent="0.25">
      <c r="A15" s="34">
        <v>1</v>
      </c>
      <c r="B15" s="1049" t="s">
        <v>289</v>
      </c>
      <c r="C15" s="1050"/>
      <c r="D15" s="77">
        <v>13.567</v>
      </c>
      <c r="E15" s="77">
        <v>13.461</v>
      </c>
      <c r="F15" s="77">
        <v>13.236000000000001</v>
      </c>
      <c r="G15" s="525">
        <f>F15/E15*100-100</f>
        <v>-1.6714954312458161</v>
      </c>
    </row>
    <row r="16" spans="1:8" ht="33.75" customHeight="1" x14ac:dyDescent="0.25">
      <c r="A16" s="34">
        <v>2</v>
      </c>
      <c r="B16" s="1049" t="s">
        <v>540</v>
      </c>
      <c r="C16" s="1050"/>
      <c r="D16" s="77">
        <v>146.108</v>
      </c>
      <c r="E16" s="77">
        <v>171.822</v>
      </c>
      <c r="F16" s="77">
        <v>262.363</v>
      </c>
      <c r="G16" s="525">
        <f t="shared" ref="G16:G24" si="0">F16/E16*100-100</f>
        <v>52.694649113617572</v>
      </c>
    </row>
    <row r="17" spans="1:8" ht="28.5" customHeight="1" x14ac:dyDescent="0.25">
      <c r="A17" s="523">
        <v>3</v>
      </c>
      <c r="B17" s="1049" t="s">
        <v>291</v>
      </c>
      <c r="C17" s="1050"/>
      <c r="D17" s="36">
        <v>1174</v>
      </c>
      <c r="E17" s="36">
        <v>1180</v>
      </c>
      <c r="F17" s="36">
        <v>1230</v>
      </c>
      <c r="G17" s="525">
        <f t="shared" si="0"/>
        <v>4.2372881355932321</v>
      </c>
    </row>
    <row r="18" spans="1:8" ht="28.5" customHeight="1" x14ac:dyDescent="0.25">
      <c r="A18" s="523">
        <v>4</v>
      </c>
      <c r="B18" s="1049" t="s">
        <v>537</v>
      </c>
      <c r="C18" s="1050"/>
      <c r="D18" s="77">
        <v>45</v>
      </c>
      <c r="E18" s="77">
        <v>45.25</v>
      </c>
      <c r="F18" s="77">
        <v>43.5</v>
      </c>
      <c r="G18" s="525">
        <f t="shared" si="0"/>
        <v>-3.8674033149171265</v>
      </c>
    </row>
    <row r="19" spans="1:8" ht="28.5" customHeight="1" x14ac:dyDescent="0.25">
      <c r="A19" s="524"/>
      <c r="B19" s="1049" t="s">
        <v>293</v>
      </c>
      <c r="C19" s="1050"/>
      <c r="D19" s="77">
        <v>45</v>
      </c>
      <c r="E19" s="77">
        <v>43.75</v>
      </c>
      <c r="F19" s="77">
        <v>40</v>
      </c>
      <c r="G19" s="525">
        <f t="shared" si="0"/>
        <v>-8.5714285714285694</v>
      </c>
    </row>
    <row r="20" spans="1:8" ht="28.5" customHeight="1" x14ac:dyDescent="0.25">
      <c r="A20" s="524"/>
      <c r="B20" s="1049" t="s">
        <v>536</v>
      </c>
      <c r="C20" s="1050"/>
      <c r="D20" s="32">
        <v>49</v>
      </c>
      <c r="E20" s="987">
        <v>48</v>
      </c>
      <c r="F20" s="32">
        <v>48</v>
      </c>
      <c r="G20" s="526">
        <f t="shared" si="0"/>
        <v>0</v>
      </c>
    </row>
    <row r="21" spans="1:8" ht="28.5" customHeight="1" x14ac:dyDescent="0.25">
      <c r="A21" s="135"/>
      <c r="B21" s="1049" t="s">
        <v>538</v>
      </c>
      <c r="C21" s="1050"/>
      <c r="D21" s="32">
        <v>35</v>
      </c>
      <c r="E21" s="32">
        <v>32</v>
      </c>
      <c r="F21" s="32">
        <v>33</v>
      </c>
      <c r="G21" s="526">
        <f t="shared" si="0"/>
        <v>3.125</v>
      </c>
    </row>
    <row r="22" spans="1:8" ht="28.5" customHeight="1" x14ac:dyDescent="0.25">
      <c r="A22" s="135">
        <v>6</v>
      </c>
      <c r="B22" s="1049" t="s">
        <v>295</v>
      </c>
      <c r="C22" s="1050"/>
      <c r="D22" s="78">
        <v>26.666699999999999</v>
      </c>
      <c r="E22" s="78">
        <v>29.873999999999999</v>
      </c>
      <c r="F22" s="78">
        <v>31.414000000000001</v>
      </c>
      <c r="G22" s="527">
        <f t="shared" si="0"/>
        <v>5.154984267255827</v>
      </c>
    </row>
    <row r="23" spans="1:8" ht="28.5" customHeight="1" x14ac:dyDescent="0.25">
      <c r="A23" s="34">
        <v>7</v>
      </c>
      <c r="B23" s="1049" t="s">
        <v>2</v>
      </c>
      <c r="C23" s="1050"/>
      <c r="D23" s="36">
        <v>1</v>
      </c>
      <c r="E23" s="36">
        <v>1</v>
      </c>
      <c r="F23" s="36">
        <v>1</v>
      </c>
      <c r="G23" s="525">
        <f t="shared" si="0"/>
        <v>0</v>
      </c>
    </row>
    <row r="24" spans="1:8" ht="32.25" customHeight="1" x14ac:dyDescent="0.25">
      <c r="A24" s="34">
        <v>8</v>
      </c>
      <c r="B24" s="1049" t="s">
        <v>533</v>
      </c>
      <c r="C24" s="1050"/>
      <c r="D24" s="36">
        <v>11</v>
      </c>
      <c r="E24" s="36">
        <v>11</v>
      </c>
      <c r="F24" s="36">
        <v>10</v>
      </c>
      <c r="G24" s="525">
        <f t="shared" si="0"/>
        <v>-9.0909090909090935</v>
      </c>
    </row>
    <row r="25" spans="1:8" ht="17.25" customHeight="1" x14ac:dyDescent="0.25">
      <c r="A25" s="100"/>
      <c r="B25" s="100" t="s">
        <v>539</v>
      </c>
      <c r="C25" s="100"/>
      <c r="D25" s="100"/>
      <c r="E25" s="100"/>
      <c r="F25" s="100"/>
      <c r="G25" s="100"/>
      <c r="H25" s="100"/>
    </row>
    <row r="26" spans="1:8" ht="14.25" customHeight="1" x14ac:dyDescent="0.25">
      <c r="A26" s="100"/>
      <c r="B26" s="100"/>
      <c r="C26" s="100"/>
      <c r="D26" s="100"/>
      <c r="E26" s="100"/>
      <c r="F26" s="100"/>
      <c r="G26" s="100"/>
      <c r="H26" s="100"/>
    </row>
    <row r="27" spans="1:8" ht="22.5" customHeight="1" x14ac:dyDescent="0.25">
      <c r="A27" s="100"/>
      <c r="B27" s="528" t="s">
        <v>255</v>
      </c>
      <c r="C27" s="529"/>
      <c r="D27" s="529"/>
      <c r="E27" s="100"/>
      <c r="F27" s="100"/>
      <c r="G27" s="100"/>
      <c r="H27" s="100"/>
    </row>
    <row r="28" spans="1:8" ht="15" customHeight="1" x14ac:dyDescent="0.25">
      <c r="A28" s="100"/>
      <c r="B28" s="528"/>
      <c r="C28" s="529"/>
      <c r="D28" s="529"/>
      <c r="E28" s="100"/>
      <c r="F28" s="100"/>
      <c r="G28" s="100"/>
      <c r="H28" s="100"/>
    </row>
    <row r="29" spans="1:8" ht="32.25" customHeight="1" x14ac:dyDescent="0.25">
      <c r="A29" s="1053" t="s">
        <v>127</v>
      </c>
      <c r="B29" s="1054"/>
      <c r="C29" s="1055" t="s">
        <v>919</v>
      </c>
      <c r="D29" s="1055"/>
      <c r="E29" s="1055"/>
      <c r="F29" s="1055"/>
      <c r="G29" s="1055"/>
      <c r="H29" s="1055"/>
    </row>
    <row r="30" spans="1:8" ht="32.25" customHeight="1" x14ac:dyDescent="0.25">
      <c r="A30" s="1053" t="s">
        <v>534</v>
      </c>
      <c r="B30" s="1054"/>
      <c r="C30" s="1055" t="s">
        <v>920</v>
      </c>
      <c r="D30" s="1055"/>
      <c r="E30" s="1055"/>
      <c r="F30" s="1055"/>
      <c r="G30" s="1055"/>
      <c r="H30" s="1055"/>
    </row>
    <row r="31" spans="1:8" ht="32.25" customHeight="1" x14ac:dyDescent="0.25">
      <c r="A31" s="1053" t="s">
        <v>535</v>
      </c>
      <c r="B31" s="1054"/>
      <c r="C31" s="1055" t="s">
        <v>921</v>
      </c>
      <c r="D31" s="1055"/>
      <c r="E31" s="1055"/>
      <c r="F31" s="1055"/>
      <c r="G31" s="1055"/>
      <c r="H31" s="1055"/>
    </row>
    <row r="32" spans="1:8" ht="32.25" customHeight="1" x14ac:dyDescent="0.25">
      <c r="A32" s="1053" t="s">
        <v>5</v>
      </c>
      <c r="B32" s="1054"/>
      <c r="C32" s="1055" t="s">
        <v>922</v>
      </c>
      <c r="D32" s="1055"/>
      <c r="E32" s="1055"/>
      <c r="F32" s="1055"/>
      <c r="G32" s="1055"/>
      <c r="H32" s="1055"/>
    </row>
    <row r="33" spans="1:8" ht="32.25" customHeight="1" x14ac:dyDescent="0.25">
      <c r="A33" s="1053" t="s">
        <v>6</v>
      </c>
      <c r="B33" s="1054"/>
      <c r="C33" s="1056" t="s">
        <v>923</v>
      </c>
      <c r="D33" s="1055"/>
      <c r="E33" s="1055"/>
      <c r="F33" s="1055"/>
      <c r="G33" s="1055"/>
      <c r="H33" s="1055"/>
    </row>
    <row r="34" spans="1:8" ht="32.25" customHeight="1" x14ac:dyDescent="0.25">
      <c r="A34" s="1053" t="s">
        <v>128</v>
      </c>
      <c r="B34" s="1054"/>
      <c r="C34" s="1055" t="s">
        <v>924</v>
      </c>
      <c r="D34" s="1055"/>
      <c r="E34" s="1055"/>
      <c r="F34" s="1055"/>
      <c r="G34" s="1055"/>
      <c r="H34" s="1055"/>
    </row>
  </sheetData>
  <sheetProtection sheet="1" formatCells="0" formatColumns="0" formatRows="0" insertRows="0" insertHyperlinks="0" autoFilter="0"/>
  <dataConsolidate/>
  <mergeCells count="29">
    <mergeCell ref="D3:E3"/>
    <mergeCell ref="A9:B9"/>
    <mergeCell ref="A10:B10"/>
    <mergeCell ref="A8:B8"/>
    <mergeCell ref="A6:H6"/>
    <mergeCell ref="D4:H4"/>
    <mergeCell ref="B24:C24"/>
    <mergeCell ref="B19:C19"/>
    <mergeCell ref="B20:C20"/>
    <mergeCell ref="B22:C22"/>
    <mergeCell ref="A31:B31"/>
    <mergeCell ref="B23:C23"/>
    <mergeCell ref="B21:C21"/>
    <mergeCell ref="A33:B33"/>
    <mergeCell ref="A34:B34"/>
    <mergeCell ref="C29:H29"/>
    <mergeCell ref="C30:H30"/>
    <mergeCell ref="C31:H31"/>
    <mergeCell ref="C33:H33"/>
    <mergeCell ref="C34:H34"/>
    <mergeCell ref="A32:B32"/>
    <mergeCell ref="C32:H32"/>
    <mergeCell ref="A29:B29"/>
    <mergeCell ref="A30:B30"/>
    <mergeCell ref="B18:C18"/>
    <mergeCell ref="B17:C17"/>
    <mergeCell ref="B16:C16"/>
    <mergeCell ref="B15:C15"/>
    <mergeCell ref="B14:C14"/>
  </mergeCells>
  <conditionalFormatting sqref="G15:G24">
    <cfRule type="cellIs" dxfId="1" priority="1" operator="lessThan">
      <formula>0</formula>
    </cfRule>
    <cfRule type="cellIs" dxfId="0" priority="2" operator="greaterThan">
      <formula>0</formula>
    </cfRule>
  </conditionalFormatting>
  <dataValidations count="10">
    <dataValidation type="decimal" showInputMessage="1" showErrorMessage="1" errorTitle="ПРОВЕРЬТЕ!" error="Численность населения следует вводить в тыс., сопровождения буквенным сокращением не требуется_x000a_" sqref="D15:F15">
      <formula1>0</formula1>
      <formula2>100000</formula2>
    </dataValidation>
    <dataValidation type="whole" allowBlank="1" showInputMessage="1" showErrorMessage="1" errorTitle="ПРОВЕРЬТЕ!" error="Показатель заносится в целых единицах, не в тыс_x000a_" sqref="D17:F17">
      <formula1>0</formula1>
      <formula2>10000</formula2>
    </dataValidation>
    <dataValidation type="list" allowBlank="1" showInputMessage="1" showErrorMessage="1" sqref="C8:C9">
      <formula1>МО</formula1>
    </dataValidation>
    <dataValidation type="whole" allowBlank="1" showInputMessage="1" showErrorMessage="1" sqref="G20:G21">
      <formula1>0</formula1>
      <formula2>500</formula2>
    </dataValidation>
    <dataValidation type="decimal" allowBlank="1" showInputMessage="1" showErrorMessage="1" errorTitle="ПРОВЕРЬТЕ!" error="Общее кол-во посещений культурно-массовых мероприятий следует вводить в тыс." sqref="D16:F16">
      <formula1>0</formula1>
      <formula2>900000</formula2>
    </dataValidation>
    <dataValidation type="decimal" allowBlank="1" showInputMessage="1" showErrorMessage="1" sqref="D18:F19">
      <formula1>0</formula1>
      <formula2>500</formula2>
    </dataValidation>
    <dataValidation type="whole" allowBlank="1" showInputMessage="1" showErrorMessage="1" errorTitle="ПРОВЕРЬТЕ!" error="Численность работников заполняется в целых, не в тыс_x000a_" sqref="D20:F21">
      <formula1>0</formula1>
      <formula2>500</formula2>
    </dataValidation>
    <dataValidation type="decimal" allowBlank="1" showInputMessage="1" showErrorMessage="1" sqref="D22:F22">
      <formula1>0</formula1>
      <formula2>100000</formula2>
    </dataValidation>
    <dataValidation type="whole" allowBlank="1" showInputMessage="1" showErrorMessage="1" sqref="D23:F24">
      <formula1>0</formula1>
      <formula2>50</formula2>
    </dataValidation>
    <dataValidation type="list" allowBlank="1" showInputMessage="1" showErrorMessage="1" errorTitle="ВНИМАНИЕ" error="Год выберите, пожалуйста из спика, или введите числом год, например, 2020_x000a_" prompt="Выберите из выпадающего списка год" sqref="C10">
      <formula1>год</formula1>
    </dataValidation>
  </dataValidations>
  <hyperlinks>
    <hyperlink ref="D3" location="НАВИГАЦИЯ!A1" display="НАВИГАЦИЯ"/>
    <hyperlink ref="D4:H4" location="ГРАФИКИ__ДИАГРАММЫ._Общая_характеристика_сети_культурно_досуговых_учреждений_МО" display="ГРАФИКИ, ДИАГРАММЫ для Приложения 1."/>
    <hyperlink ref="C33" r:id="rId1"/>
  </hyperlinks>
  <pageMargins left="0.19685039370078741" right="0.19685039370078741" top="0.59055118110236227" bottom="0.39370078740157483" header="0.31496062992125984" footer="0.31496062992125984"/>
  <pageSetup paperSize="9" scale="84" fitToHeight="0" orientation="landscape" horizontalDpi="4294967295" verticalDpi="4294967295" r:id="rId2"/>
  <headerFooter>
    <oddHeader>&amp;R&amp;"Times New Roman,обычный"&amp;F
&amp;A</oddHeader>
    <oddFooter>&amp;R&amp;"Times New Roman,обычный"&amp;P
&amp;D</oddFooter>
  </headerFooter>
  <rowBreaks count="1" manualBreakCount="1">
    <brk id="25" max="16383" man="1"/>
  </rowBreaks>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theme="5" tint="0.59999389629810485"/>
    <pageSetUpPr fitToPage="1"/>
  </sheetPr>
  <dimension ref="A1:S39"/>
  <sheetViews>
    <sheetView showGridLines="0" view="pageBreakPreview" topLeftCell="A37" zoomScale="93" zoomScaleNormal="86" zoomScaleSheetLayoutView="93" workbookViewId="0">
      <pane xSplit="7" topLeftCell="Q1" activePane="topRight" state="frozen"/>
      <selection pane="topRight" activeCell="S22" sqref="S22"/>
    </sheetView>
  </sheetViews>
  <sheetFormatPr defaultColWidth="9.109375" defaultRowHeight="13.8" x14ac:dyDescent="0.25"/>
  <cols>
    <col min="1" max="1" width="8.6640625" style="11" customWidth="1"/>
    <col min="2" max="2" width="13" style="11" customWidth="1"/>
    <col min="3" max="3" width="26.6640625" style="11" customWidth="1"/>
    <col min="4" max="4" width="22.109375" style="11" customWidth="1"/>
    <col min="5" max="5" width="23.109375" style="11" customWidth="1"/>
    <col min="6" max="6" width="26" style="11" customWidth="1"/>
    <col min="7" max="9" width="23.109375" style="11" customWidth="1"/>
    <col min="10" max="10" width="18.33203125" style="11" customWidth="1"/>
    <col min="11" max="11" width="17.6640625" style="11" customWidth="1"/>
    <col min="12" max="16" width="22.5546875" style="11" customWidth="1"/>
    <col min="17" max="17" width="20.33203125" style="11" customWidth="1"/>
    <col min="18" max="18" width="17.109375" style="11" customWidth="1"/>
    <col min="19" max="19" width="14.5546875" style="11" customWidth="1"/>
    <col min="20" max="20" width="9.109375" style="11" customWidth="1"/>
    <col min="21" max="16384" width="9.109375" style="11"/>
  </cols>
  <sheetData>
    <row r="1" spans="1:19" ht="15.6" x14ac:dyDescent="0.25">
      <c r="A1" s="100"/>
      <c r="B1" s="100"/>
      <c r="C1" s="100"/>
      <c r="D1" s="100"/>
      <c r="E1" s="100"/>
      <c r="F1" s="100"/>
      <c r="G1" s="100"/>
      <c r="H1" s="100"/>
      <c r="I1" s="100"/>
      <c r="J1" s="100"/>
      <c r="K1" s="100"/>
      <c r="L1" s="100"/>
      <c r="M1" s="100"/>
      <c r="N1" s="100"/>
      <c r="O1" s="100"/>
      <c r="P1" s="517" t="s">
        <v>386</v>
      </c>
      <c r="Q1" s="100"/>
      <c r="R1" s="100"/>
    </row>
    <row r="2" spans="1:19" ht="15.6" x14ac:dyDescent="0.25">
      <c r="A2" s="100"/>
      <c r="B2" s="100"/>
      <c r="C2" s="100"/>
      <c r="D2" s="100"/>
      <c r="E2" s="100"/>
      <c r="F2" s="100"/>
      <c r="G2" s="100"/>
      <c r="H2" s="100"/>
      <c r="I2" s="100"/>
      <c r="J2" s="100"/>
      <c r="K2" s="100"/>
      <c r="L2" s="100"/>
      <c r="M2" s="100"/>
      <c r="N2" s="100"/>
      <c r="O2" s="100"/>
      <c r="P2" s="517" t="s">
        <v>391</v>
      </c>
      <c r="Q2" s="100"/>
      <c r="R2" s="100"/>
    </row>
    <row r="3" spans="1:19" ht="27.9" customHeight="1" x14ac:dyDescent="0.25">
      <c r="A3" s="100"/>
      <c r="B3" s="100"/>
      <c r="C3" s="100"/>
      <c r="D3" s="100"/>
      <c r="E3" s="100"/>
      <c r="F3" s="100"/>
      <c r="G3" s="100"/>
      <c r="H3" s="727"/>
      <c r="I3" s="100"/>
      <c r="J3" s="100"/>
      <c r="K3" s="100"/>
      <c r="L3" s="100"/>
      <c r="M3" s="100"/>
      <c r="N3" s="100"/>
      <c r="O3" s="100"/>
      <c r="P3" s="863" t="s">
        <v>287</v>
      </c>
      <c r="Q3" s="100"/>
      <c r="R3" s="100"/>
    </row>
    <row r="4" spans="1:19" ht="20.25" customHeight="1" x14ac:dyDescent="0.25">
      <c r="A4" s="1064" t="s">
        <v>369</v>
      </c>
      <c r="B4" s="1064"/>
      <c r="C4" s="1064"/>
      <c r="D4" s="1064"/>
      <c r="E4" s="1064"/>
      <c r="F4" s="1064"/>
      <c r="G4" s="1064"/>
      <c r="H4" s="726"/>
      <c r="I4" s="726"/>
      <c r="J4" s="726"/>
      <c r="K4" s="726"/>
      <c r="L4" s="726"/>
      <c r="M4" s="726"/>
      <c r="N4" s="726"/>
      <c r="O4" s="726"/>
      <c r="P4" s="726"/>
      <c r="Q4" s="726"/>
      <c r="R4" s="726"/>
    </row>
    <row r="5" spans="1:19" ht="20.25" x14ac:dyDescent="0.25">
      <c r="A5" s="531"/>
      <c r="B5" s="531"/>
      <c r="C5" s="531"/>
      <c r="D5" s="531"/>
      <c r="E5" s="531"/>
      <c r="F5" s="531"/>
      <c r="G5" s="868"/>
      <c r="H5" s="100"/>
      <c r="I5" s="100"/>
      <c r="J5" s="100"/>
      <c r="K5" s="100"/>
      <c r="L5" s="100"/>
      <c r="M5" s="100"/>
      <c r="N5" s="100"/>
      <c r="O5" s="100"/>
      <c r="P5" s="100"/>
      <c r="Q5" s="100"/>
      <c r="R5" s="100"/>
    </row>
    <row r="6" spans="1:19" ht="15" customHeight="1" x14ac:dyDescent="0.3">
      <c r="A6" s="100"/>
      <c r="B6" s="1069" t="s">
        <v>502</v>
      </c>
      <c r="C6" s="1069"/>
      <c r="D6" s="1069"/>
      <c r="E6" s="1069"/>
      <c r="F6" s="1069"/>
      <c r="G6" s="1069"/>
      <c r="H6" s="1069"/>
      <c r="I6" s="1069"/>
      <c r="J6" s="1069"/>
      <c r="K6" s="1069"/>
      <c r="L6" s="1069"/>
      <c r="M6" s="1069"/>
      <c r="N6" s="1069"/>
      <c r="O6" s="1069"/>
      <c r="P6" s="1069"/>
      <c r="Q6" s="1069"/>
      <c r="R6" s="1069"/>
    </row>
    <row r="7" spans="1:19" ht="15" x14ac:dyDescent="0.25">
      <c r="A7" s="100"/>
      <c r="B7" s="100"/>
      <c r="C7" s="100"/>
      <c r="D7" s="100"/>
      <c r="E7" s="100"/>
      <c r="F7" s="100"/>
      <c r="G7" s="100"/>
      <c r="H7" s="100"/>
      <c r="I7" s="100"/>
      <c r="J7" s="100"/>
      <c r="K7" s="100"/>
      <c r="L7" s="100"/>
      <c r="M7" s="100"/>
      <c r="N7" s="100"/>
      <c r="O7" s="100"/>
      <c r="P7" s="100"/>
      <c r="Q7" s="100"/>
      <c r="R7" s="100"/>
    </row>
    <row r="8" spans="1:19" ht="20.25" customHeight="1" x14ac:dyDescent="0.25">
      <c r="A8" s="1061" t="s">
        <v>0</v>
      </c>
      <c r="B8" s="1061" t="s">
        <v>253</v>
      </c>
      <c r="C8" s="1061" t="s">
        <v>549</v>
      </c>
      <c r="D8" s="1061" t="s">
        <v>7</v>
      </c>
      <c r="E8" s="1061" t="s">
        <v>316</v>
      </c>
      <c r="F8" s="1061" t="s">
        <v>8</v>
      </c>
      <c r="G8" s="1061" t="s">
        <v>33</v>
      </c>
      <c r="H8" s="1061" t="s">
        <v>9</v>
      </c>
      <c r="I8" s="1061" t="s">
        <v>303</v>
      </c>
      <c r="J8" s="1061" t="s">
        <v>28</v>
      </c>
      <c r="K8" s="1061" t="s">
        <v>6</v>
      </c>
      <c r="L8" s="1070" t="s">
        <v>304</v>
      </c>
      <c r="M8" s="1070"/>
      <c r="N8" s="1070"/>
      <c r="O8" s="1070"/>
      <c r="P8" s="1070"/>
      <c r="Q8" s="1070"/>
      <c r="R8" s="1061" t="s">
        <v>27</v>
      </c>
      <c r="S8" s="1062" t="s">
        <v>874</v>
      </c>
    </row>
    <row r="9" spans="1:19" ht="72.75" customHeight="1" x14ac:dyDescent="0.25">
      <c r="A9" s="1061"/>
      <c r="B9" s="1061"/>
      <c r="C9" s="1061"/>
      <c r="D9" s="1061"/>
      <c r="E9" s="1061"/>
      <c r="F9" s="1061"/>
      <c r="G9" s="1061"/>
      <c r="H9" s="1061"/>
      <c r="I9" s="1061"/>
      <c r="J9" s="1061"/>
      <c r="K9" s="1061"/>
      <c r="L9" s="502" t="s">
        <v>29</v>
      </c>
      <c r="M9" s="502" t="s">
        <v>307</v>
      </c>
      <c r="N9" s="502" t="s">
        <v>308</v>
      </c>
      <c r="O9" s="502" t="s">
        <v>306</v>
      </c>
      <c r="P9" s="502" t="s">
        <v>309</v>
      </c>
      <c r="Q9" s="502" t="s">
        <v>310</v>
      </c>
      <c r="R9" s="1061"/>
      <c r="S9" s="1063"/>
    </row>
    <row r="10" spans="1:19" s="100" customFormat="1" ht="20.100000000000001" customHeight="1" x14ac:dyDescent="0.25">
      <c r="A10" s="502"/>
      <c r="B10" s="502">
        <v>1</v>
      </c>
      <c r="C10" s="502">
        <v>2</v>
      </c>
      <c r="D10" s="502">
        <f>C10+1</f>
        <v>3</v>
      </c>
      <c r="E10" s="502">
        <f t="shared" ref="E10:R10" si="0">D10+1</f>
        <v>4</v>
      </c>
      <c r="F10" s="502">
        <f t="shared" si="0"/>
        <v>5</v>
      </c>
      <c r="G10" s="502">
        <f t="shared" si="0"/>
        <v>6</v>
      </c>
      <c r="H10" s="502">
        <f t="shared" si="0"/>
        <v>7</v>
      </c>
      <c r="I10" s="502">
        <f t="shared" si="0"/>
        <v>8</v>
      </c>
      <c r="J10" s="502">
        <f t="shared" si="0"/>
        <v>9</v>
      </c>
      <c r="K10" s="502">
        <f t="shared" si="0"/>
        <v>10</v>
      </c>
      <c r="L10" s="502">
        <f t="shared" si="0"/>
        <v>11</v>
      </c>
      <c r="M10" s="502">
        <f t="shared" si="0"/>
        <v>12</v>
      </c>
      <c r="N10" s="502">
        <f t="shared" si="0"/>
        <v>13</v>
      </c>
      <c r="O10" s="502">
        <f t="shared" si="0"/>
        <v>14</v>
      </c>
      <c r="P10" s="502">
        <f t="shared" si="0"/>
        <v>15</v>
      </c>
      <c r="Q10" s="502">
        <f t="shared" si="0"/>
        <v>16</v>
      </c>
      <c r="R10" s="502">
        <f t="shared" si="0"/>
        <v>17</v>
      </c>
      <c r="S10" s="138">
        <v>18</v>
      </c>
    </row>
    <row r="11" spans="1:19" s="69" customFormat="1" ht="39" customHeight="1" x14ac:dyDescent="0.25">
      <c r="A11" s="532" t="s">
        <v>385</v>
      </c>
      <c r="B11" s="533" t="s">
        <v>372</v>
      </c>
      <c r="C11" s="534" t="s">
        <v>376</v>
      </c>
      <c r="D11" s="534" t="s">
        <v>908</v>
      </c>
      <c r="E11" s="534" t="s">
        <v>298</v>
      </c>
      <c r="F11" s="534" t="s">
        <v>373</v>
      </c>
      <c r="G11" s="534" t="s">
        <v>374</v>
      </c>
      <c r="H11" s="534" t="s">
        <v>380</v>
      </c>
      <c r="I11" s="534"/>
      <c r="J11" s="534" t="s">
        <v>384</v>
      </c>
      <c r="K11" s="869" t="s">
        <v>375</v>
      </c>
      <c r="L11" s="869" t="s">
        <v>377</v>
      </c>
      <c r="M11" s="869" t="s">
        <v>378</v>
      </c>
      <c r="N11" s="869" t="s">
        <v>379</v>
      </c>
      <c r="O11" s="869" t="s">
        <v>381</v>
      </c>
      <c r="P11" s="869" t="s">
        <v>382</v>
      </c>
      <c r="Q11" s="869" t="s">
        <v>383</v>
      </c>
      <c r="R11" s="535" t="s">
        <v>389</v>
      </c>
      <c r="S11" s="965" t="s">
        <v>30</v>
      </c>
    </row>
    <row r="12" spans="1:19" s="69" customFormat="1" ht="57.6" customHeight="1" x14ac:dyDescent="0.25">
      <c r="A12" s="74">
        <v>1</v>
      </c>
      <c r="B12" s="15" t="s">
        <v>925</v>
      </c>
      <c r="C12" s="983" t="s">
        <v>926</v>
      </c>
      <c r="D12" s="983" t="s">
        <v>927</v>
      </c>
      <c r="E12" s="983" t="s">
        <v>298</v>
      </c>
      <c r="F12" s="983" t="s">
        <v>928</v>
      </c>
      <c r="G12" s="983" t="s">
        <v>929</v>
      </c>
      <c r="H12" s="983" t="s">
        <v>930</v>
      </c>
      <c r="I12" s="983"/>
      <c r="J12" s="983" t="s">
        <v>931</v>
      </c>
      <c r="K12" s="984" t="s">
        <v>932</v>
      </c>
      <c r="L12" s="141"/>
      <c r="M12" s="984" t="s">
        <v>989</v>
      </c>
      <c r="N12" s="141"/>
      <c r="O12" s="984" t="s">
        <v>990</v>
      </c>
      <c r="P12" s="141"/>
      <c r="Q12" s="141"/>
      <c r="R12" s="170" t="s">
        <v>388</v>
      </c>
      <c r="S12" s="170" t="s">
        <v>30</v>
      </c>
    </row>
    <row r="13" spans="1:19" s="69" customFormat="1" ht="61.2" customHeight="1" x14ac:dyDescent="0.25">
      <c r="A13" s="74">
        <v>2</v>
      </c>
      <c r="B13" s="15" t="s">
        <v>933</v>
      </c>
      <c r="C13" s="983" t="s">
        <v>934</v>
      </c>
      <c r="D13" s="983" t="s">
        <v>926</v>
      </c>
      <c r="E13" s="983" t="s">
        <v>301</v>
      </c>
      <c r="F13" s="983" t="s">
        <v>991</v>
      </c>
      <c r="G13" s="983" t="s">
        <v>935</v>
      </c>
      <c r="H13" s="983" t="s">
        <v>936</v>
      </c>
      <c r="I13" s="983"/>
      <c r="J13" s="983" t="s">
        <v>937</v>
      </c>
      <c r="K13" s="984" t="s">
        <v>938</v>
      </c>
      <c r="L13" s="141"/>
      <c r="M13" s="141"/>
      <c r="N13" s="141"/>
      <c r="O13" s="141"/>
      <c r="P13" s="141"/>
      <c r="Q13" s="141"/>
      <c r="R13" s="170" t="s">
        <v>388</v>
      </c>
      <c r="S13" s="170" t="s">
        <v>30</v>
      </c>
    </row>
    <row r="14" spans="1:19" s="69" customFormat="1" ht="61.95" customHeight="1" x14ac:dyDescent="0.25">
      <c r="A14" s="74">
        <v>3</v>
      </c>
      <c r="B14" s="15" t="s">
        <v>939</v>
      </c>
      <c r="C14" s="983" t="s">
        <v>940</v>
      </c>
      <c r="D14" s="983" t="s">
        <v>926</v>
      </c>
      <c r="E14" s="983" t="s">
        <v>301</v>
      </c>
      <c r="F14" s="983" t="s">
        <v>941</v>
      </c>
      <c r="G14" s="983" t="s">
        <v>935</v>
      </c>
      <c r="H14" s="983" t="s">
        <v>942</v>
      </c>
      <c r="I14" s="983"/>
      <c r="J14" s="988">
        <v>89028094083</v>
      </c>
      <c r="K14" s="984" t="s">
        <v>943</v>
      </c>
      <c r="L14" s="141"/>
      <c r="M14" s="141"/>
      <c r="N14" s="141"/>
      <c r="O14" s="141"/>
      <c r="P14" s="141"/>
      <c r="Q14" s="141"/>
      <c r="R14" s="170" t="s">
        <v>388</v>
      </c>
      <c r="S14" s="170" t="s">
        <v>30</v>
      </c>
    </row>
    <row r="15" spans="1:19" s="69" customFormat="1" ht="63.6" customHeight="1" x14ac:dyDescent="0.25">
      <c r="A15" s="74">
        <v>4</v>
      </c>
      <c r="B15" s="15" t="s">
        <v>944</v>
      </c>
      <c r="C15" s="983" t="s">
        <v>945</v>
      </c>
      <c r="D15" s="983" t="s">
        <v>926</v>
      </c>
      <c r="E15" s="983" t="s">
        <v>301</v>
      </c>
      <c r="F15" s="983" t="s">
        <v>946</v>
      </c>
      <c r="G15" s="983" t="s">
        <v>935</v>
      </c>
      <c r="H15" s="983" t="s">
        <v>947</v>
      </c>
      <c r="I15" s="983" t="s">
        <v>948</v>
      </c>
      <c r="J15" s="983" t="s">
        <v>949</v>
      </c>
      <c r="K15" s="984" t="s">
        <v>950</v>
      </c>
      <c r="L15" s="141"/>
      <c r="M15" s="141"/>
      <c r="N15" s="141"/>
      <c r="O15" s="141"/>
      <c r="P15" s="141"/>
      <c r="Q15" s="141"/>
      <c r="R15" s="170" t="s">
        <v>388</v>
      </c>
      <c r="S15" s="170" t="s">
        <v>31</v>
      </c>
    </row>
    <row r="16" spans="1:19" s="69" customFormat="1" ht="60" customHeight="1" x14ac:dyDescent="0.25">
      <c r="A16" s="74">
        <v>5</v>
      </c>
      <c r="B16" s="15" t="s">
        <v>951</v>
      </c>
      <c r="C16" s="983" t="s">
        <v>952</v>
      </c>
      <c r="D16" s="983" t="s">
        <v>926</v>
      </c>
      <c r="E16" s="983" t="s">
        <v>301</v>
      </c>
      <c r="F16" s="983" t="s">
        <v>992</v>
      </c>
      <c r="G16" s="983" t="s">
        <v>935</v>
      </c>
      <c r="H16" s="983" t="s">
        <v>953</v>
      </c>
      <c r="I16" s="983"/>
      <c r="J16" s="983" t="s">
        <v>954</v>
      </c>
      <c r="K16" s="984" t="s">
        <v>955</v>
      </c>
      <c r="L16" s="141"/>
      <c r="M16" s="141"/>
      <c r="N16" s="141"/>
      <c r="O16" s="141"/>
      <c r="P16" s="141"/>
      <c r="Q16" s="141"/>
      <c r="R16" s="170" t="s">
        <v>388</v>
      </c>
      <c r="S16" s="170" t="s">
        <v>30</v>
      </c>
    </row>
    <row r="17" spans="1:19" s="69" customFormat="1" ht="67.95" customHeight="1" x14ac:dyDescent="0.25">
      <c r="A17" s="74">
        <v>6</v>
      </c>
      <c r="B17" s="15" t="s">
        <v>956</v>
      </c>
      <c r="C17" s="983" t="s">
        <v>957</v>
      </c>
      <c r="D17" s="983" t="s">
        <v>926</v>
      </c>
      <c r="E17" s="983" t="s">
        <v>301</v>
      </c>
      <c r="F17" s="983" t="s">
        <v>958</v>
      </c>
      <c r="G17" s="983" t="s">
        <v>935</v>
      </c>
      <c r="H17" s="983" t="s">
        <v>959</v>
      </c>
      <c r="I17" s="983"/>
      <c r="J17" s="988">
        <v>89024732858</v>
      </c>
      <c r="K17" s="984" t="s">
        <v>960</v>
      </c>
      <c r="L17" s="141"/>
      <c r="M17" s="141"/>
      <c r="N17" s="141"/>
      <c r="O17" s="141"/>
      <c r="P17" s="141"/>
      <c r="Q17" s="141"/>
      <c r="R17" s="170" t="s">
        <v>388</v>
      </c>
      <c r="S17" s="170" t="s">
        <v>30</v>
      </c>
    </row>
    <row r="18" spans="1:19" s="69" customFormat="1" ht="70.95" customHeight="1" x14ac:dyDescent="0.25">
      <c r="A18" s="74">
        <v>7</v>
      </c>
      <c r="B18" s="15" t="s">
        <v>961</v>
      </c>
      <c r="C18" s="983" t="s">
        <v>962</v>
      </c>
      <c r="D18" s="983" t="s">
        <v>926</v>
      </c>
      <c r="E18" s="983" t="s">
        <v>301</v>
      </c>
      <c r="F18" s="983" t="s">
        <v>963</v>
      </c>
      <c r="G18" s="983" t="s">
        <v>935</v>
      </c>
      <c r="H18" s="983" t="s">
        <v>964</v>
      </c>
      <c r="I18" s="983"/>
      <c r="J18" s="988">
        <v>89523384463</v>
      </c>
      <c r="K18" s="984" t="s">
        <v>965</v>
      </c>
      <c r="L18" s="141"/>
      <c r="M18" s="141"/>
      <c r="N18" s="141"/>
      <c r="O18" s="141"/>
      <c r="P18" s="141"/>
      <c r="Q18" s="141"/>
      <c r="R18" s="170" t="s">
        <v>388</v>
      </c>
      <c r="S18" s="170" t="s">
        <v>31</v>
      </c>
    </row>
    <row r="19" spans="1:19" s="69" customFormat="1" ht="63" customHeight="1" x14ac:dyDescent="0.25">
      <c r="A19" s="74">
        <v>8</v>
      </c>
      <c r="B19" s="15" t="s">
        <v>966</v>
      </c>
      <c r="C19" s="983" t="s">
        <v>967</v>
      </c>
      <c r="D19" s="983" t="s">
        <v>926</v>
      </c>
      <c r="E19" s="983" t="s">
        <v>301</v>
      </c>
      <c r="F19" s="983" t="s">
        <v>968</v>
      </c>
      <c r="G19" s="983" t="s">
        <v>935</v>
      </c>
      <c r="H19" s="983" t="s">
        <v>969</v>
      </c>
      <c r="I19" s="983"/>
      <c r="J19" s="983" t="s">
        <v>970</v>
      </c>
      <c r="K19" s="984" t="s">
        <v>971</v>
      </c>
      <c r="L19" s="141"/>
      <c r="M19" s="141"/>
      <c r="N19" s="141"/>
      <c r="O19" s="141"/>
      <c r="P19" s="141"/>
      <c r="Q19" s="141"/>
      <c r="R19" s="170" t="s">
        <v>388</v>
      </c>
      <c r="S19" s="170" t="s">
        <v>31</v>
      </c>
    </row>
    <row r="20" spans="1:19" s="69" customFormat="1" ht="79.2" customHeight="1" x14ac:dyDescent="0.25">
      <c r="A20" s="74">
        <v>9</v>
      </c>
      <c r="B20" s="15" t="s">
        <v>972</v>
      </c>
      <c r="C20" s="983" t="s">
        <v>973</v>
      </c>
      <c r="D20" s="983" t="s">
        <v>926</v>
      </c>
      <c r="E20" s="983" t="s">
        <v>301</v>
      </c>
      <c r="F20" s="983" t="s">
        <v>974</v>
      </c>
      <c r="G20" s="983" t="s">
        <v>935</v>
      </c>
      <c r="H20" s="983" t="s">
        <v>975</v>
      </c>
      <c r="I20" s="983"/>
      <c r="J20" s="983" t="s">
        <v>976</v>
      </c>
      <c r="K20" s="984" t="s">
        <v>977</v>
      </c>
      <c r="L20" s="141"/>
      <c r="M20" s="141"/>
      <c r="N20" s="141"/>
      <c r="O20" s="141"/>
      <c r="P20" s="141"/>
      <c r="Q20" s="141"/>
      <c r="R20" s="170" t="s">
        <v>388</v>
      </c>
      <c r="S20" s="170" t="s">
        <v>30</v>
      </c>
    </row>
    <row r="21" spans="1:19" s="69" customFormat="1" ht="61.2" customHeight="1" x14ac:dyDescent="0.25">
      <c r="A21" s="74">
        <v>10</v>
      </c>
      <c r="B21" s="15" t="s">
        <v>978</v>
      </c>
      <c r="C21" s="983" t="s">
        <v>979</v>
      </c>
      <c r="D21" s="983" t="s">
        <v>926</v>
      </c>
      <c r="E21" s="983" t="s">
        <v>301</v>
      </c>
      <c r="F21" s="983" t="s">
        <v>980</v>
      </c>
      <c r="G21" s="983" t="s">
        <v>935</v>
      </c>
      <c r="H21" s="983" t="s">
        <v>981</v>
      </c>
      <c r="I21" s="983"/>
      <c r="J21" s="983" t="s">
        <v>982</v>
      </c>
      <c r="K21" s="984" t="s">
        <v>983</v>
      </c>
      <c r="L21" s="141"/>
      <c r="M21" s="141"/>
      <c r="N21" s="141"/>
      <c r="O21" s="141"/>
      <c r="P21" s="141"/>
      <c r="Q21" s="141"/>
      <c r="R21" s="170" t="s">
        <v>388</v>
      </c>
      <c r="S21" s="170" t="s">
        <v>30</v>
      </c>
    </row>
    <row r="22" spans="1:19" s="69" customFormat="1" ht="69" customHeight="1" x14ac:dyDescent="0.25">
      <c r="A22" s="74">
        <v>11</v>
      </c>
      <c r="B22" s="15" t="s">
        <v>984</v>
      </c>
      <c r="C22" s="983" t="s">
        <v>985</v>
      </c>
      <c r="D22" s="983" t="s">
        <v>926</v>
      </c>
      <c r="E22" s="983" t="s">
        <v>301</v>
      </c>
      <c r="F22" s="983" t="s">
        <v>993</v>
      </c>
      <c r="G22" s="983" t="s">
        <v>935</v>
      </c>
      <c r="H22" s="983" t="s">
        <v>986</v>
      </c>
      <c r="I22" s="983"/>
      <c r="J22" s="988" t="s">
        <v>987</v>
      </c>
      <c r="K22" s="984" t="s">
        <v>988</v>
      </c>
      <c r="L22" s="141"/>
      <c r="M22" s="141"/>
      <c r="N22" s="141"/>
      <c r="O22" s="141"/>
      <c r="P22" s="141"/>
      <c r="Q22" s="141"/>
      <c r="R22" s="170" t="s">
        <v>389</v>
      </c>
      <c r="S22" s="170" t="s">
        <v>31</v>
      </c>
    </row>
    <row r="23" spans="1:19" s="69" customFormat="1" ht="35.1" customHeight="1" x14ac:dyDescent="0.25">
      <c r="A23" s="635" t="s">
        <v>34</v>
      </c>
      <c r="B23" s="15"/>
      <c r="C23" s="141"/>
      <c r="D23" s="141"/>
      <c r="E23" s="141"/>
      <c r="F23" s="141"/>
      <c r="G23" s="141"/>
      <c r="H23" s="141"/>
      <c r="I23" s="141"/>
      <c r="J23" s="141"/>
      <c r="K23" s="141"/>
      <c r="L23" s="141"/>
      <c r="M23" s="141"/>
      <c r="N23" s="141"/>
      <c r="O23" s="141"/>
      <c r="P23" s="141"/>
      <c r="Q23" s="141"/>
      <c r="R23" s="170"/>
      <c r="S23" s="170"/>
    </row>
    <row r="24" spans="1:19" s="69" customFormat="1" ht="20.25" customHeight="1" x14ac:dyDescent="0.25">
      <c r="A24" s="153" t="s">
        <v>542</v>
      </c>
      <c r="B24" s="154"/>
      <c r="C24" s="155"/>
      <c r="D24" s="155"/>
      <c r="E24" s="148"/>
      <c r="F24" s="148"/>
      <c r="G24" s="148"/>
      <c r="H24" s="148"/>
      <c r="I24" s="148"/>
      <c r="J24" s="148"/>
      <c r="K24" s="148"/>
      <c r="L24" s="148"/>
      <c r="M24" s="148"/>
      <c r="N24" s="148"/>
      <c r="O24" s="148"/>
      <c r="P24" s="148"/>
      <c r="Q24" s="148"/>
      <c r="R24" s="149"/>
    </row>
    <row r="25" spans="1:19" s="69" customFormat="1" ht="22.5" customHeight="1" x14ac:dyDescent="0.25">
      <c r="A25" s="1067" t="s">
        <v>543</v>
      </c>
      <c r="B25" s="1067"/>
      <c r="C25" s="156"/>
      <c r="D25" s="157">
        <f>COUNTA(C12:C23)</f>
        <v>11</v>
      </c>
      <c r="E25" s="148"/>
      <c r="F25" s="148"/>
      <c r="G25" s="148"/>
      <c r="H25" s="148"/>
      <c r="I25" s="148"/>
      <c r="J25" s="148"/>
      <c r="K25" s="148"/>
      <c r="L25" s="148"/>
      <c r="M25" s="148"/>
      <c r="N25" s="148"/>
      <c r="O25" s="148"/>
      <c r="P25" s="148"/>
      <c r="Q25" s="148"/>
      <c r="R25" s="149"/>
    </row>
    <row r="26" spans="1:19" s="69" customFormat="1" ht="22.5" customHeight="1" x14ac:dyDescent="0.25">
      <c r="A26" s="1068" t="s">
        <v>298</v>
      </c>
      <c r="B26" s="1068"/>
      <c r="C26" s="1068"/>
      <c r="D26" s="157">
        <f>COUNTIF(E12:E23,A26)</f>
        <v>1</v>
      </c>
      <c r="E26" s="148"/>
      <c r="F26" s="148"/>
      <c r="G26" s="148"/>
      <c r="H26" s="148"/>
      <c r="I26" s="148"/>
      <c r="J26" s="148"/>
      <c r="K26" s="148"/>
      <c r="L26" s="148"/>
      <c r="M26" s="148"/>
      <c r="N26" s="148"/>
      <c r="O26" s="148"/>
      <c r="P26" s="148"/>
      <c r="Q26" s="148"/>
      <c r="R26" s="149"/>
    </row>
    <row r="27" spans="1:19" s="69" customFormat="1" ht="22.5" customHeight="1" x14ac:dyDescent="0.25">
      <c r="A27" s="1068" t="s">
        <v>299</v>
      </c>
      <c r="B27" s="1068"/>
      <c r="C27" s="1068"/>
      <c r="D27" s="157">
        <f>COUNTIF(E12:E23,A27)</f>
        <v>0</v>
      </c>
      <c r="E27" s="148"/>
      <c r="F27" s="148"/>
      <c r="G27" s="148"/>
      <c r="H27" s="148"/>
      <c r="I27" s="148"/>
      <c r="J27" s="148"/>
      <c r="K27" s="148"/>
      <c r="L27" s="148"/>
      <c r="M27" s="148"/>
      <c r="N27" s="148"/>
      <c r="O27" s="148"/>
      <c r="P27" s="148"/>
      <c r="Q27" s="148"/>
      <c r="R27" s="149"/>
    </row>
    <row r="28" spans="1:19" s="69" customFormat="1" ht="22.5" customHeight="1" x14ac:dyDescent="0.25">
      <c r="A28" s="1068" t="s">
        <v>300</v>
      </c>
      <c r="B28" s="1068"/>
      <c r="C28" s="1068"/>
      <c r="D28" s="157">
        <f>COUNTIF(E12:E23,A28)</f>
        <v>0</v>
      </c>
      <c r="E28" s="148"/>
      <c r="F28" s="148"/>
      <c r="G28" s="148"/>
      <c r="H28" s="148"/>
      <c r="I28" s="148"/>
      <c r="J28" s="148"/>
      <c r="K28" s="148"/>
      <c r="L28" s="148"/>
      <c r="M28" s="148"/>
      <c r="N28" s="148"/>
      <c r="O28" s="148"/>
      <c r="P28" s="148"/>
      <c r="Q28" s="148"/>
      <c r="R28" s="149"/>
    </row>
    <row r="29" spans="1:19" s="69" customFormat="1" ht="22.5" customHeight="1" x14ac:dyDescent="0.25">
      <c r="A29" s="1068" t="s">
        <v>301</v>
      </c>
      <c r="B29" s="1068"/>
      <c r="C29" s="1068"/>
      <c r="D29" s="157">
        <f>COUNTIF(E12:E23,A29)</f>
        <v>10</v>
      </c>
      <c r="E29" s="148"/>
      <c r="F29" s="148"/>
      <c r="G29" s="148"/>
      <c r="H29" s="148"/>
      <c r="I29" s="148"/>
      <c r="J29" s="148"/>
      <c r="K29" s="148"/>
      <c r="L29" s="148"/>
      <c r="M29" s="148"/>
      <c r="N29" s="148"/>
      <c r="O29" s="148"/>
      <c r="P29" s="148"/>
      <c r="Q29" s="148"/>
      <c r="R29" s="149"/>
    </row>
    <row r="30" spans="1:19" s="69" customFormat="1" ht="32.25" customHeight="1" x14ac:dyDescent="0.25">
      <c r="A30" s="163"/>
      <c r="B30" s="546"/>
      <c r="C30" s="669"/>
      <c r="D30" s="546"/>
      <c r="E30" s="148"/>
      <c r="F30" s="148"/>
      <c r="G30" s="148"/>
      <c r="H30" s="148"/>
      <c r="I30" s="148"/>
      <c r="J30" s="148"/>
      <c r="K30" s="148"/>
      <c r="L30" s="148"/>
      <c r="M30" s="148"/>
      <c r="N30" s="148"/>
      <c r="O30" s="148"/>
      <c r="P30" s="148"/>
      <c r="Q30" s="148"/>
      <c r="R30" s="149"/>
    </row>
    <row r="32" spans="1:19" ht="17.399999999999999" x14ac:dyDescent="0.25">
      <c r="A32" s="100"/>
      <c r="B32" s="1066" t="s">
        <v>477</v>
      </c>
      <c r="C32" s="1066"/>
      <c r="D32" s="1066"/>
      <c r="E32" s="1066"/>
      <c r="F32" s="1066"/>
      <c r="G32" s="1066"/>
      <c r="H32" s="1066"/>
    </row>
    <row r="33" spans="1:9" ht="15.75" x14ac:dyDescent="0.25">
      <c r="A33" s="100"/>
      <c r="B33" s="518"/>
      <c r="C33" s="518"/>
      <c r="D33" s="518"/>
      <c r="E33" s="518"/>
      <c r="F33" s="518"/>
      <c r="G33" s="518"/>
      <c r="H33" s="518"/>
    </row>
    <row r="34" spans="1:9" s="65" customFormat="1" ht="105.75" customHeight="1" x14ac:dyDescent="0.25">
      <c r="A34" s="139" t="s">
        <v>0</v>
      </c>
      <c r="B34" s="502" t="s">
        <v>253</v>
      </c>
      <c r="C34" s="502" t="s">
        <v>566</v>
      </c>
      <c r="D34" s="502" t="s">
        <v>328</v>
      </c>
      <c r="E34" s="502" t="s">
        <v>329</v>
      </c>
      <c r="F34" s="502" t="s">
        <v>330</v>
      </c>
      <c r="G34" s="502" t="s">
        <v>558</v>
      </c>
      <c r="H34" s="502" t="s">
        <v>305</v>
      </c>
      <c r="I34" s="70"/>
    </row>
    <row r="35" spans="1:9" s="103" customFormat="1" ht="20.100000000000001" customHeight="1" x14ac:dyDescent="0.2">
      <c r="A35" s="684"/>
      <c r="B35" s="665">
        <f>S10+1</f>
        <v>19</v>
      </c>
      <c r="C35" s="665">
        <f t="shared" ref="C35:H35" si="1">B35+1</f>
        <v>20</v>
      </c>
      <c r="D35" s="665">
        <f t="shared" si="1"/>
        <v>21</v>
      </c>
      <c r="E35" s="665">
        <f t="shared" si="1"/>
        <v>22</v>
      </c>
      <c r="F35" s="665">
        <f t="shared" si="1"/>
        <v>23</v>
      </c>
      <c r="G35" s="665">
        <f t="shared" si="1"/>
        <v>24</v>
      </c>
      <c r="H35" s="665">
        <f t="shared" si="1"/>
        <v>25</v>
      </c>
      <c r="I35" s="733"/>
    </row>
    <row r="36" spans="1:9" s="72" customFormat="1" ht="49.5" customHeight="1" x14ac:dyDescent="0.25">
      <c r="A36" s="536" t="s">
        <v>385</v>
      </c>
      <c r="B36" s="533" t="s">
        <v>372</v>
      </c>
      <c r="C36" s="534" t="s">
        <v>390</v>
      </c>
      <c r="D36" s="535">
        <v>1</v>
      </c>
      <c r="E36" s="535">
        <v>1</v>
      </c>
      <c r="F36" s="535">
        <v>50</v>
      </c>
      <c r="G36" s="534" t="s">
        <v>559</v>
      </c>
      <c r="H36" s="535" t="s">
        <v>560</v>
      </c>
      <c r="I36" s="71"/>
    </row>
    <row r="37" spans="1:9" ht="267" customHeight="1" x14ac:dyDescent="0.25">
      <c r="A37" s="186">
        <v>1</v>
      </c>
      <c r="B37" s="15" t="s">
        <v>994</v>
      </c>
      <c r="C37" s="983" t="s">
        <v>995</v>
      </c>
      <c r="D37" s="170">
        <v>1</v>
      </c>
      <c r="E37" s="170">
        <v>1</v>
      </c>
      <c r="F37" s="170"/>
      <c r="G37" s="142" t="s">
        <v>1256</v>
      </c>
      <c r="H37" s="976"/>
      <c r="I37" s="73"/>
    </row>
    <row r="38" spans="1:9" ht="35.1" customHeight="1" x14ac:dyDescent="0.25">
      <c r="A38" s="636" t="s">
        <v>34</v>
      </c>
      <c r="B38" s="142"/>
      <c r="C38" s="142"/>
      <c r="D38" s="36"/>
      <c r="E38" s="36"/>
      <c r="F38" s="36"/>
      <c r="G38" s="142"/>
      <c r="H38" s="976"/>
      <c r="I38" s="73"/>
    </row>
    <row r="39" spans="1:9" ht="36.75" customHeight="1" x14ac:dyDescent="0.25">
      <c r="A39" s="1065" t="s">
        <v>550</v>
      </c>
      <c r="B39" s="1065"/>
      <c r="C39" s="1065"/>
      <c r="D39" s="152">
        <f>COUNTA(C37:C38)</f>
        <v>1</v>
      </c>
      <c r="E39" s="151"/>
      <c r="F39" s="151"/>
      <c r="G39" s="146"/>
      <c r="H39" s="146"/>
      <c r="I39" s="73"/>
    </row>
  </sheetData>
  <sheetProtection formatCells="0" formatColumns="0" formatRows="0" insertRows="0" insertHyperlinks="0" deleteRows="0" sort="0" autoFilter="0"/>
  <autoFilter ref="A9:R9"/>
  <dataConsolidate/>
  <mergeCells count="23">
    <mergeCell ref="S8:S9"/>
    <mergeCell ref="A4:G4"/>
    <mergeCell ref="A39:C39"/>
    <mergeCell ref="G8:G9"/>
    <mergeCell ref="B32:H32"/>
    <mergeCell ref="H8:H9"/>
    <mergeCell ref="A25:B25"/>
    <mergeCell ref="A26:C26"/>
    <mergeCell ref="A8:A9"/>
    <mergeCell ref="F8:F9"/>
    <mergeCell ref="A27:C27"/>
    <mergeCell ref="A28:C28"/>
    <mergeCell ref="A29:C29"/>
    <mergeCell ref="B6:R6"/>
    <mergeCell ref="L8:Q8"/>
    <mergeCell ref="K8:K9"/>
    <mergeCell ref="J8:J9"/>
    <mergeCell ref="B8:B9"/>
    <mergeCell ref="I8:I9"/>
    <mergeCell ref="R8:R9"/>
    <mergeCell ref="E8:E9"/>
    <mergeCell ref="D8:D9"/>
    <mergeCell ref="C8:C9"/>
  </mergeCells>
  <dataValidations count="8">
    <dataValidation allowBlank="1" showInputMessage="1" showErrorMessage="1" errorTitle="ВНИМАНИЕ!" error="Ввести в ячейку можно только значение из выпадающего списка!_x000a_" prompt="Выберите значение из выпадающего списка_x000a_" sqref="E11"/>
    <dataValidation allowBlank="1" showInputMessage="1" showErrorMessage="1" errorTitle="ВНИМАНИЕ!" error="Ввести в ячейку можно только значение из выпадающего списка!_x000a_" promptTitle="ПОМОЩЬ" prompt="Выберите значение из выпадающего списка_x000a_" sqref="E24:E30"/>
    <dataValidation allowBlank="1" showInputMessage="1" showErrorMessage="1" errorTitle="ВНИМАНИЕ!" error="Ввести в ячейку можно только значение из выпадающего списка!_x000a_" prompt="Выберите значение из выпадающего списка" sqref="R24:R30"/>
    <dataValidation type="list" allowBlank="1" showInputMessage="1" showErrorMessage="1" sqref="S11:S23">
      <formula1>вар_ответов</formula1>
    </dataValidation>
    <dataValidation type="list" allowBlank="1" showInputMessage="1" showErrorMessage="1" errorTitle="ВНИМАНИЕ!" error="Ввести в ячейку можно только значение из выпадающего списка!_x000a_" prompt="Выберите значение из выпадающего списка" sqref="R11:R23">
      <formula1>вар_ответов2</formula1>
    </dataValidation>
    <dataValidation type="list" allowBlank="1" showInputMessage="1" showErrorMessage="1" errorTitle="ВНИМАНИЕ!" error="Ввести в ячейку можно только значение из выпадающего списка!_x000a_" promptTitle="ПОМОЩЬ" prompt="Выберите значение из выпадающего списка_x000a_" sqref="E12:E23">
      <formula1>юрстатус_учр</formula1>
    </dataValidation>
    <dataValidation type="whole" allowBlank="1" showInputMessage="1" showErrorMessage="1" sqref="D37:E39">
      <formula1>0</formula1>
      <formula2>10</formula2>
    </dataValidation>
    <dataValidation type="whole" allowBlank="1" showInputMessage="1" showErrorMessage="1" sqref="F37:F39">
      <formula1>0</formula1>
      <formula2>2000</formula2>
    </dataValidation>
  </dataValidations>
  <hyperlinks>
    <hyperlink ref="K11" r:id="rId1"/>
    <hyperlink ref="L11" r:id="rId2"/>
    <hyperlink ref="M11" r:id="rId3"/>
    <hyperlink ref="N11" r:id="rId4"/>
    <hyperlink ref="O11" r:id="rId5"/>
    <hyperlink ref="P11" r:id="rId6"/>
    <hyperlink ref="Q11" r:id="rId7"/>
    <hyperlink ref="P3" location="НАВИГАЦИЯ!A1" display="НАВИГАЦИЯ"/>
    <hyperlink ref="K12" r:id="rId8"/>
    <hyperlink ref="K13" r:id="rId9"/>
    <hyperlink ref="K19" r:id="rId10"/>
    <hyperlink ref="K18" r:id="rId11"/>
    <hyperlink ref="K17" r:id="rId12"/>
    <hyperlink ref="K16" r:id="rId13"/>
    <hyperlink ref="K15" r:id="rId14"/>
    <hyperlink ref="K14" r:id="rId15"/>
    <hyperlink ref="K20" r:id="rId16"/>
    <hyperlink ref="K21" r:id="rId17"/>
    <hyperlink ref="K22" r:id="rId18"/>
    <hyperlink ref="M12" r:id="rId19"/>
    <hyperlink ref="O12" r:id="rId20"/>
  </hyperlinks>
  <pageMargins left="0.19685039370078741" right="0.19685039370078741" top="0.59055118110236227" bottom="0.39370078740157483" header="0.31496062992125984" footer="0.31496062992125984"/>
  <pageSetup paperSize="9" scale="36" fitToHeight="0" orientation="landscape" verticalDpi="4294967295" r:id="rId21"/>
  <headerFooter>
    <oddHeader>&amp;R&amp;"Times New Roman,обычный"&amp;F
&amp;A</oddHeader>
    <oddFooter>&amp;R&amp;"Times New Roman,обычный"&amp;P
&amp;D</oddFooter>
  </headerFooter>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Q6"/>
  <sheetViews>
    <sheetView showGridLines="0" view="pageBreakPreview" topLeftCell="A4" zoomScaleNormal="100" zoomScaleSheetLayoutView="100" workbookViewId="0">
      <selection activeCell="Q21" sqref="Q21"/>
    </sheetView>
  </sheetViews>
  <sheetFormatPr defaultColWidth="9.109375" defaultRowHeight="14.4" x14ac:dyDescent="0.3"/>
  <cols>
    <col min="1" max="8" width="9.109375" style="20"/>
    <col min="9" max="9" width="9.109375" style="20" customWidth="1"/>
    <col min="10" max="15" width="9.109375" style="20"/>
    <col min="16" max="16" width="16.88671875" style="20" customWidth="1"/>
    <col min="17" max="16384" width="9.109375" style="20"/>
  </cols>
  <sheetData>
    <row r="1" spans="1:17" ht="15.6" x14ac:dyDescent="0.3">
      <c r="M1" s="57" t="s">
        <v>386</v>
      </c>
    </row>
    <row r="2" spans="1:17" ht="15.6" x14ac:dyDescent="0.3">
      <c r="M2" s="57" t="s">
        <v>392</v>
      </c>
    </row>
    <row r="3" spans="1:17" ht="27.9" customHeight="1" x14ac:dyDescent="0.3">
      <c r="A3" s="11"/>
      <c r="B3" s="11"/>
      <c r="C3" s="11"/>
      <c r="D3" s="11"/>
      <c r="E3" s="11"/>
      <c r="F3" s="11"/>
      <c r="G3" s="11"/>
      <c r="H3" s="11"/>
      <c r="I3" s="11"/>
      <c r="J3" s="11"/>
      <c r="K3" s="11"/>
      <c r="L3" s="11"/>
      <c r="M3" s="11"/>
      <c r="N3" s="11"/>
      <c r="O3" s="11"/>
      <c r="P3" s="1073" t="s">
        <v>287</v>
      </c>
      <c r="Q3" s="1073"/>
    </row>
    <row r="4" spans="1:17" ht="20.399999999999999" x14ac:dyDescent="0.3">
      <c r="A4" s="1072" t="s">
        <v>369</v>
      </c>
      <c r="B4" s="1072"/>
      <c r="C4" s="1072"/>
      <c r="D4" s="1072"/>
      <c r="E4" s="1072"/>
      <c r="F4" s="1072"/>
      <c r="G4" s="1072"/>
      <c r="H4" s="1072"/>
      <c r="I4" s="1072"/>
      <c r="J4" s="1072"/>
      <c r="K4" s="1072"/>
      <c r="L4" s="1072"/>
      <c r="M4" s="1072"/>
      <c r="N4" s="1072"/>
      <c r="O4" s="1072"/>
      <c r="P4" s="1072"/>
    </row>
    <row r="5" spans="1:17" ht="14.25" customHeight="1" x14ac:dyDescent="0.35">
      <c r="A5" s="68"/>
      <c r="B5" s="68"/>
      <c r="C5" s="68"/>
      <c r="D5" s="68"/>
      <c r="E5" s="68"/>
      <c r="F5" s="68"/>
      <c r="G5" s="68"/>
      <c r="H5" s="68"/>
      <c r="I5" s="68"/>
      <c r="J5" s="68"/>
      <c r="K5" s="68"/>
      <c r="L5" s="68"/>
      <c r="M5" s="68"/>
      <c r="N5" s="68"/>
      <c r="O5" s="68"/>
      <c r="P5" s="68"/>
    </row>
    <row r="6" spans="1:17" ht="31.5" customHeight="1" x14ac:dyDescent="0.3">
      <c r="A6" s="1071" t="s">
        <v>906</v>
      </c>
      <c r="B6" s="1071"/>
      <c r="C6" s="1071"/>
      <c r="D6" s="1071"/>
      <c r="E6" s="1071"/>
      <c r="F6" s="1071"/>
      <c r="G6" s="1071"/>
      <c r="H6" s="1071"/>
      <c r="I6" s="1071"/>
      <c r="J6" s="1071"/>
      <c r="K6" s="1071"/>
      <c r="L6" s="1071"/>
      <c r="M6" s="1071"/>
      <c r="N6" s="1071"/>
      <c r="O6" s="1071"/>
      <c r="P6" s="1071"/>
      <c r="Q6" s="1071"/>
    </row>
  </sheetData>
  <sheetProtection formatCells="0" formatColumns="0" formatRows="0" insertColumns="0" insertRows="0" insertHyperlinks="0" deleteColumns="0" deleteRows="0" sort="0" autoFilter="0" pivotTables="0"/>
  <mergeCells count="3">
    <mergeCell ref="A6:Q6"/>
    <mergeCell ref="A4:P4"/>
    <mergeCell ref="P3:Q3"/>
  </mergeCells>
  <hyperlinks>
    <hyperlink ref="P3" location="НАВИГАЦИЯ!A1" display="НАВИГАЦИЯ"/>
  </hyperlinks>
  <pageMargins left="0.7" right="0.7" top="0.75" bottom="0.75" header="0.3" footer="0.3"/>
  <pageSetup paperSize="9" scale="80" fitToHeight="0" orientation="landscape" verticalDpi="4294967295" r:id="rId1"/>
  <headerFooter>
    <oddHeader>&amp;R&amp;"Times New Roman,обычный"&amp;F
&amp;A</oddHeader>
    <oddFooter>&amp;R&amp;"Times New Roman,обычный"&amp;P
&amp;D</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pageSetUpPr fitToPage="1"/>
  </sheetPr>
  <dimension ref="A1:AH118"/>
  <sheetViews>
    <sheetView showGridLines="0" view="pageBreakPreview" topLeftCell="A77" zoomScale="84" zoomScaleNormal="84" zoomScaleSheetLayoutView="84" zoomScalePageLayoutView="42" workbookViewId="0">
      <pane xSplit="6" topLeftCell="S1" activePane="topRight" state="frozen"/>
      <selection pane="topRight" activeCell="T68" sqref="T68"/>
    </sheetView>
  </sheetViews>
  <sheetFormatPr defaultColWidth="9.109375" defaultRowHeight="13.8" x14ac:dyDescent="0.25"/>
  <cols>
    <col min="1" max="1" width="8.88671875" style="30" customWidth="1"/>
    <col min="2" max="2" width="38.88671875" style="11" customWidth="1"/>
    <col min="3" max="3" width="26.44140625" style="11" customWidth="1"/>
    <col min="4" max="4" width="26.109375" style="11" customWidth="1"/>
    <col min="5" max="5" width="30.44140625" style="11" customWidth="1"/>
    <col min="6" max="6" width="15.33203125" style="11" customWidth="1"/>
    <col min="7" max="7" width="14.44140625" style="11" customWidth="1"/>
    <col min="8" max="8" width="14.33203125" style="11" customWidth="1"/>
    <col min="9" max="9" width="15.44140625" style="11" customWidth="1"/>
    <col min="10" max="10" width="19.88671875" style="11" customWidth="1"/>
    <col min="11" max="11" width="14.33203125" style="11" customWidth="1"/>
    <col min="12" max="12" width="16.6640625" style="30" customWidth="1"/>
    <col min="13" max="13" width="15.33203125" style="30" customWidth="1"/>
    <col min="14" max="16" width="15.33203125" style="11" customWidth="1"/>
    <col min="17" max="17" width="22.6640625" style="11" customWidth="1"/>
    <col min="18" max="18" width="19.88671875" style="11" customWidth="1"/>
    <col min="19" max="19" width="16" style="11" customWidth="1"/>
    <col min="20" max="33" width="6.109375" style="11" customWidth="1"/>
    <col min="34" max="34" width="7.44140625" style="11" customWidth="1"/>
    <col min="35" max="45" width="6" style="11" customWidth="1"/>
    <col min="46" max="16384" width="9.109375" style="11"/>
  </cols>
  <sheetData>
    <row r="1" spans="1:34" ht="15.6" x14ac:dyDescent="0.25">
      <c r="A1" s="537"/>
      <c r="B1" s="100"/>
      <c r="C1" s="100"/>
      <c r="D1" s="100"/>
      <c r="E1" s="100"/>
      <c r="F1" s="100"/>
      <c r="G1" s="100"/>
      <c r="H1" s="100"/>
      <c r="I1" s="100"/>
      <c r="J1" s="100"/>
      <c r="K1" s="100"/>
      <c r="L1" s="537"/>
      <c r="M1" s="537"/>
      <c r="N1" s="100"/>
      <c r="O1" s="100"/>
      <c r="P1" s="100"/>
      <c r="Q1" s="100"/>
      <c r="R1" s="100"/>
      <c r="S1" s="100"/>
      <c r="T1" s="100"/>
      <c r="U1" s="100"/>
      <c r="V1" s="100"/>
      <c r="W1" s="100"/>
      <c r="X1" s="100"/>
      <c r="Y1" s="57" t="s">
        <v>386</v>
      </c>
    </row>
    <row r="2" spans="1:34" ht="15.6" x14ac:dyDescent="0.25">
      <c r="A2" s="537"/>
      <c r="B2" s="100"/>
      <c r="C2" s="100"/>
      <c r="D2" s="100"/>
      <c r="E2" s="100"/>
      <c r="F2" s="100"/>
      <c r="G2" s="100"/>
      <c r="H2" s="100"/>
      <c r="I2" s="100"/>
      <c r="J2" s="100"/>
      <c r="K2" s="100"/>
      <c r="L2" s="537"/>
      <c r="M2" s="537"/>
      <c r="N2" s="100"/>
      <c r="O2" s="100"/>
      <c r="P2" s="100"/>
      <c r="Q2" s="100"/>
      <c r="R2" s="100"/>
      <c r="S2" s="100"/>
      <c r="T2" s="100"/>
      <c r="U2" s="100"/>
      <c r="V2" s="100"/>
      <c r="W2" s="100"/>
      <c r="X2" s="100"/>
      <c r="Y2" s="57" t="s">
        <v>766</v>
      </c>
    </row>
    <row r="3" spans="1:34" ht="27.9" customHeight="1" x14ac:dyDescent="0.25">
      <c r="A3" s="537"/>
      <c r="B3" s="100"/>
      <c r="C3" s="100"/>
      <c r="D3" s="100"/>
      <c r="E3" s="100"/>
      <c r="F3" s="100"/>
      <c r="L3" s="537"/>
      <c r="M3" s="537"/>
      <c r="N3" s="100"/>
      <c r="O3" s="100"/>
      <c r="P3" s="100"/>
      <c r="Q3" s="100"/>
      <c r="R3" s="100"/>
      <c r="S3" s="100"/>
      <c r="T3" s="100"/>
      <c r="U3" s="100"/>
      <c r="V3" s="100"/>
      <c r="W3" s="100"/>
      <c r="X3" s="100"/>
      <c r="Y3" s="1057" t="s">
        <v>287</v>
      </c>
      <c r="Z3" s="1057"/>
      <c r="AA3" s="1057"/>
      <c r="AB3" s="1057"/>
      <c r="AC3" s="1057"/>
    </row>
    <row r="4" spans="1:34" ht="27.9" customHeight="1" x14ac:dyDescent="0.3">
      <c r="A4" s="537"/>
      <c r="B4" s="100"/>
      <c r="C4" s="100"/>
      <c r="D4" s="100"/>
      <c r="E4" s="100"/>
      <c r="F4" s="100"/>
      <c r="L4" s="537"/>
      <c r="M4" s="537"/>
      <c r="N4" s="100"/>
      <c r="O4" s="100"/>
      <c r="P4" s="100"/>
      <c r="Q4" s="100"/>
      <c r="R4" s="100"/>
      <c r="S4" s="100"/>
      <c r="T4" s="100"/>
      <c r="U4" s="100"/>
      <c r="V4" s="100"/>
      <c r="W4" s="100"/>
      <c r="X4" s="100"/>
      <c r="Y4" s="1060" t="s">
        <v>768</v>
      </c>
      <c r="Z4" s="1060"/>
      <c r="AA4" s="1060"/>
      <c r="AB4" s="1060"/>
      <c r="AC4" s="1060"/>
      <c r="AD4" s="1060"/>
      <c r="AE4" s="1060"/>
      <c r="AF4" s="1060"/>
      <c r="AG4" s="1060"/>
      <c r="AH4" s="1060"/>
    </row>
    <row r="5" spans="1:34" ht="20.399999999999999" x14ac:dyDescent="0.25">
      <c r="A5" s="1059" t="s">
        <v>369</v>
      </c>
      <c r="B5" s="1059"/>
      <c r="C5" s="1059"/>
      <c r="D5" s="1059"/>
      <c r="E5" s="1059"/>
      <c r="F5" s="1059"/>
      <c r="G5" s="1059"/>
      <c r="H5" s="1059"/>
      <c r="I5" s="1059"/>
      <c r="J5" s="1059"/>
      <c r="K5" s="1059"/>
      <c r="L5" s="1059"/>
      <c r="M5" s="1059"/>
      <c r="N5" s="1059"/>
      <c r="O5" s="1059"/>
      <c r="P5" s="1059"/>
      <c r="Q5" s="1059"/>
      <c r="R5" s="1059"/>
      <c r="S5" s="1059"/>
      <c r="T5" s="1059"/>
      <c r="U5" s="1059"/>
      <c r="V5" s="1059"/>
      <c r="W5" s="1059"/>
      <c r="X5" s="100"/>
    </row>
    <row r="6" spans="1:34" ht="15" x14ac:dyDescent="0.25">
      <c r="A6" s="537"/>
      <c r="B6" s="100"/>
      <c r="C6" s="100"/>
      <c r="D6" s="100"/>
      <c r="E6" s="100"/>
      <c r="F6" s="100"/>
      <c r="G6" s="100"/>
      <c r="H6" s="100"/>
      <c r="I6" s="100"/>
      <c r="J6" s="100"/>
      <c r="K6" s="100"/>
      <c r="L6" s="537"/>
      <c r="M6" s="537"/>
      <c r="N6" s="100"/>
      <c r="O6" s="100"/>
      <c r="P6" s="100"/>
      <c r="Q6" s="100"/>
      <c r="R6" s="100"/>
      <c r="S6" s="100"/>
      <c r="T6" s="100"/>
      <c r="U6" s="100"/>
      <c r="V6" s="100"/>
      <c r="W6" s="100"/>
      <c r="X6" s="100"/>
    </row>
    <row r="7" spans="1:34" ht="17.399999999999999" x14ac:dyDescent="0.3">
      <c r="A7" s="537"/>
      <c r="B7" s="538" t="s">
        <v>903</v>
      </c>
      <c r="C7" s="100"/>
      <c r="D7" s="100"/>
      <c r="E7" s="100"/>
      <c r="F7" s="100"/>
      <c r="G7" s="100"/>
      <c r="H7" s="100"/>
      <c r="I7" s="100"/>
      <c r="J7" s="100"/>
      <c r="K7" s="100"/>
      <c r="L7" s="537"/>
      <c r="M7" s="537"/>
      <c r="N7" s="100"/>
      <c r="O7" s="100"/>
      <c r="P7" s="100"/>
      <c r="Q7" s="100"/>
      <c r="R7" s="100"/>
      <c r="S7" s="100"/>
      <c r="T7" s="100"/>
      <c r="U7" s="100"/>
      <c r="V7" s="100"/>
      <c r="W7" s="100"/>
      <c r="X7" s="100"/>
    </row>
    <row r="8" spans="1:34" ht="15" x14ac:dyDescent="0.25">
      <c r="A8" s="103"/>
      <c r="B8" s="100"/>
      <c r="C8" s="100"/>
      <c r="D8" s="100"/>
      <c r="E8" s="100"/>
      <c r="F8" s="100"/>
      <c r="G8" s="100"/>
      <c r="H8" s="100"/>
      <c r="I8" s="100"/>
      <c r="J8" s="100"/>
      <c r="K8" s="100"/>
      <c r="L8" s="537"/>
      <c r="M8" s="537"/>
      <c r="N8" s="100"/>
      <c r="O8" s="100"/>
      <c r="P8" s="100"/>
      <c r="Q8" s="100"/>
      <c r="R8" s="100"/>
      <c r="S8" s="100"/>
      <c r="T8" s="100"/>
      <c r="U8" s="100"/>
      <c r="V8" s="100"/>
      <c r="W8" s="100"/>
      <c r="X8" s="100"/>
    </row>
    <row r="9" spans="1:34" x14ac:dyDescent="0.25">
      <c r="A9" s="103"/>
      <c r="B9" s="1079" t="s">
        <v>777</v>
      </c>
      <c r="C9" s="1079"/>
      <c r="D9" s="1079"/>
      <c r="E9" s="1079"/>
      <c r="F9" s="1079"/>
      <c r="G9" s="100"/>
      <c r="H9" s="100"/>
      <c r="I9" s="100"/>
      <c r="J9" s="100"/>
      <c r="K9" s="100"/>
      <c r="L9" s="537"/>
      <c r="M9" s="537"/>
      <c r="N9" s="100"/>
      <c r="O9" s="100"/>
      <c r="P9" s="100"/>
      <c r="Q9" s="100"/>
      <c r="R9" s="100"/>
      <c r="S9" s="100"/>
      <c r="T9" s="100"/>
      <c r="U9" s="100"/>
      <c r="V9" s="100"/>
      <c r="W9" s="100"/>
      <c r="X9" s="100"/>
    </row>
    <row r="10" spans="1:34" ht="30" customHeight="1" x14ac:dyDescent="0.25">
      <c r="A10" s="103"/>
      <c r="B10" s="1086" t="s">
        <v>910</v>
      </c>
      <c r="C10" s="1086"/>
      <c r="D10" s="1086"/>
      <c r="E10" s="1086"/>
      <c r="F10" s="1086"/>
      <c r="G10" s="100"/>
      <c r="H10" s="100"/>
      <c r="I10" s="100"/>
      <c r="J10" s="100"/>
      <c r="K10" s="100"/>
      <c r="L10" s="537"/>
      <c r="M10" s="537"/>
      <c r="N10" s="100"/>
      <c r="O10" s="100"/>
      <c r="P10" s="100"/>
      <c r="Q10" s="100"/>
      <c r="R10" s="100"/>
      <c r="S10" s="100"/>
      <c r="T10" s="100"/>
      <c r="U10" s="100"/>
      <c r="V10" s="100"/>
      <c r="W10" s="100"/>
      <c r="X10" s="100"/>
    </row>
    <row r="11" spans="1:34" ht="15" x14ac:dyDescent="0.25">
      <c r="A11" s="103"/>
      <c r="B11" s="100"/>
      <c r="C11" s="100"/>
      <c r="D11" s="100"/>
      <c r="E11" s="100"/>
      <c r="F11" s="100"/>
      <c r="G11" s="100"/>
      <c r="H11" s="100"/>
      <c r="I11" s="100"/>
      <c r="J11" s="100"/>
      <c r="K11" s="100"/>
      <c r="L11" s="537"/>
      <c r="M11" s="537"/>
      <c r="N11" s="100"/>
      <c r="O11" s="100"/>
      <c r="P11" s="100"/>
      <c r="Q11" s="100"/>
      <c r="R11" s="100"/>
      <c r="S11" s="100"/>
      <c r="T11" s="100"/>
      <c r="U11" s="100"/>
      <c r="V11" s="100"/>
      <c r="W11" s="100"/>
      <c r="X11" s="100"/>
    </row>
    <row r="12" spans="1:34" s="42" customFormat="1" ht="33" customHeight="1" x14ac:dyDescent="0.3">
      <c r="A12" s="1080" t="s">
        <v>0</v>
      </c>
      <c r="B12" s="1080" t="s">
        <v>325</v>
      </c>
      <c r="C12" s="1080" t="s">
        <v>111</v>
      </c>
      <c r="D12" s="1080" t="s">
        <v>362</v>
      </c>
      <c r="E12" s="1080" t="s">
        <v>98</v>
      </c>
      <c r="F12" s="1080" t="s">
        <v>72</v>
      </c>
      <c r="G12" s="1080" t="s">
        <v>99</v>
      </c>
      <c r="H12" s="1080" t="s">
        <v>363</v>
      </c>
      <c r="I12" s="1080" t="s">
        <v>727</v>
      </c>
      <c r="J12" s="1080" t="s">
        <v>723</v>
      </c>
      <c r="K12" s="1077" t="s">
        <v>703</v>
      </c>
      <c r="L12" s="1087" t="s">
        <v>107</v>
      </c>
      <c r="M12" s="1087"/>
      <c r="N12" s="1077" t="s">
        <v>553</v>
      </c>
      <c r="O12" s="1077" t="s">
        <v>365</v>
      </c>
      <c r="P12" s="1077" t="s">
        <v>554</v>
      </c>
      <c r="Q12" s="1080" t="s">
        <v>557</v>
      </c>
      <c r="R12" s="1080" t="s">
        <v>108</v>
      </c>
      <c r="S12" s="1080" t="s">
        <v>319</v>
      </c>
      <c r="T12" s="1074" t="s">
        <v>105</v>
      </c>
      <c r="U12" s="1075"/>
      <c r="V12" s="1075"/>
      <c r="W12" s="1075"/>
      <c r="X12" s="1076"/>
      <c r="Y12" s="1083" t="s">
        <v>106</v>
      </c>
      <c r="Z12" s="1084"/>
      <c r="AA12" s="1084"/>
      <c r="AB12" s="1084"/>
      <c r="AC12" s="1085"/>
      <c r="AD12" s="1082" t="s">
        <v>104</v>
      </c>
      <c r="AE12" s="1082"/>
      <c r="AF12" s="1082"/>
      <c r="AG12" s="1082"/>
    </row>
    <row r="13" spans="1:34" s="42" customFormat="1" ht="88.5" customHeight="1" x14ac:dyDescent="0.3">
      <c r="A13" s="1081"/>
      <c r="B13" s="1081"/>
      <c r="C13" s="1081"/>
      <c r="D13" s="1081"/>
      <c r="E13" s="1081"/>
      <c r="F13" s="1081"/>
      <c r="G13" s="1081"/>
      <c r="H13" s="1081"/>
      <c r="I13" s="1081"/>
      <c r="J13" s="1081"/>
      <c r="K13" s="1078"/>
      <c r="L13" s="871" t="s">
        <v>779</v>
      </c>
      <c r="M13" s="871" t="s">
        <v>778</v>
      </c>
      <c r="N13" s="1078"/>
      <c r="O13" s="1078"/>
      <c r="P13" s="1078"/>
      <c r="Q13" s="1081"/>
      <c r="R13" s="1081"/>
      <c r="S13" s="1081"/>
      <c r="T13" s="539" t="s">
        <v>100</v>
      </c>
      <c r="U13" s="539" t="s">
        <v>101</v>
      </c>
      <c r="V13" s="540" t="s">
        <v>555</v>
      </c>
      <c r="W13" s="539" t="s">
        <v>102</v>
      </c>
      <c r="X13" s="539" t="s">
        <v>103</v>
      </c>
      <c r="Y13" s="66" t="s">
        <v>100</v>
      </c>
      <c r="Z13" s="66" t="s">
        <v>101</v>
      </c>
      <c r="AA13" s="160" t="s">
        <v>556</v>
      </c>
      <c r="AB13" s="66" t="s">
        <v>102</v>
      </c>
      <c r="AC13" s="66" t="s">
        <v>103</v>
      </c>
      <c r="AD13" s="66" t="s">
        <v>174</v>
      </c>
      <c r="AE13" s="66" t="s">
        <v>173</v>
      </c>
      <c r="AF13" s="66" t="s">
        <v>175</v>
      </c>
      <c r="AG13" s="67" t="s">
        <v>176</v>
      </c>
    </row>
    <row r="14" spans="1:34" s="101" customFormat="1" ht="20.100000000000001" customHeight="1" x14ac:dyDescent="0.25">
      <c r="A14" s="113"/>
      <c r="B14" s="113">
        <f>'1. П КДУ'!H35+1</f>
        <v>26</v>
      </c>
      <c r="C14" s="113">
        <f>B14+1</f>
        <v>27</v>
      </c>
      <c r="D14" s="113">
        <f t="shared" ref="D14:R14" si="0">C14+1</f>
        <v>28</v>
      </c>
      <c r="E14" s="113">
        <f t="shared" si="0"/>
        <v>29</v>
      </c>
      <c r="F14" s="113">
        <f t="shared" si="0"/>
        <v>30</v>
      </c>
      <c r="G14" s="113">
        <f t="shared" si="0"/>
        <v>31</v>
      </c>
      <c r="H14" s="113">
        <f t="shared" si="0"/>
        <v>32</v>
      </c>
      <c r="I14" s="872">
        <f t="shared" ref="I14" si="1">H14+1</f>
        <v>33</v>
      </c>
      <c r="J14" s="872">
        <f t="shared" ref="J14" si="2">I14+1</f>
        <v>34</v>
      </c>
      <c r="K14" s="872">
        <f t="shared" ref="K14" si="3">J14+1</f>
        <v>35</v>
      </c>
      <c r="L14" s="872">
        <f t="shared" ref="L14" si="4">K14+1</f>
        <v>36</v>
      </c>
      <c r="M14" s="872">
        <f t="shared" ref="M14:N14" si="5">L14+1</f>
        <v>37</v>
      </c>
      <c r="N14" s="872">
        <f t="shared" si="5"/>
        <v>38</v>
      </c>
      <c r="O14" s="113">
        <f t="shared" si="0"/>
        <v>39</v>
      </c>
      <c r="P14" s="113">
        <f t="shared" si="0"/>
        <v>40</v>
      </c>
      <c r="Q14" s="113">
        <f t="shared" si="0"/>
        <v>41</v>
      </c>
      <c r="R14" s="113">
        <f t="shared" si="0"/>
        <v>42</v>
      </c>
      <c r="S14" s="113">
        <f t="shared" ref="S14:AG14" si="6">R14+1</f>
        <v>43</v>
      </c>
      <c r="T14" s="113">
        <f t="shared" si="6"/>
        <v>44</v>
      </c>
      <c r="U14" s="113">
        <f t="shared" si="6"/>
        <v>45</v>
      </c>
      <c r="V14" s="113">
        <f t="shared" si="6"/>
        <v>46</v>
      </c>
      <c r="W14" s="113">
        <f t="shared" si="6"/>
        <v>47</v>
      </c>
      <c r="X14" s="113">
        <f t="shared" si="6"/>
        <v>48</v>
      </c>
      <c r="Y14" s="113">
        <f t="shared" si="6"/>
        <v>49</v>
      </c>
      <c r="Z14" s="113">
        <f t="shared" si="6"/>
        <v>50</v>
      </c>
      <c r="AA14" s="113">
        <f t="shared" si="6"/>
        <v>51</v>
      </c>
      <c r="AB14" s="113">
        <f t="shared" si="6"/>
        <v>52</v>
      </c>
      <c r="AC14" s="113">
        <f t="shared" si="6"/>
        <v>53</v>
      </c>
      <c r="AD14" s="113">
        <f t="shared" si="6"/>
        <v>54</v>
      </c>
      <c r="AE14" s="113">
        <f t="shared" si="6"/>
        <v>55</v>
      </c>
      <c r="AF14" s="113">
        <f t="shared" si="6"/>
        <v>56</v>
      </c>
      <c r="AG14" s="113">
        <f t="shared" si="6"/>
        <v>57</v>
      </c>
    </row>
    <row r="15" spans="1:34" s="42" customFormat="1" ht="56.25" customHeight="1" x14ac:dyDescent="0.3">
      <c r="A15" s="541" t="s">
        <v>385</v>
      </c>
      <c r="B15" s="542" t="s">
        <v>376</v>
      </c>
      <c r="C15" s="542" t="s">
        <v>393</v>
      </c>
      <c r="D15" s="542" t="s">
        <v>76</v>
      </c>
      <c r="E15" s="542" t="s">
        <v>92</v>
      </c>
      <c r="F15" s="542" t="s">
        <v>788</v>
      </c>
      <c r="G15" s="543">
        <v>10</v>
      </c>
      <c r="H15" s="544">
        <v>42005</v>
      </c>
      <c r="I15" s="544" t="s">
        <v>726</v>
      </c>
      <c r="J15" s="544" t="s">
        <v>565</v>
      </c>
      <c r="K15" s="544" t="s">
        <v>519</v>
      </c>
      <c r="L15" s="542" t="s">
        <v>146</v>
      </c>
      <c r="M15" s="543">
        <v>2018</v>
      </c>
      <c r="N15" s="542" t="s">
        <v>552</v>
      </c>
      <c r="O15" s="542" t="s">
        <v>396</v>
      </c>
      <c r="P15" s="542" t="s">
        <v>554</v>
      </c>
      <c r="Q15" s="542" t="s">
        <v>368</v>
      </c>
      <c r="R15" s="542" t="s">
        <v>395</v>
      </c>
      <c r="S15" s="545" t="s">
        <v>394</v>
      </c>
      <c r="T15" s="977">
        <v>0</v>
      </c>
      <c r="U15" s="977">
        <v>2</v>
      </c>
      <c r="V15" s="977">
        <v>0</v>
      </c>
      <c r="W15" s="977">
        <v>1</v>
      </c>
      <c r="X15" s="977">
        <v>0</v>
      </c>
      <c r="Y15" s="978">
        <v>0</v>
      </c>
      <c r="Z15" s="978">
        <v>0</v>
      </c>
      <c r="AA15" s="978">
        <v>0</v>
      </c>
      <c r="AB15" s="978">
        <v>0</v>
      </c>
      <c r="AC15" s="978">
        <v>0</v>
      </c>
      <c r="AD15" s="978">
        <v>0</v>
      </c>
      <c r="AE15" s="978">
        <v>1</v>
      </c>
      <c r="AF15" s="978">
        <v>0</v>
      </c>
      <c r="AG15" s="978">
        <v>0</v>
      </c>
    </row>
    <row r="16" spans="1:34" s="42" customFormat="1" ht="52.2" customHeight="1" x14ac:dyDescent="0.3">
      <c r="A16" s="48">
        <v>1</v>
      </c>
      <c r="B16" s="983" t="s">
        <v>926</v>
      </c>
      <c r="C16" s="983" t="s">
        <v>996</v>
      </c>
      <c r="D16" s="983" t="s">
        <v>76</v>
      </c>
      <c r="E16" s="983" t="s">
        <v>86</v>
      </c>
      <c r="F16" s="983" t="s">
        <v>69</v>
      </c>
      <c r="G16" s="51">
        <v>13</v>
      </c>
      <c r="H16" s="64">
        <v>35309</v>
      </c>
      <c r="I16" s="64" t="s">
        <v>312</v>
      </c>
      <c r="J16" s="64"/>
      <c r="K16" s="64"/>
      <c r="L16" s="51" t="s">
        <v>146</v>
      </c>
      <c r="M16" s="51">
        <v>2019</v>
      </c>
      <c r="N16" s="141"/>
      <c r="O16" s="141"/>
      <c r="P16" s="141"/>
      <c r="Q16" s="141" t="s">
        <v>928</v>
      </c>
      <c r="R16" s="141" t="s">
        <v>931</v>
      </c>
      <c r="S16" s="984" t="s">
        <v>1020</v>
      </c>
      <c r="T16" s="979">
        <v>20</v>
      </c>
      <c r="U16" s="979">
        <v>4</v>
      </c>
      <c r="V16" s="979">
        <v>1</v>
      </c>
      <c r="W16" s="979">
        <v>1</v>
      </c>
      <c r="X16" s="979">
        <v>2</v>
      </c>
      <c r="Y16" s="979"/>
      <c r="Z16" s="979"/>
      <c r="AA16" s="979"/>
      <c r="AB16" s="979"/>
      <c r="AC16" s="979"/>
      <c r="AD16" s="979"/>
      <c r="AE16" s="979"/>
      <c r="AF16" s="979"/>
      <c r="AG16" s="979"/>
    </row>
    <row r="17" spans="1:33" s="42" customFormat="1" ht="57" customHeight="1" x14ac:dyDescent="0.3">
      <c r="A17" s="48">
        <v>2</v>
      </c>
      <c r="B17" s="983" t="s">
        <v>926</v>
      </c>
      <c r="C17" s="983" t="s">
        <v>997</v>
      </c>
      <c r="D17" s="983" t="s">
        <v>76</v>
      </c>
      <c r="E17" s="983" t="s">
        <v>86</v>
      </c>
      <c r="F17" s="983" t="s">
        <v>65</v>
      </c>
      <c r="G17" s="51">
        <v>42</v>
      </c>
      <c r="H17" s="64">
        <v>38808</v>
      </c>
      <c r="I17" s="64" t="s">
        <v>312</v>
      </c>
      <c r="J17" s="64"/>
      <c r="K17" s="64"/>
      <c r="L17" s="51" t="s">
        <v>146</v>
      </c>
      <c r="M17" s="51">
        <v>2019</v>
      </c>
      <c r="N17" s="983"/>
      <c r="O17" s="983"/>
      <c r="P17" s="983"/>
      <c r="Q17" s="983" t="s">
        <v>1022</v>
      </c>
      <c r="R17" s="983" t="s">
        <v>1023</v>
      </c>
      <c r="S17" s="983" t="s">
        <v>1024</v>
      </c>
      <c r="T17" s="979">
        <v>20</v>
      </c>
      <c r="U17" s="979">
        <v>2</v>
      </c>
      <c r="V17" s="979">
        <v>1</v>
      </c>
      <c r="W17" s="979">
        <v>1</v>
      </c>
      <c r="X17" s="979">
        <v>1</v>
      </c>
      <c r="Y17" s="979">
        <v>1</v>
      </c>
      <c r="Z17" s="979"/>
      <c r="AA17" s="979"/>
      <c r="AB17" s="979"/>
      <c r="AC17" s="979"/>
      <c r="AD17" s="979"/>
      <c r="AE17" s="979"/>
      <c r="AF17" s="979"/>
      <c r="AG17" s="979"/>
    </row>
    <row r="18" spans="1:33" s="42" customFormat="1" ht="35.1" customHeight="1" x14ac:dyDescent="0.3">
      <c r="A18" s="48">
        <v>3</v>
      </c>
      <c r="B18" s="983" t="s">
        <v>926</v>
      </c>
      <c r="C18" s="983" t="s">
        <v>998</v>
      </c>
      <c r="D18" s="983" t="s">
        <v>76</v>
      </c>
      <c r="E18" s="983" t="s">
        <v>84</v>
      </c>
      <c r="F18" s="983" t="s">
        <v>68</v>
      </c>
      <c r="G18" s="51">
        <v>18</v>
      </c>
      <c r="H18" s="64">
        <v>32203</v>
      </c>
      <c r="I18" s="64" t="s">
        <v>312</v>
      </c>
      <c r="J18" s="64"/>
      <c r="K18" s="64" t="s">
        <v>519</v>
      </c>
      <c r="L18" s="51" t="s">
        <v>146</v>
      </c>
      <c r="M18" s="51">
        <v>2020</v>
      </c>
      <c r="N18" s="141"/>
      <c r="O18" s="141"/>
      <c r="P18" s="141"/>
      <c r="Q18" s="983" t="s">
        <v>1025</v>
      </c>
      <c r="R18" s="983" t="s">
        <v>1026</v>
      </c>
      <c r="S18" s="983" t="s">
        <v>1024</v>
      </c>
      <c r="T18" s="979">
        <v>10</v>
      </c>
      <c r="U18" s="979"/>
      <c r="V18" s="979"/>
      <c r="W18" s="979"/>
      <c r="X18" s="979"/>
      <c r="Y18" s="979">
        <v>8</v>
      </c>
      <c r="Z18" s="979"/>
      <c r="AA18" s="979"/>
      <c r="AB18" s="979"/>
      <c r="AC18" s="979"/>
      <c r="AD18" s="979"/>
      <c r="AE18" s="979"/>
      <c r="AF18" s="979"/>
      <c r="AG18" s="979"/>
    </row>
    <row r="19" spans="1:33" s="42" customFormat="1" ht="35.1" customHeight="1" x14ac:dyDescent="0.3">
      <c r="A19" s="48">
        <v>4</v>
      </c>
      <c r="B19" s="983" t="s">
        <v>926</v>
      </c>
      <c r="C19" s="983" t="s">
        <v>999</v>
      </c>
      <c r="D19" s="983" t="s">
        <v>76</v>
      </c>
      <c r="E19" s="983" t="s">
        <v>87</v>
      </c>
      <c r="F19" s="983" t="s">
        <v>65</v>
      </c>
      <c r="G19" s="51">
        <v>12</v>
      </c>
      <c r="H19" s="64">
        <v>38808</v>
      </c>
      <c r="I19" s="64" t="s">
        <v>312</v>
      </c>
      <c r="J19" s="64"/>
      <c r="K19" s="64"/>
      <c r="L19" s="51"/>
      <c r="M19" s="51"/>
      <c r="N19" s="141"/>
      <c r="O19" s="141"/>
      <c r="P19" s="141"/>
      <c r="Q19" s="983" t="s">
        <v>1027</v>
      </c>
      <c r="R19" s="983" t="s">
        <v>1026</v>
      </c>
      <c r="S19" s="983" t="s">
        <v>1024</v>
      </c>
      <c r="T19" s="979">
        <v>20</v>
      </c>
      <c r="U19" s="979">
        <v>1</v>
      </c>
      <c r="V19" s="979"/>
      <c r="W19" s="979">
        <v>2</v>
      </c>
      <c r="X19" s="979">
        <v>3</v>
      </c>
      <c r="Y19" s="979">
        <v>2</v>
      </c>
      <c r="Z19" s="979"/>
      <c r="AA19" s="979"/>
      <c r="AB19" s="979"/>
      <c r="AC19" s="979"/>
      <c r="AD19" s="979"/>
      <c r="AE19" s="979"/>
      <c r="AF19" s="979"/>
      <c r="AG19" s="979"/>
    </row>
    <row r="20" spans="1:33" ht="35.1" customHeight="1" x14ac:dyDescent="0.25">
      <c r="A20" s="989">
        <v>5</v>
      </c>
      <c r="B20" s="988" t="s">
        <v>926</v>
      </c>
      <c r="C20" s="988" t="s">
        <v>1000</v>
      </c>
      <c r="D20" s="988" t="s">
        <v>76</v>
      </c>
      <c r="E20" s="988" t="s">
        <v>63</v>
      </c>
      <c r="F20" s="983" t="s">
        <v>788</v>
      </c>
      <c r="G20" s="51">
        <v>4</v>
      </c>
      <c r="H20" s="64">
        <v>33147</v>
      </c>
      <c r="I20" s="64" t="s">
        <v>312</v>
      </c>
      <c r="J20" s="64"/>
      <c r="K20" s="64"/>
      <c r="L20" s="51"/>
      <c r="M20" s="51"/>
      <c r="N20" s="141"/>
      <c r="O20" s="141"/>
      <c r="P20" s="141"/>
      <c r="Q20" s="983" t="s">
        <v>1027</v>
      </c>
      <c r="R20" s="983" t="s">
        <v>1026</v>
      </c>
      <c r="S20" s="983" t="s">
        <v>1024</v>
      </c>
      <c r="T20" s="979">
        <v>15</v>
      </c>
      <c r="U20" s="979"/>
      <c r="V20" s="979"/>
      <c r="W20" s="979"/>
      <c r="X20" s="979"/>
      <c r="Y20" s="979"/>
      <c r="Z20" s="979"/>
      <c r="AA20" s="979"/>
      <c r="AB20" s="979"/>
      <c r="AC20" s="979"/>
      <c r="AD20" s="979"/>
      <c r="AE20" s="979"/>
      <c r="AF20" s="979"/>
      <c r="AG20" s="979"/>
    </row>
    <row r="21" spans="1:33" ht="35.1" customHeight="1" x14ac:dyDescent="0.25">
      <c r="A21" s="48">
        <v>6</v>
      </c>
      <c r="B21" s="983" t="s">
        <v>926</v>
      </c>
      <c r="C21" s="983" t="s">
        <v>1001</v>
      </c>
      <c r="D21" s="983" t="s">
        <v>76</v>
      </c>
      <c r="E21" s="983" t="s">
        <v>87</v>
      </c>
      <c r="F21" s="983" t="s">
        <v>69</v>
      </c>
      <c r="G21" s="51">
        <v>7</v>
      </c>
      <c r="H21" s="64">
        <v>44440</v>
      </c>
      <c r="I21" s="64" t="s">
        <v>726</v>
      </c>
      <c r="J21" s="64"/>
      <c r="K21" s="64"/>
      <c r="L21" s="51"/>
      <c r="M21" s="51"/>
      <c r="N21" s="141"/>
      <c r="O21" s="141"/>
      <c r="P21" s="141"/>
      <c r="Q21" s="983" t="s">
        <v>1028</v>
      </c>
      <c r="R21" s="983" t="s">
        <v>1026</v>
      </c>
      <c r="S21" s="983" t="s">
        <v>1024</v>
      </c>
      <c r="T21" s="979"/>
      <c r="U21" s="979"/>
      <c r="V21" s="979"/>
      <c r="W21" s="979"/>
      <c r="X21" s="979"/>
      <c r="Y21" s="979"/>
      <c r="Z21" s="979"/>
      <c r="AA21" s="979"/>
      <c r="AB21" s="979"/>
      <c r="AC21" s="979"/>
      <c r="AD21" s="979"/>
      <c r="AE21" s="979"/>
      <c r="AF21" s="979"/>
      <c r="AG21" s="979"/>
    </row>
    <row r="22" spans="1:33" ht="35.1" customHeight="1" x14ac:dyDescent="0.25">
      <c r="A22" s="48">
        <v>7</v>
      </c>
      <c r="B22" s="983" t="s">
        <v>926</v>
      </c>
      <c r="C22" s="983" t="s">
        <v>1002</v>
      </c>
      <c r="D22" s="983" t="s">
        <v>76</v>
      </c>
      <c r="E22" s="983" t="s">
        <v>398</v>
      </c>
      <c r="F22" s="983" t="s">
        <v>69</v>
      </c>
      <c r="G22" s="51">
        <v>10</v>
      </c>
      <c r="H22" s="64">
        <v>43800</v>
      </c>
      <c r="I22" s="64" t="s">
        <v>312</v>
      </c>
      <c r="J22" s="64"/>
      <c r="K22" s="64"/>
      <c r="L22" s="51"/>
      <c r="M22" s="51"/>
      <c r="N22" s="141"/>
      <c r="O22" s="141"/>
      <c r="P22" s="141"/>
      <c r="Q22" s="983" t="s">
        <v>1029</v>
      </c>
      <c r="R22" s="983" t="s">
        <v>1026</v>
      </c>
      <c r="S22" s="983" t="s">
        <v>1024</v>
      </c>
      <c r="T22" s="979">
        <v>5</v>
      </c>
      <c r="U22" s="979"/>
      <c r="V22" s="979"/>
      <c r="W22" s="979"/>
      <c r="X22" s="979"/>
      <c r="Y22" s="979"/>
      <c r="Z22" s="979"/>
      <c r="AA22" s="979"/>
      <c r="AB22" s="979"/>
      <c r="AC22" s="979"/>
      <c r="AD22" s="979"/>
      <c r="AE22" s="979"/>
      <c r="AF22" s="979"/>
      <c r="AG22" s="979"/>
    </row>
    <row r="23" spans="1:33" ht="34.5" customHeight="1" x14ac:dyDescent="0.25">
      <c r="A23" s="48">
        <v>8</v>
      </c>
      <c r="B23" s="983" t="s">
        <v>926</v>
      </c>
      <c r="C23" s="983" t="s">
        <v>1003</v>
      </c>
      <c r="D23" s="983" t="s">
        <v>76</v>
      </c>
      <c r="E23" s="983" t="s">
        <v>82</v>
      </c>
      <c r="F23" s="983" t="s">
        <v>65</v>
      </c>
      <c r="G23" s="51">
        <v>5</v>
      </c>
      <c r="H23" s="64">
        <v>42339</v>
      </c>
      <c r="I23" s="64" t="s">
        <v>312</v>
      </c>
      <c r="J23" s="64"/>
      <c r="K23" s="64"/>
      <c r="L23" s="51"/>
      <c r="M23" s="51"/>
      <c r="N23" s="141"/>
      <c r="O23" s="141"/>
      <c r="P23" s="141"/>
      <c r="Q23" s="983" t="s">
        <v>1030</v>
      </c>
      <c r="R23" s="983" t="s">
        <v>1023</v>
      </c>
      <c r="S23" s="983" t="s">
        <v>1024</v>
      </c>
      <c r="T23" s="979">
        <v>15</v>
      </c>
      <c r="U23" s="979"/>
      <c r="V23" s="979"/>
      <c r="W23" s="979"/>
      <c r="X23" s="979"/>
      <c r="Y23" s="979"/>
      <c r="Z23" s="979"/>
      <c r="AA23" s="979"/>
      <c r="AB23" s="979"/>
      <c r="AC23" s="979"/>
      <c r="AD23" s="979"/>
      <c r="AE23" s="979"/>
      <c r="AF23" s="979"/>
      <c r="AG23" s="979"/>
    </row>
    <row r="24" spans="1:33" s="42" customFormat="1" ht="35.1" customHeight="1" x14ac:dyDescent="0.3">
      <c r="A24" s="48">
        <v>9</v>
      </c>
      <c r="B24" s="983" t="s">
        <v>926</v>
      </c>
      <c r="C24" s="983" t="s">
        <v>1004</v>
      </c>
      <c r="D24" s="983" t="s">
        <v>76</v>
      </c>
      <c r="E24" s="983" t="s">
        <v>82</v>
      </c>
      <c r="F24" s="983" t="s">
        <v>65</v>
      </c>
      <c r="G24" s="51">
        <v>18</v>
      </c>
      <c r="H24" s="64">
        <v>42339</v>
      </c>
      <c r="I24" s="64" t="s">
        <v>312</v>
      </c>
      <c r="J24" s="64"/>
      <c r="K24" s="64"/>
      <c r="L24" s="51"/>
      <c r="M24" s="51"/>
      <c r="N24" s="141"/>
      <c r="O24" s="141"/>
      <c r="P24" s="141"/>
      <c r="Q24" s="983" t="s">
        <v>1030</v>
      </c>
      <c r="R24" s="983" t="s">
        <v>1023</v>
      </c>
      <c r="S24" s="983" t="s">
        <v>1024</v>
      </c>
      <c r="T24" s="979">
        <v>10</v>
      </c>
      <c r="U24" s="979"/>
      <c r="V24" s="979"/>
      <c r="W24" s="979"/>
      <c r="X24" s="979"/>
      <c r="Y24" s="979"/>
      <c r="Z24" s="979"/>
      <c r="AA24" s="979"/>
      <c r="AB24" s="979"/>
      <c r="AC24" s="979"/>
      <c r="AD24" s="979"/>
      <c r="AE24" s="979"/>
      <c r="AF24" s="979"/>
      <c r="AG24" s="979"/>
    </row>
    <row r="25" spans="1:33" s="42" customFormat="1" ht="35.1" customHeight="1" x14ac:dyDescent="0.3">
      <c r="A25" s="48">
        <v>10</v>
      </c>
      <c r="B25" s="983" t="s">
        <v>926</v>
      </c>
      <c r="C25" s="983" t="s">
        <v>1005</v>
      </c>
      <c r="D25" s="983" t="s">
        <v>76</v>
      </c>
      <c r="E25" s="983" t="s">
        <v>82</v>
      </c>
      <c r="F25" s="983" t="s">
        <v>65</v>
      </c>
      <c r="G25" s="51">
        <v>10</v>
      </c>
      <c r="H25" s="64">
        <v>42339</v>
      </c>
      <c r="I25" s="64" t="s">
        <v>312</v>
      </c>
      <c r="J25" s="64"/>
      <c r="K25" s="64"/>
      <c r="L25" s="51"/>
      <c r="M25" s="51"/>
      <c r="N25" s="141"/>
      <c r="O25" s="141"/>
      <c r="P25" s="141"/>
      <c r="Q25" s="983" t="s">
        <v>1030</v>
      </c>
      <c r="R25" s="983" t="s">
        <v>1023</v>
      </c>
      <c r="S25" s="983" t="s">
        <v>1024</v>
      </c>
      <c r="T25" s="979">
        <v>14</v>
      </c>
      <c r="U25" s="979"/>
      <c r="V25" s="979"/>
      <c r="W25" s="979"/>
      <c r="X25" s="979"/>
      <c r="Y25" s="979"/>
      <c r="Z25" s="979"/>
      <c r="AA25" s="979"/>
      <c r="AB25" s="979"/>
      <c r="AC25" s="979"/>
      <c r="AD25" s="979"/>
      <c r="AE25" s="979"/>
      <c r="AF25" s="979"/>
      <c r="AG25" s="979"/>
    </row>
    <row r="26" spans="1:33" s="42" customFormat="1" ht="35.1" customHeight="1" x14ac:dyDescent="0.3">
      <c r="A26" s="48">
        <v>11</v>
      </c>
      <c r="B26" s="983" t="s">
        <v>926</v>
      </c>
      <c r="C26" s="983" t="s">
        <v>1006</v>
      </c>
      <c r="D26" s="983" t="s">
        <v>76</v>
      </c>
      <c r="E26" s="983" t="s">
        <v>82</v>
      </c>
      <c r="F26" s="983" t="s">
        <v>65</v>
      </c>
      <c r="G26" s="51">
        <v>8</v>
      </c>
      <c r="H26" s="64">
        <v>42339</v>
      </c>
      <c r="I26" s="64" t="s">
        <v>312</v>
      </c>
      <c r="J26" s="64"/>
      <c r="K26" s="64"/>
      <c r="L26" s="51"/>
      <c r="M26" s="51"/>
      <c r="N26" s="141"/>
      <c r="O26" s="141"/>
      <c r="P26" s="141"/>
      <c r="Q26" s="983" t="s">
        <v>1030</v>
      </c>
      <c r="R26" s="983" t="s">
        <v>1023</v>
      </c>
      <c r="S26" s="983" t="s">
        <v>1024</v>
      </c>
      <c r="T26" s="979">
        <v>15</v>
      </c>
      <c r="U26" s="979"/>
      <c r="V26" s="979"/>
      <c r="W26" s="979"/>
      <c r="X26" s="979"/>
      <c r="Y26" s="979"/>
      <c r="Z26" s="979"/>
      <c r="AA26" s="979"/>
      <c r="AB26" s="979"/>
      <c r="AC26" s="979"/>
      <c r="AD26" s="979"/>
      <c r="AE26" s="979"/>
      <c r="AF26" s="979"/>
      <c r="AG26" s="979"/>
    </row>
    <row r="27" spans="1:33" s="42" customFormat="1" ht="35.1" customHeight="1" x14ac:dyDescent="0.3">
      <c r="A27" s="48">
        <v>12</v>
      </c>
      <c r="B27" s="983" t="s">
        <v>926</v>
      </c>
      <c r="C27" s="983" t="s">
        <v>1007</v>
      </c>
      <c r="D27" s="983" t="s">
        <v>76</v>
      </c>
      <c r="E27" s="983" t="s">
        <v>82</v>
      </c>
      <c r="F27" s="983" t="s">
        <v>65</v>
      </c>
      <c r="G27" s="51">
        <v>10</v>
      </c>
      <c r="H27" s="64">
        <v>42339</v>
      </c>
      <c r="I27" s="64" t="s">
        <v>312</v>
      </c>
      <c r="J27" s="64"/>
      <c r="K27" s="64"/>
      <c r="L27" s="51"/>
      <c r="M27" s="51"/>
      <c r="N27" s="141"/>
      <c r="O27" s="141"/>
      <c r="P27" s="141"/>
      <c r="Q27" s="983" t="s">
        <v>1030</v>
      </c>
      <c r="R27" s="983" t="s">
        <v>1023</v>
      </c>
      <c r="S27" s="983" t="s">
        <v>1024</v>
      </c>
      <c r="T27" s="979">
        <v>10</v>
      </c>
      <c r="U27" s="979"/>
      <c r="V27" s="979"/>
      <c r="W27" s="979">
        <v>1</v>
      </c>
      <c r="X27" s="979"/>
      <c r="Y27" s="979"/>
      <c r="Z27" s="979"/>
      <c r="AA27" s="979"/>
      <c r="AB27" s="979"/>
      <c r="AC27" s="979"/>
      <c r="AD27" s="979"/>
      <c r="AE27" s="979"/>
      <c r="AF27" s="979"/>
      <c r="AG27" s="979"/>
    </row>
    <row r="28" spans="1:33" s="42" customFormat="1" ht="35.1" customHeight="1" x14ac:dyDescent="0.3">
      <c r="A28" s="48">
        <v>13</v>
      </c>
      <c r="B28" s="983" t="s">
        <v>926</v>
      </c>
      <c r="C28" s="983" t="s">
        <v>1008</v>
      </c>
      <c r="D28" s="983" t="s">
        <v>76</v>
      </c>
      <c r="E28" s="983" t="s">
        <v>82</v>
      </c>
      <c r="F28" s="983" t="s">
        <v>65</v>
      </c>
      <c r="G28" s="51">
        <v>20</v>
      </c>
      <c r="H28" s="64">
        <v>42339</v>
      </c>
      <c r="I28" s="64" t="s">
        <v>312</v>
      </c>
      <c r="J28" s="64"/>
      <c r="K28" s="64"/>
      <c r="L28" s="51"/>
      <c r="M28" s="51"/>
      <c r="N28" s="141"/>
      <c r="O28" s="141"/>
      <c r="P28" s="141"/>
      <c r="Q28" s="983" t="s">
        <v>1030</v>
      </c>
      <c r="R28" s="983" t="s">
        <v>1023</v>
      </c>
      <c r="S28" s="983" t="s">
        <v>1024</v>
      </c>
      <c r="T28" s="979">
        <v>12</v>
      </c>
      <c r="U28" s="979"/>
      <c r="V28" s="979"/>
      <c r="W28" s="979"/>
      <c r="X28" s="979"/>
      <c r="Y28" s="979"/>
      <c r="Z28" s="979"/>
      <c r="AA28" s="979"/>
      <c r="AB28" s="979"/>
      <c r="AC28" s="979"/>
      <c r="AD28" s="979"/>
      <c r="AE28" s="979"/>
      <c r="AF28" s="979"/>
      <c r="AG28" s="979"/>
    </row>
    <row r="29" spans="1:33" s="42" customFormat="1" ht="35.1" customHeight="1" x14ac:dyDescent="0.3">
      <c r="A29" s="48"/>
      <c r="B29" s="983" t="s">
        <v>926</v>
      </c>
      <c r="C29" s="983" t="s">
        <v>1021</v>
      </c>
      <c r="D29" s="983" t="s">
        <v>76</v>
      </c>
      <c r="E29" s="983" t="s">
        <v>82</v>
      </c>
      <c r="F29" s="983" t="s">
        <v>65</v>
      </c>
      <c r="G29" s="51">
        <v>15</v>
      </c>
      <c r="H29" s="64">
        <v>42339</v>
      </c>
      <c r="I29" s="64" t="s">
        <v>312</v>
      </c>
      <c r="J29" s="64"/>
      <c r="K29" s="64"/>
      <c r="L29" s="51"/>
      <c r="M29" s="51"/>
      <c r="N29" s="983"/>
      <c r="O29" s="983"/>
      <c r="P29" s="983"/>
      <c r="Q29" s="983" t="s">
        <v>1030</v>
      </c>
      <c r="R29" s="983" t="s">
        <v>1023</v>
      </c>
      <c r="S29" s="983" t="s">
        <v>1024</v>
      </c>
      <c r="T29" s="979">
        <v>6</v>
      </c>
      <c r="U29" s="979"/>
      <c r="V29" s="979"/>
      <c r="W29" s="979"/>
      <c r="X29" s="979"/>
      <c r="Y29" s="979"/>
      <c r="Z29" s="979"/>
      <c r="AA29" s="979"/>
      <c r="AB29" s="979"/>
      <c r="AC29" s="979"/>
      <c r="AD29" s="979"/>
      <c r="AE29" s="979"/>
      <c r="AF29" s="979"/>
      <c r="AG29" s="979"/>
    </row>
    <row r="30" spans="1:33" s="42" customFormat="1" ht="35.1" customHeight="1" x14ac:dyDescent="0.3">
      <c r="A30" s="48">
        <v>14</v>
      </c>
      <c r="B30" s="983" t="s">
        <v>926</v>
      </c>
      <c r="C30" s="983" t="s">
        <v>1009</v>
      </c>
      <c r="D30" s="983" t="s">
        <v>76</v>
      </c>
      <c r="E30" s="983" t="s">
        <v>401</v>
      </c>
      <c r="F30" s="983" t="s">
        <v>65</v>
      </c>
      <c r="G30" s="51">
        <v>15</v>
      </c>
      <c r="H30" s="64">
        <v>43709</v>
      </c>
      <c r="I30" s="64" t="s">
        <v>312</v>
      </c>
      <c r="J30" s="64"/>
      <c r="K30" s="64"/>
      <c r="L30" s="51"/>
      <c r="M30" s="51"/>
      <c r="N30" s="141"/>
      <c r="O30" s="141"/>
      <c r="P30" s="141"/>
      <c r="Q30" s="983" t="s">
        <v>1031</v>
      </c>
      <c r="R30" s="983" t="s">
        <v>1026</v>
      </c>
      <c r="S30" s="983" t="s">
        <v>1024</v>
      </c>
      <c r="T30" s="979">
        <v>1</v>
      </c>
      <c r="U30" s="979"/>
      <c r="V30" s="979"/>
      <c r="W30" s="979"/>
      <c r="X30" s="979"/>
      <c r="Y30" s="979"/>
      <c r="Z30" s="979"/>
      <c r="AA30" s="979"/>
      <c r="AB30" s="979"/>
      <c r="AC30" s="979"/>
      <c r="AD30" s="979"/>
      <c r="AE30" s="979"/>
      <c r="AF30" s="979"/>
      <c r="AG30" s="979"/>
    </row>
    <row r="31" spans="1:33" s="42" customFormat="1" ht="35.1" customHeight="1" x14ac:dyDescent="0.3">
      <c r="A31" s="48">
        <v>15</v>
      </c>
      <c r="B31" s="983" t="s">
        <v>926</v>
      </c>
      <c r="C31" s="983" t="s">
        <v>1010</v>
      </c>
      <c r="D31" s="983" t="s">
        <v>76</v>
      </c>
      <c r="E31" s="983" t="s">
        <v>401</v>
      </c>
      <c r="F31" s="983" t="s">
        <v>65</v>
      </c>
      <c r="G31" s="51">
        <v>10</v>
      </c>
      <c r="H31" s="64">
        <v>43709</v>
      </c>
      <c r="I31" s="64" t="s">
        <v>726</v>
      </c>
      <c r="J31" s="64"/>
      <c r="K31" s="64"/>
      <c r="L31" s="51"/>
      <c r="M31" s="51"/>
      <c r="N31" s="141"/>
      <c r="O31" s="141"/>
      <c r="P31" s="141"/>
      <c r="Q31" s="983" t="s">
        <v>1032</v>
      </c>
      <c r="R31" s="983" t="s">
        <v>1026</v>
      </c>
      <c r="S31" s="983" t="s">
        <v>1024</v>
      </c>
      <c r="T31" s="979">
        <v>7</v>
      </c>
      <c r="U31" s="979"/>
      <c r="V31" s="979"/>
      <c r="W31" s="979">
        <v>2</v>
      </c>
      <c r="X31" s="979"/>
      <c r="Y31" s="979"/>
      <c r="Z31" s="979"/>
      <c r="AA31" s="979"/>
      <c r="AB31" s="979"/>
      <c r="AC31" s="979"/>
      <c r="AD31" s="979"/>
      <c r="AE31" s="979"/>
      <c r="AF31" s="979"/>
      <c r="AG31" s="979"/>
    </row>
    <row r="32" spans="1:33" s="42" customFormat="1" ht="35.1" customHeight="1" x14ac:dyDescent="0.3">
      <c r="A32" s="48">
        <v>16</v>
      </c>
      <c r="B32" s="983" t="s">
        <v>926</v>
      </c>
      <c r="C32" s="983" t="s">
        <v>1011</v>
      </c>
      <c r="D32" s="983" t="s">
        <v>76</v>
      </c>
      <c r="E32" s="983" t="s">
        <v>61</v>
      </c>
      <c r="F32" s="983" t="s">
        <v>69</v>
      </c>
      <c r="G32" s="51">
        <v>7</v>
      </c>
      <c r="H32" s="64">
        <v>44440</v>
      </c>
      <c r="I32" s="64" t="s">
        <v>312</v>
      </c>
      <c r="J32" s="64"/>
      <c r="K32" s="64"/>
      <c r="L32" s="51"/>
      <c r="M32" s="51"/>
      <c r="N32" s="141"/>
      <c r="O32" s="141"/>
      <c r="P32" s="141"/>
      <c r="Q32" s="983" t="s">
        <v>1031</v>
      </c>
      <c r="R32" s="983" t="s">
        <v>1026</v>
      </c>
      <c r="S32" s="983" t="s">
        <v>1024</v>
      </c>
      <c r="T32" s="979"/>
      <c r="U32" s="979"/>
      <c r="V32" s="979"/>
      <c r="W32" s="979"/>
      <c r="X32" s="979"/>
      <c r="Y32" s="979"/>
      <c r="Z32" s="979"/>
      <c r="AA32" s="979"/>
      <c r="AB32" s="979"/>
      <c r="AC32" s="979"/>
      <c r="AD32" s="979"/>
      <c r="AE32" s="979"/>
      <c r="AF32" s="979"/>
      <c r="AG32" s="979"/>
    </row>
    <row r="33" spans="1:33" s="42" customFormat="1" ht="35.1" customHeight="1" x14ac:dyDescent="0.3">
      <c r="A33" s="48">
        <v>17</v>
      </c>
      <c r="B33" s="983" t="s">
        <v>926</v>
      </c>
      <c r="C33" s="983" t="s">
        <v>1012</v>
      </c>
      <c r="D33" s="983" t="s">
        <v>97</v>
      </c>
      <c r="E33" s="983"/>
      <c r="F33" s="983" t="s">
        <v>788</v>
      </c>
      <c r="G33" s="51">
        <v>15</v>
      </c>
      <c r="H33" s="64">
        <v>43862</v>
      </c>
      <c r="I33" s="64" t="s">
        <v>312</v>
      </c>
      <c r="J33" s="64"/>
      <c r="K33" s="64"/>
      <c r="L33" s="51"/>
      <c r="M33" s="51"/>
      <c r="N33" s="141"/>
      <c r="O33" s="141"/>
      <c r="P33" s="141"/>
      <c r="Q33" s="983" t="s">
        <v>1033</v>
      </c>
      <c r="R33" s="983" t="s">
        <v>1026</v>
      </c>
      <c r="S33" s="983" t="s">
        <v>1024</v>
      </c>
      <c r="T33" s="979"/>
      <c r="U33" s="979"/>
      <c r="V33" s="979"/>
      <c r="W33" s="979"/>
      <c r="X33" s="979"/>
      <c r="Y33" s="979"/>
      <c r="Z33" s="979"/>
      <c r="AA33" s="979"/>
      <c r="AB33" s="979"/>
      <c r="AC33" s="979"/>
      <c r="AD33" s="979"/>
      <c r="AE33" s="979"/>
      <c r="AF33" s="979"/>
      <c r="AG33" s="979"/>
    </row>
    <row r="34" spans="1:33" s="42" customFormat="1" ht="35.1" customHeight="1" x14ac:dyDescent="0.3">
      <c r="A34" s="48">
        <v>18</v>
      </c>
      <c r="B34" s="983" t="s">
        <v>926</v>
      </c>
      <c r="C34" s="983" t="s">
        <v>1013</v>
      </c>
      <c r="D34" s="983" t="s">
        <v>97</v>
      </c>
      <c r="E34" s="983"/>
      <c r="F34" s="983" t="s">
        <v>66</v>
      </c>
      <c r="G34" s="51">
        <v>9</v>
      </c>
      <c r="H34" s="64">
        <v>43709</v>
      </c>
      <c r="I34" s="64" t="s">
        <v>312</v>
      </c>
      <c r="J34" s="64"/>
      <c r="K34" s="64"/>
      <c r="L34" s="51"/>
      <c r="M34" s="51"/>
      <c r="N34" s="141"/>
      <c r="O34" s="141"/>
      <c r="P34" s="141"/>
      <c r="Q34" s="141" t="s">
        <v>1034</v>
      </c>
      <c r="R34" s="983" t="s">
        <v>1026</v>
      </c>
      <c r="S34" s="983" t="s">
        <v>1024</v>
      </c>
      <c r="T34" s="979"/>
      <c r="U34" s="979"/>
      <c r="V34" s="979"/>
      <c r="W34" s="979"/>
      <c r="X34" s="979"/>
      <c r="Y34" s="979"/>
      <c r="Z34" s="979"/>
      <c r="AA34" s="979"/>
      <c r="AB34" s="979"/>
      <c r="AC34" s="979"/>
      <c r="AD34" s="979"/>
      <c r="AE34" s="979"/>
      <c r="AF34" s="979"/>
      <c r="AG34" s="979"/>
    </row>
    <row r="35" spans="1:33" s="42" customFormat="1" ht="35.1" customHeight="1" x14ac:dyDescent="0.3">
      <c r="A35" s="48">
        <v>19</v>
      </c>
      <c r="B35" s="983" t="s">
        <v>926</v>
      </c>
      <c r="C35" s="983" t="s">
        <v>1014</v>
      </c>
      <c r="D35" s="983" t="s">
        <v>97</v>
      </c>
      <c r="E35" s="983"/>
      <c r="F35" s="983" t="s">
        <v>68</v>
      </c>
      <c r="G35" s="51">
        <v>20</v>
      </c>
      <c r="H35" s="64">
        <v>43862</v>
      </c>
      <c r="I35" s="64" t="s">
        <v>312</v>
      </c>
      <c r="J35" s="64"/>
      <c r="K35" s="64"/>
      <c r="L35" s="51"/>
      <c r="M35" s="51"/>
      <c r="N35" s="141"/>
      <c r="O35" s="141"/>
      <c r="P35" s="141"/>
      <c r="Q35" s="983" t="s">
        <v>1035</v>
      </c>
      <c r="R35" s="983" t="s">
        <v>1026</v>
      </c>
      <c r="S35" s="983" t="s">
        <v>1024</v>
      </c>
      <c r="T35" s="979"/>
      <c r="U35" s="979"/>
      <c r="V35" s="979"/>
      <c r="W35" s="979"/>
      <c r="X35" s="979"/>
      <c r="Y35" s="979"/>
      <c r="Z35" s="979"/>
      <c r="AA35" s="979"/>
      <c r="AB35" s="979"/>
      <c r="AC35" s="979"/>
      <c r="AD35" s="979"/>
      <c r="AE35" s="979"/>
      <c r="AF35" s="979"/>
      <c r="AG35" s="979"/>
    </row>
    <row r="36" spans="1:33" ht="35.1" customHeight="1" x14ac:dyDescent="0.25">
      <c r="A36" s="48">
        <v>20</v>
      </c>
      <c r="B36" s="983" t="s">
        <v>926</v>
      </c>
      <c r="C36" s="983" t="s">
        <v>1015</v>
      </c>
      <c r="D36" s="983" t="s">
        <v>97</v>
      </c>
      <c r="E36" s="983"/>
      <c r="F36" s="983" t="s">
        <v>68</v>
      </c>
      <c r="G36" s="51">
        <v>8</v>
      </c>
      <c r="H36" s="64">
        <v>41913</v>
      </c>
      <c r="I36" s="64" t="s">
        <v>312</v>
      </c>
      <c r="J36" s="64"/>
      <c r="K36" s="64"/>
      <c r="L36" s="51"/>
      <c r="M36" s="51"/>
      <c r="N36" s="141"/>
      <c r="O36" s="141"/>
      <c r="P36" s="141"/>
      <c r="Q36" s="983" t="s">
        <v>1036</v>
      </c>
      <c r="R36" s="983" t="s">
        <v>1026</v>
      </c>
      <c r="S36" s="983" t="s">
        <v>1024</v>
      </c>
      <c r="T36" s="979"/>
      <c r="U36" s="979"/>
      <c r="V36" s="979"/>
      <c r="W36" s="979"/>
      <c r="X36" s="979"/>
      <c r="Y36" s="979"/>
      <c r="Z36" s="979"/>
      <c r="AA36" s="979"/>
      <c r="AB36" s="979"/>
      <c r="AC36" s="979"/>
      <c r="AD36" s="979"/>
      <c r="AE36" s="979"/>
      <c r="AF36" s="979"/>
      <c r="AG36" s="979"/>
    </row>
    <row r="37" spans="1:33" ht="35.1" customHeight="1" x14ac:dyDescent="0.25">
      <c r="A37" s="48">
        <v>21</v>
      </c>
      <c r="B37" s="983" t="s">
        <v>926</v>
      </c>
      <c r="C37" s="983" t="s">
        <v>1016</v>
      </c>
      <c r="D37" s="983" t="s">
        <v>97</v>
      </c>
      <c r="E37" s="983"/>
      <c r="F37" s="983" t="s">
        <v>69</v>
      </c>
      <c r="G37" s="51">
        <v>11</v>
      </c>
      <c r="H37" s="64">
        <v>37500</v>
      </c>
      <c r="I37" s="64" t="s">
        <v>312</v>
      </c>
      <c r="J37" s="64"/>
      <c r="K37" s="64" t="s">
        <v>519</v>
      </c>
      <c r="L37" s="51"/>
      <c r="M37" s="51"/>
      <c r="N37" s="141"/>
      <c r="O37" s="141"/>
      <c r="P37" s="141"/>
      <c r="Q37" s="983" t="s">
        <v>1035</v>
      </c>
      <c r="R37" s="983" t="s">
        <v>1026</v>
      </c>
      <c r="S37" s="983" t="s">
        <v>1024</v>
      </c>
      <c r="T37" s="979"/>
      <c r="U37" s="979"/>
      <c r="V37" s="979"/>
      <c r="W37" s="979"/>
      <c r="X37" s="979"/>
      <c r="Y37" s="979"/>
      <c r="Z37" s="979"/>
      <c r="AA37" s="979"/>
      <c r="AB37" s="979"/>
      <c r="AC37" s="979"/>
      <c r="AD37" s="979"/>
      <c r="AE37" s="979"/>
      <c r="AF37" s="979"/>
      <c r="AG37" s="979"/>
    </row>
    <row r="38" spans="1:33" ht="35.1" customHeight="1" x14ac:dyDescent="0.25">
      <c r="A38" s="48">
        <v>22</v>
      </c>
      <c r="B38" s="983" t="s">
        <v>926</v>
      </c>
      <c r="C38" s="983" t="s">
        <v>1017</v>
      </c>
      <c r="D38" s="983" t="s">
        <v>97</v>
      </c>
      <c r="E38" s="983"/>
      <c r="F38" s="983" t="s">
        <v>68</v>
      </c>
      <c r="G38" s="51">
        <v>17</v>
      </c>
      <c r="H38" s="64">
        <v>40087</v>
      </c>
      <c r="I38" s="64" t="s">
        <v>312</v>
      </c>
      <c r="J38" s="64"/>
      <c r="K38" s="64" t="s">
        <v>519</v>
      </c>
      <c r="L38" s="51"/>
      <c r="M38" s="51"/>
      <c r="N38" s="141"/>
      <c r="O38" s="141"/>
      <c r="P38" s="141"/>
      <c r="Q38" s="983" t="s">
        <v>1035</v>
      </c>
      <c r="R38" s="983" t="s">
        <v>1026</v>
      </c>
      <c r="S38" s="983" t="s">
        <v>1024</v>
      </c>
      <c r="T38" s="979"/>
      <c r="U38" s="979"/>
      <c r="V38" s="979"/>
      <c r="W38" s="979"/>
      <c r="X38" s="979"/>
      <c r="Y38" s="979"/>
      <c r="Z38" s="979"/>
      <c r="AA38" s="979"/>
      <c r="AB38" s="979"/>
      <c r="AC38" s="979"/>
      <c r="AD38" s="979"/>
      <c r="AE38" s="979"/>
      <c r="AF38" s="979"/>
      <c r="AG38" s="979"/>
    </row>
    <row r="39" spans="1:33" ht="35.1" customHeight="1" x14ac:dyDescent="0.25">
      <c r="A39" s="48">
        <v>24</v>
      </c>
      <c r="B39" s="983" t="s">
        <v>926</v>
      </c>
      <c r="C39" s="983" t="s">
        <v>1018</v>
      </c>
      <c r="D39" s="983" t="s">
        <v>97</v>
      </c>
      <c r="E39" s="983"/>
      <c r="F39" s="983" t="s">
        <v>69</v>
      </c>
      <c r="G39" s="51">
        <v>10</v>
      </c>
      <c r="H39" s="64">
        <v>44228</v>
      </c>
      <c r="I39" s="64" t="s">
        <v>312</v>
      </c>
      <c r="J39" s="64"/>
      <c r="K39" s="64"/>
      <c r="L39" s="51"/>
      <c r="M39" s="51"/>
      <c r="N39" s="141"/>
      <c r="O39" s="141"/>
      <c r="P39" s="141"/>
      <c r="Q39" s="983" t="s">
        <v>1029</v>
      </c>
      <c r="R39" s="983" t="s">
        <v>1026</v>
      </c>
      <c r="S39" s="983" t="s">
        <v>1024</v>
      </c>
      <c r="T39" s="979"/>
      <c r="U39" s="979"/>
      <c r="V39" s="979"/>
      <c r="W39" s="979"/>
      <c r="X39" s="979"/>
      <c r="Y39" s="979"/>
      <c r="Z39" s="979"/>
      <c r="AA39" s="979"/>
      <c r="AB39" s="979"/>
      <c r="AC39" s="979"/>
      <c r="AD39" s="979"/>
      <c r="AE39" s="979"/>
      <c r="AF39" s="979"/>
      <c r="AG39" s="979"/>
    </row>
    <row r="40" spans="1:33" ht="35.1" customHeight="1" x14ac:dyDescent="0.25">
      <c r="A40" s="48">
        <v>25</v>
      </c>
      <c r="B40" s="983" t="s">
        <v>926</v>
      </c>
      <c r="C40" s="983" t="s">
        <v>1019</v>
      </c>
      <c r="D40" s="983" t="s">
        <v>97</v>
      </c>
      <c r="E40" s="983"/>
      <c r="F40" s="983" t="s">
        <v>69</v>
      </c>
      <c r="G40" s="51">
        <v>6</v>
      </c>
      <c r="H40" s="64">
        <v>44470</v>
      </c>
      <c r="I40" s="64" t="s">
        <v>312</v>
      </c>
      <c r="J40" s="64"/>
      <c r="K40" s="64"/>
      <c r="L40" s="51"/>
      <c r="M40" s="51"/>
      <c r="N40" s="141"/>
      <c r="O40" s="141"/>
      <c r="P40" s="141"/>
      <c r="Q40" s="983" t="s">
        <v>1037</v>
      </c>
      <c r="R40" s="983" t="s">
        <v>1026</v>
      </c>
      <c r="S40" s="983" t="s">
        <v>1024</v>
      </c>
      <c r="T40" s="979"/>
      <c r="U40" s="979"/>
      <c r="V40" s="979"/>
      <c r="W40" s="979"/>
      <c r="X40" s="979"/>
      <c r="Y40" s="979"/>
      <c r="Z40" s="979"/>
      <c r="AA40" s="979"/>
      <c r="AB40" s="979"/>
      <c r="AC40" s="979"/>
      <c r="AD40" s="979"/>
      <c r="AE40" s="979"/>
      <c r="AF40" s="979"/>
      <c r="AG40" s="979"/>
    </row>
    <row r="41" spans="1:33" ht="60.6" customHeight="1" x14ac:dyDescent="0.25">
      <c r="A41" s="48">
        <v>26</v>
      </c>
      <c r="B41" s="986" t="s">
        <v>934</v>
      </c>
      <c r="C41" s="986" t="s">
        <v>1038</v>
      </c>
      <c r="D41" s="986" t="s">
        <v>76</v>
      </c>
      <c r="E41" s="986" t="s">
        <v>58</v>
      </c>
      <c r="F41" s="986" t="s">
        <v>68</v>
      </c>
      <c r="G41" s="51">
        <v>14</v>
      </c>
      <c r="H41" s="64">
        <v>32234</v>
      </c>
      <c r="I41" s="64" t="s">
        <v>312</v>
      </c>
      <c r="J41" s="64"/>
      <c r="K41" s="64" t="s">
        <v>519</v>
      </c>
      <c r="L41" s="51" t="s">
        <v>146</v>
      </c>
      <c r="M41" s="51">
        <v>2020</v>
      </c>
      <c r="N41" s="986"/>
      <c r="O41" s="986" t="s">
        <v>396</v>
      </c>
      <c r="P41" s="986" t="s">
        <v>554</v>
      </c>
      <c r="Q41" s="986" t="s">
        <v>1046</v>
      </c>
      <c r="R41" s="986" t="s">
        <v>937</v>
      </c>
      <c r="S41" s="986" t="s">
        <v>1047</v>
      </c>
      <c r="T41" s="979">
        <v>10</v>
      </c>
      <c r="U41" s="979">
        <v>1</v>
      </c>
      <c r="V41" s="979"/>
      <c r="W41" s="979">
        <v>2</v>
      </c>
      <c r="X41" s="979"/>
      <c r="Y41" s="979">
        <v>1</v>
      </c>
      <c r="Z41" s="979"/>
      <c r="AA41" s="979"/>
      <c r="AB41" s="979"/>
      <c r="AC41" s="979"/>
      <c r="AD41" s="979"/>
      <c r="AE41" s="979"/>
      <c r="AF41" s="979"/>
      <c r="AG41" s="979"/>
    </row>
    <row r="42" spans="1:33" ht="35.1" customHeight="1" x14ac:dyDescent="0.25">
      <c r="A42" s="48">
        <v>27</v>
      </c>
      <c r="B42" s="986" t="s">
        <v>934</v>
      </c>
      <c r="C42" s="986" t="s">
        <v>1039</v>
      </c>
      <c r="D42" s="986" t="s">
        <v>76</v>
      </c>
      <c r="E42" s="986" t="s">
        <v>58</v>
      </c>
      <c r="F42" s="986" t="s">
        <v>69</v>
      </c>
      <c r="G42" s="51">
        <v>11</v>
      </c>
      <c r="H42" s="64">
        <v>41061</v>
      </c>
      <c r="I42" s="64" t="s">
        <v>312</v>
      </c>
      <c r="J42" s="64"/>
      <c r="K42" s="64"/>
      <c r="L42" s="51"/>
      <c r="M42" s="51"/>
      <c r="N42" s="986"/>
      <c r="O42" s="986" t="s">
        <v>396</v>
      </c>
      <c r="P42" s="986"/>
      <c r="Q42" s="986" t="s">
        <v>1048</v>
      </c>
      <c r="R42" s="986" t="s">
        <v>937</v>
      </c>
      <c r="S42" s="986" t="s">
        <v>1047</v>
      </c>
      <c r="T42" s="979">
        <v>18</v>
      </c>
      <c r="U42" s="979">
        <v>1</v>
      </c>
      <c r="V42" s="979"/>
      <c r="W42" s="979">
        <v>2</v>
      </c>
      <c r="X42" s="979">
        <v>1</v>
      </c>
      <c r="Y42" s="979">
        <v>1</v>
      </c>
      <c r="Z42" s="979"/>
      <c r="AA42" s="979"/>
      <c r="AB42" s="979"/>
      <c r="AC42" s="979"/>
      <c r="AD42" s="979"/>
      <c r="AE42" s="979"/>
      <c r="AF42" s="979"/>
      <c r="AG42" s="979"/>
    </row>
    <row r="43" spans="1:33" ht="35.1" customHeight="1" x14ac:dyDescent="0.25">
      <c r="A43" s="48">
        <v>28</v>
      </c>
      <c r="B43" s="986" t="s">
        <v>934</v>
      </c>
      <c r="C43" s="986" t="s">
        <v>1040</v>
      </c>
      <c r="D43" s="986" t="s">
        <v>76</v>
      </c>
      <c r="E43" s="986" t="s">
        <v>397</v>
      </c>
      <c r="F43" s="986" t="s">
        <v>65</v>
      </c>
      <c r="G43" s="51">
        <v>8</v>
      </c>
      <c r="H43" s="64">
        <v>36404</v>
      </c>
      <c r="I43" s="64" t="s">
        <v>312</v>
      </c>
      <c r="J43" s="64"/>
      <c r="K43" s="64"/>
      <c r="L43" s="51"/>
      <c r="M43" s="51"/>
      <c r="N43" s="986"/>
      <c r="O43" s="986"/>
      <c r="P43" s="986"/>
      <c r="Q43" s="986" t="s">
        <v>1048</v>
      </c>
      <c r="R43" s="986" t="s">
        <v>937</v>
      </c>
      <c r="S43" s="986" t="s">
        <v>1047</v>
      </c>
      <c r="T43" s="979">
        <v>6</v>
      </c>
      <c r="U43" s="979"/>
      <c r="V43" s="979"/>
      <c r="W43" s="979"/>
      <c r="X43" s="979">
        <v>1</v>
      </c>
      <c r="Y43" s="979"/>
      <c r="Z43" s="979"/>
      <c r="AA43" s="979"/>
      <c r="AB43" s="979"/>
      <c r="AC43" s="979"/>
      <c r="AD43" s="979"/>
      <c r="AE43" s="979"/>
      <c r="AF43" s="979"/>
      <c r="AG43" s="979"/>
    </row>
    <row r="44" spans="1:33" ht="35.1" customHeight="1" x14ac:dyDescent="0.25">
      <c r="A44" s="48">
        <v>29</v>
      </c>
      <c r="B44" s="986" t="s">
        <v>934</v>
      </c>
      <c r="C44" s="986" t="s">
        <v>1041</v>
      </c>
      <c r="D44" s="986" t="s">
        <v>76</v>
      </c>
      <c r="E44" s="986" t="s">
        <v>397</v>
      </c>
      <c r="F44" s="986" t="s">
        <v>69</v>
      </c>
      <c r="G44" s="51">
        <v>27</v>
      </c>
      <c r="H44" s="64">
        <v>36861</v>
      </c>
      <c r="I44" s="64" t="s">
        <v>312</v>
      </c>
      <c r="J44" s="64"/>
      <c r="K44" s="64"/>
      <c r="L44" s="51"/>
      <c r="M44" s="51"/>
      <c r="N44" s="986"/>
      <c r="O44" s="986"/>
      <c r="P44" s="986"/>
      <c r="Q44" s="986" t="s">
        <v>1048</v>
      </c>
      <c r="R44" s="986" t="s">
        <v>937</v>
      </c>
      <c r="S44" s="986" t="s">
        <v>1047</v>
      </c>
      <c r="T44" s="979">
        <v>5</v>
      </c>
      <c r="U44" s="979"/>
      <c r="V44" s="979"/>
      <c r="W44" s="979"/>
      <c r="X44" s="979"/>
      <c r="Y44" s="979">
        <v>1</v>
      </c>
      <c r="Z44" s="979"/>
      <c r="AA44" s="979"/>
      <c r="AB44" s="979"/>
      <c r="AC44" s="979"/>
      <c r="AD44" s="979"/>
      <c r="AE44" s="979"/>
      <c r="AF44" s="979"/>
      <c r="AG44" s="979"/>
    </row>
    <row r="45" spans="1:33" ht="35.1" customHeight="1" x14ac:dyDescent="0.25">
      <c r="A45" s="48">
        <v>30</v>
      </c>
      <c r="B45" s="986" t="s">
        <v>934</v>
      </c>
      <c r="C45" s="986" t="s">
        <v>1042</v>
      </c>
      <c r="D45" s="986" t="s">
        <v>76</v>
      </c>
      <c r="E45" s="986" t="s">
        <v>81</v>
      </c>
      <c r="F45" s="986" t="s">
        <v>65</v>
      </c>
      <c r="G45" s="51">
        <v>50</v>
      </c>
      <c r="H45" s="64">
        <v>36404</v>
      </c>
      <c r="I45" s="64" t="s">
        <v>312</v>
      </c>
      <c r="J45" s="64"/>
      <c r="K45" s="64"/>
      <c r="L45" s="51"/>
      <c r="M45" s="51"/>
      <c r="N45" s="986"/>
      <c r="O45" s="986"/>
      <c r="P45" s="986"/>
      <c r="Q45" s="986" t="s">
        <v>1048</v>
      </c>
      <c r="R45" s="986" t="s">
        <v>937</v>
      </c>
      <c r="S45" s="986" t="s">
        <v>1047</v>
      </c>
      <c r="T45" s="979">
        <v>7</v>
      </c>
      <c r="U45" s="979"/>
      <c r="V45" s="979"/>
      <c r="W45" s="979"/>
      <c r="X45" s="979">
        <v>2</v>
      </c>
      <c r="Y45" s="979"/>
      <c r="Z45" s="979"/>
      <c r="AA45" s="979"/>
      <c r="AB45" s="979"/>
      <c r="AC45" s="979"/>
      <c r="AD45" s="979"/>
      <c r="AE45" s="979"/>
      <c r="AF45" s="979"/>
      <c r="AG45" s="979"/>
    </row>
    <row r="46" spans="1:33" ht="35.1" customHeight="1" x14ac:dyDescent="0.25">
      <c r="A46" s="48">
        <v>31</v>
      </c>
      <c r="B46" s="986" t="s">
        <v>934</v>
      </c>
      <c r="C46" s="986" t="s">
        <v>1043</v>
      </c>
      <c r="D46" s="986" t="s">
        <v>97</v>
      </c>
      <c r="E46" s="986"/>
      <c r="F46" s="986" t="s">
        <v>65</v>
      </c>
      <c r="G46" s="51">
        <v>40</v>
      </c>
      <c r="H46" s="64">
        <v>43770</v>
      </c>
      <c r="I46" s="64" t="s">
        <v>312</v>
      </c>
      <c r="J46" s="64"/>
      <c r="K46" s="64"/>
      <c r="L46" s="51"/>
      <c r="M46" s="51"/>
      <c r="N46" s="986"/>
      <c r="O46" s="986"/>
      <c r="P46" s="986"/>
      <c r="Q46" s="986" t="s">
        <v>991</v>
      </c>
      <c r="R46" s="986" t="s">
        <v>937</v>
      </c>
      <c r="S46" s="986" t="s">
        <v>1047</v>
      </c>
      <c r="T46" s="979"/>
      <c r="U46" s="979"/>
      <c r="V46" s="979"/>
      <c r="W46" s="979"/>
      <c r="X46" s="979"/>
      <c r="Y46" s="979"/>
      <c r="Z46" s="979"/>
      <c r="AA46" s="979"/>
      <c r="AB46" s="979"/>
      <c r="AC46" s="979"/>
      <c r="AD46" s="979"/>
      <c r="AE46" s="979"/>
      <c r="AF46" s="979"/>
      <c r="AG46" s="979"/>
    </row>
    <row r="47" spans="1:33" ht="35.1" customHeight="1" x14ac:dyDescent="0.25">
      <c r="A47" s="48">
        <v>32</v>
      </c>
      <c r="B47" s="986" t="s">
        <v>934</v>
      </c>
      <c r="C47" s="986" t="s">
        <v>1044</v>
      </c>
      <c r="D47" s="986" t="s">
        <v>97</v>
      </c>
      <c r="E47" s="986"/>
      <c r="F47" s="986" t="s">
        <v>69</v>
      </c>
      <c r="G47" s="51">
        <v>44</v>
      </c>
      <c r="H47" s="64">
        <v>43831</v>
      </c>
      <c r="I47" s="64" t="s">
        <v>312</v>
      </c>
      <c r="J47" s="64"/>
      <c r="K47" s="64"/>
      <c r="L47" s="51"/>
      <c r="M47" s="51"/>
      <c r="N47" s="986"/>
      <c r="O47" s="986"/>
      <c r="P47" s="986"/>
      <c r="Q47" s="986" t="s">
        <v>1048</v>
      </c>
      <c r="R47" s="986" t="s">
        <v>937</v>
      </c>
      <c r="S47" s="986" t="s">
        <v>1047</v>
      </c>
      <c r="T47" s="979">
        <v>4</v>
      </c>
      <c r="U47" s="979"/>
      <c r="V47" s="979"/>
      <c r="W47" s="979"/>
      <c r="X47" s="979">
        <v>1</v>
      </c>
      <c r="Y47" s="979"/>
      <c r="Z47" s="979"/>
      <c r="AA47" s="979"/>
      <c r="AB47" s="979"/>
      <c r="AC47" s="979"/>
      <c r="AD47" s="979"/>
      <c r="AE47" s="979"/>
      <c r="AF47" s="979"/>
      <c r="AG47" s="979"/>
    </row>
    <row r="48" spans="1:33" ht="35.1" customHeight="1" x14ac:dyDescent="0.25">
      <c r="A48" s="48">
        <v>33</v>
      </c>
      <c r="B48" s="986" t="s">
        <v>934</v>
      </c>
      <c r="C48" s="986" t="s">
        <v>1045</v>
      </c>
      <c r="D48" s="986" t="s">
        <v>97</v>
      </c>
      <c r="E48" s="986"/>
      <c r="F48" s="986" t="s">
        <v>68</v>
      </c>
      <c r="G48" s="51">
        <v>30</v>
      </c>
      <c r="H48" s="64">
        <v>39052</v>
      </c>
      <c r="I48" s="64" t="s">
        <v>312</v>
      </c>
      <c r="J48" s="64"/>
      <c r="K48" s="64" t="s">
        <v>519</v>
      </c>
      <c r="L48" s="51"/>
      <c r="M48" s="51"/>
      <c r="N48" s="986"/>
      <c r="O48" s="986"/>
      <c r="P48" s="986"/>
      <c r="Q48" s="986" t="s">
        <v>1049</v>
      </c>
      <c r="R48" s="986" t="s">
        <v>937</v>
      </c>
      <c r="S48" s="986" t="s">
        <v>1047</v>
      </c>
      <c r="T48" s="979"/>
      <c r="U48" s="979"/>
      <c r="V48" s="979"/>
      <c r="W48" s="979"/>
      <c r="X48" s="979"/>
      <c r="Y48" s="979"/>
      <c r="Z48" s="979"/>
      <c r="AA48" s="979"/>
      <c r="AB48" s="979"/>
      <c r="AC48" s="979"/>
      <c r="AD48" s="979"/>
      <c r="AE48" s="979"/>
      <c r="AF48" s="979"/>
      <c r="AG48" s="979"/>
    </row>
    <row r="49" spans="1:33" ht="35.1" customHeight="1" x14ac:dyDescent="0.25">
      <c r="A49" s="48">
        <v>34</v>
      </c>
      <c r="B49" s="986" t="s">
        <v>934</v>
      </c>
      <c r="C49" s="986" t="s">
        <v>1017</v>
      </c>
      <c r="D49" s="986" t="s">
        <v>97</v>
      </c>
      <c r="E49" s="986"/>
      <c r="F49" s="986" t="s">
        <v>68</v>
      </c>
      <c r="G49" s="51">
        <v>30</v>
      </c>
      <c r="H49" s="64">
        <v>41153</v>
      </c>
      <c r="I49" s="64" t="s">
        <v>312</v>
      </c>
      <c r="J49" s="64"/>
      <c r="K49" s="64" t="s">
        <v>519</v>
      </c>
      <c r="L49" s="51"/>
      <c r="M49" s="51"/>
      <c r="N49" s="986"/>
      <c r="O49" s="986"/>
      <c r="P49" s="986"/>
      <c r="Q49" s="986" t="s">
        <v>1051</v>
      </c>
      <c r="R49" s="986" t="s">
        <v>937</v>
      </c>
      <c r="S49" s="986" t="s">
        <v>1047</v>
      </c>
      <c r="T49" s="979"/>
      <c r="U49" s="979"/>
      <c r="V49" s="979"/>
      <c r="W49" s="979"/>
      <c r="X49" s="979"/>
      <c r="Y49" s="979"/>
      <c r="Z49" s="979"/>
      <c r="AA49" s="979"/>
      <c r="AB49" s="979"/>
      <c r="AC49" s="979"/>
      <c r="AD49" s="979"/>
      <c r="AE49" s="979"/>
      <c r="AF49" s="979"/>
      <c r="AG49" s="979"/>
    </row>
    <row r="50" spans="1:33" ht="35.1" customHeight="1" x14ac:dyDescent="0.25">
      <c r="A50" s="48">
        <v>35</v>
      </c>
      <c r="B50" s="986" t="s">
        <v>934</v>
      </c>
      <c r="C50" s="986" t="s">
        <v>1050</v>
      </c>
      <c r="D50" s="986" t="s">
        <v>97</v>
      </c>
      <c r="E50" s="986"/>
      <c r="F50" s="986" t="s">
        <v>69</v>
      </c>
      <c r="G50" s="51">
        <v>23</v>
      </c>
      <c r="H50" s="64">
        <v>44562</v>
      </c>
      <c r="I50" s="64" t="s">
        <v>312</v>
      </c>
      <c r="J50" s="64"/>
      <c r="K50" s="64"/>
      <c r="L50" s="51"/>
      <c r="M50" s="51"/>
      <c r="N50" s="986"/>
      <c r="O50" s="986"/>
      <c r="P50" s="986"/>
      <c r="Q50" s="986" t="s">
        <v>991</v>
      </c>
      <c r="R50" s="986" t="s">
        <v>937</v>
      </c>
      <c r="S50" s="986" t="s">
        <v>1047</v>
      </c>
      <c r="T50" s="979"/>
      <c r="U50" s="979"/>
      <c r="V50" s="979"/>
      <c r="W50" s="979"/>
      <c r="X50" s="979"/>
      <c r="Y50" s="979"/>
      <c r="Z50" s="979"/>
      <c r="AA50" s="979"/>
      <c r="AB50" s="979"/>
      <c r="AC50" s="979"/>
      <c r="AD50" s="979"/>
      <c r="AE50" s="979"/>
      <c r="AF50" s="979"/>
      <c r="AG50" s="979"/>
    </row>
    <row r="51" spans="1:33" ht="35.1" customHeight="1" x14ac:dyDescent="0.25">
      <c r="A51" s="48">
        <v>36</v>
      </c>
      <c r="B51" s="986" t="s">
        <v>934</v>
      </c>
      <c r="C51" s="986" t="s">
        <v>1057</v>
      </c>
      <c r="D51" s="986" t="s">
        <v>97</v>
      </c>
      <c r="E51" s="986"/>
      <c r="F51" s="986" t="s">
        <v>788</v>
      </c>
      <c r="G51" s="51">
        <v>13</v>
      </c>
      <c r="H51" s="64">
        <v>43862</v>
      </c>
      <c r="I51" s="64" t="s">
        <v>312</v>
      </c>
      <c r="J51" s="64"/>
      <c r="K51" s="64"/>
      <c r="L51" s="51"/>
      <c r="M51" s="51"/>
      <c r="N51" s="986"/>
      <c r="O51" s="986"/>
      <c r="P51" s="986"/>
      <c r="Q51" s="986" t="s">
        <v>991</v>
      </c>
      <c r="R51" s="986" t="s">
        <v>937</v>
      </c>
      <c r="S51" s="986" t="s">
        <v>1047</v>
      </c>
      <c r="T51" s="979"/>
      <c r="U51" s="979"/>
      <c r="V51" s="979"/>
      <c r="W51" s="979"/>
      <c r="X51" s="979"/>
      <c r="Y51" s="979"/>
      <c r="Z51" s="979"/>
      <c r="AA51" s="979"/>
      <c r="AB51" s="979"/>
      <c r="AC51" s="979"/>
      <c r="AD51" s="979"/>
      <c r="AE51" s="979"/>
      <c r="AF51" s="979"/>
      <c r="AG51" s="979"/>
    </row>
    <row r="52" spans="1:33" ht="35.1" customHeight="1" x14ac:dyDescent="0.25">
      <c r="A52" s="48">
        <v>37</v>
      </c>
      <c r="B52" s="986" t="s">
        <v>945</v>
      </c>
      <c r="C52" s="986" t="s">
        <v>1017</v>
      </c>
      <c r="D52" s="986" t="s">
        <v>97</v>
      </c>
      <c r="E52" s="986"/>
      <c r="F52" s="986" t="s">
        <v>68</v>
      </c>
      <c r="G52" s="51">
        <v>17</v>
      </c>
      <c r="H52" s="64">
        <v>42005</v>
      </c>
      <c r="I52" s="64" t="s">
        <v>312</v>
      </c>
      <c r="J52" s="64"/>
      <c r="K52" s="64"/>
      <c r="L52" s="51"/>
      <c r="M52" s="51"/>
      <c r="N52" s="986"/>
      <c r="O52" s="986"/>
      <c r="P52" s="986"/>
      <c r="Q52" s="986" t="s">
        <v>946</v>
      </c>
      <c r="R52" s="986">
        <v>89526632042</v>
      </c>
      <c r="S52" s="986" t="s">
        <v>1058</v>
      </c>
      <c r="T52" s="979"/>
      <c r="U52" s="979"/>
      <c r="V52" s="979"/>
      <c r="W52" s="979"/>
      <c r="X52" s="979"/>
      <c r="Y52" s="979"/>
      <c r="Z52" s="979"/>
      <c r="AA52" s="979"/>
      <c r="AB52" s="979"/>
      <c r="AC52" s="979"/>
      <c r="AD52" s="979"/>
      <c r="AE52" s="979"/>
      <c r="AF52" s="979"/>
      <c r="AG52" s="979"/>
    </row>
    <row r="53" spans="1:33" ht="35.1" customHeight="1" x14ac:dyDescent="0.25">
      <c r="A53" s="48">
        <v>38</v>
      </c>
      <c r="B53" s="986" t="s">
        <v>945</v>
      </c>
      <c r="C53" s="986" t="s">
        <v>1052</v>
      </c>
      <c r="D53" s="986" t="s">
        <v>97</v>
      </c>
      <c r="E53" s="986"/>
      <c r="F53" s="986" t="s">
        <v>69</v>
      </c>
      <c r="G53" s="51">
        <v>15</v>
      </c>
      <c r="H53" s="64">
        <v>42005</v>
      </c>
      <c r="I53" s="64" t="s">
        <v>312</v>
      </c>
      <c r="J53" s="64"/>
      <c r="K53" s="64"/>
      <c r="L53" s="51"/>
      <c r="M53" s="51"/>
      <c r="N53" s="986"/>
      <c r="O53" s="986"/>
      <c r="P53" s="986"/>
      <c r="Q53" s="986" t="s">
        <v>1060</v>
      </c>
      <c r="R53" s="986">
        <v>89526632042</v>
      </c>
      <c r="S53" s="986" t="s">
        <v>1058</v>
      </c>
      <c r="T53" s="979"/>
      <c r="U53" s="979"/>
      <c r="V53" s="979"/>
      <c r="W53" s="979"/>
      <c r="X53" s="979"/>
      <c r="Y53" s="979"/>
      <c r="Z53" s="979"/>
      <c r="AA53" s="979"/>
      <c r="AB53" s="979"/>
      <c r="AC53" s="979"/>
      <c r="AD53" s="979"/>
      <c r="AE53" s="979"/>
      <c r="AF53" s="979"/>
      <c r="AG53" s="979"/>
    </row>
    <row r="54" spans="1:33" ht="35.1" customHeight="1" x14ac:dyDescent="0.25">
      <c r="A54" s="48">
        <v>39</v>
      </c>
      <c r="B54" s="986" t="s">
        <v>945</v>
      </c>
      <c r="C54" s="986" t="s">
        <v>1053</v>
      </c>
      <c r="D54" s="986" t="s">
        <v>76</v>
      </c>
      <c r="E54" s="986" t="s">
        <v>63</v>
      </c>
      <c r="F54" s="986" t="s">
        <v>65</v>
      </c>
      <c r="G54" s="51">
        <v>15</v>
      </c>
      <c r="H54" s="64">
        <v>43891</v>
      </c>
      <c r="I54" s="64" t="s">
        <v>312</v>
      </c>
      <c r="J54" s="64"/>
      <c r="K54" s="64"/>
      <c r="L54" s="51"/>
      <c r="M54" s="51"/>
      <c r="N54" s="986"/>
      <c r="O54" s="986"/>
      <c r="P54" s="986"/>
      <c r="Q54" s="986" t="s">
        <v>1059</v>
      </c>
      <c r="R54" s="986">
        <v>89519533167</v>
      </c>
      <c r="S54" s="986" t="s">
        <v>1058</v>
      </c>
      <c r="T54" s="979"/>
      <c r="U54" s="979"/>
      <c r="V54" s="979"/>
      <c r="W54" s="979"/>
      <c r="X54" s="979"/>
      <c r="Y54" s="979"/>
      <c r="Z54" s="979"/>
      <c r="AA54" s="979"/>
      <c r="AB54" s="979"/>
      <c r="AC54" s="979"/>
      <c r="AD54" s="979"/>
      <c r="AE54" s="979"/>
      <c r="AF54" s="979"/>
      <c r="AG54" s="979"/>
    </row>
    <row r="55" spans="1:33" ht="35.1" customHeight="1" x14ac:dyDescent="0.25">
      <c r="A55" s="48">
        <v>40</v>
      </c>
      <c r="B55" s="986" t="s">
        <v>940</v>
      </c>
      <c r="C55" s="986" t="s">
        <v>1054</v>
      </c>
      <c r="D55" s="986" t="s">
        <v>78</v>
      </c>
      <c r="E55" s="986"/>
      <c r="F55" s="986" t="s">
        <v>65</v>
      </c>
      <c r="G55" s="51">
        <v>12</v>
      </c>
      <c r="H55" s="64">
        <v>41518</v>
      </c>
      <c r="I55" s="64" t="s">
        <v>312</v>
      </c>
      <c r="J55" s="64"/>
      <c r="K55" s="64"/>
      <c r="L55" s="51"/>
      <c r="M55" s="51"/>
      <c r="N55" s="986"/>
      <c r="O55" s="986"/>
      <c r="P55" s="986"/>
      <c r="Q55" s="986" t="s">
        <v>941</v>
      </c>
      <c r="R55" s="986">
        <v>89028094083</v>
      </c>
      <c r="S55" s="986" t="s">
        <v>943</v>
      </c>
      <c r="T55" s="979"/>
      <c r="U55" s="979"/>
      <c r="V55" s="979"/>
      <c r="W55" s="979"/>
      <c r="X55" s="979"/>
      <c r="Y55" s="979"/>
      <c r="Z55" s="979"/>
      <c r="AA55" s="979"/>
      <c r="AB55" s="979"/>
      <c r="AC55" s="979"/>
      <c r="AD55" s="979"/>
      <c r="AE55" s="979"/>
      <c r="AF55" s="979"/>
      <c r="AG55" s="979"/>
    </row>
    <row r="56" spans="1:33" ht="35.1" customHeight="1" x14ac:dyDescent="0.25">
      <c r="A56" s="48">
        <v>41</v>
      </c>
      <c r="B56" s="986" t="s">
        <v>940</v>
      </c>
      <c r="C56" s="986" t="s">
        <v>1055</v>
      </c>
      <c r="D56" s="986" t="s">
        <v>76</v>
      </c>
      <c r="E56" s="986" t="s">
        <v>86</v>
      </c>
      <c r="F56" s="986" t="s">
        <v>69</v>
      </c>
      <c r="G56" s="51">
        <v>8</v>
      </c>
      <c r="H56" s="64">
        <v>31656</v>
      </c>
      <c r="I56" s="64" t="s">
        <v>312</v>
      </c>
      <c r="J56" s="64"/>
      <c r="K56" s="64" t="s">
        <v>519</v>
      </c>
      <c r="L56" s="51"/>
      <c r="M56" s="51"/>
      <c r="N56" s="986"/>
      <c r="O56" s="986"/>
      <c r="P56" s="986"/>
      <c r="Q56" s="986" t="s">
        <v>941</v>
      </c>
      <c r="R56" s="986">
        <v>89028094083</v>
      </c>
      <c r="S56" s="986" t="s">
        <v>943</v>
      </c>
      <c r="T56" s="979">
        <v>4</v>
      </c>
      <c r="U56" s="979"/>
      <c r="V56" s="979"/>
      <c r="W56" s="979"/>
      <c r="X56" s="979"/>
      <c r="Y56" s="979">
        <v>1</v>
      </c>
      <c r="Z56" s="979"/>
      <c r="AA56" s="979"/>
      <c r="AB56" s="979"/>
      <c r="AC56" s="979"/>
      <c r="AD56" s="979"/>
      <c r="AE56" s="979"/>
      <c r="AF56" s="979"/>
      <c r="AG56" s="979"/>
    </row>
    <row r="57" spans="1:33" ht="35.1" customHeight="1" x14ac:dyDescent="0.25">
      <c r="A57" s="48">
        <v>42</v>
      </c>
      <c r="B57" s="986" t="s">
        <v>940</v>
      </c>
      <c r="C57" s="986" t="s">
        <v>1017</v>
      </c>
      <c r="D57" s="986" t="s">
        <v>97</v>
      </c>
      <c r="E57" s="986"/>
      <c r="F57" s="986" t="s">
        <v>68</v>
      </c>
      <c r="G57" s="51">
        <v>15</v>
      </c>
      <c r="H57" s="64">
        <v>43344</v>
      </c>
      <c r="I57" s="64" t="s">
        <v>312</v>
      </c>
      <c r="J57" s="64"/>
      <c r="K57" s="64" t="s">
        <v>519</v>
      </c>
      <c r="L57" s="51"/>
      <c r="M57" s="51"/>
      <c r="N57" s="986"/>
      <c r="O57" s="986"/>
      <c r="P57" s="986"/>
      <c r="Q57" s="986" t="s">
        <v>941</v>
      </c>
      <c r="R57" s="986">
        <v>89028094083</v>
      </c>
      <c r="S57" s="986" t="s">
        <v>943</v>
      </c>
      <c r="T57" s="979"/>
      <c r="U57" s="979"/>
      <c r="V57" s="979"/>
      <c r="W57" s="979"/>
      <c r="X57" s="979"/>
      <c r="Y57" s="979"/>
      <c r="Z57" s="979"/>
      <c r="AA57" s="979"/>
      <c r="AB57" s="979"/>
      <c r="AC57" s="979"/>
      <c r="AD57" s="979"/>
      <c r="AE57" s="979"/>
      <c r="AF57" s="979"/>
      <c r="AG57" s="979"/>
    </row>
    <row r="58" spans="1:33" ht="35.1" customHeight="1" x14ac:dyDescent="0.25">
      <c r="A58" s="48">
        <v>43</v>
      </c>
      <c r="B58" s="986" t="s">
        <v>940</v>
      </c>
      <c r="C58" s="986" t="s">
        <v>1056</v>
      </c>
      <c r="D58" s="986" t="s">
        <v>76</v>
      </c>
      <c r="E58" s="986" t="s">
        <v>86</v>
      </c>
      <c r="F58" s="986" t="s">
        <v>68</v>
      </c>
      <c r="G58" s="51">
        <v>7</v>
      </c>
      <c r="H58" s="64">
        <v>41153</v>
      </c>
      <c r="I58" s="64" t="s">
        <v>312</v>
      </c>
      <c r="J58" s="64"/>
      <c r="K58" s="64" t="s">
        <v>519</v>
      </c>
      <c r="L58" s="51"/>
      <c r="M58" s="51"/>
      <c r="N58" s="986"/>
      <c r="O58" s="986"/>
      <c r="P58" s="986"/>
      <c r="Q58" s="986" t="s">
        <v>1061</v>
      </c>
      <c r="R58" s="986">
        <v>89028094083</v>
      </c>
      <c r="S58" s="986" t="s">
        <v>943</v>
      </c>
      <c r="T58" s="979">
        <v>2</v>
      </c>
      <c r="U58" s="979"/>
      <c r="V58" s="979"/>
      <c r="W58" s="979"/>
      <c r="X58" s="979"/>
      <c r="Y58" s="979"/>
      <c r="Z58" s="979"/>
      <c r="AA58" s="979"/>
      <c r="AB58" s="979"/>
      <c r="AC58" s="979"/>
      <c r="AD58" s="979"/>
      <c r="AE58" s="979"/>
      <c r="AF58" s="979"/>
      <c r="AG58" s="979"/>
    </row>
    <row r="59" spans="1:33" ht="35.1" customHeight="1" x14ac:dyDescent="0.25">
      <c r="A59" s="48">
        <v>44</v>
      </c>
      <c r="B59" s="986" t="s">
        <v>952</v>
      </c>
      <c r="C59" s="986" t="s">
        <v>1062</v>
      </c>
      <c r="D59" s="986" t="s">
        <v>76</v>
      </c>
      <c r="E59" s="986" t="s">
        <v>86</v>
      </c>
      <c r="F59" s="986" t="s">
        <v>69</v>
      </c>
      <c r="G59" s="51">
        <v>12</v>
      </c>
      <c r="H59" s="64">
        <v>31048</v>
      </c>
      <c r="I59" s="64" t="s">
        <v>312</v>
      </c>
      <c r="J59" s="64"/>
      <c r="K59" s="64" t="s">
        <v>519</v>
      </c>
      <c r="L59" s="51"/>
      <c r="M59" s="51"/>
      <c r="N59" s="986"/>
      <c r="O59" s="986"/>
      <c r="P59" s="986"/>
      <c r="Q59" s="986" t="s">
        <v>1063</v>
      </c>
      <c r="R59" s="986">
        <v>89223833697</v>
      </c>
      <c r="S59" s="986" t="s">
        <v>955</v>
      </c>
      <c r="T59" s="979">
        <v>8</v>
      </c>
      <c r="U59" s="979"/>
      <c r="V59" s="979"/>
      <c r="W59" s="979">
        <v>1</v>
      </c>
      <c r="X59" s="979"/>
      <c r="Y59" s="979">
        <v>1</v>
      </c>
      <c r="Z59" s="979"/>
      <c r="AA59" s="979"/>
      <c r="AB59" s="979"/>
      <c r="AC59" s="979"/>
      <c r="AD59" s="979"/>
      <c r="AE59" s="979"/>
      <c r="AF59" s="979"/>
      <c r="AG59" s="979"/>
    </row>
    <row r="60" spans="1:33" ht="35.1" customHeight="1" x14ac:dyDescent="0.25">
      <c r="A60" s="48">
        <v>45</v>
      </c>
      <c r="B60" s="986" t="s">
        <v>952</v>
      </c>
      <c r="C60" s="986" t="s">
        <v>1064</v>
      </c>
      <c r="D60" s="986" t="s">
        <v>76</v>
      </c>
      <c r="E60" s="986" t="s">
        <v>401</v>
      </c>
      <c r="F60" s="986" t="s">
        <v>65</v>
      </c>
      <c r="G60" s="51">
        <v>15</v>
      </c>
      <c r="H60" s="64">
        <v>36039</v>
      </c>
      <c r="I60" s="64" t="s">
        <v>312</v>
      </c>
      <c r="J60" s="64"/>
      <c r="K60" s="64"/>
      <c r="L60" s="51"/>
      <c r="M60" s="51"/>
      <c r="N60" s="986"/>
      <c r="O60" s="986"/>
      <c r="P60" s="986"/>
      <c r="Q60" s="986" t="s">
        <v>1065</v>
      </c>
      <c r="R60" s="986" t="s">
        <v>954</v>
      </c>
      <c r="S60" s="986" t="s">
        <v>955</v>
      </c>
      <c r="T60" s="979">
        <v>8</v>
      </c>
      <c r="U60" s="979"/>
      <c r="V60" s="979"/>
      <c r="W60" s="979"/>
      <c r="X60" s="979"/>
      <c r="Y60" s="979"/>
      <c r="Z60" s="979"/>
      <c r="AA60" s="979"/>
      <c r="AB60" s="979"/>
      <c r="AC60" s="979"/>
      <c r="AD60" s="979"/>
      <c r="AE60" s="979"/>
      <c r="AF60" s="979"/>
      <c r="AG60" s="979"/>
    </row>
    <row r="61" spans="1:33" ht="35.1" customHeight="1" x14ac:dyDescent="0.25">
      <c r="A61" s="48">
        <v>46</v>
      </c>
      <c r="B61" s="986" t="s">
        <v>952</v>
      </c>
      <c r="C61" s="986" t="s">
        <v>1071</v>
      </c>
      <c r="D61" s="986" t="s">
        <v>76</v>
      </c>
      <c r="E61" s="986" t="s">
        <v>404</v>
      </c>
      <c r="F61" s="986" t="s">
        <v>65</v>
      </c>
      <c r="G61" s="51">
        <v>10</v>
      </c>
      <c r="H61" s="64">
        <v>44805</v>
      </c>
      <c r="I61" s="64" t="s">
        <v>312</v>
      </c>
      <c r="J61" s="64"/>
      <c r="K61" s="64"/>
      <c r="L61" s="51"/>
      <c r="M61" s="51"/>
      <c r="N61" s="986"/>
      <c r="O61" s="986"/>
      <c r="P61" s="986"/>
      <c r="Q61" s="986" t="s">
        <v>1072</v>
      </c>
      <c r="R61" s="986" t="s">
        <v>954</v>
      </c>
      <c r="S61" s="986" t="s">
        <v>955</v>
      </c>
      <c r="T61" s="979">
        <v>1</v>
      </c>
      <c r="U61" s="979"/>
      <c r="V61" s="979"/>
      <c r="W61" s="979"/>
      <c r="X61" s="979"/>
      <c r="Y61" s="979"/>
      <c r="Z61" s="979"/>
      <c r="AA61" s="979"/>
      <c r="AB61" s="979"/>
      <c r="AC61" s="979"/>
      <c r="AD61" s="979"/>
      <c r="AE61" s="979"/>
      <c r="AF61" s="979"/>
      <c r="AG61" s="979"/>
    </row>
    <row r="62" spans="1:33" ht="46.95" customHeight="1" x14ac:dyDescent="0.25">
      <c r="A62" s="48">
        <v>47</v>
      </c>
      <c r="B62" s="986" t="s">
        <v>952</v>
      </c>
      <c r="C62" s="986" t="s">
        <v>1066</v>
      </c>
      <c r="D62" s="986" t="s">
        <v>97</v>
      </c>
      <c r="E62" s="986"/>
      <c r="F62" s="986" t="s">
        <v>69</v>
      </c>
      <c r="G62" s="51">
        <v>28</v>
      </c>
      <c r="H62" s="64">
        <v>41944</v>
      </c>
      <c r="I62" s="64" t="s">
        <v>312</v>
      </c>
      <c r="J62" s="64"/>
      <c r="K62" s="64"/>
      <c r="L62" s="51"/>
      <c r="M62" s="51"/>
      <c r="N62" s="986"/>
      <c r="O62" s="986"/>
      <c r="P62" s="986"/>
      <c r="Q62" s="986" t="s">
        <v>1063</v>
      </c>
      <c r="R62" s="986">
        <v>89223833697</v>
      </c>
      <c r="S62" s="986" t="s">
        <v>955</v>
      </c>
      <c r="T62" s="979"/>
      <c r="U62" s="979"/>
      <c r="V62" s="979"/>
      <c r="W62" s="979"/>
      <c r="X62" s="979"/>
      <c r="Y62" s="979"/>
      <c r="Z62" s="979"/>
      <c r="AA62" s="979"/>
      <c r="AB62" s="979"/>
      <c r="AC62" s="979"/>
      <c r="AD62" s="979"/>
      <c r="AE62" s="979"/>
      <c r="AF62" s="979"/>
      <c r="AG62" s="979"/>
    </row>
    <row r="63" spans="1:33" ht="35.1" customHeight="1" x14ac:dyDescent="0.25">
      <c r="A63" s="48">
        <v>48</v>
      </c>
      <c r="B63" s="986" t="s">
        <v>952</v>
      </c>
      <c r="C63" s="986" t="s">
        <v>1073</v>
      </c>
      <c r="D63" s="986" t="s">
        <v>76</v>
      </c>
      <c r="E63" s="986" t="s">
        <v>397</v>
      </c>
      <c r="F63" s="986" t="s">
        <v>65</v>
      </c>
      <c r="G63" s="51">
        <v>12</v>
      </c>
      <c r="H63" s="64">
        <v>44805</v>
      </c>
      <c r="I63" s="64" t="s">
        <v>312</v>
      </c>
      <c r="J63" s="64"/>
      <c r="K63" s="64"/>
      <c r="L63" s="51"/>
      <c r="M63" s="51"/>
      <c r="N63" s="986"/>
      <c r="O63" s="986"/>
      <c r="P63" s="986"/>
      <c r="Q63" s="986" t="s">
        <v>1074</v>
      </c>
      <c r="R63" s="986" t="s">
        <v>954</v>
      </c>
      <c r="S63" s="986" t="s">
        <v>955</v>
      </c>
      <c r="T63" s="979"/>
      <c r="U63" s="979"/>
      <c r="V63" s="979"/>
      <c r="W63" s="979"/>
      <c r="X63" s="979"/>
      <c r="Y63" s="979"/>
      <c r="Z63" s="979"/>
      <c r="AA63" s="979"/>
      <c r="AB63" s="979"/>
      <c r="AC63" s="979"/>
      <c r="AD63" s="979"/>
      <c r="AE63" s="979"/>
      <c r="AF63" s="979"/>
      <c r="AG63" s="979"/>
    </row>
    <row r="64" spans="1:33" ht="35.1" customHeight="1" x14ac:dyDescent="0.25">
      <c r="A64" s="48">
        <v>49</v>
      </c>
      <c r="B64" s="986" t="s">
        <v>952</v>
      </c>
      <c r="C64" s="986" t="s">
        <v>1067</v>
      </c>
      <c r="D64" s="986" t="s">
        <v>97</v>
      </c>
      <c r="E64" s="986"/>
      <c r="F64" s="986" t="s">
        <v>68</v>
      </c>
      <c r="G64" s="51">
        <v>12</v>
      </c>
      <c r="H64" s="64">
        <v>43709</v>
      </c>
      <c r="I64" s="64" t="s">
        <v>312</v>
      </c>
      <c r="J64" s="64"/>
      <c r="K64" s="64"/>
      <c r="L64" s="51"/>
      <c r="M64" s="51"/>
      <c r="N64" s="986"/>
      <c r="O64" s="986"/>
      <c r="P64" s="986"/>
      <c r="Q64" s="986" t="s">
        <v>1068</v>
      </c>
      <c r="R64" s="986" t="s">
        <v>1069</v>
      </c>
      <c r="S64" s="986" t="s">
        <v>955</v>
      </c>
      <c r="T64" s="979"/>
      <c r="U64" s="979"/>
      <c r="V64" s="979"/>
      <c r="W64" s="979"/>
      <c r="X64" s="979"/>
      <c r="Y64" s="979"/>
      <c r="Z64" s="979"/>
      <c r="AA64" s="979"/>
      <c r="AB64" s="979"/>
      <c r="AC64" s="979"/>
      <c r="AD64" s="979"/>
      <c r="AE64" s="979"/>
      <c r="AF64" s="979"/>
      <c r="AG64" s="979"/>
    </row>
    <row r="65" spans="1:33" ht="35.1" customHeight="1" x14ac:dyDescent="0.25">
      <c r="A65" s="48">
        <v>50</v>
      </c>
      <c r="B65" s="986" t="s">
        <v>952</v>
      </c>
      <c r="C65" s="986" t="s">
        <v>1070</v>
      </c>
      <c r="D65" s="986" t="s">
        <v>97</v>
      </c>
      <c r="E65" s="986"/>
      <c r="F65" s="986" t="s">
        <v>69</v>
      </c>
      <c r="G65" s="51">
        <v>15</v>
      </c>
      <c r="H65" s="64">
        <v>44440</v>
      </c>
      <c r="I65" s="64" t="s">
        <v>312</v>
      </c>
      <c r="J65" s="64"/>
      <c r="K65" s="64"/>
      <c r="L65" s="51"/>
      <c r="M65" s="51"/>
      <c r="N65" s="986"/>
      <c r="O65" s="986"/>
      <c r="P65" s="986"/>
      <c r="Q65" s="986" t="s">
        <v>1063</v>
      </c>
      <c r="R65" s="986" t="s">
        <v>954</v>
      </c>
      <c r="S65" s="986" t="s">
        <v>955</v>
      </c>
      <c r="T65" s="979"/>
      <c r="U65" s="979"/>
      <c r="V65" s="979"/>
      <c r="W65" s="979"/>
      <c r="X65" s="979"/>
      <c r="Y65" s="979"/>
      <c r="Z65" s="979"/>
      <c r="AA65" s="979"/>
      <c r="AB65" s="979"/>
      <c r="AC65" s="979"/>
      <c r="AD65" s="979"/>
      <c r="AE65" s="979"/>
      <c r="AF65" s="979"/>
      <c r="AG65" s="979"/>
    </row>
    <row r="66" spans="1:33" ht="35.1" customHeight="1" x14ac:dyDescent="0.25">
      <c r="A66" s="48">
        <v>51</v>
      </c>
      <c r="B66" s="986" t="s">
        <v>952</v>
      </c>
      <c r="C66" s="986" t="s">
        <v>1075</v>
      </c>
      <c r="D66" s="986" t="s">
        <v>76</v>
      </c>
      <c r="E66" s="986" t="s">
        <v>81</v>
      </c>
      <c r="F66" s="986" t="s">
        <v>65</v>
      </c>
      <c r="G66" s="51">
        <v>12</v>
      </c>
      <c r="H66" s="64">
        <v>44805</v>
      </c>
      <c r="I66" s="64" t="s">
        <v>312</v>
      </c>
      <c r="J66" s="64"/>
      <c r="K66" s="64"/>
      <c r="L66" s="51"/>
      <c r="M66" s="51"/>
      <c r="N66" s="986"/>
      <c r="O66" s="986"/>
      <c r="P66" s="986"/>
      <c r="Q66" s="986" t="s">
        <v>1076</v>
      </c>
      <c r="R66" s="986" t="s">
        <v>954</v>
      </c>
      <c r="S66" s="986" t="s">
        <v>955</v>
      </c>
      <c r="T66" s="979">
        <v>3</v>
      </c>
      <c r="U66" s="979"/>
      <c r="V66" s="979"/>
      <c r="W66" s="979">
        <v>1</v>
      </c>
      <c r="X66" s="979"/>
      <c r="Y66" s="979"/>
      <c r="Z66" s="979"/>
      <c r="AA66" s="979"/>
      <c r="AB66" s="979"/>
      <c r="AC66" s="979"/>
      <c r="AD66" s="979"/>
      <c r="AE66" s="979"/>
      <c r="AF66" s="979"/>
      <c r="AG66" s="979"/>
    </row>
    <row r="67" spans="1:33" ht="35.1" customHeight="1" x14ac:dyDescent="0.25">
      <c r="A67" s="48">
        <v>52</v>
      </c>
      <c r="B67" s="986" t="s">
        <v>952</v>
      </c>
      <c r="C67" s="986" t="s">
        <v>1077</v>
      </c>
      <c r="D67" s="986" t="s">
        <v>76</v>
      </c>
      <c r="E67" s="986" t="s">
        <v>63</v>
      </c>
      <c r="F67" s="986" t="s">
        <v>65</v>
      </c>
      <c r="G67" s="51">
        <v>8</v>
      </c>
      <c r="H67" s="64">
        <v>44805</v>
      </c>
      <c r="I67" s="64" t="s">
        <v>312</v>
      </c>
      <c r="J67" s="64"/>
      <c r="K67" s="64"/>
      <c r="L67" s="51"/>
      <c r="M67" s="51"/>
      <c r="N67" s="986"/>
      <c r="O67" s="986"/>
      <c r="P67" s="986"/>
      <c r="Q67" s="986" t="s">
        <v>1074</v>
      </c>
      <c r="R67" s="986" t="s">
        <v>954</v>
      </c>
      <c r="S67" s="986" t="s">
        <v>955</v>
      </c>
      <c r="T67" s="979">
        <v>1</v>
      </c>
      <c r="U67" s="979"/>
      <c r="V67" s="979"/>
      <c r="W67" s="979"/>
      <c r="X67" s="979"/>
      <c r="Y67" s="979"/>
      <c r="Z67" s="979"/>
      <c r="AA67" s="979"/>
      <c r="AB67" s="979"/>
      <c r="AC67" s="979"/>
      <c r="AD67" s="979"/>
      <c r="AE67" s="979"/>
      <c r="AF67" s="979"/>
      <c r="AG67" s="979"/>
    </row>
    <row r="68" spans="1:33" ht="35.1" customHeight="1" x14ac:dyDescent="0.25">
      <c r="A68" s="48">
        <v>53</v>
      </c>
      <c r="B68" s="986" t="s">
        <v>952</v>
      </c>
      <c r="C68" s="986" t="s">
        <v>1078</v>
      </c>
      <c r="D68" s="986" t="s">
        <v>76</v>
      </c>
      <c r="E68" s="986" t="s">
        <v>551</v>
      </c>
      <c r="F68" s="986" t="s">
        <v>69</v>
      </c>
      <c r="G68" s="51">
        <v>6</v>
      </c>
      <c r="H68" s="64">
        <v>44805</v>
      </c>
      <c r="I68" s="64" t="s">
        <v>312</v>
      </c>
      <c r="J68" s="64"/>
      <c r="K68" s="64"/>
      <c r="L68" s="51"/>
      <c r="M68" s="51"/>
      <c r="N68" s="986"/>
      <c r="O68" s="986"/>
      <c r="P68" s="986"/>
      <c r="Q68" s="986" t="s">
        <v>1079</v>
      </c>
      <c r="R68" s="986" t="s">
        <v>954</v>
      </c>
      <c r="S68" s="986" t="s">
        <v>955</v>
      </c>
      <c r="T68" s="979">
        <v>1</v>
      </c>
      <c r="U68" s="979"/>
      <c r="V68" s="979"/>
      <c r="W68" s="979"/>
      <c r="X68" s="979"/>
      <c r="Y68" s="979"/>
      <c r="Z68" s="979"/>
      <c r="AA68" s="979"/>
      <c r="AB68" s="979"/>
      <c r="AC68" s="979"/>
      <c r="AD68" s="979"/>
      <c r="AE68" s="979"/>
      <c r="AF68" s="979"/>
      <c r="AG68" s="979"/>
    </row>
    <row r="69" spans="1:33" ht="35.1" customHeight="1" x14ac:dyDescent="0.25">
      <c r="A69" s="48">
        <v>54</v>
      </c>
      <c r="B69" s="986" t="s">
        <v>952</v>
      </c>
      <c r="C69" s="986" t="s">
        <v>1080</v>
      </c>
      <c r="D69" s="986" t="s">
        <v>77</v>
      </c>
      <c r="E69" s="986"/>
      <c r="F69" s="986" t="s">
        <v>65</v>
      </c>
      <c r="G69" s="51">
        <v>15</v>
      </c>
      <c r="H69" s="64">
        <v>44805</v>
      </c>
      <c r="I69" s="64" t="s">
        <v>312</v>
      </c>
      <c r="J69" s="64"/>
      <c r="K69" s="64"/>
      <c r="L69" s="51"/>
      <c r="M69" s="51"/>
      <c r="N69" s="986"/>
      <c r="O69" s="986"/>
      <c r="P69" s="986"/>
      <c r="Q69" s="986" t="s">
        <v>992</v>
      </c>
      <c r="R69" s="986" t="s">
        <v>954</v>
      </c>
      <c r="S69" s="986" t="s">
        <v>955</v>
      </c>
      <c r="T69" s="979"/>
      <c r="U69" s="979"/>
      <c r="V69" s="979"/>
      <c r="W69" s="979"/>
      <c r="X69" s="979"/>
      <c r="Y69" s="979"/>
      <c r="Z69" s="979"/>
      <c r="AA69" s="979"/>
      <c r="AB69" s="979"/>
      <c r="AC69" s="979"/>
      <c r="AD69" s="979"/>
      <c r="AE69" s="979"/>
      <c r="AF69" s="979"/>
      <c r="AG69" s="979"/>
    </row>
    <row r="70" spans="1:33" ht="35.1" customHeight="1" x14ac:dyDescent="0.25">
      <c r="A70" s="48">
        <v>55</v>
      </c>
      <c r="B70" s="986" t="s">
        <v>967</v>
      </c>
      <c r="C70" s="986" t="s">
        <v>1081</v>
      </c>
      <c r="D70" s="986" t="s">
        <v>76</v>
      </c>
      <c r="E70" s="986" t="s">
        <v>86</v>
      </c>
      <c r="F70" s="986" t="s">
        <v>69</v>
      </c>
      <c r="G70" s="51">
        <v>10</v>
      </c>
      <c r="H70" s="64">
        <v>40787</v>
      </c>
      <c r="I70" s="64" t="s">
        <v>312</v>
      </c>
      <c r="J70" s="64"/>
      <c r="K70" s="64"/>
      <c r="L70" s="51"/>
      <c r="M70" s="51"/>
      <c r="N70" s="986"/>
      <c r="O70" s="986"/>
      <c r="P70" s="986"/>
      <c r="Q70" s="986" t="s">
        <v>968</v>
      </c>
      <c r="R70" s="986"/>
      <c r="S70" s="986" t="s">
        <v>971</v>
      </c>
      <c r="T70" s="979">
        <v>4</v>
      </c>
      <c r="U70" s="979"/>
      <c r="V70" s="979"/>
      <c r="W70" s="979"/>
      <c r="X70" s="979"/>
      <c r="Y70" s="979"/>
      <c r="Z70" s="979"/>
      <c r="AA70" s="979"/>
      <c r="AB70" s="979"/>
      <c r="AC70" s="979"/>
      <c r="AD70" s="979"/>
      <c r="AE70" s="979"/>
      <c r="AF70" s="979"/>
      <c r="AG70" s="979"/>
    </row>
    <row r="71" spans="1:33" ht="35.1" customHeight="1" x14ac:dyDescent="0.25">
      <c r="A71" s="48">
        <v>56</v>
      </c>
      <c r="B71" s="986" t="s">
        <v>967</v>
      </c>
      <c r="C71" s="986" t="s">
        <v>1082</v>
      </c>
      <c r="D71" s="986" t="s">
        <v>97</v>
      </c>
      <c r="E71" s="986"/>
      <c r="F71" s="986" t="s">
        <v>69</v>
      </c>
      <c r="G71" s="51">
        <v>11</v>
      </c>
      <c r="H71" s="64">
        <v>42614</v>
      </c>
      <c r="I71" s="64" t="s">
        <v>312</v>
      </c>
      <c r="J71" s="64"/>
      <c r="K71" s="64"/>
      <c r="L71" s="51"/>
      <c r="M71" s="51"/>
      <c r="N71" s="986"/>
      <c r="O71" s="986"/>
      <c r="P71" s="986"/>
      <c r="Q71" s="986" t="s">
        <v>968</v>
      </c>
      <c r="R71" s="986"/>
      <c r="S71" s="986" t="s">
        <v>971</v>
      </c>
      <c r="T71" s="979"/>
      <c r="U71" s="979"/>
      <c r="V71" s="979"/>
      <c r="W71" s="979"/>
      <c r="X71" s="979"/>
      <c r="Y71" s="979"/>
      <c r="Z71" s="979"/>
      <c r="AA71" s="979"/>
      <c r="AB71" s="979"/>
      <c r="AC71" s="979"/>
      <c r="AD71" s="979"/>
      <c r="AE71" s="979"/>
      <c r="AF71" s="979"/>
      <c r="AG71" s="979"/>
    </row>
    <row r="72" spans="1:33" ht="35.1" customHeight="1" x14ac:dyDescent="0.25">
      <c r="A72" s="48">
        <v>57</v>
      </c>
      <c r="B72" s="986" t="s">
        <v>967</v>
      </c>
      <c r="C72" s="986" t="s">
        <v>1083</v>
      </c>
      <c r="D72" s="986" t="s">
        <v>97</v>
      </c>
      <c r="E72" s="986"/>
      <c r="F72" s="986" t="s">
        <v>65</v>
      </c>
      <c r="G72" s="51">
        <v>10</v>
      </c>
      <c r="H72" s="64">
        <v>42979</v>
      </c>
      <c r="I72" s="64" t="s">
        <v>312</v>
      </c>
      <c r="J72" s="64"/>
      <c r="K72" s="64"/>
      <c r="L72" s="51"/>
      <c r="M72" s="51"/>
      <c r="N72" s="986"/>
      <c r="O72" s="986"/>
      <c r="P72" s="986"/>
      <c r="Q72" s="986" t="s">
        <v>968</v>
      </c>
      <c r="R72" s="986"/>
      <c r="S72" s="986" t="s">
        <v>971</v>
      </c>
      <c r="T72" s="979"/>
      <c r="U72" s="979"/>
      <c r="V72" s="979"/>
      <c r="W72" s="979"/>
      <c r="X72" s="979"/>
      <c r="Y72" s="979"/>
      <c r="Z72" s="979"/>
      <c r="AA72" s="979"/>
      <c r="AB72" s="979"/>
      <c r="AC72" s="979"/>
      <c r="AD72" s="979"/>
      <c r="AE72" s="979"/>
      <c r="AF72" s="979"/>
      <c r="AG72" s="979"/>
    </row>
    <row r="73" spans="1:33" ht="35.1" customHeight="1" x14ac:dyDescent="0.25">
      <c r="A73" s="48">
        <v>58</v>
      </c>
      <c r="B73" s="986" t="s">
        <v>962</v>
      </c>
      <c r="C73" s="986" t="s">
        <v>1084</v>
      </c>
      <c r="D73" s="986" t="s">
        <v>76</v>
      </c>
      <c r="E73" s="986" t="s">
        <v>86</v>
      </c>
      <c r="F73" s="986" t="s">
        <v>69</v>
      </c>
      <c r="G73" s="51">
        <v>13</v>
      </c>
      <c r="H73" s="64">
        <v>37500</v>
      </c>
      <c r="I73" s="64" t="s">
        <v>312</v>
      </c>
      <c r="J73" s="64"/>
      <c r="K73" s="64" t="s">
        <v>519</v>
      </c>
      <c r="L73" s="51"/>
      <c r="M73" s="51"/>
      <c r="N73" s="986"/>
      <c r="O73" s="986"/>
      <c r="P73" s="986"/>
      <c r="Q73" s="986" t="s">
        <v>963</v>
      </c>
      <c r="R73" s="986">
        <v>89523384463</v>
      </c>
      <c r="S73" s="986" t="s">
        <v>1085</v>
      </c>
      <c r="T73" s="979">
        <v>10</v>
      </c>
      <c r="U73" s="979"/>
      <c r="V73" s="979"/>
      <c r="W73" s="979"/>
      <c r="X73" s="979"/>
      <c r="Y73" s="979">
        <v>2</v>
      </c>
      <c r="Z73" s="979"/>
      <c r="AA73" s="979"/>
      <c r="AB73" s="979"/>
      <c r="AC73" s="979"/>
      <c r="AD73" s="979"/>
      <c r="AE73" s="979"/>
      <c r="AF73" s="979"/>
      <c r="AG73" s="979"/>
    </row>
    <row r="74" spans="1:33" ht="35.1" customHeight="1" x14ac:dyDescent="0.25">
      <c r="A74" s="48">
        <v>59</v>
      </c>
      <c r="B74" s="986" t="s">
        <v>962</v>
      </c>
      <c r="C74" s="986" t="s">
        <v>1086</v>
      </c>
      <c r="D74" s="986" t="s">
        <v>76</v>
      </c>
      <c r="E74" s="986" t="s">
        <v>80</v>
      </c>
      <c r="F74" s="986" t="s">
        <v>788</v>
      </c>
      <c r="G74" s="51">
        <v>8</v>
      </c>
      <c r="H74" s="64">
        <v>40817</v>
      </c>
      <c r="I74" s="64" t="s">
        <v>312</v>
      </c>
      <c r="J74" s="64"/>
      <c r="K74" s="64"/>
      <c r="L74" s="51"/>
      <c r="M74" s="51"/>
      <c r="N74" s="986"/>
      <c r="O74" s="986"/>
      <c r="P74" s="986"/>
      <c r="Q74" s="986" t="s">
        <v>963</v>
      </c>
      <c r="R74" s="986">
        <v>89523384463</v>
      </c>
      <c r="S74" s="986" t="s">
        <v>1085</v>
      </c>
      <c r="T74" s="979">
        <v>15</v>
      </c>
      <c r="U74" s="979"/>
      <c r="V74" s="979"/>
      <c r="W74" s="979"/>
      <c r="X74" s="979"/>
      <c r="Y74" s="979"/>
      <c r="Z74" s="979"/>
      <c r="AA74" s="979"/>
      <c r="AB74" s="979"/>
      <c r="AC74" s="979"/>
      <c r="AD74" s="979"/>
      <c r="AE74" s="979"/>
      <c r="AF74" s="979"/>
      <c r="AG74" s="979"/>
    </row>
    <row r="75" spans="1:33" ht="35.1" customHeight="1" x14ac:dyDescent="0.25">
      <c r="A75" s="48">
        <v>60</v>
      </c>
      <c r="B75" s="986" t="s">
        <v>962</v>
      </c>
      <c r="C75" s="986" t="s">
        <v>1087</v>
      </c>
      <c r="D75" s="986" t="s">
        <v>76</v>
      </c>
      <c r="E75" s="986" t="s">
        <v>400</v>
      </c>
      <c r="F75" s="986" t="s">
        <v>69</v>
      </c>
      <c r="G75" s="51">
        <v>10</v>
      </c>
      <c r="H75" s="64">
        <v>41153</v>
      </c>
      <c r="I75" s="64" t="s">
        <v>312</v>
      </c>
      <c r="J75" s="64"/>
      <c r="K75" s="64"/>
      <c r="L75" s="51"/>
      <c r="M75" s="51"/>
      <c r="N75" s="986"/>
      <c r="O75" s="986"/>
      <c r="P75" s="986"/>
      <c r="Q75" s="986" t="s">
        <v>963</v>
      </c>
      <c r="R75" s="986"/>
      <c r="S75" s="986" t="s">
        <v>1085</v>
      </c>
      <c r="T75" s="979">
        <v>2</v>
      </c>
      <c r="U75" s="979"/>
      <c r="V75" s="979"/>
      <c r="W75" s="979"/>
      <c r="X75" s="979"/>
      <c r="Y75" s="979"/>
      <c r="Z75" s="979"/>
      <c r="AA75" s="979"/>
      <c r="AB75" s="979"/>
      <c r="AC75" s="979"/>
      <c r="AD75" s="979"/>
      <c r="AE75" s="979"/>
      <c r="AF75" s="979"/>
      <c r="AG75" s="979"/>
    </row>
    <row r="76" spans="1:33" ht="35.1" customHeight="1" x14ac:dyDescent="0.25">
      <c r="A76" s="48">
        <v>61</v>
      </c>
      <c r="B76" s="986" t="s">
        <v>962</v>
      </c>
      <c r="C76" s="986" t="s">
        <v>1088</v>
      </c>
      <c r="D76" s="986" t="s">
        <v>97</v>
      </c>
      <c r="E76" s="986"/>
      <c r="F76" s="986" t="s">
        <v>65</v>
      </c>
      <c r="G76" s="51">
        <v>8</v>
      </c>
      <c r="H76" s="64">
        <v>44805</v>
      </c>
      <c r="I76" s="64" t="s">
        <v>312</v>
      </c>
      <c r="J76" s="64"/>
      <c r="K76" s="64"/>
      <c r="L76" s="51"/>
      <c r="M76" s="51"/>
      <c r="N76" s="986"/>
      <c r="O76" s="986"/>
      <c r="P76" s="986"/>
      <c r="Q76" s="986" t="s">
        <v>963</v>
      </c>
      <c r="R76" s="986"/>
      <c r="S76" s="986" t="s">
        <v>1085</v>
      </c>
      <c r="T76" s="979"/>
      <c r="U76" s="979"/>
      <c r="V76" s="979"/>
      <c r="W76" s="979"/>
      <c r="X76" s="979"/>
      <c r="Y76" s="979"/>
      <c r="Z76" s="979"/>
      <c r="AA76" s="979"/>
      <c r="AB76" s="979"/>
      <c r="AC76" s="979"/>
      <c r="AD76" s="979"/>
      <c r="AE76" s="979"/>
      <c r="AF76" s="979"/>
      <c r="AG76" s="979"/>
    </row>
    <row r="77" spans="1:33" ht="35.1" customHeight="1" x14ac:dyDescent="0.25">
      <c r="A77" s="48">
        <v>62</v>
      </c>
      <c r="B77" s="986" t="s">
        <v>962</v>
      </c>
      <c r="C77" s="986" t="s">
        <v>1089</v>
      </c>
      <c r="D77" s="986" t="s">
        <v>97</v>
      </c>
      <c r="E77" s="986"/>
      <c r="F77" s="986" t="s">
        <v>69</v>
      </c>
      <c r="G77" s="51">
        <v>10</v>
      </c>
      <c r="H77" s="64">
        <v>44805</v>
      </c>
      <c r="I77" s="64" t="s">
        <v>312</v>
      </c>
      <c r="J77" s="64"/>
      <c r="K77" s="64"/>
      <c r="L77" s="51"/>
      <c r="M77" s="51"/>
      <c r="N77" s="986"/>
      <c r="O77" s="986"/>
      <c r="P77" s="986"/>
      <c r="Q77" s="986" t="s">
        <v>1090</v>
      </c>
      <c r="R77" s="986"/>
      <c r="S77" s="986" t="s">
        <v>1085</v>
      </c>
      <c r="T77" s="979"/>
      <c r="U77" s="979"/>
      <c r="V77" s="979"/>
      <c r="W77" s="979"/>
      <c r="X77" s="979"/>
      <c r="Y77" s="979"/>
      <c r="Z77" s="979"/>
      <c r="AA77" s="979"/>
      <c r="AB77" s="979"/>
      <c r="AC77" s="979"/>
      <c r="AD77" s="979"/>
      <c r="AE77" s="979"/>
      <c r="AF77" s="979"/>
      <c r="AG77" s="979"/>
    </row>
    <row r="78" spans="1:33" ht="35.1" customHeight="1" x14ac:dyDescent="0.25">
      <c r="A78" s="48">
        <v>63</v>
      </c>
      <c r="B78" s="986" t="s">
        <v>957</v>
      </c>
      <c r="C78" s="986" t="s">
        <v>1091</v>
      </c>
      <c r="D78" s="986" t="s">
        <v>76</v>
      </c>
      <c r="E78" s="986" t="s">
        <v>86</v>
      </c>
      <c r="F78" s="986" t="s">
        <v>69</v>
      </c>
      <c r="G78" s="51">
        <v>13</v>
      </c>
      <c r="H78" s="64">
        <v>36404</v>
      </c>
      <c r="I78" s="64" t="s">
        <v>312</v>
      </c>
      <c r="J78" s="64"/>
      <c r="K78" s="64"/>
      <c r="L78" s="51"/>
      <c r="M78" s="51"/>
      <c r="N78" s="986"/>
      <c r="O78" s="986"/>
      <c r="P78" s="986"/>
      <c r="Q78" s="986" t="s">
        <v>1092</v>
      </c>
      <c r="R78" s="986" t="s">
        <v>1093</v>
      </c>
      <c r="S78" s="986" t="s">
        <v>960</v>
      </c>
      <c r="T78" s="979">
        <v>4</v>
      </c>
      <c r="U78" s="979"/>
      <c r="V78" s="979"/>
      <c r="W78" s="979"/>
      <c r="X78" s="979"/>
      <c r="Y78" s="979"/>
      <c r="Z78" s="979"/>
      <c r="AA78" s="979"/>
      <c r="AB78" s="979"/>
      <c r="AC78" s="979"/>
      <c r="AD78" s="979"/>
      <c r="AE78" s="979"/>
      <c r="AF78" s="979"/>
      <c r="AG78" s="979"/>
    </row>
    <row r="79" spans="1:33" ht="35.1" customHeight="1" x14ac:dyDescent="0.25">
      <c r="A79" s="48">
        <v>64</v>
      </c>
      <c r="B79" s="986" t="s">
        <v>957</v>
      </c>
      <c r="C79" s="986" t="s">
        <v>1094</v>
      </c>
      <c r="D79" s="986" t="s">
        <v>76</v>
      </c>
      <c r="E79" s="986" t="s">
        <v>80</v>
      </c>
      <c r="F79" s="986" t="s">
        <v>65</v>
      </c>
      <c r="G79" s="51">
        <v>15</v>
      </c>
      <c r="H79" s="64">
        <v>36404</v>
      </c>
      <c r="I79" s="64" t="s">
        <v>312</v>
      </c>
      <c r="J79" s="64"/>
      <c r="K79" s="64"/>
      <c r="L79" s="51"/>
      <c r="M79" s="51"/>
      <c r="N79" s="986"/>
      <c r="O79" s="986"/>
      <c r="P79" s="986"/>
      <c r="Q79" s="986" t="s">
        <v>958</v>
      </c>
      <c r="R79" s="986" t="s">
        <v>1093</v>
      </c>
      <c r="S79" s="986" t="s">
        <v>960</v>
      </c>
      <c r="T79" s="979">
        <v>8</v>
      </c>
      <c r="U79" s="979"/>
      <c r="V79" s="979"/>
      <c r="W79" s="979"/>
      <c r="X79" s="979"/>
      <c r="Y79" s="979"/>
      <c r="Z79" s="979"/>
      <c r="AA79" s="979"/>
      <c r="AB79" s="979"/>
      <c r="AC79" s="979"/>
      <c r="AD79" s="979"/>
      <c r="AE79" s="979"/>
      <c r="AF79" s="979"/>
      <c r="AG79" s="979"/>
    </row>
    <row r="80" spans="1:33" ht="35.1" customHeight="1" x14ac:dyDescent="0.25">
      <c r="A80" s="48">
        <v>65</v>
      </c>
      <c r="B80" s="986" t="s">
        <v>957</v>
      </c>
      <c r="C80" s="986" t="s">
        <v>1017</v>
      </c>
      <c r="D80" s="986" t="s">
        <v>97</v>
      </c>
      <c r="E80" s="986"/>
      <c r="F80" s="986" t="s">
        <v>69</v>
      </c>
      <c r="G80" s="51">
        <v>7</v>
      </c>
      <c r="H80" s="64">
        <v>38231</v>
      </c>
      <c r="I80" s="64" t="s">
        <v>312</v>
      </c>
      <c r="J80" s="64"/>
      <c r="K80" s="64" t="s">
        <v>519</v>
      </c>
      <c r="L80" s="51"/>
      <c r="M80" s="51"/>
      <c r="N80" s="986"/>
      <c r="O80" s="986"/>
      <c r="P80" s="986"/>
      <c r="Q80" s="986" t="s">
        <v>1092</v>
      </c>
      <c r="R80" s="986" t="s">
        <v>1093</v>
      </c>
      <c r="S80" s="986" t="s">
        <v>960</v>
      </c>
      <c r="T80" s="979"/>
      <c r="U80" s="979"/>
      <c r="V80" s="979"/>
      <c r="W80" s="979"/>
      <c r="X80" s="979"/>
      <c r="Y80" s="979"/>
      <c r="Z80" s="979"/>
      <c r="AA80" s="979"/>
      <c r="AB80" s="979"/>
      <c r="AC80" s="979"/>
      <c r="AD80" s="979"/>
      <c r="AE80" s="979"/>
      <c r="AF80" s="979"/>
      <c r="AG80" s="979"/>
    </row>
    <row r="81" spans="1:33" ht="35.1" customHeight="1" x14ac:dyDescent="0.25">
      <c r="A81" s="48">
        <v>66</v>
      </c>
      <c r="B81" s="986" t="s">
        <v>957</v>
      </c>
      <c r="C81" s="986" t="s">
        <v>1095</v>
      </c>
      <c r="D81" s="986" t="s">
        <v>76</v>
      </c>
      <c r="E81" s="986" t="s">
        <v>81</v>
      </c>
      <c r="F81" s="986" t="s">
        <v>66</v>
      </c>
      <c r="G81" s="51">
        <v>7</v>
      </c>
      <c r="H81" s="64">
        <v>43709</v>
      </c>
      <c r="I81" s="64" t="s">
        <v>312</v>
      </c>
      <c r="J81" s="64"/>
      <c r="K81" s="64"/>
      <c r="L81" s="51"/>
      <c r="M81" s="51"/>
      <c r="N81" s="986"/>
      <c r="O81" s="986"/>
      <c r="P81" s="986"/>
      <c r="Q81" s="986" t="s">
        <v>958</v>
      </c>
      <c r="R81" s="986" t="s">
        <v>1093</v>
      </c>
      <c r="S81" s="986" t="s">
        <v>960</v>
      </c>
      <c r="T81" s="979">
        <v>4</v>
      </c>
      <c r="U81" s="979"/>
      <c r="V81" s="979"/>
      <c r="W81" s="979"/>
      <c r="X81" s="979">
        <v>1</v>
      </c>
      <c r="Y81" s="979"/>
      <c r="Z81" s="979"/>
      <c r="AA81" s="979"/>
      <c r="AB81" s="979"/>
      <c r="AC81" s="979"/>
      <c r="AD81" s="979"/>
      <c r="AE81" s="979"/>
      <c r="AF81" s="979"/>
      <c r="AG81" s="979"/>
    </row>
    <row r="82" spans="1:33" ht="35.1" customHeight="1" x14ac:dyDescent="0.25">
      <c r="A82" s="48">
        <v>67</v>
      </c>
      <c r="B82" s="986" t="s">
        <v>957</v>
      </c>
      <c r="C82" s="986" t="s">
        <v>1096</v>
      </c>
      <c r="D82" s="986" t="s">
        <v>76</v>
      </c>
      <c r="E82" s="986" t="s">
        <v>401</v>
      </c>
      <c r="F82" s="986" t="s">
        <v>65</v>
      </c>
      <c r="G82" s="51">
        <v>7</v>
      </c>
      <c r="H82" s="64">
        <v>38231</v>
      </c>
      <c r="I82" s="64" t="s">
        <v>312</v>
      </c>
      <c r="J82" s="64"/>
      <c r="K82" s="64"/>
      <c r="L82" s="51"/>
      <c r="M82" s="51"/>
      <c r="N82" s="986"/>
      <c r="O82" s="986"/>
      <c r="P82" s="986"/>
      <c r="Q82" s="986" t="s">
        <v>1097</v>
      </c>
      <c r="R82" s="986" t="s">
        <v>1093</v>
      </c>
      <c r="S82" s="986" t="s">
        <v>960</v>
      </c>
      <c r="T82" s="979">
        <v>10</v>
      </c>
      <c r="U82" s="979"/>
      <c r="V82" s="979"/>
      <c r="W82" s="979"/>
      <c r="X82" s="979"/>
      <c r="Y82" s="979"/>
      <c r="Z82" s="979"/>
      <c r="AA82" s="979"/>
      <c r="AB82" s="979"/>
      <c r="AC82" s="979"/>
      <c r="AD82" s="979"/>
      <c r="AE82" s="979"/>
      <c r="AF82" s="979"/>
      <c r="AG82" s="979"/>
    </row>
    <row r="83" spans="1:33" ht="35.1" customHeight="1" x14ac:dyDescent="0.25">
      <c r="A83" s="48">
        <v>68</v>
      </c>
      <c r="B83" s="986" t="s">
        <v>957</v>
      </c>
      <c r="C83" s="986" t="s">
        <v>1098</v>
      </c>
      <c r="D83" s="986" t="s">
        <v>76</v>
      </c>
      <c r="E83" s="986" t="s">
        <v>80</v>
      </c>
      <c r="F83" s="986" t="s">
        <v>66</v>
      </c>
      <c r="G83" s="51">
        <v>6</v>
      </c>
      <c r="H83" s="64">
        <v>43709</v>
      </c>
      <c r="I83" s="64" t="s">
        <v>312</v>
      </c>
      <c r="J83" s="64"/>
      <c r="K83" s="64"/>
      <c r="L83" s="51"/>
      <c r="M83" s="51"/>
      <c r="N83" s="986"/>
      <c r="O83" s="986"/>
      <c r="P83" s="986"/>
      <c r="Q83" s="986" t="s">
        <v>958</v>
      </c>
      <c r="R83" s="986" t="s">
        <v>1093</v>
      </c>
      <c r="S83" s="986" t="s">
        <v>960</v>
      </c>
      <c r="T83" s="979">
        <v>4</v>
      </c>
      <c r="U83" s="979"/>
      <c r="V83" s="979"/>
      <c r="W83" s="979"/>
      <c r="X83" s="979"/>
      <c r="Y83" s="979"/>
      <c r="Z83" s="979"/>
      <c r="AA83" s="979"/>
      <c r="AB83" s="979"/>
      <c r="AC83" s="979"/>
      <c r="AD83" s="979"/>
      <c r="AE83" s="979"/>
      <c r="AF83" s="979"/>
      <c r="AG83" s="979"/>
    </row>
    <row r="84" spans="1:33" ht="35.1" customHeight="1" x14ac:dyDescent="0.25">
      <c r="A84" s="48">
        <v>69</v>
      </c>
      <c r="B84" s="986" t="s">
        <v>957</v>
      </c>
      <c r="C84" s="986" t="s">
        <v>1101</v>
      </c>
      <c r="D84" s="986" t="s">
        <v>76</v>
      </c>
      <c r="E84" s="986" t="s">
        <v>397</v>
      </c>
      <c r="F84" s="986" t="s">
        <v>69</v>
      </c>
      <c r="G84" s="51">
        <v>15</v>
      </c>
      <c r="H84" s="64">
        <v>39326</v>
      </c>
      <c r="I84" s="64" t="s">
        <v>312</v>
      </c>
      <c r="J84" s="64"/>
      <c r="K84" s="64"/>
      <c r="L84" s="51"/>
      <c r="M84" s="51"/>
      <c r="N84" s="986"/>
      <c r="O84" s="986"/>
      <c r="P84" s="986"/>
      <c r="Q84" s="986" t="s">
        <v>958</v>
      </c>
      <c r="R84" s="986" t="s">
        <v>1093</v>
      </c>
      <c r="S84" s="986" t="s">
        <v>960</v>
      </c>
      <c r="T84" s="979">
        <v>2</v>
      </c>
      <c r="U84" s="979"/>
      <c r="V84" s="979"/>
      <c r="W84" s="979"/>
      <c r="X84" s="979"/>
      <c r="Y84" s="979"/>
      <c r="Z84" s="979"/>
      <c r="AA84" s="979"/>
      <c r="AB84" s="979"/>
      <c r="AC84" s="979"/>
      <c r="AD84" s="979"/>
      <c r="AE84" s="979"/>
      <c r="AF84" s="979"/>
      <c r="AG84" s="979"/>
    </row>
    <row r="85" spans="1:33" ht="35.1" customHeight="1" x14ac:dyDescent="0.25">
      <c r="A85" s="48">
        <v>70</v>
      </c>
      <c r="B85" s="986" t="s">
        <v>957</v>
      </c>
      <c r="C85" s="986" t="s">
        <v>1099</v>
      </c>
      <c r="D85" s="986" t="s">
        <v>76</v>
      </c>
      <c r="E85" s="986" t="s">
        <v>401</v>
      </c>
      <c r="F85" s="986" t="s">
        <v>65</v>
      </c>
      <c r="G85" s="51">
        <v>8</v>
      </c>
      <c r="H85" s="64">
        <v>40787</v>
      </c>
      <c r="I85" s="64" t="s">
        <v>312</v>
      </c>
      <c r="J85" s="64"/>
      <c r="K85" s="64"/>
      <c r="L85" s="51"/>
      <c r="M85" s="51"/>
      <c r="N85" s="986"/>
      <c r="O85" s="986"/>
      <c r="P85" s="986"/>
      <c r="Q85" s="986" t="s">
        <v>1097</v>
      </c>
      <c r="R85" s="986" t="s">
        <v>1093</v>
      </c>
      <c r="S85" s="986" t="s">
        <v>960</v>
      </c>
      <c r="T85" s="979">
        <v>4</v>
      </c>
      <c r="U85" s="979"/>
      <c r="V85" s="979"/>
      <c r="W85" s="979"/>
      <c r="X85" s="979"/>
      <c r="Y85" s="979"/>
      <c r="Z85" s="979"/>
      <c r="AA85" s="979"/>
      <c r="AB85" s="979"/>
      <c r="AC85" s="979"/>
      <c r="AD85" s="979"/>
      <c r="AE85" s="979"/>
      <c r="AF85" s="979"/>
      <c r="AG85" s="979"/>
    </row>
    <row r="86" spans="1:33" ht="35.1" customHeight="1" x14ac:dyDescent="0.25">
      <c r="A86" s="48">
        <v>71</v>
      </c>
      <c r="B86" s="986" t="s">
        <v>957</v>
      </c>
      <c r="C86" s="986" t="s">
        <v>1100</v>
      </c>
      <c r="D86" s="986" t="s">
        <v>76</v>
      </c>
      <c r="E86" s="986" t="s">
        <v>404</v>
      </c>
      <c r="F86" s="986" t="s">
        <v>65</v>
      </c>
      <c r="G86" s="51">
        <v>11</v>
      </c>
      <c r="H86" s="64">
        <v>44440</v>
      </c>
      <c r="I86" s="64" t="s">
        <v>312</v>
      </c>
      <c r="J86" s="64"/>
      <c r="K86" s="64"/>
      <c r="L86" s="51"/>
      <c r="M86" s="51"/>
      <c r="N86" s="986"/>
      <c r="O86" s="986"/>
      <c r="P86" s="986"/>
      <c r="Q86" s="986" t="s">
        <v>958</v>
      </c>
      <c r="R86" s="986" t="s">
        <v>1093</v>
      </c>
      <c r="S86" s="986" t="s">
        <v>960</v>
      </c>
      <c r="T86" s="979">
        <v>2</v>
      </c>
      <c r="U86" s="979"/>
      <c r="V86" s="979"/>
      <c r="W86" s="979"/>
      <c r="X86" s="979"/>
      <c r="Y86" s="979"/>
      <c r="Z86" s="979"/>
      <c r="AA86" s="979"/>
      <c r="AB86" s="979"/>
      <c r="AC86" s="979"/>
      <c r="AD86" s="979"/>
      <c r="AE86" s="979"/>
      <c r="AF86" s="979"/>
      <c r="AG86" s="979"/>
    </row>
    <row r="87" spans="1:33" ht="35.1" customHeight="1" x14ac:dyDescent="0.25">
      <c r="A87" s="48">
        <v>72</v>
      </c>
      <c r="B87" s="986" t="s">
        <v>979</v>
      </c>
      <c r="C87" s="986" t="s">
        <v>1102</v>
      </c>
      <c r="D87" s="986" t="s">
        <v>76</v>
      </c>
      <c r="E87" s="986" t="s">
        <v>86</v>
      </c>
      <c r="F87" s="986" t="s">
        <v>788</v>
      </c>
      <c r="G87" s="51">
        <v>10</v>
      </c>
      <c r="H87" s="64">
        <v>38777</v>
      </c>
      <c r="I87" s="64" t="s">
        <v>312</v>
      </c>
      <c r="J87" s="64"/>
      <c r="K87" s="64"/>
      <c r="L87" s="51"/>
      <c r="M87" s="51"/>
      <c r="N87" s="986"/>
      <c r="O87" s="986"/>
      <c r="P87" s="986"/>
      <c r="Q87" s="986" t="s">
        <v>1103</v>
      </c>
      <c r="R87" s="986" t="s">
        <v>982</v>
      </c>
      <c r="S87" s="986" t="s">
        <v>983</v>
      </c>
      <c r="T87" s="979">
        <v>15</v>
      </c>
      <c r="U87" s="979"/>
      <c r="V87" s="979"/>
      <c r="W87" s="979"/>
      <c r="X87" s="979"/>
      <c r="Y87" s="979"/>
      <c r="Z87" s="979"/>
      <c r="AA87" s="979"/>
      <c r="AB87" s="979"/>
      <c r="AC87" s="979"/>
      <c r="AD87" s="979"/>
      <c r="AE87" s="979"/>
      <c r="AF87" s="979"/>
      <c r="AG87" s="979"/>
    </row>
    <row r="88" spans="1:33" ht="35.1" customHeight="1" x14ac:dyDescent="0.25">
      <c r="A88" s="48">
        <v>73</v>
      </c>
      <c r="B88" s="986" t="s">
        <v>979</v>
      </c>
      <c r="C88" s="986" t="s">
        <v>1104</v>
      </c>
      <c r="D88" s="986" t="s">
        <v>97</v>
      </c>
      <c r="E88" s="986"/>
      <c r="F88" s="986" t="s">
        <v>788</v>
      </c>
      <c r="G88" s="51">
        <v>10</v>
      </c>
      <c r="H88" s="64">
        <v>43862</v>
      </c>
      <c r="I88" s="64" t="s">
        <v>312</v>
      </c>
      <c r="J88" s="64"/>
      <c r="K88" s="64" t="s">
        <v>519</v>
      </c>
      <c r="L88" s="51"/>
      <c r="M88" s="51"/>
      <c r="N88" s="986"/>
      <c r="O88" s="986"/>
      <c r="P88" s="986"/>
      <c r="Q88" s="986" t="s">
        <v>1105</v>
      </c>
      <c r="R88" s="986" t="s">
        <v>982</v>
      </c>
      <c r="S88" s="986" t="s">
        <v>983</v>
      </c>
      <c r="T88" s="979"/>
      <c r="U88" s="979"/>
      <c r="V88" s="979"/>
      <c r="W88" s="979"/>
      <c r="X88" s="979"/>
      <c r="Y88" s="979"/>
      <c r="Z88" s="979"/>
      <c r="AA88" s="979"/>
      <c r="AB88" s="979"/>
      <c r="AC88" s="979"/>
      <c r="AD88" s="979"/>
      <c r="AE88" s="979"/>
      <c r="AF88" s="979"/>
      <c r="AG88" s="979"/>
    </row>
    <row r="89" spans="1:33" ht="35.1" customHeight="1" x14ac:dyDescent="0.25">
      <c r="A89" s="48">
        <v>74</v>
      </c>
      <c r="B89" s="986" t="s">
        <v>979</v>
      </c>
      <c r="C89" s="986" t="s">
        <v>1106</v>
      </c>
      <c r="D89" s="986" t="s">
        <v>76</v>
      </c>
      <c r="E89" s="986" t="s">
        <v>63</v>
      </c>
      <c r="F89" s="986" t="s">
        <v>65</v>
      </c>
      <c r="G89" s="51">
        <v>5</v>
      </c>
      <c r="H89" s="64">
        <v>41153</v>
      </c>
      <c r="I89" s="64" t="s">
        <v>312</v>
      </c>
      <c r="J89" s="64"/>
      <c r="K89" s="64"/>
      <c r="L89" s="51"/>
      <c r="M89" s="51"/>
      <c r="N89" s="986"/>
      <c r="O89" s="986"/>
      <c r="P89" s="986"/>
      <c r="Q89" s="986" t="s">
        <v>1103</v>
      </c>
      <c r="R89" s="986" t="s">
        <v>982</v>
      </c>
      <c r="S89" s="986" t="s">
        <v>983</v>
      </c>
      <c r="T89" s="979">
        <v>3</v>
      </c>
      <c r="U89" s="979"/>
      <c r="V89" s="979"/>
      <c r="W89" s="979"/>
      <c r="X89" s="979"/>
      <c r="Y89" s="979"/>
      <c r="Z89" s="979"/>
      <c r="AA89" s="979"/>
      <c r="AB89" s="979"/>
      <c r="AC89" s="979"/>
      <c r="AD89" s="979"/>
      <c r="AE89" s="979"/>
      <c r="AF89" s="979"/>
      <c r="AG89" s="979"/>
    </row>
    <row r="90" spans="1:33" ht="35.1" customHeight="1" x14ac:dyDescent="0.25">
      <c r="A90" s="48">
        <v>75</v>
      </c>
      <c r="B90" s="986" t="s">
        <v>979</v>
      </c>
      <c r="C90" s="986" t="s">
        <v>1107</v>
      </c>
      <c r="D90" s="986" t="s">
        <v>76</v>
      </c>
      <c r="E90" s="986" t="s">
        <v>401</v>
      </c>
      <c r="F90" s="986" t="s">
        <v>65</v>
      </c>
      <c r="G90" s="51">
        <v>8</v>
      </c>
      <c r="H90" s="64">
        <v>41153</v>
      </c>
      <c r="I90" s="64" t="s">
        <v>312</v>
      </c>
      <c r="J90" s="64"/>
      <c r="K90" s="64"/>
      <c r="L90" s="51"/>
      <c r="M90" s="51"/>
      <c r="N90" s="986"/>
      <c r="O90" s="986"/>
      <c r="P90" s="986"/>
      <c r="Q90" s="986" t="s">
        <v>1103</v>
      </c>
      <c r="R90" s="986" t="s">
        <v>982</v>
      </c>
      <c r="S90" s="986" t="s">
        <v>983</v>
      </c>
      <c r="T90" s="979">
        <v>10</v>
      </c>
      <c r="U90" s="979"/>
      <c r="V90" s="979"/>
      <c r="W90" s="979"/>
      <c r="X90" s="979"/>
      <c r="Y90" s="979"/>
      <c r="Z90" s="979"/>
      <c r="AA90" s="979"/>
      <c r="AB90" s="979"/>
      <c r="AC90" s="979"/>
      <c r="AD90" s="979"/>
      <c r="AE90" s="979"/>
      <c r="AF90" s="979"/>
      <c r="AG90" s="979"/>
    </row>
    <row r="91" spans="1:33" ht="35.1" customHeight="1" x14ac:dyDescent="0.25">
      <c r="A91" s="48">
        <v>76</v>
      </c>
      <c r="B91" s="986" t="s">
        <v>979</v>
      </c>
      <c r="C91" s="986" t="s">
        <v>1108</v>
      </c>
      <c r="D91" s="986" t="s">
        <v>76</v>
      </c>
      <c r="E91" s="986" t="s">
        <v>80</v>
      </c>
      <c r="F91" s="986" t="s">
        <v>788</v>
      </c>
      <c r="G91" s="51">
        <v>8</v>
      </c>
      <c r="H91" s="64">
        <v>41153</v>
      </c>
      <c r="I91" s="64" t="s">
        <v>312</v>
      </c>
      <c r="J91" s="64"/>
      <c r="K91" s="64"/>
      <c r="L91" s="51"/>
      <c r="M91" s="51"/>
      <c r="N91" s="986"/>
      <c r="O91" s="986"/>
      <c r="P91" s="986"/>
      <c r="Q91" s="986" t="s">
        <v>1105</v>
      </c>
      <c r="R91" s="986" t="s">
        <v>982</v>
      </c>
      <c r="S91" s="986" t="s">
        <v>983</v>
      </c>
      <c r="T91" s="979">
        <v>3</v>
      </c>
      <c r="U91" s="979"/>
      <c r="V91" s="979"/>
      <c r="W91" s="979"/>
      <c r="X91" s="979"/>
      <c r="Y91" s="979"/>
      <c r="Z91" s="979"/>
      <c r="AA91" s="979"/>
      <c r="AB91" s="979"/>
      <c r="AC91" s="979"/>
      <c r="AD91" s="979"/>
      <c r="AE91" s="979"/>
      <c r="AF91" s="979"/>
      <c r="AG91" s="979"/>
    </row>
    <row r="92" spans="1:33" ht="35.1" customHeight="1" x14ac:dyDescent="0.25">
      <c r="A92" s="48">
        <v>77</v>
      </c>
      <c r="B92" s="986" t="s">
        <v>979</v>
      </c>
      <c r="C92" s="986" t="s">
        <v>1067</v>
      </c>
      <c r="D92" s="986" t="s">
        <v>97</v>
      </c>
      <c r="E92" s="986"/>
      <c r="F92" s="986" t="s">
        <v>69</v>
      </c>
      <c r="G92" s="51">
        <v>10</v>
      </c>
      <c r="H92" s="64">
        <v>44440</v>
      </c>
      <c r="I92" s="64" t="s">
        <v>312</v>
      </c>
      <c r="J92" s="64"/>
      <c r="K92" s="64"/>
      <c r="L92" s="51"/>
      <c r="M92" s="51"/>
      <c r="N92" s="986"/>
      <c r="O92" s="986"/>
      <c r="P92" s="986"/>
      <c r="Q92" s="986" t="s">
        <v>980</v>
      </c>
      <c r="R92" s="986" t="s">
        <v>982</v>
      </c>
      <c r="S92" s="986" t="s">
        <v>983</v>
      </c>
      <c r="T92" s="979"/>
      <c r="U92" s="979"/>
      <c r="V92" s="979"/>
      <c r="W92" s="979"/>
      <c r="X92" s="979"/>
      <c r="Y92" s="979"/>
      <c r="Z92" s="979"/>
      <c r="AA92" s="979"/>
      <c r="AB92" s="979"/>
      <c r="AC92" s="979"/>
      <c r="AD92" s="979"/>
      <c r="AE92" s="979"/>
      <c r="AF92" s="979"/>
      <c r="AG92" s="979"/>
    </row>
    <row r="93" spans="1:33" ht="35.1" customHeight="1" x14ac:dyDescent="0.25">
      <c r="A93" s="48">
        <v>78</v>
      </c>
      <c r="B93" s="986" t="s">
        <v>979</v>
      </c>
      <c r="C93" s="986" t="s">
        <v>1109</v>
      </c>
      <c r="D93" s="986" t="s">
        <v>76</v>
      </c>
      <c r="E93" s="986" t="s">
        <v>397</v>
      </c>
      <c r="F93" s="986" t="s">
        <v>788</v>
      </c>
      <c r="G93" s="51">
        <v>9</v>
      </c>
      <c r="H93" s="64">
        <v>43862</v>
      </c>
      <c r="I93" s="64" t="s">
        <v>312</v>
      </c>
      <c r="J93" s="64"/>
      <c r="K93" s="64"/>
      <c r="L93" s="51"/>
      <c r="M93" s="51"/>
      <c r="N93" s="986"/>
      <c r="O93" s="986"/>
      <c r="P93" s="986"/>
      <c r="Q93" s="986" t="s">
        <v>980</v>
      </c>
      <c r="R93" s="986" t="s">
        <v>982</v>
      </c>
      <c r="S93" s="986" t="s">
        <v>983</v>
      </c>
      <c r="T93" s="979">
        <v>2</v>
      </c>
      <c r="U93" s="979"/>
      <c r="V93" s="979"/>
      <c r="W93" s="979"/>
      <c r="X93" s="979"/>
      <c r="Y93" s="979"/>
      <c r="Z93" s="979"/>
      <c r="AA93" s="979"/>
      <c r="AB93" s="979"/>
      <c r="AC93" s="979"/>
      <c r="AD93" s="979"/>
      <c r="AE93" s="979"/>
      <c r="AF93" s="979"/>
      <c r="AG93" s="979"/>
    </row>
    <row r="94" spans="1:33" ht="35.1" customHeight="1" x14ac:dyDescent="0.25">
      <c r="A94" s="48">
        <v>79</v>
      </c>
      <c r="B94" s="990" t="s">
        <v>985</v>
      </c>
      <c r="C94" s="990" t="s">
        <v>1110</v>
      </c>
      <c r="D94" s="990" t="s">
        <v>76</v>
      </c>
      <c r="E94" s="990" t="s">
        <v>86</v>
      </c>
      <c r="F94" s="990" t="s">
        <v>69</v>
      </c>
      <c r="G94" s="51">
        <v>8</v>
      </c>
      <c r="H94" s="64">
        <v>43770</v>
      </c>
      <c r="I94" s="64" t="s">
        <v>312</v>
      </c>
      <c r="J94" s="64"/>
      <c r="K94" s="64"/>
      <c r="L94" s="51"/>
      <c r="M94" s="51"/>
      <c r="N94" s="990"/>
      <c r="O94" s="990"/>
      <c r="P94" s="990"/>
      <c r="Q94" s="990" t="s">
        <v>1111</v>
      </c>
      <c r="R94" s="990">
        <v>89082457753</v>
      </c>
      <c r="S94" s="990" t="s">
        <v>1112</v>
      </c>
      <c r="T94" s="979">
        <v>4</v>
      </c>
      <c r="U94" s="979"/>
      <c r="V94" s="979"/>
      <c r="W94" s="979"/>
      <c r="X94" s="979"/>
      <c r="Y94" s="979"/>
      <c r="Z94" s="979"/>
      <c r="AA94" s="979"/>
      <c r="AB94" s="979"/>
      <c r="AC94" s="979"/>
      <c r="AD94" s="979"/>
      <c r="AE94" s="979"/>
      <c r="AF94" s="979"/>
      <c r="AG94" s="979"/>
    </row>
    <row r="95" spans="1:33" ht="35.1" customHeight="1" x14ac:dyDescent="0.25">
      <c r="A95" s="48">
        <v>80</v>
      </c>
      <c r="B95" s="990" t="s">
        <v>985</v>
      </c>
      <c r="C95" s="990" t="s">
        <v>1113</v>
      </c>
      <c r="D95" s="990" t="s">
        <v>76</v>
      </c>
      <c r="E95" s="990" t="s">
        <v>63</v>
      </c>
      <c r="F95" s="990" t="s">
        <v>788</v>
      </c>
      <c r="G95" s="51">
        <v>4</v>
      </c>
      <c r="H95" s="64">
        <v>43770</v>
      </c>
      <c r="I95" s="64" t="s">
        <v>312</v>
      </c>
      <c r="J95" s="64"/>
      <c r="K95" s="64"/>
      <c r="L95" s="51"/>
      <c r="M95" s="51"/>
      <c r="N95" s="990"/>
      <c r="O95" s="990"/>
      <c r="P95" s="990"/>
      <c r="Q95" s="990" t="s">
        <v>1115</v>
      </c>
      <c r="R95" s="990">
        <v>89082597475</v>
      </c>
      <c r="S95" s="990" t="s">
        <v>1112</v>
      </c>
      <c r="T95" s="979">
        <v>3</v>
      </c>
      <c r="U95" s="979"/>
      <c r="V95" s="979"/>
      <c r="W95" s="979"/>
      <c r="X95" s="979"/>
      <c r="Y95" s="979"/>
      <c r="Z95" s="979"/>
      <c r="AA95" s="979"/>
      <c r="AB95" s="979"/>
      <c r="AC95" s="979"/>
      <c r="AD95" s="979"/>
      <c r="AE95" s="979"/>
      <c r="AF95" s="979"/>
      <c r="AG95" s="979"/>
    </row>
    <row r="96" spans="1:33" ht="35.1" customHeight="1" x14ac:dyDescent="0.25">
      <c r="A96" s="48">
        <v>81</v>
      </c>
      <c r="B96" s="990" t="s">
        <v>985</v>
      </c>
      <c r="C96" s="990" t="s">
        <v>1114</v>
      </c>
      <c r="D96" s="990" t="s">
        <v>76</v>
      </c>
      <c r="E96" s="990" t="s">
        <v>63</v>
      </c>
      <c r="F96" s="990" t="s">
        <v>65</v>
      </c>
      <c r="G96" s="51">
        <v>6</v>
      </c>
      <c r="H96" s="64">
        <v>44197</v>
      </c>
      <c r="I96" s="64" t="s">
        <v>312</v>
      </c>
      <c r="J96" s="64"/>
      <c r="K96" s="64"/>
      <c r="L96" s="51"/>
      <c r="M96" s="51"/>
      <c r="N96" s="990"/>
      <c r="O96" s="990"/>
      <c r="P96" s="990"/>
      <c r="Q96" s="990" t="s">
        <v>1115</v>
      </c>
      <c r="R96" s="990">
        <v>89026428773</v>
      </c>
      <c r="S96" s="990" t="s">
        <v>1112</v>
      </c>
      <c r="T96" s="979">
        <v>2</v>
      </c>
      <c r="U96" s="979"/>
      <c r="V96" s="979"/>
      <c r="W96" s="979"/>
      <c r="X96" s="979"/>
      <c r="Y96" s="979"/>
      <c r="Z96" s="979"/>
      <c r="AA96" s="979"/>
      <c r="AB96" s="979"/>
      <c r="AC96" s="979"/>
      <c r="AD96" s="979"/>
      <c r="AE96" s="979"/>
      <c r="AF96" s="979"/>
      <c r="AG96" s="979"/>
    </row>
    <row r="97" spans="1:33" ht="35.1" customHeight="1" x14ac:dyDescent="0.25">
      <c r="A97" s="48">
        <v>82</v>
      </c>
      <c r="B97" s="990" t="s">
        <v>985</v>
      </c>
      <c r="C97" s="990" t="s">
        <v>1116</v>
      </c>
      <c r="D97" s="990" t="s">
        <v>97</v>
      </c>
      <c r="E97" s="990"/>
      <c r="F97" s="990" t="s">
        <v>65</v>
      </c>
      <c r="G97" s="51">
        <v>17</v>
      </c>
      <c r="H97" s="64">
        <v>43831</v>
      </c>
      <c r="I97" s="64" t="s">
        <v>312</v>
      </c>
      <c r="J97" s="64"/>
      <c r="K97" s="64"/>
      <c r="L97" s="51"/>
      <c r="M97" s="51"/>
      <c r="N97" s="990"/>
      <c r="O97" s="990"/>
      <c r="P97" s="990"/>
      <c r="Q97" s="990" t="s">
        <v>1115</v>
      </c>
      <c r="R97" s="990">
        <v>89026428773</v>
      </c>
      <c r="S97" s="990" t="s">
        <v>1112</v>
      </c>
      <c r="T97" s="979"/>
      <c r="U97" s="979"/>
      <c r="V97" s="979"/>
      <c r="W97" s="979"/>
      <c r="X97" s="979"/>
      <c r="Y97" s="979"/>
      <c r="Z97" s="979"/>
      <c r="AA97" s="979"/>
      <c r="AB97" s="979"/>
      <c r="AC97" s="979"/>
      <c r="AD97" s="979"/>
      <c r="AE97" s="979"/>
      <c r="AF97" s="979"/>
      <c r="AG97" s="979"/>
    </row>
    <row r="98" spans="1:33" ht="35.1" customHeight="1" x14ac:dyDescent="0.25">
      <c r="A98" s="48">
        <v>83</v>
      </c>
      <c r="B98" s="990" t="s">
        <v>985</v>
      </c>
      <c r="C98" s="990" t="s">
        <v>1117</v>
      </c>
      <c r="D98" s="990" t="s">
        <v>97</v>
      </c>
      <c r="E98" s="990"/>
      <c r="F98" s="990" t="s">
        <v>65</v>
      </c>
      <c r="G98" s="51">
        <v>10</v>
      </c>
      <c r="H98" s="64">
        <v>43831</v>
      </c>
      <c r="I98" s="64" t="s">
        <v>312</v>
      </c>
      <c r="J98" s="64"/>
      <c r="K98" s="64"/>
      <c r="L98" s="51"/>
      <c r="M98" s="51"/>
      <c r="N98" s="990"/>
      <c r="O98" s="990"/>
      <c r="P98" s="990"/>
      <c r="Q98" s="990" t="s">
        <v>1115</v>
      </c>
      <c r="R98" s="990">
        <v>89026428773</v>
      </c>
      <c r="S98" s="990" t="s">
        <v>1112</v>
      </c>
      <c r="T98" s="979">
        <v>2</v>
      </c>
      <c r="U98" s="979"/>
      <c r="V98" s="979"/>
      <c r="W98" s="979"/>
      <c r="X98" s="979"/>
      <c r="Y98" s="979"/>
      <c r="Z98" s="979"/>
      <c r="AA98" s="979"/>
      <c r="AB98" s="979"/>
      <c r="AC98" s="979"/>
      <c r="AD98" s="979"/>
      <c r="AE98" s="979"/>
      <c r="AF98" s="979"/>
      <c r="AG98" s="979"/>
    </row>
    <row r="99" spans="1:33" ht="35.1" customHeight="1" x14ac:dyDescent="0.25">
      <c r="A99" s="48">
        <v>84</v>
      </c>
      <c r="B99" s="990" t="s">
        <v>973</v>
      </c>
      <c r="C99" s="990" t="s">
        <v>1013</v>
      </c>
      <c r="D99" s="990" t="s">
        <v>97</v>
      </c>
      <c r="E99" s="990"/>
      <c r="F99" s="990" t="s">
        <v>65</v>
      </c>
      <c r="G99" s="51">
        <v>11</v>
      </c>
      <c r="H99" s="64">
        <v>44075</v>
      </c>
      <c r="I99" s="64" t="s">
        <v>312</v>
      </c>
      <c r="J99" s="64"/>
      <c r="K99" s="64"/>
      <c r="L99" s="51"/>
      <c r="M99" s="51"/>
      <c r="N99" s="990"/>
      <c r="O99" s="990"/>
      <c r="P99" s="990"/>
      <c r="Q99" s="990" t="s">
        <v>1118</v>
      </c>
      <c r="R99" s="990" t="s">
        <v>976</v>
      </c>
      <c r="S99" s="990" t="s">
        <v>1119</v>
      </c>
      <c r="T99" s="979"/>
      <c r="U99" s="979"/>
      <c r="V99" s="979"/>
      <c r="W99" s="979"/>
      <c r="X99" s="979"/>
      <c r="Y99" s="979"/>
      <c r="Z99" s="979"/>
      <c r="AA99" s="979"/>
      <c r="AB99" s="979"/>
      <c r="AC99" s="979"/>
      <c r="AD99" s="979"/>
      <c r="AE99" s="979"/>
      <c r="AF99" s="979"/>
      <c r="AG99" s="979"/>
    </row>
    <row r="100" spans="1:33" ht="35.1" customHeight="1" x14ac:dyDescent="0.25">
      <c r="A100" s="48">
        <v>85</v>
      </c>
      <c r="B100" s="990" t="s">
        <v>973</v>
      </c>
      <c r="C100" s="990" t="s">
        <v>1120</v>
      </c>
      <c r="D100" s="990" t="s">
        <v>76</v>
      </c>
      <c r="E100" s="990" t="s">
        <v>63</v>
      </c>
      <c r="F100" s="990" t="s">
        <v>65</v>
      </c>
      <c r="G100" s="51">
        <v>8</v>
      </c>
      <c r="H100" s="64">
        <v>42979</v>
      </c>
      <c r="I100" s="64" t="s">
        <v>312</v>
      </c>
      <c r="J100" s="64"/>
      <c r="K100" s="64"/>
      <c r="L100" s="51"/>
      <c r="M100" s="51"/>
      <c r="N100" s="990"/>
      <c r="O100" s="990"/>
      <c r="P100" s="990"/>
      <c r="Q100" s="990" t="s">
        <v>1121</v>
      </c>
      <c r="R100" s="990" t="s">
        <v>976</v>
      </c>
      <c r="S100" s="990" t="s">
        <v>1119</v>
      </c>
      <c r="T100" s="979">
        <v>12</v>
      </c>
      <c r="U100" s="979"/>
      <c r="V100" s="979"/>
      <c r="W100" s="979">
        <v>1</v>
      </c>
      <c r="X100" s="979">
        <v>2</v>
      </c>
      <c r="Y100" s="979"/>
      <c r="Z100" s="979"/>
      <c r="AA100" s="979"/>
      <c r="AB100" s="979"/>
      <c r="AC100" s="979"/>
      <c r="AD100" s="979"/>
      <c r="AE100" s="979"/>
      <c r="AF100" s="979"/>
      <c r="AG100" s="979"/>
    </row>
    <row r="101" spans="1:33" ht="35.1" customHeight="1" x14ac:dyDescent="0.25">
      <c r="A101" s="48">
        <v>86</v>
      </c>
      <c r="B101" s="990" t="s">
        <v>973</v>
      </c>
      <c r="C101" s="990" t="s">
        <v>1122</v>
      </c>
      <c r="D101" s="990" t="s">
        <v>76</v>
      </c>
      <c r="E101" s="990" t="s">
        <v>63</v>
      </c>
      <c r="F101" s="990" t="s">
        <v>788</v>
      </c>
      <c r="G101" s="51">
        <v>3</v>
      </c>
      <c r="H101" s="64">
        <v>36617</v>
      </c>
      <c r="I101" s="64" t="s">
        <v>312</v>
      </c>
      <c r="J101" s="64"/>
      <c r="K101" s="64"/>
      <c r="L101" s="51"/>
      <c r="M101" s="51"/>
      <c r="N101" s="990"/>
      <c r="O101" s="990"/>
      <c r="P101" s="990"/>
      <c r="Q101" s="990" t="s">
        <v>1027</v>
      </c>
      <c r="R101" s="990" t="s">
        <v>976</v>
      </c>
      <c r="S101" s="990" t="s">
        <v>1119</v>
      </c>
      <c r="T101" s="979">
        <v>18</v>
      </c>
      <c r="U101" s="979"/>
      <c r="V101" s="979"/>
      <c r="W101" s="979"/>
      <c r="X101" s="979">
        <v>1</v>
      </c>
      <c r="Y101" s="979"/>
      <c r="Z101" s="979"/>
      <c r="AA101" s="979"/>
      <c r="AB101" s="979"/>
      <c r="AC101" s="979"/>
      <c r="AD101" s="979"/>
      <c r="AE101" s="979"/>
      <c r="AF101" s="979"/>
      <c r="AG101" s="979"/>
    </row>
    <row r="102" spans="1:33" ht="35.1" customHeight="1" x14ac:dyDescent="0.25">
      <c r="A102" s="48">
        <v>87</v>
      </c>
      <c r="B102" s="990" t="s">
        <v>973</v>
      </c>
      <c r="C102" s="990" t="s">
        <v>1123</v>
      </c>
      <c r="D102" s="990" t="s">
        <v>76</v>
      </c>
      <c r="E102" s="990" t="s">
        <v>401</v>
      </c>
      <c r="F102" s="990" t="s">
        <v>65</v>
      </c>
      <c r="G102" s="51">
        <v>12</v>
      </c>
      <c r="H102" s="64">
        <v>43739</v>
      </c>
      <c r="I102" s="64" t="s">
        <v>312</v>
      </c>
      <c r="J102" s="64"/>
      <c r="K102" s="64"/>
      <c r="L102" s="51"/>
      <c r="M102" s="51"/>
      <c r="N102" s="990"/>
      <c r="O102" s="990"/>
      <c r="P102" s="990"/>
      <c r="Q102" s="990" t="s">
        <v>1129</v>
      </c>
      <c r="R102" s="990" t="s">
        <v>976</v>
      </c>
      <c r="S102" s="990" t="s">
        <v>1119</v>
      </c>
      <c r="T102" s="979">
        <v>10</v>
      </c>
      <c r="U102" s="979"/>
      <c r="V102" s="979"/>
      <c r="W102" s="979"/>
      <c r="X102" s="979"/>
      <c r="Y102" s="979"/>
      <c r="Z102" s="979"/>
      <c r="AA102" s="979"/>
      <c r="AB102" s="979"/>
      <c r="AC102" s="979"/>
      <c r="AD102" s="979"/>
      <c r="AE102" s="979"/>
      <c r="AF102" s="979"/>
      <c r="AG102" s="979"/>
    </row>
    <row r="103" spans="1:33" ht="35.1" customHeight="1" x14ac:dyDescent="0.25">
      <c r="A103" s="48">
        <v>88</v>
      </c>
      <c r="B103" s="990" t="s">
        <v>973</v>
      </c>
      <c r="C103" s="990" t="s">
        <v>1124</v>
      </c>
      <c r="D103" s="990" t="s">
        <v>76</v>
      </c>
      <c r="E103" s="990" t="s">
        <v>397</v>
      </c>
      <c r="F103" s="990" t="s">
        <v>65</v>
      </c>
      <c r="G103" s="51">
        <v>10</v>
      </c>
      <c r="H103" s="64">
        <v>44440</v>
      </c>
      <c r="I103" s="64" t="s">
        <v>312</v>
      </c>
      <c r="J103" s="64"/>
      <c r="K103" s="64"/>
      <c r="L103" s="51"/>
      <c r="M103" s="51"/>
      <c r="N103" s="990"/>
      <c r="O103" s="990"/>
      <c r="P103" s="990"/>
      <c r="Q103" s="990" t="s">
        <v>974</v>
      </c>
      <c r="R103" s="990" t="s">
        <v>976</v>
      </c>
      <c r="S103" s="990" t="s">
        <v>1119</v>
      </c>
      <c r="T103" s="979">
        <v>2</v>
      </c>
      <c r="U103" s="979"/>
      <c r="V103" s="979"/>
      <c r="W103" s="979"/>
      <c r="X103" s="979"/>
      <c r="Y103" s="979"/>
      <c r="Z103" s="979"/>
      <c r="AA103" s="979"/>
      <c r="AB103" s="979"/>
      <c r="AC103" s="979"/>
      <c r="AD103" s="979"/>
      <c r="AE103" s="979"/>
      <c r="AF103" s="979"/>
      <c r="AG103" s="979"/>
    </row>
    <row r="104" spans="1:33" ht="35.1" customHeight="1" x14ac:dyDescent="0.25">
      <c r="A104" s="48">
        <v>89</v>
      </c>
      <c r="B104" s="990" t="s">
        <v>973</v>
      </c>
      <c r="C104" s="990" t="s">
        <v>1104</v>
      </c>
      <c r="D104" s="990" t="s">
        <v>97</v>
      </c>
      <c r="E104" s="990"/>
      <c r="F104" s="990" t="s">
        <v>69</v>
      </c>
      <c r="G104" s="51">
        <v>10</v>
      </c>
      <c r="H104" s="64">
        <v>38808</v>
      </c>
      <c r="I104" s="64" t="s">
        <v>312</v>
      </c>
      <c r="J104" s="64"/>
      <c r="K104" s="64"/>
      <c r="L104" s="51"/>
      <c r="M104" s="51"/>
      <c r="N104" s="990"/>
      <c r="O104" s="990"/>
      <c r="P104" s="990"/>
      <c r="Q104" s="990" t="s">
        <v>1130</v>
      </c>
      <c r="R104" s="990" t="s">
        <v>976</v>
      </c>
      <c r="S104" s="990" t="s">
        <v>1119</v>
      </c>
      <c r="T104" s="979"/>
      <c r="U104" s="979"/>
      <c r="V104" s="979"/>
      <c r="W104" s="979"/>
      <c r="X104" s="979"/>
      <c r="Y104" s="979"/>
      <c r="Z104" s="979"/>
      <c r="AA104" s="979"/>
      <c r="AB104" s="979"/>
      <c r="AC104" s="979"/>
      <c r="AD104" s="979"/>
      <c r="AE104" s="979"/>
      <c r="AF104" s="979"/>
      <c r="AG104" s="979"/>
    </row>
    <row r="105" spans="1:33" ht="35.1" customHeight="1" x14ac:dyDescent="0.25">
      <c r="A105" s="48">
        <v>90</v>
      </c>
      <c r="B105" s="990" t="s">
        <v>973</v>
      </c>
      <c r="C105" s="990" t="s">
        <v>1104</v>
      </c>
      <c r="D105" s="990" t="s">
        <v>97</v>
      </c>
      <c r="E105" s="990"/>
      <c r="F105" s="990" t="s">
        <v>68</v>
      </c>
      <c r="G105" s="51">
        <v>12</v>
      </c>
      <c r="H105" s="64">
        <v>44440</v>
      </c>
      <c r="I105" s="64" t="s">
        <v>312</v>
      </c>
      <c r="J105" s="64"/>
      <c r="K105" s="64"/>
      <c r="L105" s="51"/>
      <c r="M105" s="51"/>
      <c r="N105" s="990"/>
      <c r="O105" s="990"/>
      <c r="P105" s="990"/>
      <c r="Q105" s="990" t="s">
        <v>1129</v>
      </c>
      <c r="R105" s="990" t="s">
        <v>976</v>
      </c>
      <c r="S105" s="990" t="s">
        <v>1119</v>
      </c>
      <c r="T105" s="979"/>
      <c r="U105" s="979"/>
      <c r="V105" s="979"/>
      <c r="W105" s="979"/>
      <c r="X105" s="979"/>
      <c r="Y105" s="979"/>
      <c r="Z105" s="979"/>
      <c r="AA105" s="979"/>
      <c r="AB105" s="979"/>
      <c r="AC105" s="979"/>
      <c r="AD105" s="979"/>
      <c r="AE105" s="979"/>
      <c r="AF105" s="979"/>
      <c r="AG105" s="979"/>
    </row>
    <row r="106" spans="1:33" ht="35.1" customHeight="1" x14ac:dyDescent="0.25">
      <c r="A106" s="48">
        <v>91</v>
      </c>
      <c r="B106" s="990" t="s">
        <v>973</v>
      </c>
      <c r="C106" s="990" t="s">
        <v>1104</v>
      </c>
      <c r="D106" s="990" t="s">
        <v>97</v>
      </c>
      <c r="E106" s="990"/>
      <c r="F106" s="990" t="s">
        <v>68</v>
      </c>
      <c r="G106" s="51">
        <v>11</v>
      </c>
      <c r="H106" s="64">
        <v>44805</v>
      </c>
      <c r="I106" s="64" t="s">
        <v>312</v>
      </c>
      <c r="J106" s="64"/>
      <c r="K106" s="64"/>
      <c r="L106" s="51"/>
      <c r="M106" s="51"/>
      <c r="N106" s="990"/>
      <c r="O106" s="990"/>
      <c r="P106" s="990"/>
      <c r="Q106" s="990" t="s">
        <v>1129</v>
      </c>
      <c r="R106" s="990" t="s">
        <v>976</v>
      </c>
      <c r="S106" s="990" t="s">
        <v>1119</v>
      </c>
      <c r="T106" s="979"/>
      <c r="U106" s="979"/>
      <c r="V106" s="979"/>
      <c r="W106" s="979"/>
      <c r="X106" s="979"/>
      <c r="Y106" s="979"/>
      <c r="Z106" s="979"/>
      <c r="AA106" s="979"/>
      <c r="AB106" s="979"/>
      <c r="AC106" s="979"/>
      <c r="AD106" s="979"/>
      <c r="AE106" s="979"/>
      <c r="AF106" s="979"/>
      <c r="AG106" s="979"/>
    </row>
    <row r="107" spans="1:33" ht="35.1" customHeight="1" x14ac:dyDescent="0.25">
      <c r="A107" s="48">
        <v>92</v>
      </c>
      <c r="B107" s="990" t="s">
        <v>973</v>
      </c>
      <c r="C107" s="990" t="s">
        <v>1125</v>
      </c>
      <c r="D107" s="990" t="s">
        <v>97</v>
      </c>
      <c r="E107" s="990"/>
      <c r="F107" s="990" t="s">
        <v>68</v>
      </c>
      <c r="G107" s="51">
        <v>10</v>
      </c>
      <c r="H107" s="64">
        <v>38808</v>
      </c>
      <c r="I107" s="64" t="s">
        <v>312</v>
      </c>
      <c r="J107" s="64"/>
      <c r="K107" s="64"/>
      <c r="L107" s="51"/>
      <c r="M107" s="51"/>
      <c r="N107" s="990"/>
      <c r="O107" s="990"/>
      <c r="P107" s="990"/>
      <c r="Q107" s="990" t="s">
        <v>1126</v>
      </c>
      <c r="R107" s="990" t="s">
        <v>976</v>
      </c>
      <c r="S107" s="990" t="s">
        <v>1119</v>
      </c>
      <c r="T107" s="979"/>
      <c r="U107" s="979"/>
      <c r="V107" s="979"/>
      <c r="W107" s="979"/>
      <c r="X107" s="979"/>
      <c r="Y107" s="979"/>
      <c r="Z107" s="979"/>
      <c r="AA107" s="979"/>
      <c r="AB107" s="979"/>
      <c r="AC107" s="979"/>
      <c r="AD107" s="979"/>
      <c r="AE107" s="979"/>
      <c r="AF107" s="979"/>
      <c r="AG107" s="979"/>
    </row>
    <row r="108" spans="1:33" ht="35.1" customHeight="1" x14ac:dyDescent="0.25">
      <c r="A108" s="48">
        <v>93</v>
      </c>
      <c r="B108" s="990" t="s">
        <v>973</v>
      </c>
      <c r="C108" s="990" t="s">
        <v>1127</v>
      </c>
      <c r="D108" s="990" t="s">
        <v>97</v>
      </c>
      <c r="E108" s="990"/>
      <c r="F108" s="990" t="s">
        <v>68</v>
      </c>
      <c r="G108" s="51">
        <v>15</v>
      </c>
      <c r="H108" s="64">
        <v>43160</v>
      </c>
      <c r="I108" s="64" t="s">
        <v>312</v>
      </c>
      <c r="J108" s="64"/>
      <c r="K108" s="64"/>
      <c r="L108" s="51"/>
      <c r="M108" s="51"/>
      <c r="N108" s="990"/>
      <c r="O108" s="990"/>
      <c r="P108" s="990"/>
      <c r="Q108" s="990" t="s">
        <v>974</v>
      </c>
      <c r="R108" s="990" t="s">
        <v>976</v>
      </c>
      <c r="S108" s="990" t="s">
        <v>1119</v>
      </c>
      <c r="T108" s="979"/>
      <c r="U108" s="979"/>
      <c r="V108" s="979"/>
      <c r="W108" s="979"/>
      <c r="X108" s="979"/>
      <c r="Y108" s="979"/>
      <c r="Z108" s="979"/>
      <c r="AA108" s="979"/>
      <c r="AB108" s="979"/>
      <c r="AC108" s="979"/>
      <c r="AD108" s="979"/>
      <c r="AE108" s="979"/>
      <c r="AF108" s="979"/>
      <c r="AG108" s="979"/>
    </row>
    <row r="109" spans="1:33" ht="35.1" customHeight="1" x14ac:dyDescent="0.25">
      <c r="A109" s="48">
        <v>94</v>
      </c>
      <c r="B109" s="990" t="s">
        <v>973</v>
      </c>
      <c r="C109" s="990" t="s">
        <v>1128</v>
      </c>
      <c r="D109" s="990" t="s">
        <v>76</v>
      </c>
      <c r="E109" s="990" t="s">
        <v>551</v>
      </c>
      <c r="F109" s="990" t="s">
        <v>65</v>
      </c>
      <c r="G109" s="51">
        <v>10</v>
      </c>
      <c r="H109" s="64">
        <v>44440</v>
      </c>
      <c r="I109" s="64" t="s">
        <v>312</v>
      </c>
      <c r="J109" s="64"/>
      <c r="K109" s="64"/>
      <c r="L109" s="51"/>
      <c r="M109" s="51"/>
      <c r="N109" s="990"/>
      <c r="O109" s="990"/>
      <c r="P109" s="990"/>
      <c r="Q109" s="990" t="s">
        <v>1118</v>
      </c>
      <c r="R109" s="990"/>
      <c r="S109" s="990"/>
      <c r="T109" s="979">
        <v>2</v>
      </c>
      <c r="U109" s="979"/>
      <c r="V109" s="979"/>
      <c r="W109" s="979"/>
      <c r="X109" s="979"/>
      <c r="Y109" s="979"/>
      <c r="Z109" s="979"/>
      <c r="AA109" s="979"/>
      <c r="AB109" s="979"/>
      <c r="AC109" s="979"/>
      <c r="AD109" s="979"/>
      <c r="AE109" s="979"/>
      <c r="AF109" s="979"/>
      <c r="AG109" s="979"/>
    </row>
    <row r="110" spans="1:33" ht="35.1" customHeight="1" x14ac:dyDescent="0.25">
      <c r="A110" s="48"/>
      <c r="B110" s="990"/>
      <c r="C110" s="990"/>
      <c r="D110" s="990"/>
      <c r="E110" s="990"/>
      <c r="F110" s="990"/>
      <c r="G110" s="51"/>
      <c r="H110" s="64"/>
      <c r="I110" s="64"/>
      <c r="J110" s="64"/>
      <c r="K110" s="64"/>
      <c r="L110" s="51"/>
      <c r="M110" s="51"/>
      <c r="N110" s="990"/>
      <c r="O110" s="990"/>
      <c r="P110" s="990"/>
      <c r="Q110" s="990"/>
      <c r="R110" s="990"/>
      <c r="S110" s="990"/>
      <c r="T110" s="979"/>
      <c r="U110" s="979"/>
      <c r="V110" s="979"/>
      <c r="W110" s="979"/>
      <c r="X110" s="979"/>
      <c r="Y110" s="979"/>
      <c r="Z110" s="979"/>
      <c r="AA110" s="979"/>
      <c r="AB110" s="979"/>
      <c r="AC110" s="979"/>
      <c r="AD110" s="979"/>
      <c r="AE110" s="979"/>
      <c r="AF110" s="979"/>
      <c r="AG110" s="979"/>
    </row>
    <row r="111" spans="1:33" ht="35.1" customHeight="1" x14ac:dyDescent="0.25">
      <c r="A111" s="48"/>
      <c r="B111" s="990"/>
      <c r="C111" s="990"/>
      <c r="D111" s="990"/>
      <c r="E111" s="990"/>
      <c r="F111" s="990"/>
      <c r="G111" s="51"/>
      <c r="H111" s="64"/>
      <c r="I111" s="64"/>
      <c r="J111" s="64"/>
      <c r="K111" s="64"/>
      <c r="L111" s="51"/>
      <c r="M111" s="51"/>
      <c r="N111" s="990"/>
      <c r="O111" s="990"/>
      <c r="P111" s="990"/>
      <c r="Q111" s="990"/>
      <c r="R111" s="990"/>
      <c r="S111" s="990"/>
      <c r="T111" s="979"/>
      <c r="U111" s="979"/>
      <c r="V111" s="979"/>
      <c r="W111" s="979"/>
      <c r="X111" s="979"/>
      <c r="Y111" s="979"/>
      <c r="Z111" s="979"/>
      <c r="AA111" s="979"/>
      <c r="AB111" s="979"/>
      <c r="AC111" s="979"/>
      <c r="AD111" s="979"/>
      <c r="AE111" s="979"/>
      <c r="AF111" s="979"/>
      <c r="AG111" s="979"/>
    </row>
    <row r="112" spans="1:33" ht="35.1" customHeight="1" x14ac:dyDescent="0.25">
      <c r="A112" s="48"/>
      <c r="B112" s="990"/>
      <c r="C112" s="990"/>
      <c r="D112" s="990"/>
      <c r="E112" s="990"/>
      <c r="F112" s="990"/>
      <c r="G112" s="51"/>
      <c r="H112" s="64"/>
      <c r="I112" s="64"/>
      <c r="J112" s="64"/>
      <c r="K112" s="64"/>
      <c r="L112" s="51"/>
      <c r="M112" s="51"/>
      <c r="N112" s="990"/>
      <c r="O112" s="990"/>
      <c r="P112" s="990"/>
      <c r="Q112" s="990"/>
      <c r="R112" s="990"/>
      <c r="S112" s="990"/>
      <c r="T112" s="979"/>
      <c r="U112" s="979"/>
      <c r="V112" s="979"/>
      <c r="W112" s="979"/>
      <c r="X112" s="979"/>
      <c r="Y112" s="979"/>
      <c r="Z112" s="979"/>
      <c r="AA112" s="979"/>
      <c r="AB112" s="979"/>
      <c r="AC112" s="979"/>
      <c r="AD112" s="979"/>
      <c r="AE112" s="979"/>
      <c r="AF112" s="979"/>
      <c r="AG112" s="979"/>
    </row>
    <row r="113" spans="1:33" ht="35.1" customHeight="1" x14ac:dyDescent="0.25">
      <c r="A113" s="48"/>
      <c r="B113" s="990"/>
      <c r="C113" s="990"/>
      <c r="D113" s="990"/>
      <c r="E113" s="990"/>
      <c r="F113" s="990"/>
      <c r="G113" s="51"/>
      <c r="H113" s="64"/>
      <c r="I113" s="64"/>
      <c r="J113" s="64"/>
      <c r="K113" s="64"/>
      <c r="L113" s="51"/>
      <c r="M113" s="51"/>
      <c r="N113" s="990"/>
      <c r="O113" s="990"/>
      <c r="P113" s="990"/>
      <c r="Q113" s="990"/>
      <c r="R113" s="990"/>
      <c r="S113" s="990"/>
      <c r="T113" s="979"/>
      <c r="U113" s="979"/>
      <c r="V113" s="979"/>
      <c r="W113" s="979"/>
      <c r="X113" s="979"/>
      <c r="Y113" s="979"/>
      <c r="Z113" s="979"/>
      <c r="AA113" s="979"/>
      <c r="AB113" s="979"/>
      <c r="AC113" s="979"/>
      <c r="AD113" s="979"/>
      <c r="AE113" s="979"/>
      <c r="AF113" s="979"/>
      <c r="AG113" s="979"/>
    </row>
    <row r="114" spans="1:33" ht="35.1" customHeight="1" x14ac:dyDescent="0.25">
      <c r="A114" s="48"/>
      <c r="B114" s="990"/>
      <c r="C114" s="990"/>
      <c r="D114" s="990"/>
      <c r="E114" s="990"/>
      <c r="F114" s="990"/>
      <c r="G114" s="51"/>
      <c r="H114" s="64"/>
      <c r="I114" s="64"/>
      <c r="J114" s="64"/>
      <c r="K114" s="64"/>
      <c r="L114" s="51"/>
      <c r="M114" s="51"/>
      <c r="N114" s="990"/>
      <c r="O114" s="990"/>
      <c r="P114" s="990"/>
      <c r="Q114" s="990"/>
      <c r="R114" s="990"/>
      <c r="S114" s="990"/>
      <c r="T114" s="979"/>
      <c r="U114" s="979"/>
      <c r="V114" s="979"/>
      <c r="W114" s="979"/>
      <c r="X114" s="979"/>
      <c r="Y114" s="979"/>
      <c r="Z114" s="979"/>
      <c r="AA114" s="979"/>
      <c r="AB114" s="979"/>
      <c r="AC114" s="979"/>
      <c r="AD114" s="979"/>
      <c r="AE114" s="979"/>
      <c r="AF114" s="979"/>
      <c r="AG114" s="979"/>
    </row>
    <row r="115" spans="1:33" ht="35.1" customHeight="1" x14ac:dyDescent="0.25">
      <c r="A115" s="48"/>
      <c r="B115" s="983"/>
      <c r="C115" s="983"/>
      <c r="D115" s="983"/>
      <c r="E115" s="983"/>
      <c r="F115" s="983"/>
      <c r="G115" s="51"/>
      <c r="H115" s="64"/>
      <c r="I115" s="64"/>
      <c r="J115" s="64"/>
      <c r="K115" s="64"/>
      <c r="L115" s="51"/>
      <c r="M115" s="51"/>
      <c r="N115" s="983"/>
      <c r="O115" s="983"/>
      <c r="P115" s="983"/>
      <c r="Q115" s="983"/>
      <c r="R115" s="983"/>
      <c r="S115" s="983"/>
      <c r="T115" s="979"/>
      <c r="U115" s="979"/>
      <c r="V115" s="979"/>
      <c r="W115" s="979"/>
      <c r="X115" s="979"/>
      <c r="Y115" s="979"/>
      <c r="Z115" s="979"/>
      <c r="AA115" s="979"/>
      <c r="AB115" s="979"/>
      <c r="AC115" s="979"/>
      <c r="AD115" s="979"/>
      <c r="AE115" s="979"/>
      <c r="AF115" s="979"/>
      <c r="AG115" s="979"/>
    </row>
    <row r="116" spans="1:33" ht="35.1" customHeight="1" x14ac:dyDescent="0.25">
      <c r="A116" s="637" t="s">
        <v>34</v>
      </c>
      <c r="B116" s="141"/>
      <c r="C116" s="141"/>
      <c r="D116" s="141"/>
      <c r="E116" s="141"/>
      <c r="F116" s="141"/>
      <c r="G116" s="51"/>
      <c r="H116" s="64"/>
      <c r="I116" s="64"/>
      <c r="J116" s="64"/>
      <c r="K116" s="64"/>
      <c r="L116" s="51"/>
      <c r="M116" s="51"/>
      <c r="N116" s="141"/>
      <c r="O116" s="141"/>
      <c r="P116" s="141"/>
      <c r="Q116" s="141"/>
      <c r="R116" s="141"/>
      <c r="S116" s="141"/>
      <c r="T116" s="979"/>
      <c r="U116" s="979"/>
      <c r="V116" s="979"/>
      <c r="W116" s="979"/>
      <c r="X116" s="979"/>
      <c r="Y116" s="979"/>
      <c r="Z116" s="979"/>
      <c r="AA116" s="979"/>
      <c r="AB116" s="979"/>
      <c r="AC116" s="979"/>
      <c r="AD116" s="979"/>
      <c r="AE116" s="979"/>
      <c r="AF116" s="979"/>
      <c r="AG116" s="979"/>
    </row>
    <row r="117" spans="1:33" ht="34.5" customHeight="1" x14ac:dyDescent="0.25">
      <c r="A117" s="724"/>
      <c r="B117" s="725"/>
      <c r="C117" s="725"/>
      <c r="D117" s="151"/>
      <c r="E117" s="151"/>
      <c r="F117" s="151"/>
      <c r="G117" s="149"/>
      <c r="H117" s="161"/>
      <c r="I117" s="161"/>
      <c r="J117" s="161"/>
      <c r="K117" s="161"/>
      <c r="L117" s="149"/>
      <c r="M117" s="149"/>
      <c r="N117" s="159"/>
      <c r="O117" s="159"/>
      <c r="P117" s="158"/>
    </row>
    <row r="118" spans="1:33" x14ac:dyDescent="0.25">
      <c r="A118" s="11"/>
    </row>
  </sheetData>
  <sheetProtection formatCells="0" formatColumns="0" formatRows="0" insertRows="0" insertHyperlinks="0" deleteRows="0" sort="0" autoFilter="0"/>
  <autoFilter ref="A13:AH13"/>
  <dataConsolidate/>
  <mergeCells count="26">
    <mergeCell ref="Q12:Q13"/>
    <mergeCell ref="P12:P13"/>
    <mergeCell ref="N12:N13"/>
    <mergeCell ref="G12:G13"/>
    <mergeCell ref="H12:H13"/>
    <mergeCell ref="D12:D13"/>
    <mergeCell ref="E12:E13"/>
    <mergeCell ref="F12:F13"/>
    <mergeCell ref="B10:F10"/>
    <mergeCell ref="L12:M12"/>
    <mergeCell ref="T12:X12"/>
    <mergeCell ref="O12:O13"/>
    <mergeCell ref="B9:F9"/>
    <mergeCell ref="Y3:AC3"/>
    <mergeCell ref="I12:I13"/>
    <mergeCell ref="J12:J13"/>
    <mergeCell ref="K12:K13"/>
    <mergeCell ref="R12:R13"/>
    <mergeCell ref="S12:S13"/>
    <mergeCell ref="Y4:AH4"/>
    <mergeCell ref="AD12:AG12"/>
    <mergeCell ref="Y12:AC12"/>
    <mergeCell ref="A5:W5"/>
    <mergeCell ref="A12:A13"/>
    <mergeCell ref="B12:B13"/>
    <mergeCell ref="C12:C13"/>
  </mergeCells>
  <dataValidations count="18">
    <dataValidation type="list" allowBlank="1" showInputMessage="1" showErrorMessage="1" sqref="F15">
      <formula1>возр_кат</formula1>
    </dataValidation>
    <dataValidation type="list" allowBlank="1" showInputMessage="1" showErrorMessage="1" sqref="D15">
      <formula1>тип_кформ</formula1>
    </dataValidation>
    <dataValidation type="list" allowBlank="1" showInputMessage="1" showErrorMessage="1" sqref="E15">
      <formula1>жанр</formula1>
    </dataValidation>
    <dataValidation type="list" allowBlank="1" showInputMessage="1" showErrorMessage="1" sqref="L15">
      <formula1>народный</formula1>
    </dataValidation>
    <dataValidation type="list" allowBlank="1" showInputMessage="1" showErrorMessage="1" sqref="O15">
      <formula1>нац</formula1>
    </dataValidation>
    <dataValidation type="whole" allowBlank="1" showInputMessage="1" showErrorMessage="1" sqref="G15:G116">
      <formula1>0</formula1>
      <formula2>5000</formula2>
    </dataValidation>
    <dataValidation type="list" allowBlank="1" showInputMessage="1" showErrorMessage="1" sqref="B15:B116">
      <formula1>КДУ_список</formula1>
    </dataValidation>
    <dataValidation type="date" allowBlank="1" showInputMessage="1" showErrorMessage="1" sqref="H15:H116">
      <formula1>1</formula1>
      <formula2>55153</formula2>
    </dataValidation>
    <dataValidation type="list" allowBlank="1" showInputMessage="1" showErrorMessage="1" promptTitle="ПОМОЩЬ" prompt="Выберите из выпадающего списка" sqref="D16:D116">
      <formula1>тип_кформ</formula1>
    </dataValidation>
    <dataValidation type="list" allowBlank="1" showInputMessage="1" showErrorMessage="1" promptTitle="ПОМОЩЬ" prompt="Выберите из выпадающего списка" sqref="E16:E116">
      <formula1>жанр</formula1>
    </dataValidation>
    <dataValidation type="list" allowBlank="1" showInputMessage="1" showErrorMessage="1" promptTitle="ПОМОЩЬ" prompt="Выберите из выпадающего списка" sqref="F16:F116">
      <formula1>возр_кат</formula1>
    </dataValidation>
    <dataValidation type="list" allowBlank="1" showInputMessage="1" showErrorMessage="1" promptTitle="ПОМОЩЬ" prompt="Выберите из выпадающего списка" sqref="L16:L116">
      <formula1>народный</formula1>
    </dataValidation>
    <dataValidation type="list" allowBlank="1" showInputMessage="1" showErrorMessage="1" promptTitle="ПОМОЩЬ" prompt="Выберите из выпадающего списка" sqref="O16:O116">
      <formula1>нац</formula1>
    </dataValidation>
    <dataValidation type="list" allowBlank="1" showInputMessage="1" showErrorMessage="1" sqref="N15:N116">
      <formula1>засл</formula1>
    </dataValidation>
    <dataValidation type="list" allowBlank="1" showInputMessage="1" showErrorMessage="1" sqref="P15:P116">
      <formula1>аутент</formula1>
    </dataValidation>
    <dataValidation type="list" allowBlank="1" showInputMessage="1" showErrorMessage="1" sqref="K15:K116">
      <formula1>инклюзия</formula1>
    </dataValidation>
    <dataValidation type="list" allowBlank="1" showInputMessage="1" showErrorMessage="1" sqref="I15:I116">
      <formula1>откр_закр</formula1>
    </dataValidation>
    <dataValidation type="date" allowBlank="1" showInputMessage="1" showErrorMessage="1" sqref="M15:M116">
      <formula1>2018</formula1>
      <formula2>2025</formula2>
    </dataValidation>
  </dataValidations>
  <hyperlinks>
    <hyperlink ref="Y3" location="НАВИГАЦИЯ!A1" display="НАВИГАЦИЯ"/>
    <hyperlink ref="S15" r:id="rId1"/>
    <hyperlink ref="Y4:AH4" location="ГРАФИКИ__ДИАГРАММЫ._Клубные_формирования" display="ГРАФИКИ, ДИАГРАММЫ для Приложения 1."/>
    <hyperlink ref="S16" r:id="rId2"/>
  </hyperlinks>
  <pageMargins left="0.25" right="0.25" top="0.75" bottom="0.75" header="0.3" footer="0.3"/>
  <pageSetup paperSize="9" scale="31" fitToHeight="0" orientation="landscape" verticalDpi="4294967295" r:id="rId3"/>
  <headerFooter>
    <oddHeader>&amp;R&amp;"Times New Roman,обычный"&amp;F
&amp;A</oddHeader>
    <oddFooter>&amp;R&amp;"Times New Roman,обычный"&amp;P
&amp;D</oddFooter>
  </headerFooter>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tabColor theme="2" tint="-0.249977111117893"/>
  </sheetPr>
  <dimension ref="A1:G40"/>
  <sheetViews>
    <sheetView showGridLines="0" view="pageBreakPreview" topLeftCell="A34" zoomScale="93" zoomScaleNormal="93" zoomScaleSheetLayoutView="93" zoomScalePageLayoutView="60" workbookViewId="0">
      <selection activeCell="D35" sqref="D35"/>
    </sheetView>
  </sheetViews>
  <sheetFormatPr defaultColWidth="9.109375" defaultRowHeight="15.6" x14ac:dyDescent="0.3"/>
  <cols>
    <col min="1" max="1" width="9.44140625" style="39" customWidth="1"/>
    <col min="2" max="2" width="43.33203125" style="39" customWidth="1"/>
    <col min="3" max="3" width="50.109375" style="39" customWidth="1"/>
    <col min="4" max="4" width="50.6640625" style="39" customWidth="1"/>
    <col min="5" max="5" width="17.5546875" style="39" customWidth="1"/>
    <col min="6" max="6" width="33.88671875" style="39" customWidth="1"/>
    <col min="7" max="16384" width="9.109375" style="39"/>
  </cols>
  <sheetData>
    <row r="1" spans="1:7" ht="20.100000000000001" customHeight="1" x14ac:dyDescent="0.35">
      <c r="A1" s="518"/>
      <c r="B1" s="518"/>
      <c r="C1" s="518"/>
      <c r="D1" s="518"/>
      <c r="E1" s="552" t="s">
        <v>386</v>
      </c>
      <c r="F1" s="518"/>
      <c r="G1" s="518"/>
    </row>
    <row r="2" spans="1:7" ht="20.100000000000001" customHeight="1" x14ac:dyDescent="0.35">
      <c r="A2" s="518"/>
      <c r="B2" s="518"/>
      <c r="C2" s="518"/>
      <c r="D2" s="518"/>
      <c r="E2" s="552" t="s">
        <v>818</v>
      </c>
      <c r="F2" s="518"/>
      <c r="G2" s="518"/>
    </row>
    <row r="3" spans="1:7" ht="20.100000000000001" customHeight="1" x14ac:dyDescent="0.3">
      <c r="A3" s="518"/>
      <c r="B3" s="518"/>
      <c r="C3" s="518"/>
      <c r="D3" s="518"/>
      <c r="E3" s="552"/>
      <c r="F3" s="518"/>
      <c r="G3" s="518"/>
    </row>
    <row r="4" spans="1:7" ht="27.9" customHeight="1" x14ac:dyDescent="0.3">
      <c r="A4" s="553"/>
      <c r="B4" s="553"/>
      <c r="C4" s="553"/>
      <c r="D4" s="553"/>
      <c r="E4" s="1057" t="s">
        <v>287</v>
      </c>
      <c r="F4" s="1057"/>
      <c r="G4" s="518"/>
    </row>
    <row r="5" spans="1:7" ht="27.9" customHeight="1" x14ac:dyDescent="0.3">
      <c r="A5" s="553"/>
      <c r="B5" s="553"/>
      <c r="C5" s="553"/>
      <c r="D5" s="553"/>
      <c r="E5" s="1093" t="s">
        <v>769</v>
      </c>
      <c r="F5" s="1093"/>
      <c r="G5" s="1093"/>
    </row>
    <row r="6" spans="1:7" ht="20.399999999999999" x14ac:dyDescent="0.3">
      <c r="A6" s="554" t="s">
        <v>416</v>
      </c>
      <c r="B6" s="518"/>
      <c r="C6" s="554"/>
      <c r="D6" s="554"/>
      <c r="E6" s="554"/>
      <c r="F6" s="554"/>
      <c r="G6" s="518"/>
    </row>
    <row r="7" spans="1:7" ht="17.25" customHeight="1" x14ac:dyDescent="0.3">
      <c r="A7" s="1089" t="s">
        <v>503</v>
      </c>
      <c r="B7" s="1089"/>
      <c r="C7" s="555">
        <f>'1. П МО'!C10</f>
        <v>2022</v>
      </c>
      <c r="D7" s="556"/>
      <c r="E7" s="556"/>
      <c r="F7" s="556"/>
      <c r="G7" s="518"/>
    </row>
    <row r="8" spans="1:7" ht="21.75" customHeight="1" x14ac:dyDescent="0.3">
      <c r="A8" s="518"/>
      <c r="B8" s="557" t="s">
        <v>478</v>
      </c>
      <c r="C8" s="557"/>
      <c r="D8" s="557"/>
      <c r="E8" s="557"/>
      <c r="F8" s="518"/>
      <c r="G8" s="518"/>
    </row>
    <row r="9" spans="1:7" ht="15.75" x14ac:dyDescent="0.25">
      <c r="A9" s="518"/>
      <c r="B9" s="518"/>
      <c r="C9" s="518"/>
      <c r="D9" s="518"/>
      <c r="E9" s="518"/>
      <c r="F9" s="518"/>
      <c r="G9" s="518"/>
    </row>
    <row r="10" spans="1:7" ht="72" customHeight="1" x14ac:dyDescent="0.3">
      <c r="A10" s="1087" t="s">
        <v>4</v>
      </c>
      <c r="B10" s="500" t="s">
        <v>10</v>
      </c>
      <c r="C10" s="500" t="s">
        <v>11</v>
      </c>
      <c r="D10" s="500" t="s">
        <v>20</v>
      </c>
      <c r="E10" s="503"/>
      <c r="F10" s="518"/>
      <c r="G10" s="518"/>
    </row>
    <row r="11" spans="1:7" s="100" customFormat="1" ht="20.100000000000001" customHeight="1" x14ac:dyDescent="0.25">
      <c r="A11" s="1087"/>
      <c r="B11" s="99">
        <f>'1. П КОЛЛЕКТИВЫ'!AG14+1</f>
        <v>58</v>
      </c>
      <c r="C11" s="99">
        <f>B11+1</f>
        <v>59</v>
      </c>
      <c r="D11" s="99">
        <f>C11+1</f>
        <v>60</v>
      </c>
      <c r="E11" s="163"/>
    </row>
    <row r="12" spans="1:7" s="50" customFormat="1" ht="35.1" customHeight="1" x14ac:dyDescent="0.3">
      <c r="A12" s="54" t="s">
        <v>385</v>
      </c>
      <c r="B12" s="55" t="s">
        <v>376</v>
      </c>
      <c r="C12" s="55" t="s">
        <v>405</v>
      </c>
      <c r="D12" s="55" t="s">
        <v>451</v>
      </c>
      <c r="E12" s="164"/>
    </row>
    <row r="13" spans="1:7" ht="35.1" customHeight="1" x14ac:dyDescent="0.25">
      <c r="A13" s="48">
        <v>1</v>
      </c>
      <c r="B13" s="141"/>
      <c r="C13" s="189"/>
      <c r="D13" s="141"/>
      <c r="E13" s="150"/>
    </row>
    <row r="14" spans="1:7" ht="35.1" customHeight="1" x14ac:dyDescent="0.3">
      <c r="A14" s="1090" t="s">
        <v>567</v>
      </c>
      <c r="B14" s="1091"/>
      <c r="C14" s="1092"/>
      <c r="D14" s="165">
        <f>COUNTA(D13:D13)</f>
        <v>0</v>
      </c>
      <c r="E14" s="157"/>
    </row>
    <row r="16" spans="1:7" ht="17.399999999999999" x14ac:dyDescent="0.3">
      <c r="A16" s="558"/>
      <c r="B16" s="558" t="s">
        <v>479</v>
      </c>
      <c r="C16" s="558"/>
      <c r="D16" s="558"/>
      <c r="E16" s="558"/>
      <c r="F16" s="558"/>
    </row>
    <row r="17" spans="1:6" ht="15.75" x14ac:dyDescent="0.25">
      <c r="A17" s="559"/>
      <c r="B17" s="518"/>
      <c r="C17" s="518"/>
      <c r="D17" s="518"/>
      <c r="E17" s="518"/>
      <c r="F17" s="518"/>
    </row>
    <row r="18" spans="1:6" ht="56.25" customHeight="1" x14ac:dyDescent="0.3">
      <c r="A18" s="548" t="s">
        <v>4</v>
      </c>
      <c r="B18" s="500" t="s">
        <v>10</v>
      </c>
      <c r="C18" s="548" t="s">
        <v>35</v>
      </c>
      <c r="D18" s="548" t="s">
        <v>14</v>
      </c>
      <c r="E18" s="548" t="s">
        <v>13</v>
      </c>
      <c r="F18" s="548" t="s">
        <v>12</v>
      </c>
    </row>
    <row r="19" spans="1:6" s="11" customFormat="1" ht="20.100000000000001" customHeight="1" x14ac:dyDescent="0.25">
      <c r="A19" s="560"/>
      <c r="B19" s="99">
        <f>D11+1</f>
        <v>61</v>
      </c>
      <c r="C19" s="560">
        <f>B19+1</f>
        <v>62</v>
      </c>
      <c r="D19" s="560">
        <f>C19+1</f>
        <v>63</v>
      </c>
      <c r="E19" s="560">
        <f>D19+1</f>
        <v>64</v>
      </c>
      <c r="F19" s="560">
        <f>E19+1</f>
        <v>65</v>
      </c>
    </row>
    <row r="20" spans="1:6" ht="35.1" customHeight="1" x14ac:dyDescent="0.3">
      <c r="A20" s="541" t="s">
        <v>385</v>
      </c>
      <c r="B20" s="542" t="s">
        <v>376</v>
      </c>
      <c r="C20" s="561" t="s">
        <v>406</v>
      </c>
      <c r="D20" s="561" t="s">
        <v>407</v>
      </c>
      <c r="E20" s="562">
        <v>2000</v>
      </c>
      <c r="F20" s="548"/>
    </row>
    <row r="21" spans="1:6" ht="35.1" customHeight="1" x14ac:dyDescent="0.3">
      <c r="A21" s="48">
        <v>1</v>
      </c>
      <c r="B21" s="16" t="s">
        <v>962</v>
      </c>
      <c r="C21" s="16" t="s">
        <v>1399</v>
      </c>
      <c r="D21" s="16" t="s">
        <v>18</v>
      </c>
      <c r="E21" s="53">
        <v>76.638999999999996</v>
      </c>
      <c r="F21" s="961"/>
    </row>
    <row r="22" spans="1:6" ht="35.1" customHeight="1" x14ac:dyDescent="0.3">
      <c r="A22" s="48">
        <v>2</v>
      </c>
      <c r="B22" s="16" t="s">
        <v>952</v>
      </c>
      <c r="C22" s="16" t="s">
        <v>1400</v>
      </c>
      <c r="D22" s="16" t="s">
        <v>18</v>
      </c>
      <c r="E22" s="53">
        <v>87.968999999999994</v>
      </c>
      <c r="F22" s="961"/>
    </row>
    <row r="23" spans="1:6" ht="35.1" customHeight="1" x14ac:dyDescent="0.3">
      <c r="A23" s="122"/>
      <c r="B23" s="56"/>
      <c r="C23" s="1088" t="s">
        <v>449</v>
      </c>
      <c r="D23" s="1088"/>
      <c r="E23" s="162">
        <f>SUM(E21:E22)</f>
        <v>164.608</v>
      </c>
      <c r="F23" s="511"/>
    </row>
    <row r="25" spans="1:6" ht="17.399999999999999" x14ac:dyDescent="0.3">
      <c r="A25" s="518"/>
      <c r="B25" s="563" t="s">
        <v>364</v>
      </c>
      <c r="C25" s="563"/>
      <c r="D25" s="563"/>
    </row>
    <row r="26" spans="1:6" ht="15.75" x14ac:dyDescent="0.25">
      <c r="A26" s="564"/>
      <c r="B26" s="564"/>
      <c r="C26" s="564"/>
      <c r="D26" s="564"/>
    </row>
    <row r="27" spans="1:6" ht="44.25" customHeight="1" x14ac:dyDescent="0.3">
      <c r="A27" s="500" t="s">
        <v>0</v>
      </c>
      <c r="B27" s="500" t="s">
        <v>10</v>
      </c>
      <c r="C27" s="500" t="s">
        <v>21</v>
      </c>
      <c r="D27" s="500" t="s">
        <v>22</v>
      </c>
    </row>
    <row r="28" spans="1:6" s="100" customFormat="1" ht="20.100000000000001" customHeight="1" x14ac:dyDescent="0.25">
      <c r="A28" s="99"/>
      <c r="B28" s="99">
        <f>F19+1</f>
        <v>66</v>
      </c>
      <c r="C28" s="99">
        <f>B28+1</f>
        <v>67</v>
      </c>
      <c r="D28" s="99">
        <f>C28+1</f>
        <v>68</v>
      </c>
    </row>
    <row r="29" spans="1:6" ht="35.1" customHeight="1" x14ac:dyDescent="0.3">
      <c r="A29" s="541" t="s">
        <v>385</v>
      </c>
      <c r="B29" s="542" t="s">
        <v>376</v>
      </c>
      <c r="C29" s="534" t="s">
        <v>408</v>
      </c>
      <c r="D29" s="534" t="s">
        <v>409</v>
      </c>
    </row>
    <row r="30" spans="1:6" ht="35.1" customHeight="1" x14ac:dyDescent="0.3">
      <c r="A30" s="48">
        <v>1</v>
      </c>
      <c r="B30" s="1033" t="s">
        <v>926</v>
      </c>
      <c r="C30" s="1033" t="s">
        <v>1406</v>
      </c>
      <c r="D30" s="1033" t="s">
        <v>1401</v>
      </c>
    </row>
    <row r="31" spans="1:6" ht="35.1" customHeight="1" x14ac:dyDescent="0.3">
      <c r="A31" s="48">
        <v>2</v>
      </c>
      <c r="B31" s="1033" t="s">
        <v>934</v>
      </c>
      <c r="C31" s="1033" t="s">
        <v>1407</v>
      </c>
      <c r="D31" s="1033" t="s">
        <v>1402</v>
      </c>
    </row>
    <row r="32" spans="1:6" ht="35.1" customHeight="1" x14ac:dyDescent="0.3">
      <c r="A32" s="48">
        <v>3</v>
      </c>
      <c r="B32" s="1033" t="s">
        <v>940</v>
      </c>
      <c r="C32" s="1033" t="s">
        <v>1403</v>
      </c>
      <c r="D32" s="1033" t="s">
        <v>1404</v>
      </c>
    </row>
    <row r="33" spans="1:4" ht="35.1" customHeight="1" x14ac:dyDescent="0.3">
      <c r="A33" s="48">
        <v>4</v>
      </c>
      <c r="B33" s="1033" t="s">
        <v>979</v>
      </c>
      <c r="C33" s="1033" t="s">
        <v>1408</v>
      </c>
      <c r="D33" s="1033" t="s">
        <v>1402</v>
      </c>
    </row>
    <row r="34" spans="1:4" ht="35.1" customHeight="1" x14ac:dyDescent="0.3">
      <c r="A34" s="48">
        <v>5</v>
      </c>
      <c r="B34" s="1033" t="s">
        <v>985</v>
      </c>
      <c r="C34" s="1033" t="s">
        <v>1409</v>
      </c>
      <c r="D34" s="1033" t="s">
        <v>1404</v>
      </c>
    </row>
    <row r="35" spans="1:4" ht="51" customHeight="1" x14ac:dyDescent="0.3">
      <c r="A35" s="48">
        <v>6</v>
      </c>
      <c r="B35" s="1033" t="s">
        <v>952</v>
      </c>
      <c r="C35" s="1033" t="s">
        <v>1410</v>
      </c>
      <c r="D35" s="1033" t="s">
        <v>1404</v>
      </c>
    </row>
    <row r="36" spans="1:4" ht="35.1" customHeight="1" x14ac:dyDescent="0.3">
      <c r="A36" s="48">
        <v>7</v>
      </c>
      <c r="B36" s="1033" t="s">
        <v>957</v>
      </c>
      <c r="C36" s="1033" t="s">
        <v>1411</v>
      </c>
      <c r="D36" s="1033" t="s">
        <v>1404</v>
      </c>
    </row>
    <row r="37" spans="1:4" ht="35.1" customHeight="1" x14ac:dyDescent="0.3">
      <c r="A37" s="48">
        <v>8</v>
      </c>
      <c r="B37" s="1033" t="s">
        <v>967</v>
      </c>
      <c r="C37" s="1033" t="s">
        <v>1412</v>
      </c>
      <c r="D37" s="1033" t="s">
        <v>1404</v>
      </c>
    </row>
    <row r="38" spans="1:4" ht="35.1" customHeight="1" x14ac:dyDescent="0.3">
      <c r="A38" s="48">
        <v>9</v>
      </c>
      <c r="B38" s="1033" t="s">
        <v>962</v>
      </c>
      <c r="C38" s="1033" t="s">
        <v>1413</v>
      </c>
      <c r="D38" s="1033" t="s">
        <v>1404</v>
      </c>
    </row>
    <row r="39" spans="1:4" ht="35.1" customHeight="1" x14ac:dyDescent="0.3">
      <c r="A39" s="48">
        <v>10</v>
      </c>
      <c r="B39" s="1033" t="s">
        <v>973</v>
      </c>
      <c r="C39" s="1033" t="s">
        <v>1405</v>
      </c>
      <c r="D39" s="1033" t="s">
        <v>1404</v>
      </c>
    </row>
    <row r="40" spans="1:4" ht="35.1" customHeight="1" x14ac:dyDescent="0.3">
      <c r="A40" s="638" t="s">
        <v>34</v>
      </c>
      <c r="B40" s="16"/>
      <c r="C40" s="16"/>
      <c r="D40" s="16"/>
    </row>
  </sheetData>
  <sheetProtection formatCells="0" formatColumns="0" formatRows="0" insertRows="0" insertHyperlinks="0" deleteRows="0" sort="0" autoFilter="0"/>
  <mergeCells count="6">
    <mergeCell ref="C23:D23"/>
    <mergeCell ref="E4:F4"/>
    <mergeCell ref="A10:A11"/>
    <mergeCell ref="A7:B7"/>
    <mergeCell ref="A14:C14"/>
    <mergeCell ref="E5:G5"/>
  </mergeCells>
  <dataValidations count="4">
    <dataValidation type="list" allowBlank="1" showInputMessage="1" showErrorMessage="1" promptTitle="ПОМОЩЬ" prompt="Ввыберите КДУ из выпадающего списка_x000a_" sqref="B21:B22 B13 B30:B40">
      <formula1>КДУ_список</formula1>
    </dataValidation>
    <dataValidation type="list" allowBlank="1" showInputMessage="1" showErrorMessage="1" sqref="E13">
      <formula1>год</formula1>
    </dataValidation>
    <dataValidation type="list" showInputMessage="1" showErrorMessage="1" sqref="D21:D22">
      <formula1>Ист_финанс</formula1>
    </dataValidation>
    <dataValidation type="decimal" allowBlank="1" showInputMessage="1" showErrorMessage="1" errorTitle="ВНИМАНИЕ!" error="В ячейку может быть введено только число без буквенного сопровождения" prompt="Вводите сумму числом в тыс, без буквенного сопровождения _x000a_" sqref="E21:E22">
      <formula1>0</formula1>
      <formula2>1000000000</formula2>
    </dataValidation>
  </dataValidations>
  <hyperlinks>
    <hyperlink ref="E4" location="НАВИГАЦИЯ!A1" display="НАВИГАЦИЯ"/>
    <hyperlink ref="E5:F5" location="Глава2_Для_схем" display="СХЕМЫ и ГРАФИКИ к Приложению 2."/>
  </hyperlinks>
  <pageMargins left="0.7" right="0.7" top="0.75" bottom="0.75" header="0.3" footer="0.3"/>
  <pageSetup paperSize="9" scale="39" orientation="portrait" verticalDpi="4294967295" r:id="rId1"/>
  <headerFooter>
    <oddHeader>&amp;R&amp;"Times New Roman,обычный"&amp;F
&amp;A</oddHeader>
    <oddFooter>&amp;R&amp;"Times New Roman,обычный"&amp;P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AF99"/>
  <sheetViews>
    <sheetView showGridLines="0" view="pageBreakPreview" topLeftCell="D61" zoomScale="77" zoomScaleNormal="100" zoomScaleSheetLayoutView="77" zoomScalePageLayoutView="62" workbookViewId="0">
      <selection activeCell="S20" sqref="S20"/>
    </sheetView>
  </sheetViews>
  <sheetFormatPr defaultColWidth="9.109375" defaultRowHeight="13.8" x14ac:dyDescent="0.25"/>
  <cols>
    <col min="1" max="1" width="9" style="11" customWidth="1"/>
    <col min="2" max="2" width="17.44140625" style="11" customWidth="1"/>
    <col min="3" max="32" width="11.33203125" style="11" customWidth="1"/>
    <col min="33" max="16384" width="9.109375" style="11"/>
  </cols>
  <sheetData>
    <row r="1" spans="1:31" ht="20.100000000000001" customHeight="1" x14ac:dyDescent="0.35">
      <c r="A1" s="100"/>
      <c r="B1" s="100"/>
      <c r="C1" s="100"/>
      <c r="D1" s="100"/>
      <c r="E1" s="100"/>
      <c r="F1" s="100"/>
      <c r="G1" s="100"/>
      <c r="H1" s="100"/>
      <c r="I1" s="100"/>
      <c r="J1" s="100"/>
      <c r="K1" s="100"/>
      <c r="L1" s="100"/>
      <c r="M1" s="100"/>
      <c r="N1" s="100"/>
      <c r="O1" s="100"/>
      <c r="P1" s="100"/>
      <c r="Q1" s="100"/>
      <c r="R1" s="100"/>
      <c r="S1" s="100"/>
      <c r="T1" s="100"/>
      <c r="U1" s="100"/>
      <c r="V1" s="100"/>
      <c r="W1" s="100"/>
      <c r="X1" s="100"/>
      <c r="Y1" s="100"/>
      <c r="Z1" s="1097" t="s">
        <v>386</v>
      </c>
      <c r="AA1" s="1097"/>
      <c r="AB1" s="1097"/>
      <c r="AC1" s="1097"/>
      <c r="AD1" s="1097"/>
      <c r="AE1" s="1097"/>
    </row>
    <row r="2" spans="1:31" ht="20.100000000000001" customHeight="1" x14ac:dyDescent="0.35">
      <c r="A2" s="100"/>
      <c r="B2" s="100"/>
      <c r="C2" s="100"/>
      <c r="D2" s="100"/>
      <c r="E2" s="100"/>
      <c r="F2" s="100"/>
      <c r="G2" s="100"/>
      <c r="H2" s="100"/>
      <c r="I2" s="100"/>
      <c r="J2" s="100"/>
      <c r="K2" s="100"/>
      <c r="L2" s="100"/>
      <c r="M2" s="100"/>
      <c r="N2" s="100"/>
      <c r="O2" s="100"/>
      <c r="P2" s="100"/>
      <c r="Q2" s="100"/>
      <c r="R2" s="100"/>
      <c r="S2" s="100"/>
      <c r="T2" s="100"/>
      <c r="U2" s="100"/>
      <c r="V2" s="100"/>
      <c r="W2" s="100"/>
      <c r="X2" s="100"/>
      <c r="Y2" s="100"/>
      <c r="Z2" s="1098" t="s">
        <v>845</v>
      </c>
      <c r="AA2" s="1098"/>
      <c r="AB2" s="1098"/>
      <c r="AC2" s="1098"/>
      <c r="AD2" s="1098"/>
      <c r="AE2" s="1098"/>
    </row>
    <row r="3" spans="1:31" ht="20.100000000000001" customHeight="1" x14ac:dyDescent="0.3">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552"/>
      <c r="AA3" s="518"/>
      <c r="AB3" s="100"/>
      <c r="AC3" s="100"/>
      <c r="AD3" s="100"/>
      <c r="AE3" s="100"/>
    </row>
    <row r="4" spans="1:31" ht="27.9" customHeight="1" x14ac:dyDescent="0.25">
      <c r="A4" s="100"/>
      <c r="B4" s="100"/>
      <c r="C4" s="100"/>
      <c r="D4" s="100"/>
      <c r="E4" s="100"/>
      <c r="F4" s="100"/>
      <c r="G4" s="100"/>
      <c r="H4" s="100"/>
      <c r="I4" s="100"/>
      <c r="J4" s="100"/>
      <c r="K4" s="100"/>
      <c r="L4" s="100"/>
      <c r="M4" s="100"/>
      <c r="N4" s="100"/>
      <c r="O4" s="100"/>
      <c r="P4" s="100"/>
      <c r="Q4" s="100"/>
      <c r="R4" s="100"/>
      <c r="S4" s="100"/>
      <c r="T4" s="100"/>
      <c r="U4" s="100"/>
      <c r="V4" s="100"/>
      <c r="W4" s="100"/>
      <c r="X4" s="100"/>
      <c r="Y4" s="100"/>
      <c r="Z4" s="1057" t="s">
        <v>287</v>
      </c>
      <c r="AA4" s="1057"/>
      <c r="AB4" s="1057"/>
      <c r="AC4" s="1057"/>
      <c r="AD4" s="1057"/>
      <c r="AE4" s="1057"/>
    </row>
    <row r="5" spans="1:31" ht="27.75" customHeight="1" x14ac:dyDescent="0.25">
      <c r="A5" s="100"/>
      <c r="B5" s="100"/>
      <c r="C5" s="100"/>
      <c r="D5" s="100"/>
      <c r="E5" s="100"/>
      <c r="F5" s="100"/>
      <c r="G5" s="100"/>
      <c r="H5" s="100"/>
      <c r="I5" s="100"/>
      <c r="J5" s="100"/>
      <c r="K5" s="100"/>
      <c r="L5" s="100"/>
      <c r="M5" s="100"/>
      <c r="N5" s="100"/>
      <c r="O5" s="100"/>
      <c r="P5" s="100"/>
      <c r="Q5" s="100"/>
      <c r="R5" s="100"/>
      <c r="S5" s="100"/>
      <c r="T5" s="100"/>
      <c r="U5" s="100"/>
      <c r="V5" s="100"/>
      <c r="W5" s="100"/>
      <c r="X5" s="100"/>
      <c r="Y5" s="100"/>
      <c r="Z5" s="864" t="s">
        <v>770</v>
      </c>
      <c r="AA5" s="864"/>
      <c r="AB5" s="864"/>
      <c r="AC5" s="864"/>
      <c r="AD5" s="864"/>
      <c r="AE5" s="864"/>
    </row>
    <row r="6" spans="1:31" ht="20.399999999999999" x14ac:dyDescent="0.25">
      <c r="A6" s="556" t="s">
        <v>415</v>
      </c>
      <c r="B6" s="565"/>
      <c r="C6" s="565"/>
      <c r="D6" s="565"/>
      <c r="E6" s="565"/>
      <c r="F6" s="565"/>
      <c r="G6" s="565"/>
      <c r="H6" s="565"/>
      <c r="I6" s="565"/>
      <c r="J6" s="565"/>
      <c r="K6" s="565"/>
      <c r="L6" s="565"/>
      <c r="M6" s="565"/>
      <c r="N6" s="565"/>
      <c r="O6" s="565"/>
      <c r="P6" s="565"/>
      <c r="Q6" s="565"/>
      <c r="R6" s="565"/>
      <c r="S6" s="565"/>
      <c r="T6" s="565"/>
      <c r="U6" s="565"/>
      <c r="V6" s="565"/>
      <c r="W6" s="565"/>
      <c r="X6" s="565"/>
      <c r="Y6" s="565"/>
      <c r="Z6" s="565"/>
      <c r="AA6" s="565"/>
      <c r="AB6" s="565"/>
      <c r="AC6" s="565"/>
      <c r="AD6" s="565"/>
      <c r="AE6" s="100"/>
    </row>
    <row r="7" spans="1:31" ht="15" customHeight="1" x14ac:dyDescent="0.25">
      <c r="A7" s="100"/>
      <c r="B7" s="528"/>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row>
    <row r="8" spans="1:31" ht="38.25" customHeight="1" x14ac:dyDescent="0.3">
      <c r="A8" s="100"/>
      <c r="B8" s="1101" t="s">
        <v>862</v>
      </c>
      <c r="C8" s="1101"/>
      <c r="D8" s="1101"/>
      <c r="E8" s="1101"/>
      <c r="F8" s="1101"/>
      <c r="G8" s="1101"/>
      <c r="H8" s="1101"/>
      <c r="I8" s="100"/>
      <c r="J8" s="100"/>
      <c r="K8" s="100"/>
      <c r="L8" s="100"/>
      <c r="M8" s="1102" t="s">
        <v>570</v>
      </c>
      <c r="N8" s="1102"/>
      <c r="O8" s="1102"/>
      <c r="P8" s="1102"/>
      <c r="Q8" s="1102"/>
      <c r="R8" s="1102"/>
      <c r="S8" s="1102"/>
      <c r="T8" s="1102"/>
      <c r="U8" s="1102"/>
      <c r="V8" s="1102"/>
      <c r="W8" s="100"/>
      <c r="X8" s="100"/>
      <c r="Y8" s="528"/>
      <c r="Z8" s="528"/>
      <c r="AA8" s="528"/>
      <c r="AB8" s="528"/>
      <c r="AC8" s="528"/>
      <c r="AD8" s="528"/>
      <c r="AE8" s="528"/>
    </row>
    <row r="9" spans="1:31" ht="15" x14ac:dyDescent="0.25">
      <c r="A9" s="100"/>
      <c r="B9" s="100"/>
      <c r="C9" s="100"/>
      <c r="D9" s="100"/>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row>
    <row r="10" spans="1:31" ht="32.25" customHeight="1" x14ac:dyDescent="0.25">
      <c r="A10" s="1140" t="s">
        <v>109</v>
      </c>
      <c r="B10" s="1140"/>
      <c r="C10" s="1140"/>
      <c r="D10" s="1140"/>
      <c r="E10" s="1140"/>
      <c r="F10" s="1099">
        <f>'1. П МО'!C10</f>
        <v>2022</v>
      </c>
      <c r="G10" s="1099"/>
      <c r="H10" s="1148"/>
      <c r="I10" s="1148"/>
      <c r="J10" s="100"/>
      <c r="K10" s="100"/>
      <c r="L10" s="1105" t="s">
        <v>109</v>
      </c>
      <c r="M10" s="1106"/>
      <c r="N10" s="1106"/>
      <c r="O10" s="1106"/>
      <c r="P10" s="1107"/>
      <c r="Q10" s="1113">
        <f>'1. П МО'!C10-2</f>
        <v>2020</v>
      </c>
      <c r="R10" s="1099"/>
      <c r="S10" s="1099"/>
      <c r="T10" s="1099">
        <f>'1. П МО'!C10-1</f>
        <v>2021</v>
      </c>
      <c r="U10" s="1099"/>
      <c r="V10" s="1099"/>
      <c r="W10" s="1099">
        <f>'1. П МО'!C10</f>
        <v>2022</v>
      </c>
      <c r="X10" s="1099"/>
      <c r="Y10" s="1099"/>
      <c r="Z10" s="779"/>
      <c r="AA10" s="100"/>
      <c r="AB10" s="100"/>
      <c r="AC10" s="100"/>
      <c r="AD10" s="100"/>
      <c r="AE10" s="100"/>
    </row>
    <row r="11" spans="1:31" ht="88.5" customHeight="1" x14ac:dyDescent="0.25">
      <c r="A11" s="1140"/>
      <c r="B11" s="1140"/>
      <c r="C11" s="1140"/>
      <c r="D11" s="1140"/>
      <c r="E11" s="1140"/>
      <c r="F11" s="549" t="s">
        <v>256</v>
      </c>
      <c r="G11" s="177" t="s">
        <v>71</v>
      </c>
      <c r="H11" s="566"/>
      <c r="I11" s="567"/>
      <c r="J11" s="100"/>
      <c r="K11" s="100"/>
      <c r="L11" s="505"/>
      <c r="M11" s="506"/>
      <c r="N11" s="506"/>
      <c r="O11" s="506"/>
      <c r="P11" s="507"/>
      <c r="Q11" s="176" t="s">
        <v>256</v>
      </c>
      <c r="R11" s="177" t="s">
        <v>71</v>
      </c>
      <c r="S11" s="549" t="s">
        <v>740</v>
      </c>
      <c r="T11" s="549" t="s">
        <v>256</v>
      </c>
      <c r="U11" s="177" t="s">
        <v>71</v>
      </c>
      <c r="V11" s="549" t="s">
        <v>740</v>
      </c>
      <c r="W11" s="549" t="s">
        <v>256</v>
      </c>
      <c r="X11" s="177" t="s">
        <v>71</v>
      </c>
      <c r="Y11" s="549" t="s">
        <v>740</v>
      </c>
      <c r="Z11" s="567"/>
      <c r="AA11" s="100"/>
      <c r="AB11" s="100"/>
      <c r="AC11" s="100"/>
      <c r="AD11" s="100"/>
      <c r="AE11" s="100"/>
    </row>
    <row r="12" spans="1:31" s="100" customFormat="1" ht="20.100000000000001" customHeight="1" x14ac:dyDescent="0.25">
      <c r="A12" s="1145"/>
      <c r="B12" s="1145"/>
      <c r="C12" s="1145"/>
      <c r="D12" s="1145"/>
      <c r="E12" s="1145"/>
      <c r="F12" s="99">
        <f>'2. МТБ'!D28+1</f>
        <v>69</v>
      </c>
      <c r="G12" s="99">
        <f t="shared" ref="G12" si="0">F12+1</f>
        <v>70</v>
      </c>
      <c r="H12" s="163"/>
      <c r="I12" s="163"/>
      <c r="L12" s="508"/>
      <c r="M12" s="509"/>
      <c r="N12" s="509"/>
      <c r="O12" s="509"/>
      <c r="P12" s="510"/>
      <c r="Q12" s="144">
        <f>G12+1</f>
        <v>71</v>
      </c>
      <c r="R12" s="99">
        <f t="shared" ref="R12:Y12" si="1">Q12+1</f>
        <v>72</v>
      </c>
      <c r="S12" s="99">
        <f t="shared" si="1"/>
        <v>73</v>
      </c>
      <c r="T12" s="99">
        <f t="shared" si="1"/>
        <v>74</v>
      </c>
      <c r="U12" s="99">
        <f t="shared" si="1"/>
        <v>75</v>
      </c>
      <c r="V12" s="99">
        <f t="shared" si="1"/>
        <v>76</v>
      </c>
      <c r="W12" s="99">
        <f t="shared" si="1"/>
        <v>77</v>
      </c>
      <c r="X12" s="99">
        <f t="shared" si="1"/>
        <v>78</v>
      </c>
      <c r="Y12" s="99">
        <f t="shared" si="1"/>
        <v>79</v>
      </c>
      <c r="Z12" s="163"/>
    </row>
    <row r="13" spans="1:31" ht="24.9" customHeight="1" x14ac:dyDescent="0.25">
      <c r="A13" s="1104" t="s">
        <v>146</v>
      </c>
      <c r="B13" s="1104"/>
      <c r="C13" s="1104"/>
      <c r="D13" s="1104"/>
      <c r="E13" s="1104"/>
      <c r="F13" s="900">
        <f>COUNTIF('1. П КОЛЛЕКТИВЫ'!L16:L116,A13)</f>
        <v>4</v>
      </c>
      <c r="G13" s="900">
        <f>SUMIFS('1. П КОЛЛЕКТИВЫ'!G16:G116,'1. П КОЛЛЕКТИВЫ'!L16:L116,A13)</f>
        <v>87</v>
      </c>
      <c r="H13" s="728"/>
      <c r="I13" s="728"/>
      <c r="L13" s="1151" t="s">
        <v>76</v>
      </c>
      <c r="M13" s="1151"/>
      <c r="N13" s="1151"/>
      <c r="O13" s="1151"/>
      <c r="P13" s="1151"/>
      <c r="Q13" s="79">
        <v>58</v>
      </c>
      <c r="R13" s="81">
        <v>689</v>
      </c>
      <c r="S13" s="81">
        <v>0</v>
      </c>
      <c r="T13" s="1038">
        <v>54</v>
      </c>
      <c r="U13" s="1038">
        <v>640</v>
      </c>
      <c r="V13" s="1039">
        <v>8</v>
      </c>
      <c r="W13" s="89">
        <f>COUNTIFS('1. П КОЛЛЕКТИВЫ'!B16:AG116,L13)</f>
        <v>57</v>
      </c>
      <c r="X13" s="89">
        <f>SUMIFS('1. П КОЛЛЕКТИВЫ'!G16:G116,'1. П КОЛЛЕКТИВЫ'!D16:D116,L13)</f>
        <v>663</v>
      </c>
      <c r="Y13" s="682">
        <f>COUNTIFS('1. П КОЛЛЕКТИВЫ'!D16:D116,L13,'1. П КОЛЛЕКТИВЫ'!K16:K116,'Для вставки'!B104)</f>
        <v>6</v>
      </c>
      <c r="Z13" s="780"/>
    </row>
    <row r="14" spans="1:31" ht="24.9" customHeight="1" x14ac:dyDescent="0.25">
      <c r="A14" s="1104" t="s">
        <v>552</v>
      </c>
      <c r="B14" s="1104"/>
      <c r="C14" s="1104"/>
      <c r="D14" s="1104"/>
      <c r="E14" s="1104"/>
      <c r="F14" s="900">
        <f>COUNTIF('1. П КОЛЛЕКТИВЫ'!N16:N116,A14)</f>
        <v>0</v>
      </c>
      <c r="G14" s="900">
        <f>SUMIFS('1. П КОЛЛЕКТИВЫ'!G16:G116,'1. П КОЛЛЕКТИВЫ'!N16:N116,A14)</f>
        <v>0</v>
      </c>
      <c r="H14" s="728"/>
      <c r="I14" s="728"/>
      <c r="L14" s="1152" t="s">
        <v>77</v>
      </c>
      <c r="M14" s="1152"/>
      <c r="N14" s="1152"/>
      <c r="O14" s="1152"/>
      <c r="P14" s="1152"/>
      <c r="Q14" s="79">
        <v>0</v>
      </c>
      <c r="R14" s="81">
        <v>0</v>
      </c>
      <c r="S14" s="81">
        <v>0</v>
      </c>
      <c r="T14" s="1038">
        <v>0</v>
      </c>
      <c r="U14" s="1038">
        <v>0</v>
      </c>
      <c r="V14" s="1039">
        <v>0</v>
      </c>
      <c r="W14" s="89">
        <f>COUNTIFS('1. П КОЛЛЕКТИВЫ'!B16:AG116,L14)</f>
        <v>1</v>
      </c>
      <c r="X14" s="89">
        <f>SUMIFS('1. П КОЛЛЕКТИВЫ'!G16:G116,'1. П КОЛЛЕКТИВЫ'!D16:D116,L14)</f>
        <v>15</v>
      </c>
      <c r="Y14" s="682">
        <f>COUNTIFS('1. П КОЛЛЕКТИВЫ'!D16:D116,L14,'1. П КОЛЛЕКТИВЫ'!K16:K116,'Для вставки'!B104)</f>
        <v>0</v>
      </c>
      <c r="Z14" s="780"/>
    </row>
    <row r="15" spans="1:31" ht="24.9" customHeight="1" x14ac:dyDescent="0.25">
      <c r="A15" s="1146"/>
      <c r="B15" s="1146"/>
      <c r="C15" s="1146"/>
      <c r="D15" s="1146"/>
      <c r="E15" s="1146"/>
      <c r="F15" s="948"/>
      <c r="G15" s="948"/>
      <c r="H15" s="728"/>
      <c r="I15" s="728"/>
      <c r="L15" s="1103" t="s">
        <v>78</v>
      </c>
      <c r="M15" s="1103"/>
      <c r="N15" s="1103"/>
      <c r="O15" s="1103"/>
      <c r="P15" s="1103"/>
      <c r="Q15" s="79">
        <v>1</v>
      </c>
      <c r="R15" s="81">
        <v>10</v>
      </c>
      <c r="S15" s="81">
        <v>0</v>
      </c>
      <c r="T15" s="1038">
        <v>1</v>
      </c>
      <c r="U15" s="1038">
        <v>12</v>
      </c>
      <c r="V15" s="1039">
        <v>0</v>
      </c>
      <c r="W15" s="89">
        <f>COUNTIFS('1. П КОЛЛЕКТИВЫ'!B16:AG116,L15)</f>
        <v>1</v>
      </c>
      <c r="X15" s="89">
        <f>SUMIFS('1. П КОЛЛЕКТИВЫ'!G16:G116,'1. П КОЛЛЕКТИВЫ'!D16:D116,L15)</f>
        <v>12</v>
      </c>
      <c r="Y15" s="682">
        <f>COUNTIFS('1. П КОЛЛЕКТИВЫ'!D16:D116,L15,'1. П КОЛЛЕКТИВЫ'!K16:K116,'Для вставки'!B104)</f>
        <v>0</v>
      </c>
      <c r="Z15" s="780"/>
    </row>
    <row r="16" spans="1:31" ht="24.9" customHeight="1" x14ac:dyDescent="0.25">
      <c r="A16" s="1146"/>
      <c r="B16" s="1146"/>
      <c r="C16" s="1146"/>
      <c r="D16" s="1146"/>
      <c r="E16" s="1146"/>
      <c r="F16" s="948"/>
      <c r="G16" s="948"/>
      <c r="H16" s="728"/>
      <c r="I16" s="728"/>
      <c r="L16" s="1152" t="s">
        <v>97</v>
      </c>
      <c r="M16" s="1152"/>
      <c r="N16" s="1152"/>
      <c r="O16" s="1152"/>
      <c r="P16" s="1152"/>
      <c r="Q16" s="79">
        <v>30</v>
      </c>
      <c r="R16" s="81">
        <v>475</v>
      </c>
      <c r="S16" s="81">
        <v>1</v>
      </c>
      <c r="T16" s="1038">
        <v>34</v>
      </c>
      <c r="U16" s="1038">
        <v>528</v>
      </c>
      <c r="V16" s="1039">
        <v>7</v>
      </c>
      <c r="W16" s="89">
        <f>COUNTIFS('1. П КОЛЛЕКТИВЫ'!B16:AG116,L16)</f>
        <v>35</v>
      </c>
      <c r="X16" s="89">
        <f>SUMIFS('1. П КОЛЛЕКТИВЫ'!G16:G116,'1. П КОЛЛЕКТИВЫ'!D16:D116,L16)</f>
        <v>540</v>
      </c>
      <c r="Y16" s="682">
        <f>COUNTIFS('1. П КОЛЛЕКТИВЫ'!D16:D116,L16,'1. П КОЛЛЕКТИВЫ'!K16:K116,'Для вставки'!B104)</f>
        <v>7</v>
      </c>
      <c r="Z16" s="780"/>
    </row>
    <row r="17" spans="1:26" ht="24.9" customHeight="1" x14ac:dyDescent="0.25">
      <c r="A17" s="1147"/>
      <c r="B17" s="1147"/>
      <c r="C17" s="1147"/>
      <c r="D17" s="1147"/>
      <c r="E17" s="1147"/>
      <c r="F17" s="175"/>
      <c r="G17" s="175"/>
      <c r="H17" s="175"/>
      <c r="I17" s="175"/>
      <c r="L17" s="1108" t="s">
        <v>571</v>
      </c>
      <c r="M17" s="1108"/>
      <c r="N17" s="1108"/>
      <c r="O17" s="1108"/>
      <c r="P17" s="1108"/>
      <c r="Q17" s="664">
        <f t="shared" ref="Q17:V17" si="2">SUM(Q13:Q16)</f>
        <v>89</v>
      </c>
      <c r="R17" s="664">
        <f t="shared" si="2"/>
        <v>1174</v>
      </c>
      <c r="S17" s="664">
        <f t="shared" si="2"/>
        <v>1</v>
      </c>
      <c r="T17" s="664">
        <f t="shared" si="2"/>
        <v>89</v>
      </c>
      <c r="U17" s="664">
        <f t="shared" si="2"/>
        <v>1180</v>
      </c>
      <c r="V17" s="664">
        <f t="shared" si="2"/>
        <v>15</v>
      </c>
      <c r="W17" s="664">
        <f t="shared" ref="W17:Y17" si="3">SUM(W13:W16)</f>
        <v>94</v>
      </c>
      <c r="X17" s="664">
        <f t="shared" si="3"/>
        <v>1230</v>
      </c>
      <c r="Y17" s="664">
        <f t="shared" si="3"/>
        <v>13</v>
      </c>
      <c r="Z17" s="175"/>
    </row>
    <row r="19" spans="1:26" ht="37.5" customHeight="1" x14ac:dyDescent="0.25">
      <c r="A19" s="100"/>
      <c r="B19" s="1109" t="s">
        <v>623</v>
      </c>
      <c r="C19" s="1109"/>
      <c r="D19" s="1109"/>
      <c r="E19" s="1109"/>
      <c r="F19" s="1109"/>
      <c r="G19" s="1109"/>
      <c r="H19" s="1109"/>
      <c r="I19" s="1109"/>
      <c r="J19" s="568"/>
      <c r="K19" s="568"/>
      <c r="L19" s="1109" t="s">
        <v>577</v>
      </c>
      <c r="M19" s="1109"/>
      <c r="N19" s="1109"/>
      <c r="O19" s="1109"/>
      <c r="P19" s="1109"/>
      <c r="Q19" s="1109"/>
      <c r="R19" s="1109"/>
      <c r="S19" s="1109"/>
      <c r="T19" s="143"/>
      <c r="U19" s="143"/>
      <c r="V19" s="143"/>
    </row>
    <row r="20" spans="1:26" ht="15" x14ac:dyDescent="0.25">
      <c r="A20" s="100"/>
      <c r="B20" s="100"/>
      <c r="C20" s="100"/>
      <c r="D20" s="100"/>
      <c r="E20" s="100"/>
      <c r="F20" s="100"/>
      <c r="G20" s="100"/>
      <c r="H20" s="100"/>
      <c r="I20" s="100"/>
      <c r="J20" s="100"/>
      <c r="K20" s="100"/>
      <c r="L20" s="100"/>
      <c r="M20" s="100"/>
      <c r="N20" s="100"/>
      <c r="O20" s="100"/>
      <c r="P20" s="100"/>
      <c r="Q20" s="100"/>
      <c r="R20" s="100"/>
      <c r="S20" s="100"/>
    </row>
    <row r="21" spans="1:26" ht="30" customHeight="1" x14ac:dyDescent="0.25">
      <c r="A21" s="1172" t="s">
        <v>110</v>
      </c>
      <c r="B21" s="1173"/>
      <c r="C21" s="1149" t="s">
        <v>105</v>
      </c>
      <c r="D21" s="1150"/>
      <c r="E21" s="1150"/>
      <c r="F21" s="1150" t="s">
        <v>106</v>
      </c>
      <c r="G21" s="1150"/>
      <c r="H21" s="1150"/>
      <c r="I21" s="184"/>
      <c r="J21" s="184"/>
      <c r="K21" s="184"/>
      <c r="L21" s="1111" t="s">
        <v>110</v>
      </c>
      <c r="M21" s="1112"/>
      <c r="N21" s="1113" t="s">
        <v>136</v>
      </c>
      <c r="O21" s="1099"/>
      <c r="P21" s="1099"/>
      <c r="Q21" s="100"/>
      <c r="R21" s="100"/>
      <c r="S21" s="100"/>
    </row>
    <row r="22" spans="1:26" ht="30" customHeight="1" x14ac:dyDescent="0.25">
      <c r="A22" s="907"/>
      <c r="B22" s="908"/>
      <c r="C22" s="909">
        <f>'1. П МО'!D14</f>
        <v>2020</v>
      </c>
      <c r="D22" s="910">
        <f>'1. П МО'!E14</f>
        <v>2021</v>
      </c>
      <c r="E22" s="910">
        <f>'1. П МО'!F14</f>
        <v>2022</v>
      </c>
      <c r="F22" s="910">
        <f>'1. П МО'!D14</f>
        <v>2020</v>
      </c>
      <c r="G22" s="910">
        <f>'1. П МО'!E14</f>
        <v>2021</v>
      </c>
      <c r="H22" s="910">
        <f>'1. П МО'!F14</f>
        <v>2022</v>
      </c>
      <c r="I22" s="569"/>
      <c r="J22" s="569"/>
      <c r="K22" s="569"/>
      <c r="L22" s="639"/>
      <c r="M22" s="570"/>
      <c r="N22" s="683">
        <f>'1. П МО'!D14</f>
        <v>2020</v>
      </c>
      <c r="O22" s="677">
        <f>'1. П МО'!E14</f>
        <v>2021</v>
      </c>
      <c r="P22" s="677">
        <f>'1. П МО'!F14</f>
        <v>2022</v>
      </c>
      <c r="Q22" s="100"/>
      <c r="R22" s="100"/>
      <c r="S22" s="100"/>
    </row>
    <row r="23" spans="1:26" ht="20.100000000000001" customHeight="1" x14ac:dyDescent="0.25">
      <c r="A23" s="911"/>
      <c r="B23" s="912"/>
      <c r="C23" s="913">
        <f>Y12+1</f>
        <v>80</v>
      </c>
      <c r="D23" s="914">
        <f>C23+1</f>
        <v>81</v>
      </c>
      <c r="E23" s="914">
        <f>D23+1</f>
        <v>82</v>
      </c>
      <c r="F23" s="914">
        <f>E23+1</f>
        <v>83</v>
      </c>
      <c r="G23" s="914">
        <f>F23+1</f>
        <v>84</v>
      </c>
      <c r="H23" s="914">
        <f>G23+1</f>
        <v>85</v>
      </c>
      <c r="I23" s="571"/>
      <c r="J23" s="571"/>
      <c r="K23" s="571"/>
      <c r="L23" s="670"/>
      <c r="M23" s="671"/>
      <c r="N23" s="572">
        <f>H23+1</f>
        <v>86</v>
      </c>
      <c r="O23" s="140">
        <f>N23+1</f>
        <v>87</v>
      </c>
      <c r="P23" s="140">
        <f>O23+1</f>
        <v>88</v>
      </c>
      <c r="Q23" s="100"/>
      <c r="R23" s="100"/>
      <c r="S23" s="100"/>
    </row>
    <row r="24" spans="1:26" ht="24.9" customHeight="1" x14ac:dyDescent="0.25">
      <c r="A24" s="1114" t="s">
        <v>158</v>
      </c>
      <c r="B24" s="1114"/>
      <c r="C24" s="44">
        <v>122</v>
      </c>
      <c r="D24" s="1036">
        <v>247</v>
      </c>
      <c r="E24" s="910">
        <f>SUM('1. П КОЛЛЕКТИВЫ'!T16:T116)</f>
        <v>415</v>
      </c>
      <c r="F24" s="44">
        <v>10</v>
      </c>
      <c r="G24" s="1036">
        <v>12</v>
      </c>
      <c r="H24" s="910">
        <f>SUM('1. П КОЛЛЕКТИВЫ'!Y16:Y116)</f>
        <v>18</v>
      </c>
      <c r="I24" s="10"/>
      <c r="J24" s="10"/>
      <c r="K24" s="10"/>
      <c r="L24" s="1110" t="s">
        <v>174</v>
      </c>
      <c r="M24" s="1110"/>
      <c r="N24" s="81">
        <v>2</v>
      </c>
      <c r="O24" s="1037">
        <v>0</v>
      </c>
      <c r="P24" s="84">
        <f>SUM('1. П КОЛЛЕКТИВЫ'!AD16:AD116)</f>
        <v>0</v>
      </c>
    </row>
    <row r="25" spans="1:26" ht="24.9" customHeight="1" x14ac:dyDescent="0.25">
      <c r="A25" s="1104" t="s">
        <v>157</v>
      </c>
      <c r="B25" s="1104"/>
      <c r="C25" s="44">
        <v>17</v>
      </c>
      <c r="D25" s="1036">
        <v>41</v>
      </c>
      <c r="E25" s="910">
        <f>SUM('1. П КОЛЛЕКТИВЫ'!U16:U116)</f>
        <v>9</v>
      </c>
      <c r="F25" s="44">
        <v>3</v>
      </c>
      <c r="G25" s="1036">
        <v>0</v>
      </c>
      <c r="H25" s="910">
        <f>SUM('1. П КОЛЛЕКТИВЫ'!Z16:Z116)</f>
        <v>0</v>
      </c>
      <c r="I25" s="10"/>
      <c r="J25" s="10"/>
      <c r="K25" s="10"/>
      <c r="L25" s="1103" t="s">
        <v>173</v>
      </c>
      <c r="M25" s="1103"/>
      <c r="N25" s="81">
        <v>0</v>
      </c>
      <c r="O25" s="1037">
        <v>0</v>
      </c>
      <c r="P25" s="84">
        <f>SUM('1. П КОЛЛЕКТИВЫ'!AE16:AE116)</f>
        <v>0</v>
      </c>
    </row>
    <row r="26" spans="1:26" ht="34.5" customHeight="1" x14ac:dyDescent="0.25">
      <c r="A26" s="1104" t="s">
        <v>556</v>
      </c>
      <c r="B26" s="1104"/>
      <c r="C26" s="44">
        <v>0</v>
      </c>
      <c r="D26" s="1036">
        <v>3</v>
      </c>
      <c r="E26" s="910">
        <f>SUM('1. П КОЛЛЕКТИВЫ'!V16:V116)</f>
        <v>2</v>
      </c>
      <c r="F26" s="44">
        <v>0</v>
      </c>
      <c r="G26" s="1036">
        <v>0</v>
      </c>
      <c r="H26" s="910">
        <f>SUM('1. П КОЛЛЕКТИВЫ'!AA16:AA116)</f>
        <v>0</v>
      </c>
      <c r="I26" s="10"/>
      <c r="J26" s="10"/>
      <c r="K26" s="10"/>
      <c r="L26" s="1103" t="s">
        <v>175</v>
      </c>
      <c r="M26" s="1103"/>
      <c r="N26" s="81">
        <v>0</v>
      </c>
      <c r="O26" s="1037">
        <v>0</v>
      </c>
      <c r="P26" s="84">
        <f>SUM('1. П КОЛЛЕКТИВЫ'!AF16:AF38)</f>
        <v>0</v>
      </c>
    </row>
    <row r="27" spans="1:26" ht="24.9" customHeight="1" x14ac:dyDescent="0.25">
      <c r="A27" s="1104" t="s">
        <v>159</v>
      </c>
      <c r="B27" s="1104"/>
      <c r="C27" s="44">
        <v>13</v>
      </c>
      <c r="D27" s="1036">
        <v>12</v>
      </c>
      <c r="E27" s="910">
        <f>SUM('1. П КОЛЛЕКТИВЫ'!W16:W116)</f>
        <v>14</v>
      </c>
      <c r="F27" s="44">
        <v>0</v>
      </c>
      <c r="G27" s="1036">
        <v>0</v>
      </c>
      <c r="H27" s="910">
        <f>SUM('1. П КОЛЛЕКТИВЫ'!AB16:AB116)</f>
        <v>0</v>
      </c>
      <c r="I27" s="10"/>
      <c r="J27" s="10"/>
      <c r="K27" s="10"/>
      <c r="L27" s="1103" t="s">
        <v>176</v>
      </c>
      <c r="M27" s="1103"/>
      <c r="N27" s="81">
        <v>0</v>
      </c>
      <c r="O27" s="1037">
        <v>0</v>
      </c>
      <c r="P27" s="84">
        <f>SUM('1. П КОЛЛЕКТИВЫ'!AG16:AG116)</f>
        <v>0</v>
      </c>
    </row>
    <row r="28" spans="1:26" ht="24.9" customHeight="1" x14ac:dyDescent="0.25">
      <c r="A28" s="1104" t="s">
        <v>160</v>
      </c>
      <c r="B28" s="1104"/>
      <c r="C28" s="44">
        <v>0</v>
      </c>
      <c r="D28" s="1036">
        <v>17</v>
      </c>
      <c r="E28" s="910">
        <f>SUM('1. П КОЛЛЕКТИВЫ'!X16:X116)</f>
        <v>15</v>
      </c>
      <c r="F28" s="44">
        <v>0</v>
      </c>
      <c r="G28" s="1036">
        <v>0</v>
      </c>
      <c r="H28" s="910">
        <f>SUM('1. П КОЛЛЕКТИВЫ'!AC16:AC116)</f>
        <v>0</v>
      </c>
      <c r="I28" s="10"/>
      <c r="J28" s="10"/>
      <c r="K28" s="10"/>
      <c r="L28" s="1099" t="s">
        <v>26</v>
      </c>
      <c r="M28" s="1099"/>
      <c r="N28" s="84">
        <f>SUM(N24:N27)</f>
        <v>2</v>
      </c>
      <c r="O28" s="84">
        <f>SUM(O24:O27)</f>
        <v>0</v>
      </c>
      <c r="P28" s="84">
        <f>SUM(P24:P27)</f>
        <v>0</v>
      </c>
    </row>
    <row r="29" spans="1:26" ht="24.9" customHeight="1" x14ac:dyDescent="0.25">
      <c r="A29" s="1153" t="s">
        <v>26</v>
      </c>
      <c r="B29" s="1153"/>
      <c r="C29" s="910">
        <f t="shared" ref="C29:H29" si="4">SUM(C24:C28)</f>
        <v>152</v>
      </c>
      <c r="D29" s="910">
        <f t="shared" si="4"/>
        <v>320</v>
      </c>
      <c r="E29" s="910">
        <f t="shared" si="4"/>
        <v>455</v>
      </c>
      <c r="F29" s="910">
        <f t="shared" si="4"/>
        <v>13</v>
      </c>
      <c r="G29" s="910">
        <f t="shared" si="4"/>
        <v>12</v>
      </c>
      <c r="H29" s="910">
        <f t="shared" si="4"/>
        <v>18</v>
      </c>
      <c r="I29" s="82"/>
      <c r="J29" s="82"/>
      <c r="K29" s="82"/>
      <c r="L29" s="82"/>
      <c r="N29" s="1094"/>
      <c r="O29" s="1094"/>
      <c r="P29" s="82"/>
      <c r="Q29" s="82"/>
      <c r="R29" s="82"/>
    </row>
    <row r="31" spans="1:26" ht="17.399999999999999" x14ac:dyDescent="0.3">
      <c r="B31" s="583" t="s">
        <v>836</v>
      </c>
      <c r="C31" s="583"/>
      <c r="D31" s="583"/>
      <c r="E31" s="583"/>
      <c r="F31" s="583"/>
      <c r="G31" s="583"/>
      <c r="H31" s="583"/>
      <c r="I31" s="583"/>
      <c r="J31" s="583"/>
      <c r="K31" s="583"/>
      <c r="L31" s="583"/>
      <c r="M31" s="583"/>
      <c r="N31" s="583"/>
      <c r="O31" s="583"/>
      <c r="P31" s="583"/>
      <c r="Q31" s="583"/>
    </row>
    <row r="32" spans="1:26" ht="15" customHeight="1" x14ac:dyDescent="0.3">
      <c r="B32" s="899"/>
      <c r="C32" s="899"/>
      <c r="D32" s="899"/>
      <c r="E32" s="899"/>
      <c r="F32" s="899"/>
      <c r="G32" s="899"/>
      <c r="H32" s="899"/>
      <c r="I32" s="899"/>
      <c r="J32" s="899"/>
      <c r="K32" s="899"/>
      <c r="L32" s="899"/>
      <c r="M32" s="899"/>
      <c r="N32" s="899"/>
      <c r="O32" s="899"/>
      <c r="P32" s="899"/>
      <c r="Q32" s="899"/>
    </row>
    <row r="33" spans="1:32" ht="68.25" customHeight="1" x14ac:dyDescent="0.25">
      <c r="A33" s="1186" t="s">
        <v>834</v>
      </c>
      <c r="B33" s="1186"/>
      <c r="C33" s="1186"/>
      <c r="D33" s="1186"/>
      <c r="E33" s="1188" t="s">
        <v>837</v>
      </c>
      <c r="F33" s="1189"/>
      <c r="G33" s="1185" t="s">
        <v>863</v>
      </c>
      <c r="H33" s="1185"/>
    </row>
    <row r="34" spans="1:32" ht="51" customHeight="1" x14ac:dyDescent="0.25">
      <c r="A34" s="1186"/>
      <c r="B34" s="1186"/>
      <c r="C34" s="1186"/>
      <c r="D34" s="1186"/>
      <c r="E34" s="902" t="s">
        <v>256</v>
      </c>
      <c r="F34" s="903" t="s">
        <v>835</v>
      </c>
      <c r="G34" s="902" t="s">
        <v>256</v>
      </c>
      <c r="H34" s="903" t="s">
        <v>835</v>
      </c>
    </row>
    <row r="35" spans="1:32" ht="20.100000000000001" customHeight="1" x14ac:dyDescent="0.25">
      <c r="A35" s="1186"/>
      <c r="B35" s="1186"/>
      <c r="C35" s="1186"/>
      <c r="D35" s="1186"/>
      <c r="E35" s="904">
        <f>P23+1</f>
        <v>89</v>
      </c>
      <c r="F35" s="904">
        <f>E35+1</f>
        <v>90</v>
      </c>
      <c r="G35" s="904">
        <f t="shared" ref="G35:H35" si="5">F35+1</f>
        <v>91</v>
      </c>
      <c r="H35" s="904">
        <f t="shared" si="5"/>
        <v>92</v>
      </c>
    </row>
    <row r="36" spans="1:32" ht="24.9" customHeight="1" x14ac:dyDescent="0.25">
      <c r="A36" s="1187" t="s">
        <v>866</v>
      </c>
      <c r="B36" s="1187"/>
      <c r="C36" s="1187"/>
      <c r="D36" s="1187"/>
      <c r="E36" s="905">
        <f>COUNTIFS('1. П КОЛЛЕКТИВЫ'!I16:I116,'Для вставки'!B126,'1. П КОЛЛЕКТИВЫ'!E16:E116,"*вокал*")</f>
        <v>1</v>
      </c>
      <c r="F36" s="905">
        <f>SUMIFS('1. П КОЛЛЕКТИВЫ'!G16:G116,'1. П КОЛЛЕКТИВЫ'!I16:I116,'Для вставки'!B126,'1. П КОЛЛЕКТИВЫ'!E16:E116,"*вокал*")</f>
        <v>7</v>
      </c>
      <c r="G36" s="905">
        <f>COUNTIF('1. П КОЛЛЕКТИВЫ'!E16:E116,"*вокал*")</f>
        <v>13</v>
      </c>
      <c r="H36" s="905">
        <f>SUMIFS('1. П КОЛЛЕКТИВЫ'!G16:G116,'1. П КОЛЛЕКТИВЫ'!E16:E116,"*вокал*")</f>
        <v>173</v>
      </c>
    </row>
    <row r="37" spans="1:32" ht="24.9" customHeight="1" x14ac:dyDescent="0.25">
      <c r="A37" s="1187" t="s">
        <v>867</v>
      </c>
      <c r="B37" s="1187"/>
      <c r="C37" s="1187"/>
      <c r="D37" s="1187"/>
      <c r="E37" s="906">
        <f>COUNTIFS('1. П КОЛЛЕКТИВЫ'!I16:I116,'Для вставки'!B126,'1. П КОЛЛЕКТИВЫ'!E16:E116,"*хореогр*")</f>
        <v>0</v>
      </c>
      <c r="F37" s="905">
        <f>SUMIFS('1. П КОЛЛЕКТИВЫ'!G16:G116,'1. П КОЛЛЕКТИВЫ'!I16:I116,'Для вставки'!B126,'1. П КОЛЛЕКТИВЫ'!E16:E116,"*хореогр*")</f>
        <v>0</v>
      </c>
      <c r="G37" s="905">
        <f>COUNTIF('1. П КОЛЛЕКТИВЫ'!E16:E116,"*хореогр*")</f>
        <v>16</v>
      </c>
      <c r="H37" s="905">
        <f>SUMIFS('1. П КОЛЛЕКТИВЫ'!G16:G116,'1. П КОЛЛЕКТИВЫ'!E16:E116,"*хореогр*")</f>
        <v>208</v>
      </c>
    </row>
    <row r="38" spans="1:32" ht="24.9" customHeight="1" x14ac:dyDescent="0.25">
      <c r="A38" s="1187" t="s">
        <v>563</v>
      </c>
      <c r="B38" s="1187"/>
      <c r="C38" s="1187"/>
      <c r="D38" s="1187"/>
      <c r="E38" s="906">
        <f>COUNTIFS('1. П КОЛЛЕКТИВЫ'!I16:I116,'Для вставки'!B126,'1. П КОЛЛЕКТИВЫ'!E16:E116,"*инструмент*")</f>
        <v>0</v>
      </c>
      <c r="F38" s="905">
        <f>SUMIFS('1. П КОЛЛЕКТИВЫ'!G16:G116,'1. П КОЛЛЕКТИВЫ'!I16:I116,'Для вставки'!B126,'1. П КОЛЛЕКТИВЫ'!E16:E116,"*инструмент*")</f>
        <v>0</v>
      </c>
      <c r="G38" s="905">
        <f>COUNTIF('1. П КОЛЛЕКТИВЫ'!E16:E116,"*инструмент*")</f>
        <v>0</v>
      </c>
      <c r="H38" s="905">
        <f>SUMIFS('1. П КОЛЛЕКТИВЫ'!G16:G116,'1. П КОЛЛЕКТИВЫ'!E16:E116,"*инструмент*")</f>
        <v>0</v>
      </c>
    </row>
    <row r="39" spans="1:32" ht="24.9" customHeight="1" x14ac:dyDescent="0.25">
      <c r="A39" s="1187" t="s">
        <v>868</v>
      </c>
      <c r="B39" s="1187"/>
      <c r="C39" s="1187"/>
      <c r="D39" s="1187"/>
      <c r="E39" s="906">
        <f>COUNTIFS('1. П КОЛЛЕКТИВЫ'!I16:I116,'Для вставки'!B126,'1. П КОЛЛЕКТИВЫ'!E16:E116,"*театр*")</f>
        <v>0</v>
      </c>
      <c r="F39" s="905">
        <f>SUMIFS('1. П КОЛЛЕКТИВЫ'!G16:G116,'1. П КОЛЛЕКТИВЫ'!I16:I116,'Для вставки'!B126,'1. П КОЛЛЕКТИВЫ'!E16:E116,"*театр*")</f>
        <v>0</v>
      </c>
      <c r="G39" s="905">
        <f>COUNTIF('1. П КОЛЛЕКТИВЫ'!E16:E116,"*театр*")</f>
        <v>8</v>
      </c>
      <c r="H39" s="905">
        <f>SUMIFS('1. П КОЛЛЕКТИВЫ'!G16:G116,'1. П КОЛЛЕКТИВЫ'!E16:E116,"*театр*")</f>
        <v>101</v>
      </c>
    </row>
    <row r="40" spans="1:32" ht="24.9" customHeight="1" x14ac:dyDescent="0.25">
      <c r="A40" s="1187" t="s">
        <v>580</v>
      </c>
      <c r="B40" s="1187"/>
      <c r="C40" s="1187"/>
      <c r="D40" s="1187"/>
      <c r="E40" s="906">
        <f>COUNTIFS('1. П КОЛЛЕКТИВЫ'!I16:I116,'Для вставки'!B126,'1. П КОЛЛЕКТИВЫ'!E16:E116,"*фольк*")</f>
        <v>0</v>
      </c>
      <c r="F40" s="905">
        <f>SUMIFS('1. П КОЛЛЕКТИВЫ'!G16:G116,'1. П КОЛЛЕКТИВЫ'!I16:I116,'Для вставки'!B126,'1. П КОЛЛЕКТИВЫ'!E16:E116,"*фольклор*")</f>
        <v>0</v>
      </c>
      <c r="G40" s="905">
        <f>COUNTIF('1. П КОЛЛЕКТИВЫ'!E16:E116,"*фольк*")</f>
        <v>2</v>
      </c>
      <c r="H40" s="905">
        <f>SUMIFS('1. П КОЛЛЕКТИВЫ'!G16:G116,'1. П КОЛЛЕКТИВЫ'!E16:E116,"*фольклор*")</f>
        <v>25</v>
      </c>
    </row>
    <row r="41" spans="1:32" ht="24.9" customHeight="1" x14ac:dyDescent="0.25">
      <c r="A41" s="1187" t="s">
        <v>404</v>
      </c>
      <c r="B41" s="1187"/>
      <c r="C41" s="1187"/>
      <c r="D41" s="1187"/>
      <c r="E41" s="906">
        <f>COUNTIFS('1. П КОЛЛЕКТИВЫ'!I16:I116,'Для вставки'!B126,'1. П КОЛЛЕКТИВЫ'!E16:E116,"*изобр*")</f>
        <v>0</v>
      </c>
      <c r="F41" s="905">
        <f>SUMIFS('1. П КОЛЛЕКТИВЫ'!G16:G116,'1. П КОЛЛЕКТИВЫ'!I16:I116,'Для вставки'!B126,'1. П КОЛЛЕКТИВЫ'!E16:E116,"*изобраз*")</f>
        <v>0</v>
      </c>
      <c r="G41" s="905">
        <f>COUNTIF('1. П КОЛЛЕКТИВЫ'!E16:E116,"*изобр*")</f>
        <v>2</v>
      </c>
      <c r="H41" s="905">
        <f>SUMIFS('1. П КОЛЛЕКТИВЫ'!G16:G116,'1. П КОЛЛЕКТИВЫ'!E16:E116,"*изобраз*")</f>
        <v>21</v>
      </c>
    </row>
    <row r="42" spans="1:32" ht="24.9" customHeight="1" x14ac:dyDescent="0.25">
      <c r="A42" s="1187" t="s">
        <v>401</v>
      </c>
      <c r="B42" s="1187"/>
      <c r="C42" s="1187"/>
      <c r="D42" s="1187"/>
      <c r="E42" s="906">
        <f>COUNTIFS('1. П КОЛЛЕКТИВЫ'!I16:I116,'Для вставки'!B126,'1. П КОЛЛЕКТИВЫ'!E16:E116,"*декорат*")</f>
        <v>1</v>
      </c>
      <c r="F42" s="905">
        <f>SUMIFS('1. П КОЛЛЕКТИВЫ'!G16:G116,'1. П КОЛЛЕКТИВЫ'!I16:I116,'Для вставки'!B126,'1. П КОЛЛЕКТИВЫ'!E16:E116,"*декорат*")</f>
        <v>10</v>
      </c>
      <c r="G42" s="905">
        <f>COUNTIF('1. П КОЛЛЕКТИВЫ'!E16:E116,"*декорат*")</f>
        <v>7</v>
      </c>
      <c r="H42" s="905">
        <f>SUMIFS('1. П КОЛЛЕКТИВЫ'!G16:G116,'1. П КОЛЛЕКТИВЫ'!E16:E116,"*декорат*")</f>
        <v>75</v>
      </c>
    </row>
    <row r="43" spans="1:32" ht="24.9" customHeight="1" x14ac:dyDescent="0.25">
      <c r="A43" s="1187" t="s">
        <v>61</v>
      </c>
      <c r="B43" s="1187"/>
      <c r="C43" s="1187"/>
      <c r="D43" s="1187"/>
      <c r="E43" s="906">
        <f>COUNTIFS('1. П КОЛЛЕКТИВЫ'!I16:I116,'Для вставки'!B126,'1. П КОЛЛЕКТИВЫ'!E16:E116,"*кино*")</f>
        <v>0</v>
      </c>
      <c r="F43" s="905">
        <f>SUMIFS('1. П КОЛЛЕКТИВЫ'!G16:G116,'1. П КОЛЛЕКТИВЫ'!I16:I116,'Для вставки'!B126,'1. П КОЛЛЕКТИВЫ'!E16:E116,"*кино*")</f>
        <v>0</v>
      </c>
      <c r="G43" s="905">
        <f>COUNTIF('1. П КОЛЛЕКТИВЫ'!E16:E116,"*кино*")</f>
        <v>1</v>
      </c>
      <c r="H43" s="905">
        <f>SUMIFS('1. П КОЛЛЕКТИВЫ'!G16:G116,'1. П КОЛЛЕКТИВЫ'!E16:E116,"*кино*")</f>
        <v>7</v>
      </c>
    </row>
    <row r="44" spans="1:32" ht="24.9" customHeight="1" x14ac:dyDescent="0.25">
      <c r="A44" s="1187" t="s">
        <v>402</v>
      </c>
      <c r="B44" s="1187"/>
      <c r="C44" s="1187"/>
      <c r="D44" s="1187"/>
      <c r="E44" s="906">
        <f>COUNTIFS('1. П КОЛЛЕКТИВЫ'!I16:I116,'Для вставки'!B126,'1. П КОЛЛЕКТИВЫ'!E16:E116,"*цирк*")</f>
        <v>0</v>
      </c>
      <c r="F44" s="905">
        <f>SUMIFS('1. П КОЛЛЕКТИВЫ'!G16:G116,'1. П КОЛЛЕКТИВЫ'!I16:I116,'Для вставки'!B126,'1. П КОЛЛЕКТИВЫ'!E16:E116,"*цирк*")</f>
        <v>0</v>
      </c>
      <c r="G44" s="905">
        <f>COUNTIF('1. П КОЛЛЕКТИВЫ'!E16:E116,"*цирк*")</f>
        <v>0</v>
      </c>
      <c r="H44" s="905">
        <f>SUMIFS('1. П КОЛЛЕКТИВЫ'!G16:G116,'1. П КОЛЛЕКТИВЫ'!E16:E116,"*цирк*")</f>
        <v>0</v>
      </c>
    </row>
    <row r="45" spans="1:32" ht="24.9" customHeight="1" x14ac:dyDescent="0.25">
      <c r="A45" s="1187" t="s">
        <v>63</v>
      </c>
      <c r="B45" s="1187"/>
      <c r="C45" s="1187"/>
      <c r="D45" s="1187"/>
      <c r="E45" s="906">
        <f>COUNTIFS('1. П КОЛЛЕКТИВЫ'!I16:I116,'Для вставки'!B126,'1. П КОЛЛЕКТИВЫ'!E16:E116,"*прочие*")</f>
        <v>0</v>
      </c>
      <c r="F45" s="905">
        <f>SUMIFS('1. П КОЛЛЕКТИВЫ'!G16:G116,'1. П КОЛЛЕКТИВЫ'!I16:I116,'Для вставки'!B126,'1. П КОЛЛЕКТИВЫ'!E16:E116,"*прочие*")</f>
        <v>0</v>
      </c>
      <c r="G45" s="905">
        <f>COUNTIFS('1. П КОЛЛЕКТИВЫ'!E16:E116,"*прочие*")</f>
        <v>8</v>
      </c>
      <c r="H45" s="905">
        <f>SUMIFS('1. П КОЛЛЕКТИВЫ'!G16:G116,'1. П КОЛЛЕКТИВЫ'!E16:E116,"*прочие*")</f>
        <v>53</v>
      </c>
    </row>
    <row r="46" spans="1:32" ht="24.9" customHeight="1" x14ac:dyDescent="0.25">
      <c r="A46" s="1182" t="s">
        <v>26</v>
      </c>
      <c r="B46" s="1183"/>
      <c r="C46" s="1183"/>
      <c r="D46" s="1184"/>
      <c r="E46" s="949">
        <f>SUM(E36:E45)</f>
        <v>2</v>
      </c>
      <c r="F46" s="949">
        <f t="shared" ref="F46:H46" si="6">SUM(F36:F45)</f>
        <v>17</v>
      </c>
      <c r="G46" s="949">
        <f t="shared" si="6"/>
        <v>57</v>
      </c>
      <c r="H46" s="949">
        <f t="shared" si="6"/>
        <v>663</v>
      </c>
    </row>
    <row r="48" spans="1:32" ht="17.399999999999999" x14ac:dyDescent="0.3">
      <c r="A48" s="100"/>
      <c r="B48" s="1069" t="s">
        <v>838</v>
      </c>
      <c r="C48" s="1069"/>
      <c r="D48" s="1069"/>
      <c r="E48" s="1069"/>
      <c r="F48" s="1069"/>
      <c r="G48" s="1069"/>
      <c r="H48" s="1069"/>
      <c r="I48" s="1069"/>
      <c r="J48" s="1069"/>
      <c r="K48" s="1069"/>
      <c r="L48" s="1069"/>
      <c r="M48" s="1069"/>
      <c r="N48" s="1069"/>
      <c r="O48" s="1069"/>
      <c r="P48" s="1069"/>
      <c r="Q48" s="1069"/>
      <c r="R48" s="100"/>
      <c r="S48" s="100"/>
      <c r="T48" s="100"/>
      <c r="U48" s="100"/>
      <c r="V48" s="100"/>
      <c r="W48" s="100"/>
      <c r="X48" s="100"/>
      <c r="Y48" s="100"/>
      <c r="Z48" s="100"/>
      <c r="AA48" s="100"/>
      <c r="AB48" s="100"/>
      <c r="AC48" s="100"/>
      <c r="AD48" s="100"/>
      <c r="AE48" s="100"/>
      <c r="AF48" s="100"/>
    </row>
    <row r="49" spans="1:32" ht="16.5" thickBot="1" x14ac:dyDescent="0.3">
      <c r="A49" s="100"/>
      <c r="B49" s="100"/>
      <c r="C49" s="518"/>
      <c r="D49" s="518"/>
      <c r="E49" s="518"/>
      <c r="F49" s="518"/>
      <c r="G49" s="518"/>
      <c r="H49" s="518"/>
      <c r="I49" s="518"/>
      <c r="J49" s="518"/>
      <c r="K49" s="518"/>
      <c r="L49" s="518"/>
      <c r="M49" s="100"/>
      <c r="N49" s="100"/>
      <c r="O49" s="100"/>
      <c r="P49" s="100"/>
      <c r="Q49" s="100"/>
      <c r="R49" s="100"/>
      <c r="S49" s="100"/>
      <c r="T49" s="100"/>
      <c r="U49" s="100"/>
      <c r="V49" s="100"/>
      <c r="W49" s="100"/>
      <c r="X49" s="100"/>
      <c r="Y49" s="100"/>
      <c r="Z49" s="100"/>
      <c r="AA49" s="100"/>
      <c r="AB49" s="100"/>
      <c r="AC49" s="100"/>
      <c r="AD49" s="100"/>
      <c r="AE49" s="100"/>
      <c r="AF49" s="100"/>
    </row>
    <row r="50" spans="1:32" ht="26.25" customHeight="1" x14ac:dyDescent="0.25">
      <c r="A50" s="1119" t="s">
        <v>367</v>
      </c>
      <c r="B50" s="1120"/>
      <c r="C50" s="1132" t="s">
        <v>52</v>
      </c>
      <c r="D50" s="1133"/>
      <c r="E50" s="1133"/>
      <c r="F50" s="1133"/>
      <c r="G50" s="1134"/>
      <c r="H50" s="1132" t="s">
        <v>53</v>
      </c>
      <c r="I50" s="1133"/>
      <c r="J50" s="1133"/>
      <c r="K50" s="1133"/>
      <c r="L50" s="1134"/>
      <c r="M50" s="1127" t="s">
        <v>55</v>
      </c>
      <c r="N50" s="1128"/>
      <c r="O50" s="1128"/>
      <c r="P50" s="1128"/>
      <c r="Q50" s="1128"/>
      <c r="R50" s="1128"/>
      <c r="S50" s="1128"/>
      <c r="T50" s="1129"/>
      <c r="U50" s="1127" t="s">
        <v>57</v>
      </c>
      <c r="V50" s="1128"/>
      <c r="W50" s="1128"/>
      <c r="X50" s="1128"/>
      <c r="Y50" s="1129"/>
      <c r="Z50" s="1127" t="s">
        <v>64</v>
      </c>
      <c r="AA50" s="1128"/>
      <c r="AB50" s="1128"/>
      <c r="AC50" s="1128"/>
      <c r="AD50" s="1128"/>
      <c r="AE50" s="1129"/>
      <c r="AF50" s="1177" t="s">
        <v>499</v>
      </c>
    </row>
    <row r="51" spans="1:32" ht="26.25" customHeight="1" x14ac:dyDescent="0.25">
      <c r="A51" s="1121"/>
      <c r="B51" s="1122"/>
      <c r="C51" s="1123" t="s">
        <v>50</v>
      </c>
      <c r="D51" s="1124"/>
      <c r="E51" s="1124" t="s">
        <v>51</v>
      </c>
      <c r="F51" s="1124"/>
      <c r="G51" s="1118" t="s">
        <v>36</v>
      </c>
      <c r="H51" s="1125" t="s">
        <v>37</v>
      </c>
      <c r="I51" s="1126" t="s">
        <v>680</v>
      </c>
      <c r="J51" s="1126" t="s">
        <v>38</v>
      </c>
      <c r="K51" s="1126" t="s">
        <v>54</v>
      </c>
      <c r="L51" s="1118" t="s">
        <v>63</v>
      </c>
      <c r="M51" s="1142" t="s">
        <v>56</v>
      </c>
      <c r="N51" s="1143"/>
      <c r="O51" s="1143"/>
      <c r="P51" s="1143"/>
      <c r="Q51" s="1143" t="s">
        <v>51</v>
      </c>
      <c r="R51" s="1143"/>
      <c r="S51" s="1143"/>
      <c r="T51" s="1144"/>
      <c r="U51" s="1139"/>
      <c r="V51" s="1140"/>
      <c r="W51" s="1140"/>
      <c r="X51" s="1140"/>
      <c r="Y51" s="1141"/>
      <c r="Z51" s="1139"/>
      <c r="AA51" s="1140"/>
      <c r="AB51" s="1140"/>
      <c r="AC51" s="1140"/>
      <c r="AD51" s="1140"/>
      <c r="AE51" s="1141"/>
      <c r="AF51" s="1178"/>
    </row>
    <row r="52" spans="1:32" ht="111" customHeight="1" x14ac:dyDescent="0.25">
      <c r="A52" s="1121"/>
      <c r="B52" s="1122"/>
      <c r="C52" s="680" t="s">
        <v>39</v>
      </c>
      <c r="D52" s="681" t="s">
        <v>40</v>
      </c>
      <c r="E52" s="681" t="s">
        <v>39</v>
      </c>
      <c r="F52" s="681" t="s">
        <v>40</v>
      </c>
      <c r="G52" s="1118"/>
      <c r="H52" s="1125"/>
      <c r="I52" s="1126"/>
      <c r="J52" s="1126"/>
      <c r="K52" s="1126"/>
      <c r="L52" s="1118"/>
      <c r="M52" s="680" t="s">
        <v>70</v>
      </c>
      <c r="N52" s="681" t="s">
        <v>45</v>
      </c>
      <c r="O52" s="681" t="s">
        <v>46</v>
      </c>
      <c r="P52" s="681" t="s">
        <v>47</v>
      </c>
      <c r="Q52" s="681" t="s">
        <v>48</v>
      </c>
      <c r="R52" s="681" t="s">
        <v>45</v>
      </c>
      <c r="S52" s="681" t="s">
        <v>46</v>
      </c>
      <c r="T52" s="679" t="s">
        <v>49</v>
      </c>
      <c r="U52" s="573" t="s">
        <v>41</v>
      </c>
      <c r="V52" s="574" t="s">
        <v>42</v>
      </c>
      <c r="W52" s="574" t="s">
        <v>43</v>
      </c>
      <c r="X52" s="574" t="s">
        <v>95</v>
      </c>
      <c r="Y52" s="575" t="s">
        <v>44</v>
      </c>
      <c r="Z52" s="573" t="s">
        <v>58</v>
      </c>
      <c r="AA52" s="574" t="s">
        <v>59</v>
      </c>
      <c r="AB52" s="574" t="s">
        <v>60</v>
      </c>
      <c r="AC52" s="574" t="s">
        <v>61</v>
      </c>
      <c r="AD52" s="574" t="s">
        <v>62</v>
      </c>
      <c r="AE52" s="575" t="s">
        <v>63</v>
      </c>
      <c r="AF52" s="1179"/>
    </row>
    <row r="53" spans="1:32" s="103" customFormat="1" ht="20.100000000000001" customHeight="1" x14ac:dyDescent="0.2">
      <c r="A53" s="1155"/>
      <c r="B53" s="1156"/>
      <c r="C53" s="685">
        <f>H35+1</f>
        <v>93</v>
      </c>
      <c r="D53" s="691">
        <f t="shared" ref="D53:N53" si="7">C53+1</f>
        <v>94</v>
      </c>
      <c r="E53" s="691">
        <f t="shared" si="7"/>
        <v>95</v>
      </c>
      <c r="F53" s="691">
        <f t="shared" si="7"/>
        <v>96</v>
      </c>
      <c r="G53" s="686">
        <f t="shared" si="7"/>
        <v>97</v>
      </c>
      <c r="H53" s="685">
        <f t="shared" si="7"/>
        <v>98</v>
      </c>
      <c r="I53" s="691">
        <f t="shared" si="7"/>
        <v>99</v>
      </c>
      <c r="J53" s="691">
        <f t="shared" si="7"/>
        <v>100</v>
      </c>
      <c r="K53" s="691">
        <f t="shared" si="7"/>
        <v>101</v>
      </c>
      <c r="L53" s="686">
        <f>K53+1</f>
        <v>102</v>
      </c>
      <c r="M53" s="685">
        <f>L53+1</f>
        <v>103</v>
      </c>
      <c r="N53" s="691">
        <f t="shared" si="7"/>
        <v>104</v>
      </c>
      <c r="O53" s="691">
        <f t="shared" ref="O53:S53" si="8">N53+1</f>
        <v>105</v>
      </c>
      <c r="P53" s="691">
        <f t="shared" si="8"/>
        <v>106</v>
      </c>
      <c r="Q53" s="691">
        <f t="shared" si="8"/>
        <v>107</v>
      </c>
      <c r="R53" s="691">
        <f t="shared" si="8"/>
        <v>108</v>
      </c>
      <c r="S53" s="691">
        <f t="shared" si="8"/>
        <v>109</v>
      </c>
      <c r="T53" s="686">
        <f>S53+1</f>
        <v>110</v>
      </c>
      <c r="U53" s="685">
        <f>T53+1</f>
        <v>111</v>
      </c>
      <c r="V53" s="691">
        <f>U53+1</f>
        <v>112</v>
      </c>
      <c r="W53" s="691">
        <f t="shared" ref="W53:X53" si="9">V53+1</f>
        <v>113</v>
      </c>
      <c r="X53" s="691">
        <f t="shared" si="9"/>
        <v>114</v>
      </c>
      <c r="Y53" s="686">
        <f>X53+1</f>
        <v>115</v>
      </c>
      <c r="Z53" s="685">
        <f>Y53+1</f>
        <v>116</v>
      </c>
      <c r="AA53" s="691">
        <f>Z53+1</f>
        <v>117</v>
      </c>
      <c r="AB53" s="691">
        <f t="shared" ref="AB53:AD53" si="10">AA53+1</f>
        <v>118</v>
      </c>
      <c r="AC53" s="691">
        <f t="shared" si="10"/>
        <v>119</v>
      </c>
      <c r="AD53" s="691">
        <f t="shared" si="10"/>
        <v>120</v>
      </c>
      <c r="AE53" s="686">
        <f>AD53+1</f>
        <v>121</v>
      </c>
      <c r="AF53" s="504">
        <f>AE53+1</f>
        <v>122</v>
      </c>
    </row>
    <row r="54" spans="1:32" ht="30" customHeight="1" x14ac:dyDescent="0.25">
      <c r="A54" s="1095" t="s">
        <v>65</v>
      </c>
      <c r="B54" s="1096"/>
      <c r="C54" s="85">
        <f>COUNTIFS('1. П КОЛЛЕКТИВЫ'!$E$16:$E$116,'Для вставки'!$B129,'1. П КОЛЛЕКТИВЫ'!$F$16:$F$116,$A54)</f>
        <v>0</v>
      </c>
      <c r="D54" s="33">
        <f>COUNTIFS('1. П КОЛЛЕКТИВЫ'!$E$16:$E$116,'Для вставки'!$B130,'1. П КОЛЛЕКТИВЫ'!$F$16:$F$116,$A54)</f>
        <v>0</v>
      </c>
      <c r="E54" s="33">
        <f>COUNTIFS('1. П КОЛЛЕКТИВЫ'!$E$16:$E$116,'Для вставки'!$B131,'1. П КОЛЛЕКТИВЫ'!$F$16:$F$116,$A54)</f>
        <v>0</v>
      </c>
      <c r="F54" s="33">
        <f>COUNTIFS('1. П КОЛЛЕКТИВЫ'!$E$16:$E$116,'Для вставки'!$B132,'1. П КОЛЛЕКТИВЫ'!$F$16:$F$116,$A54)</f>
        <v>1</v>
      </c>
      <c r="G54" s="86">
        <f>COUNTIFS('1. П КОЛЛЕКТИВЫ'!$E$16:$E$116,'Для вставки'!$B133,'1. П КОЛЛЕКТИВЫ'!$F$16:$F$116,$A54)</f>
        <v>1</v>
      </c>
      <c r="H54" s="85">
        <f>COUNTIFS('1. П КОЛЛЕКТИВЫ'!$E$16:$E$116,'Для вставки'!$B134,'1. П КОЛЛЕКТИВЫ'!$F$16:$F$116,$A54)</f>
        <v>1</v>
      </c>
      <c r="I54" s="33">
        <f>COUNTIFS('1. П КОЛЛЕКТИВЫ'!$E$16:$E$116,'Для вставки'!$B135,'1. П КОЛЛЕКТИВЫ'!$F$16:$F$116,$A54)</f>
        <v>0</v>
      </c>
      <c r="J54" s="33">
        <f>COUNTIFS('1. П КОЛЛЕКТИВЫ'!$E$16:$E$116,'Для вставки'!$B136,'1. П КОЛЛЕКТИВЫ'!$F$16:$F$116,$A54)</f>
        <v>2</v>
      </c>
      <c r="K54" s="33">
        <f>COUNTIFS('1. П КОЛЛЕКТИВЫ'!$E$16:$E$116,'Для вставки'!$B137,'1. П КОЛЛЕКТИВЫ'!$F$16:$F$116,$A54)</f>
        <v>7</v>
      </c>
      <c r="L54" s="86">
        <f>COUNTIFS('1. П КОЛЛЕКТИВЫ'!$E$16:$E$116,'Для вставки'!$B138,'1. П КОЛЛЕКТИВЫ'!$F$16:$F$116,$A54)</f>
        <v>1</v>
      </c>
      <c r="M54" s="85">
        <f>COUNTIFS('1. П КОЛЛЕКТИВЫ'!$E$16:$E$116,'Для вставки'!$B139,'1. П КОЛЛЕКТИВЫ'!$F$16:$F$116,$A54)</f>
        <v>0</v>
      </c>
      <c r="N54" s="33">
        <f>COUNTIFS('1. П КОЛЛЕКТИВЫ'!$E$16:$E$116,'Для вставки'!$B140,'1. П КОЛЛЕКТИВЫ'!$F$16:$F$116,$A54)</f>
        <v>0</v>
      </c>
      <c r="O54" s="33">
        <f>COUNTIFS('1. П КОЛЛЕКТИВЫ'!$E$16:$E$116,'Для вставки'!$B141,'1. П КОЛЛЕКТИВЫ'!$F$16:$F$116,$A54)</f>
        <v>0</v>
      </c>
      <c r="P54" s="33">
        <f>COUNTIFS('1. П КОЛЛЕКТИВЫ'!$E$16:$E$116,'Для вставки'!$B142,'1. П КОЛЛЕКТИВЫ'!$F$16:$F$116,$A54)</f>
        <v>0</v>
      </c>
      <c r="Q54" s="33">
        <f>COUNTIFS('1. П КОЛЛЕКТИВЫ'!$E$16:$E$116,'Для вставки'!$B143,'1. П КОЛЛЕКТИВЫ'!$F$16:$F$116,$A54)</f>
        <v>0</v>
      </c>
      <c r="R54" s="33">
        <f>COUNTIFS('1. П КОЛЛЕКТИВЫ'!$E$16:$E$116,'Для вставки'!$B144,'1. П КОЛЛЕКТИВЫ'!$F$16:$F$116,$A54)</f>
        <v>0</v>
      </c>
      <c r="S54" s="33">
        <f>COUNTIFS('1. П КОЛЛЕКТИВЫ'!$E$16:$E$116,'Для вставки'!$B145,'1. П КОЛЛЕКТИВЫ'!$F$16:$F$116,$A54)</f>
        <v>0</v>
      </c>
      <c r="T54" s="86">
        <f>COUNTIFS('1. П КОЛЛЕКТИВЫ'!$E$16:$E$116,'Для вставки'!$B146,'1. П КОЛЛЕКТИВЫ'!$F$16:$F$116,$A54)</f>
        <v>0</v>
      </c>
      <c r="U54" s="85">
        <f>COUNTIFS('1. П КОЛЛЕКТИВЫ'!$E$16:$E$116,'Для вставки'!$B147,'1. П КОЛЛЕКТИВЫ'!$F$16:$F$116,$A54)</f>
        <v>3</v>
      </c>
      <c r="V54" s="33">
        <f>COUNTIFS('1. П КОЛЛЕКТИВЫ'!$E$16:$E$116,'Для вставки'!$B148,'1. П КОЛЛЕКТИВЫ'!$F$16:$F$116,$A54)</f>
        <v>0</v>
      </c>
      <c r="W54" s="33">
        <f>COUNTIFS('1. П КОЛЛЕКТИВЫ'!$E$16:$E$116,'Для вставки'!$B149,'1. П КОЛЛЕКТИВЫ'!$F$16:$F$116,$A54)</f>
        <v>0</v>
      </c>
      <c r="X54" s="33">
        <f>COUNTIFS('1. П КОЛЛЕКТИВЫ'!$E$16:$E$116,'Для вставки'!$B150,'1. П КОЛЛЕКТИВЫ'!$F$16:$F$116,$A54)</f>
        <v>0</v>
      </c>
      <c r="Y54" s="86">
        <f>COUNTIFS('1. П КОЛЛЕКТИВЫ'!$E$16:$E$116,'Для вставки'!$B151,'1. П КОЛЛЕКТИВЫ'!$F$16:$F$116,$A54)</f>
        <v>0</v>
      </c>
      <c r="Z54" s="85">
        <f>COUNTIFS('1. П КОЛЛЕКТИВЫ'!$E$16:$E$116,'Для вставки'!$B152,'1. П КОЛЛЕКТИВЫ'!$F$16:$F$116,$A54)</f>
        <v>0</v>
      </c>
      <c r="AA54" s="33">
        <f>COUNTIFS('1. П КОЛЛЕКТИВЫ'!$E$16:$E$116,'Для вставки'!$B153,'1. П КОЛЛЕКТИВЫ'!$F$16:$F$116,$A54)</f>
        <v>2</v>
      </c>
      <c r="AB54" s="33">
        <f>COUNTIFS('1. П КОЛЛЕКТИВЫ'!$E$16:$E$116,'Для вставки'!$B154,'1. П КОЛЛЕКТИВЫ'!$F$16:$F$116,$A54)</f>
        <v>7</v>
      </c>
      <c r="AC54" s="33">
        <f>COUNTIFS('1. П КОЛЛЕКТИВЫ'!$E$16:$E$116,'Для вставки'!$B155,'1. П КОЛЛЕКТИВЫ'!$F$16:$F$116,$A54)</f>
        <v>0</v>
      </c>
      <c r="AD54" s="33">
        <f>COUNTIFS('1. П КОЛЛЕКТИВЫ'!$E$16:$E$116,'Для вставки'!$B156,'1. П КОЛЛЕКТИВЫ'!$F$16:$F$116,$A54)</f>
        <v>0</v>
      </c>
      <c r="AE54" s="86">
        <f>COUNTIFS('1. П КОЛЛЕКТИВЫ'!$E$16:$E$116,'Для вставки'!$B157,'1. П КОЛЛЕКТИВЫ'!$F$16:$F$116,$A54)</f>
        <v>5</v>
      </c>
      <c r="AF54" s="576">
        <f>SUM(C54:AE54)</f>
        <v>30</v>
      </c>
    </row>
    <row r="55" spans="1:32" ht="30" customHeight="1" x14ac:dyDescent="0.25">
      <c r="A55" s="1095" t="s">
        <v>66</v>
      </c>
      <c r="B55" s="1096"/>
      <c r="C55" s="85">
        <f>COUNTIFS('1. П КОЛЛЕКТИВЫ'!$E$16:$E$116,'Для вставки'!$B129,'1. П КОЛЛЕКТИВЫ'!$F$16:$F$116,$A55)</f>
        <v>0</v>
      </c>
      <c r="D55" s="33">
        <f>COUNTIFS('1. П КОЛЛЕКТИВЫ'!$E$16:$E$116,'Для вставки'!$B130,'1. П КОЛЛЕКТИВЫ'!$F$16:$F$116,$A55)</f>
        <v>0</v>
      </c>
      <c r="E55" s="33">
        <f>COUNTIFS('1. П КОЛЛЕКТИВЫ'!$E$16:$E$116,'Для вставки'!$B131,'1. П КОЛЛЕКТИВЫ'!$F$16:$F$116,$A55)</f>
        <v>0</v>
      </c>
      <c r="F55" s="33">
        <f>COUNTIFS('1. П КОЛЛЕКТИВЫ'!$E$16:$E$116,'Для вставки'!$B132,'1. П КОЛЛЕКТИВЫ'!$F$16:$F$116,$A55)</f>
        <v>0</v>
      </c>
      <c r="G55" s="86">
        <f>COUNTIFS('1. П КОЛЛЕКТИВЫ'!$E$16:$E$116,'Для вставки'!$B133,'1. П КОЛЛЕКТИВЫ'!$F$16:$F$116,$A55)</f>
        <v>0</v>
      </c>
      <c r="H55" s="85">
        <f>COUNTIFS('1. П КОЛЛЕКТИВЫ'!$E$16:$E$116,'Для вставки'!$B134,'1. П КОЛЛЕКТИВЫ'!$F$16:$F$116,$A55)</f>
        <v>1</v>
      </c>
      <c r="I55" s="33">
        <f>COUNTIFS('1. П КОЛЛЕКТИВЫ'!$E$16:$E$116,'Для вставки'!$B135,'1. П КОЛЛЕКТИВЫ'!$F$16:$F$116,$A55)</f>
        <v>0</v>
      </c>
      <c r="J55" s="33">
        <f>COUNTIFS('1. П КОЛЛЕКТИВЫ'!$E$16:$E$116,'Для вставки'!$B136,'1. П КОЛЛЕКТИВЫ'!$F$16:$F$116,$A55)</f>
        <v>1</v>
      </c>
      <c r="K55" s="33">
        <f>COUNTIFS('1. П КОЛЛЕКТИВЫ'!$E$16:$E$116,'Для вставки'!$B137,'1. П КОЛЛЕКТИВЫ'!$F$16:$F$116,$A55)</f>
        <v>0</v>
      </c>
      <c r="L55" s="90">
        <f>COUNTIFS('1. П КОЛЛЕКТИВЫ'!$E$16:$E$116,'Для вставки'!$B138,'1. П КОЛЛЕКТИВЫ'!$F$16:$F$116,$A55)</f>
        <v>0</v>
      </c>
      <c r="M55" s="88">
        <f>COUNTIFS('1. П КОЛЛЕКТИВЫ'!$E$16:$E$116,'Для вставки'!$B139,'1. П КОЛЛЕКТИВЫ'!$F$16:$F$116,$A55)</f>
        <v>0</v>
      </c>
      <c r="N55" s="89">
        <f>COUNTIFS('1. П КОЛЛЕКТИВЫ'!$E$16:$E$116,'Для вставки'!$B140,'1. П КОЛЛЕКТИВЫ'!$F$16:$F$116,$A55)</f>
        <v>0</v>
      </c>
      <c r="O55" s="89">
        <f>COUNTIFS('1. П КОЛЛЕКТИВЫ'!$E$16:$E$116,'Для вставки'!$B141,'1. П КОЛЛЕКТИВЫ'!$F$16:$F$116,$A55)</f>
        <v>0</v>
      </c>
      <c r="P55" s="89">
        <f>COUNTIFS('1. П КОЛЛЕКТИВЫ'!$E$16:$E$116,'Для вставки'!$B142,'1. П КОЛЛЕКТИВЫ'!$F$16:$F$116,$A55)</f>
        <v>0</v>
      </c>
      <c r="Q55" s="89">
        <f>COUNTIFS('1. П КОЛЛЕКТИВЫ'!$E$16:$E$116,'Для вставки'!$B143,'1. П КОЛЛЕКТИВЫ'!$F$16:$F$116,$A55)</f>
        <v>0</v>
      </c>
      <c r="R55" s="89">
        <f>COUNTIFS('1. П КОЛЛЕКТИВЫ'!$E$16:$E$116,'Для вставки'!$B144,'1. П КОЛЛЕКТИВЫ'!$F$16:$F$116,$A55)</f>
        <v>0</v>
      </c>
      <c r="S55" s="89">
        <f>COUNTIFS('1. П КОЛЛЕКТИВЫ'!$E$16:$E$116,'Для вставки'!$B145,'1. П КОЛЛЕКТИВЫ'!$F$16:$F$116,$A55)</f>
        <v>0</v>
      </c>
      <c r="T55" s="90">
        <f>COUNTIFS('1. П КОЛЛЕКТИВЫ'!$E$16:$E$116,'Для вставки'!$B146,'1. П КОЛЛЕКТИВЫ'!$F$16:$F$116,$A55)</f>
        <v>0</v>
      </c>
      <c r="U55" s="88">
        <f>COUNTIFS('1. П КОЛЛЕКТИВЫ'!$E$16:$E$116,'Для вставки'!$B147,'1. П КОЛЛЕКТИВЫ'!$F$16:$F$116,$A55)</f>
        <v>0</v>
      </c>
      <c r="V55" s="89">
        <f>COUNTIFS('1. П КОЛЛЕКТИВЫ'!$E$16:$E$116,'Для вставки'!$B148,'1. П КОЛЛЕКТИВЫ'!$F$16:$F$116,$A55)</f>
        <v>0</v>
      </c>
      <c r="W55" s="89">
        <f>COUNTIFS('1. П КОЛЛЕКТИВЫ'!$E$16:$E$116,'Для вставки'!$B149,'1. П КОЛЛЕКТИВЫ'!$F$16:$F$116,$A55)</f>
        <v>0</v>
      </c>
      <c r="X55" s="89">
        <f>COUNTIFS('1. П КОЛЛЕКТИВЫ'!$E$16:$E$116,'Для вставки'!$B150,'1. П КОЛЛЕКТИВЫ'!$F$16:$F$116,$A55)</f>
        <v>0</v>
      </c>
      <c r="Y55" s="90">
        <f>COUNTIFS('1. П КОЛЛЕКТИВЫ'!$E$16:$E$116,'Для вставки'!$B151,'1. П КОЛЛЕКТИВЫ'!$F$16:$F$116,$A55)</f>
        <v>0</v>
      </c>
      <c r="Z55" s="88">
        <f>COUNTIFS('1. П КОЛЛЕКТИВЫ'!$E$16:$E$116,'Для вставки'!$B152,'1. П КОЛЛЕКТИВЫ'!$F$16:$F$116,$A55)</f>
        <v>0</v>
      </c>
      <c r="AA55" s="89">
        <f>COUNTIFS('1. П КОЛЛЕКТИВЫ'!$E$16:$E$116,'Для вставки'!$B153,'1. П КОЛЛЕКТИВЫ'!$F$16:$F$116,$A55)</f>
        <v>0</v>
      </c>
      <c r="AB55" s="89">
        <f>COUNTIFS('1. П КОЛЛЕКТИВЫ'!$E$16:$E$116,'Для вставки'!$B154,'1. П КОЛЛЕКТИВЫ'!$F$16:$F$116,$A55)</f>
        <v>0</v>
      </c>
      <c r="AC55" s="89">
        <f>COUNTIFS('1. П КОЛЛЕКТИВЫ'!$E$16:$E$116,'Для вставки'!$B155,'1. П КОЛЛЕКТИВЫ'!$F$16:$F$116,$A55)</f>
        <v>0</v>
      </c>
      <c r="AD55" s="89">
        <f>COUNTIFS('1. П КОЛЛЕКТИВЫ'!$E$16:$E$116,'Для вставки'!$B156,'1. П КОЛЛЕКТИВЫ'!$F$16:$F$116,$A55)</f>
        <v>0</v>
      </c>
      <c r="AE55" s="90">
        <f>COUNTIFS('1. П КОЛЛЕКТИВЫ'!$E$16:$E$116,'Для вставки'!$B157,'1. П КОЛЛЕКТИВЫ'!$F$16:$F$116,$A55)</f>
        <v>0</v>
      </c>
      <c r="AF55" s="576">
        <f t="shared" ref="AF55:AF59" si="11">SUM(C55:AE55)</f>
        <v>2</v>
      </c>
    </row>
    <row r="56" spans="1:32" ht="30" customHeight="1" x14ac:dyDescent="0.25">
      <c r="A56" s="1095" t="s">
        <v>788</v>
      </c>
      <c r="B56" s="1096"/>
      <c r="C56" s="85">
        <f>COUNTIFS('1. П КОЛЛЕКТИВЫ'!$E$16:$E$116,'Для вставки'!$B129,'1. П КОЛЛЕКТИВЫ'!$F$16:$F$116,$A56)</f>
        <v>0</v>
      </c>
      <c r="D56" s="33">
        <f>COUNTIFS('1. П КОЛЛЕКТИВЫ'!$E$16:$E$116,'Для вставки'!$B130,'1. П КОЛЛЕКТИВЫ'!$F$16:$F$116,$A56)</f>
        <v>0</v>
      </c>
      <c r="E56" s="33">
        <f>COUNTIFS('1. П КОЛЛЕКТИВЫ'!$E$16:$E$116,'Для вставки'!$B131,'1. П КОЛЛЕКТИВЫ'!$F$16:$F$116,$A56)</f>
        <v>0</v>
      </c>
      <c r="F56" s="33">
        <f>COUNTIFS('1. П КОЛЛЕКТИВЫ'!$E$16:$E$116,'Для вставки'!$B132,'1. П КОЛЛЕКТИВЫ'!$F$16:$F$116,$A56)</f>
        <v>1</v>
      </c>
      <c r="G56" s="86">
        <f>COUNTIFS('1. П КОЛЛЕКТИВЫ'!$E$16:$E$116,'Для вставки'!$B133,'1. П КОЛЛЕКТИВЫ'!$F$16:$F$116,$A56)</f>
        <v>0</v>
      </c>
      <c r="H56" s="85">
        <f>COUNTIFS('1. П КОЛЛЕКТИВЫ'!$E$16:$E$116,'Для вставки'!$B134,'1. П КОЛЛЕКТИВЫ'!$F$16:$F$116,$A56)</f>
        <v>2</v>
      </c>
      <c r="I56" s="33">
        <f>COUNTIFS('1. П КОЛЛЕКТИВЫ'!$E$16:$E$116,'Для вставки'!$B135,'1. П КОЛЛЕКТИВЫ'!$F$16:$F$116,$A56)</f>
        <v>0</v>
      </c>
      <c r="J56" s="33">
        <f>COUNTIFS('1. П КОЛЛЕКТИВЫ'!$E$16:$E$116,'Для вставки'!$B136,'1. П КОЛЛЕКТИВЫ'!$F$16:$F$116,$A56)</f>
        <v>0</v>
      </c>
      <c r="K56" s="33">
        <f>COUNTIFS('1. П КОЛЛЕКТИВЫ'!$E$16:$E$116,'Для вставки'!$B137,'1. П КОЛЛЕКТИВЫ'!$F$16:$F$116,$A56)</f>
        <v>0</v>
      </c>
      <c r="L56" s="86">
        <f>COUNTIFS('1. П КОЛЛЕКТИВЫ'!$E$16:$E$116,'Для вставки'!$B138,'1. П КОЛЛЕКТИВЫ'!$F$16:$F$116,$A56)</f>
        <v>0</v>
      </c>
      <c r="M56" s="85">
        <f>COUNTIFS('1. П КОЛЛЕКТИВЫ'!$E$16:$E$116,'Для вставки'!$B139,'1. П КОЛЛЕКТИВЫ'!$F$16:$F$116,$A56)</f>
        <v>0</v>
      </c>
      <c r="N56" s="33">
        <f>COUNTIFS('1. П КОЛЛЕКТИВЫ'!$E$16:$E$116,'Для вставки'!$B140,'1. П КОЛЛЕКТИВЫ'!$F$16:$F$116,$A56)</f>
        <v>0</v>
      </c>
      <c r="O56" s="33">
        <f>COUNTIFS('1. П КОЛЛЕКТИВЫ'!$E$16:$E$116,'Для вставки'!$B141,'1. П КОЛЛЕКТИВЫ'!$F$16:$F$116,$A56)</f>
        <v>0</v>
      </c>
      <c r="P56" s="33">
        <f>COUNTIFS('1. П КОЛЛЕКТИВЫ'!$E$16:$E$116,'Для вставки'!$B142,'1. П КОЛЛЕКТИВЫ'!$F$16:$F$116,$A56)</f>
        <v>0</v>
      </c>
      <c r="Q56" s="33">
        <f>COUNTIFS('1. П КОЛЛЕКТИВЫ'!$E$16:$E$116,'Для вставки'!$B143,'1. П КОЛЛЕКТИВЫ'!$F$16:$F$116,$A56)</f>
        <v>0</v>
      </c>
      <c r="R56" s="33">
        <f>COUNTIFS('1. П КОЛЛЕКТИВЫ'!$E$16:$E$116,'Для вставки'!$B144,'1. П КОЛЛЕКТИВЫ'!$F$16:$F$116,$A56)</f>
        <v>0</v>
      </c>
      <c r="S56" s="33">
        <f>COUNTIFS('1. П КОЛЛЕКТИВЫ'!$E$16:$E$116,'Для вставки'!$B145,'1. П КОЛЛЕКТИВЫ'!$F$16:$F$116,$A56)</f>
        <v>0</v>
      </c>
      <c r="T56" s="86">
        <f>COUNTIFS('1. П КОЛЛЕКТИВЫ'!$E$16:$E$116,'Для вставки'!$B146,'1. П КОЛЛЕКТИВЫ'!$F$16:$F$116,$A56)</f>
        <v>0</v>
      </c>
      <c r="U56" s="85">
        <f>COUNTIFS('1. П КОЛЛЕКТИВЫ'!$E$16:$E$116,'Для вставки'!$B147,'1. П КОЛЛЕКТИВЫ'!$F$16:$F$116,$A56)</f>
        <v>1</v>
      </c>
      <c r="V56" s="33">
        <f>COUNTIFS('1. П КОЛЛЕКТИВЫ'!$E$16:$E$116,'Для вставки'!$B148,'1. П КОЛЛЕКТИВЫ'!$F$16:$F$116,$A56)</f>
        <v>0</v>
      </c>
      <c r="W56" s="33">
        <f>COUNTIFS('1. П КОЛЛЕКТИВЫ'!$E$16:$E$116,'Для вставки'!$B149,'1. П КОЛЛЕКТИВЫ'!$F$16:$F$116,$A56)</f>
        <v>0</v>
      </c>
      <c r="X56" s="33">
        <f>COUNTIFS('1. П КОЛЛЕКТИВЫ'!$E$16:$E$116,'Для вставки'!$B150,'1. П КОЛЛЕКТИВЫ'!$F$16:$F$116,$A56)</f>
        <v>0</v>
      </c>
      <c r="Y56" s="86">
        <f>COUNTIFS('1. П КОЛЛЕКТИВЫ'!$E$16:$E$116,'Для вставки'!$B151,'1. П КОЛЛЕКТИВЫ'!$F$16:$F$116,$A56)</f>
        <v>0</v>
      </c>
      <c r="Z56" s="85">
        <f>COUNTIFS('1. П КОЛЛЕКТИВЫ'!$E$16:$E$116,'Для вставки'!$B152,'1. П КОЛЛЕКТИВЫ'!$F$16:$F$116,$A56)</f>
        <v>0</v>
      </c>
      <c r="AA56" s="33">
        <f>COUNTIFS('1. П КОЛЛЕКТИВЫ'!$E$16:$E$116,'Для вставки'!$B153,'1. П КОЛЛЕКТИВЫ'!$F$16:$F$116,$A56)</f>
        <v>0</v>
      </c>
      <c r="AB56" s="33">
        <f>COUNTIFS('1. П КОЛЛЕКТИВЫ'!$E$16:$E$116,'Для вставки'!$B154,'1. П КОЛЛЕКТИВЫ'!$F$16:$F$116,$A56)</f>
        <v>0</v>
      </c>
      <c r="AC56" s="33">
        <f>COUNTIFS('1. П КОЛЛЕКТИВЫ'!$E$16:$E$116,'Для вставки'!$B155,'1. П КОЛЛЕКТИВЫ'!$F$16:$F$116,$A56)</f>
        <v>0</v>
      </c>
      <c r="AD56" s="33">
        <f>COUNTIFS('1. П КОЛЛЕКТИВЫ'!$E$16:$E$116,'Для вставки'!$B156,'1. П КОЛЛЕКТИВЫ'!$F$16:$F$116,$A56)</f>
        <v>0</v>
      </c>
      <c r="AE56" s="86">
        <f>COUNTIFS('1. П КОЛЛЕКТИВЫ'!$E$16:$E$116,'Для вставки'!$B157,'1. П КОЛЛЕКТИВЫ'!$F$16:$F$116,$A56)</f>
        <v>3</v>
      </c>
      <c r="AF56" s="576">
        <f t="shared" si="11"/>
        <v>7</v>
      </c>
    </row>
    <row r="57" spans="1:32" ht="30" customHeight="1" x14ac:dyDescent="0.25">
      <c r="A57" s="1095" t="s">
        <v>68</v>
      </c>
      <c r="B57" s="1096"/>
      <c r="C57" s="85">
        <f>COUNTIFS('1. П КОЛЛЕКТИВЫ'!$E$16:$E$116,'Для вставки'!$B129,'1. П КОЛЛЕКТИВЫ'!$F$16:$F$116,$A57)</f>
        <v>0</v>
      </c>
      <c r="D57" s="33">
        <f>COUNTIFS('1. П КОЛЛЕКТИВЫ'!$E$16:$E$116,'Для вставки'!$B130,'1. П КОЛЛЕКТИВЫ'!$F$16:$F$116,$A57)</f>
        <v>1</v>
      </c>
      <c r="E57" s="33">
        <f>COUNTIFS('1. П КОЛЛЕКТИВЫ'!$E$16:$E$116,'Для вставки'!$B131,'1. П КОЛЛЕКТИВЫ'!$F$16:$F$116,$A57)</f>
        <v>0</v>
      </c>
      <c r="F57" s="33">
        <f>COUNTIFS('1. П КОЛЛЕКТИВЫ'!$E$16:$E$116,'Для вставки'!$B132,'1. П КОЛЛЕКТИВЫ'!$F$16:$F$116,$A57)</f>
        <v>1</v>
      </c>
      <c r="G57" s="86">
        <f>COUNTIFS('1. П КОЛЛЕКТИВЫ'!$E$16:$E$116,'Для вставки'!$B133,'1. П КОЛЛЕКТИВЫ'!$F$16:$F$116,$A57)</f>
        <v>0</v>
      </c>
      <c r="H57" s="85">
        <f>COUNTIFS('1. П КОЛЛЕКТИВЫ'!$E$16:$E$116,'Для вставки'!$B134,'1. П КОЛЛЕКТИВЫ'!$F$16:$F$116,$A57)</f>
        <v>0</v>
      </c>
      <c r="I57" s="33">
        <f>COUNTIFS('1. П КОЛЛЕКТИВЫ'!$E$16:$E$116,'Для вставки'!$B135,'1. П КОЛЛЕКТИВЫ'!$F$16:$F$116,$A57)</f>
        <v>0</v>
      </c>
      <c r="J57" s="33">
        <f>COUNTIFS('1. П КОЛЛЕКТИВЫ'!$E$16:$E$116,'Для вставки'!$B136,'1. П КОЛЛЕКТИВЫ'!$F$16:$F$116,$A57)</f>
        <v>0</v>
      </c>
      <c r="K57" s="33">
        <f>COUNTIFS('1. П КОЛЛЕКТИВЫ'!$E$16:$E$116,'Для вставки'!$B137,'1. П КОЛЛЕКТИВЫ'!$F$16:$F$116,$A57)</f>
        <v>0</v>
      </c>
      <c r="L57" s="90">
        <f>COUNTIFS('1. П КОЛЛЕКТИВЫ'!$E$16:$E$116,'Для вставки'!$B138,'1. П КОЛЛЕКТИВЫ'!$F$16:$F$116,$A57)</f>
        <v>0</v>
      </c>
      <c r="M57" s="88">
        <f>COUNTIFS('1. П КОЛЛЕКТИВЫ'!$E$16:$E$116,'Для вставки'!$B139,'1. П КОЛЛЕКТИВЫ'!$F$16:$F$116,$A57)</f>
        <v>0</v>
      </c>
      <c r="N57" s="89">
        <f>COUNTIFS('1. П КОЛЛЕКТИВЫ'!$E$16:$E$116,'Для вставки'!$B140,'1. П КОЛЛЕКТИВЫ'!$F$16:$F$116,$A57)</f>
        <v>0</v>
      </c>
      <c r="O57" s="89">
        <f>COUNTIFS('1. П КОЛЛЕКТИВЫ'!$E$16:$E$116,'Для вставки'!$B141,'1. П КОЛЛЕКТИВЫ'!$F$16:$F$116,$A57)</f>
        <v>0</v>
      </c>
      <c r="P57" s="89">
        <f>COUNTIFS('1. П КОЛЛЕКТИВЫ'!$E$16:$E$116,'Для вставки'!$B142,'1. П КОЛЛЕКТИВЫ'!$F$16:$F$116,$A57)</f>
        <v>0</v>
      </c>
      <c r="Q57" s="89">
        <f>COUNTIFS('1. П КОЛЛЕКТИВЫ'!$E$16:$E$116,'Для вставки'!$B143,'1. П КОЛЛЕКТИВЫ'!$F$16:$F$116,$A57)</f>
        <v>0</v>
      </c>
      <c r="R57" s="89">
        <f>COUNTIFS('1. П КОЛЛЕКТИВЫ'!$E$16:$E$116,'Для вставки'!$B144,'1. П КОЛЛЕКТИВЫ'!$F$16:$F$116,$A57)</f>
        <v>0</v>
      </c>
      <c r="S57" s="89">
        <f>COUNTIFS('1. П КОЛЛЕКТИВЫ'!$E$16:$E$116,'Для вставки'!$B145,'1. П КОЛЛЕКТИВЫ'!$F$16:$F$116,$A57)</f>
        <v>0</v>
      </c>
      <c r="T57" s="90">
        <f>COUNTIFS('1. П КОЛЛЕКТИВЫ'!$E$16:$E$116,'Для вставки'!$B146,'1. П КОЛЛЕКТИВЫ'!$F$16:$F$116,$A57)</f>
        <v>0</v>
      </c>
      <c r="U57" s="88">
        <f>COUNTIFS('1. П КОЛЛЕКТИВЫ'!$E$16:$E$116,'Для вставки'!$B147,'1. П КОЛЛЕКТИВЫ'!$F$16:$F$116,$A57)</f>
        <v>0</v>
      </c>
      <c r="V57" s="89">
        <f>COUNTIFS('1. П КОЛЛЕКТИВЫ'!$E$16:$E$116,'Для вставки'!$B148,'1. П КОЛЛЕКТИВЫ'!$F$16:$F$116,$A57)</f>
        <v>0</v>
      </c>
      <c r="W57" s="89">
        <f>COUNTIFS('1. П КОЛЛЕКТИВЫ'!$E$16:$E$116,'Для вставки'!$B149,'1. П КОЛЛЕКТИВЫ'!$F$16:$F$116,$A57)</f>
        <v>0</v>
      </c>
      <c r="X57" s="89">
        <f>COUNTIFS('1. П КОЛЛЕКТИВЫ'!$E$16:$E$116,'Для вставки'!$B150,'1. П КОЛЛЕКТИВЫ'!$F$16:$F$116,$A57)</f>
        <v>0</v>
      </c>
      <c r="Y57" s="90">
        <f>COUNTIFS('1. П КОЛЛЕКТИВЫ'!$E$16:$E$116,'Для вставки'!$B151,'1. П КОЛЛЕКТИВЫ'!$F$16:$F$116,$A57)</f>
        <v>0</v>
      </c>
      <c r="Z57" s="88">
        <f>COUNTIFS('1. П КОЛЛЕКТИВЫ'!$E$16:$E$116,'Для вставки'!$B152,'1. П КОЛЛЕКТИВЫ'!$F$16:$F$116,$A57)</f>
        <v>1</v>
      </c>
      <c r="AA57" s="89">
        <f>COUNTIFS('1. П КОЛЛЕКТИВЫ'!$E$16:$E$116,'Для вставки'!$B153,'1. П КОЛЛЕКТИВЫ'!$F$16:$F$116,$A57)</f>
        <v>0</v>
      </c>
      <c r="AB57" s="89">
        <f>COUNTIFS('1. П КОЛЛЕКТИВЫ'!$E$16:$E$116,'Для вставки'!$B154,'1. П КОЛЛЕКТИВЫ'!$F$16:$F$116,$A57)</f>
        <v>0</v>
      </c>
      <c r="AC57" s="89">
        <f>COUNTIFS('1. П КОЛЛЕКТИВЫ'!$E$16:$E$116,'Для вставки'!$B155,'1. П КОЛЛЕКТИВЫ'!$F$16:$F$116,$A57)</f>
        <v>0</v>
      </c>
      <c r="AD57" s="89">
        <f>COUNTIFS('1. П КОЛЛЕКТИВЫ'!$E$16:$E$116,'Для вставки'!$B156,'1. П КОЛЛЕКТИВЫ'!$F$16:$F$116,$A57)</f>
        <v>0</v>
      </c>
      <c r="AE57" s="90">
        <f>COUNTIFS('1. П КОЛЛЕКТИВЫ'!$E$16:$E$116,'Для вставки'!$B157,'1. П КОЛЛЕКТИВЫ'!$F$16:$F$116,$A57)</f>
        <v>0</v>
      </c>
      <c r="AF57" s="576">
        <f t="shared" si="11"/>
        <v>3</v>
      </c>
    </row>
    <row r="58" spans="1:32" ht="30" customHeight="1" x14ac:dyDescent="0.25">
      <c r="A58" s="1095" t="s">
        <v>69</v>
      </c>
      <c r="B58" s="1096"/>
      <c r="C58" s="85">
        <f>COUNTIFS('1. П КОЛЛЕКТИВЫ'!$E$16:$E$116,'Для вставки'!$B129,'1. П КОЛЛЕКТИВЫ'!$F$16:$F$116,$A58)</f>
        <v>0</v>
      </c>
      <c r="D58" s="33">
        <f>COUNTIFS('1. П КОЛЛЕКТИВЫ'!$E$16:$E$116,'Для вставки'!$B130,'1. П КОЛЛЕКТИВЫ'!$F$16:$F$116,$A58)</f>
        <v>0</v>
      </c>
      <c r="E58" s="33">
        <f>COUNTIFS('1. П КОЛЛЕКТИВЫ'!$E$16:$E$116,'Для вставки'!$B131,'1. П КОЛЛЕКТИВЫ'!$F$16:$F$116,$A58)</f>
        <v>0</v>
      </c>
      <c r="F58" s="33">
        <f>COUNTIFS('1. П КОЛЛЕКТИВЫ'!$E$16:$E$116,'Для вставки'!$B132,'1. П КОЛЛЕКТИВЫ'!$F$16:$F$116,$A58)</f>
        <v>7</v>
      </c>
      <c r="G58" s="86">
        <f>COUNTIFS('1. П КОЛЛЕКТИВЫ'!$E$16:$E$116,'Для вставки'!$B133,'1. П КОЛЛЕКТИВЫ'!$F$16:$F$116,$A58)</f>
        <v>1</v>
      </c>
      <c r="H58" s="85">
        <f>COUNTIFS('1. П КОЛЛЕКТИВЫ'!$E$16:$E$116,'Для вставки'!$B134,'1. П КОЛЛЕКТИВЫ'!$F$16:$F$116,$A58)</f>
        <v>0</v>
      </c>
      <c r="I58" s="33">
        <f>COUNTIFS('1. П КОЛЛЕКТИВЫ'!$E$16:$E$116,'Для вставки'!$B135,'1. П КОЛЛЕКТИВЫ'!$F$16:$F$116,$A58)</f>
        <v>0</v>
      </c>
      <c r="J58" s="33">
        <f>COUNTIFS('1. П КОЛЛЕКТИВЫ'!$E$16:$E$116,'Для вставки'!$B136,'1. П КОЛЛЕКТИВЫ'!$F$16:$F$116,$A58)</f>
        <v>0</v>
      </c>
      <c r="K58" s="33">
        <f>COUNTIFS('1. П КОЛЛЕКТИВЫ'!$E$16:$E$116,'Для вставки'!$B137,'1. П КОЛЛЕКТИВЫ'!$F$16:$F$116,$A58)</f>
        <v>0</v>
      </c>
      <c r="L58" s="90">
        <f>COUNTIFS('1. П КОЛЛЕКТИВЫ'!$E$16:$E$116,'Для вставки'!$B138,'1. П КОЛЛЕКТИВЫ'!$F$16:$F$116,$A58)</f>
        <v>1</v>
      </c>
      <c r="M58" s="88">
        <f>COUNTIFS('1. П КОЛЛЕКТИВЫ'!$E$16:$E$116,'Для вставки'!$B139,'1. П КОЛЛЕКТИВЫ'!$F$16:$F$116,$A58)</f>
        <v>0</v>
      </c>
      <c r="N58" s="89">
        <f>COUNTIFS('1. П КОЛЛЕКТИВЫ'!$E$16:$E$116,'Для вставки'!$B140,'1. П КОЛЛЕКТИВЫ'!$F$16:$F$116,$A58)</f>
        <v>0</v>
      </c>
      <c r="O58" s="89">
        <f>COUNTIFS('1. П КОЛЛЕКТИВЫ'!$E$16:$E$116,'Для вставки'!$B141,'1. П КОЛЛЕКТИВЫ'!$F$16:$F$116,$A58)</f>
        <v>0</v>
      </c>
      <c r="P58" s="89">
        <f>COUNTIFS('1. П КОЛЛЕКТИВЫ'!$E$16:$E$116,'Для вставки'!$B142,'1. П КОЛЛЕКТИВЫ'!$F$16:$F$116,$A58)</f>
        <v>0</v>
      </c>
      <c r="Q58" s="89">
        <f>COUNTIFS('1. П КОЛЛЕКТИВЫ'!$E$16:$E$116,'Для вставки'!$B143,'1. П КОЛЛЕКТИВЫ'!$F$16:$F$116,$A58)</f>
        <v>0</v>
      </c>
      <c r="R58" s="89">
        <f>COUNTIFS('1. П КОЛЛЕКТИВЫ'!$E$16:$E$116,'Для вставки'!$B144,'1. П КОЛЛЕКТИВЫ'!$F$16:$F$116,$A58)</f>
        <v>0</v>
      </c>
      <c r="S58" s="89">
        <f>COUNTIFS('1. П КОЛЛЕКТИВЫ'!$E$16:$E$116,'Для вставки'!$B145,'1. П КОЛЛЕКТИВЫ'!$F$16:$F$116,$A58)</f>
        <v>0</v>
      </c>
      <c r="T58" s="90">
        <f>COUNTIFS('1. П КОЛЛЕКТИВЫ'!$E$16:$E$116,'Для вставки'!$B146,'1. П КОЛЛЕКТИВЫ'!$F$16:$F$116,$A58)</f>
        <v>0</v>
      </c>
      <c r="U58" s="88">
        <f>COUNTIFS('1. П КОЛЛЕКТИВЫ'!$E$16:$E$116,'Для вставки'!$B147,'1. П КОЛЛЕКТИВЫ'!$F$16:$F$116,$A58)</f>
        <v>2</v>
      </c>
      <c r="V58" s="89">
        <f>COUNTIFS('1. П КОЛЛЕКТИВЫ'!$E$16:$E$116,'Для вставки'!$B148,'1. П КОЛЛЕКТИВЫ'!$F$16:$F$116,$A58)</f>
        <v>0</v>
      </c>
      <c r="W58" s="89">
        <f>COUNTIFS('1. П КОЛЛЕКТИВЫ'!$E$16:$E$116,'Для вставки'!$B149,'1. П КОЛЛЕКТИВЫ'!$F$16:$F$116,$A58)</f>
        <v>1</v>
      </c>
      <c r="X58" s="89">
        <f>COUNTIFS('1. П КОЛЛЕКТИВЫ'!$E$16:$E$116,'Для вставки'!$B150,'1. П КОЛЛЕКТИВЫ'!$F$16:$F$116,$A58)</f>
        <v>0</v>
      </c>
      <c r="Y58" s="90">
        <f>COUNTIFS('1. П КОЛЛЕКТИВЫ'!$E$16:$E$116,'Для вставки'!$B151,'1. П КОЛЛЕКТИВЫ'!$F$16:$F$116,$A58)</f>
        <v>1</v>
      </c>
      <c r="Z58" s="88">
        <f>COUNTIFS('1. П КОЛЛЕКТИВЫ'!$E$16:$E$116,'Для вставки'!$B152,'1. П КОЛЛЕКТИВЫ'!$F$16:$F$116,$A58)</f>
        <v>1</v>
      </c>
      <c r="AA58" s="89">
        <f>COUNTIFS('1. П КОЛЛЕКТИВЫ'!$E$16:$E$116,'Для вставки'!$B153,'1. П КОЛЛЕКТИВЫ'!$F$16:$F$116,$A58)</f>
        <v>0</v>
      </c>
      <c r="AB58" s="89">
        <f>COUNTIFS('1. П КОЛЛЕКТИВЫ'!$E$16:$E$116,'Для вставки'!$B154,'1. П КОЛЛЕКТИВЫ'!$F$16:$F$116,$A58)</f>
        <v>0</v>
      </c>
      <c r="AC58" s="89">
        <f>COUNTIFS('1. П КОЛЛЕКТИВЫ'!$E$16:$E$116,'Для вставки'!$B155,'1. П КОЛЛЕКТИВЫ'!$F$16:$F$116,$A58)</f>
        <v>1</v>
      </c>
      <c r="AD58" s="89">
        <f>COUNTIFS('1. П КОЛЛЕКТИВЫ'!$E$16:$E$116,'Для вставки'!$B156,'1. П КОЛЛЕКТИВЫ'!$F$16:$F$116,$A58)</f>
        <v>0</v>
      </c>
      <c r="AE58" s="90">
        <f>COUNTIFS('1. П КОЛЛЕКТИВЫ'!$E$16:$E$116,'Для вставки'!$B157,'1. П КОЛЛЕКТИВЫ'!$F$16:$F$116,$A58)</f>
        <v>0</v>
      </c>
      <c r="AF58" s="576">
        <f t="shared" si="11"/>
        <v>15</v>
      </c>
    </row>
    <row r="59" spans="1:32" ht="30" customHeight="1" thickBot="1" x14ac:dyDescent="0.3">
      <c r="A59" s="1135" t="s">
        <v>26</v>
      </c>
      <c r="B59" s="1160"/>
      <c r="C59" s="92">
        <f t="shared" ref="C59:AE59" si="12">SUM(C54:C58)</f>
        <v>0</v>
      </c>
      <c r="D59" s="93">
        <f t="shared" si="12"/>
        <v>1</v>
      </c>
      <c r="E59" s="93">
        <f t="shared" si="12"/>
        <v>0</v>
      </c>
      <c r="F59" s="93">
        <f t="shared" si="12"/>
        <v>10</v>
      </c>
      <c r="G59" s="94">
        <f t="shared" si="12"/>
        <v>2</v>
      </c>
      <c r="H59" s="92">
        <f t="shared" si="12"/>
        <v>4</v>
      </c>
      <c r="I59" s="93">
        <f t="shared" si="12"/>
        <v>0</v>
      </c>
      <c r="J59" s="93">
        <f t="shared" si="12"/>
        <v>3</v>
      </c>
      <c r="K59" s="93">
        <f t="shared" si="12"/>
        <v>7</v>
      </c>
      <c r="L59" s="94">
        <f t="shared" si="12"/>
        <v>2</v>
      </c>
      <c r="M59" s="92">
        <f t="shared" si="12"/>
        <v>0</v>
      </c>
      <c r="N59" s="93">
        <f t="shared" si="12"/>
        <v>0</v>
      </c>
      <c r="O59" s="93">
        <f t="shared" si="12"/>
        <v>0</v>
      </c>
      <c r="P59" s="93">
        <f t="shared" si="12"/>
        <v>0</v>
      </c>
      <c r="Q59" s="93">
        <f t="shared" si="12"/>
        <v>0</v>
      </c>
      <c r="R59" s="93">
        <f t="shared" si="12"/>
        <v>0</v>
      </c>
      <c r="S59" s="93">
        <f t="shared" si="12"/>
        <v>0</v>
      </c>
      <c r="T59" s="94">
        <f t="shared" si="12"/>
        <v>0</v>
      </c>
      <c r="U59" s="92">
        <f t="shared" si="12"/>
        <v>6</v>
      </c>
      <c r="V59" s="93">
        <f t="shared" si="12"/>
        <v>0</v>
      </c>
      <c r="W59" s="93">
        <f t="shared" si="12"/>
        <v>1</v>
      </c>
      <c r="X59" s="93">
        <f t="shared" si="12"/>
        <v>0</v>
      </c>
      <c r="Y59" s="94">
        <f t="shared" si="12"/>
        <v>1</v>
      </c>
      <c r="Z59" s="92">
        <f t="shared" si="12"/>
        <v>2</v>
      </c>
      <c r="AA59" s="93">
        <f t="shared" si="12"/>
        <v>2</v>
      </c>
      <c r="AB59" s="93">
        <f t="shared" si="12"/>
        <v>7</v>
      </c>
      <c r="AC59" s="93">
        <f t="shared" si="12"/>
        <v>1</v>
      </c>
      <c r="AD59" s="93">
        <f t="shared" si="12"/>
        <v>0</v>
      </c>
      <c r="AE59" s="94">
        <f t="shared" si="12"/>
        <v>8</v>
      </c>
      <c r="AF59" s="577">
        <f t="shared" si="11"/>
        <v>57</v>
      </c>
    </row>
    <row r="60" spans="1:32" ht="15" x14ac:dyDescent="0.25">
      <c r="A60" s="100"/>
      <c r="B60" s="100"/>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0"/>
      <c r="AC60" s="100"/>
      <c r="AD60" s="100"/>
      <c r="AE60" s="100"/>
      <c r="AF60" s="100"/>
    </row>
    <row r="61" spans="1:32" ht="17.25" customHeight="1" x14ac:dyDescent="0.3">
      <c r="A61" s="100"/>
      <c r="B61" s="538" t="s">
        <v>839</v>
      </c>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row>
    <row r="62" spans="1:32" ht="15.75" thickBot="1" x14ac:dyDescent="0.3">
      <c r="A62" s="100"/>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row>
    <row r="63" spans="1:32" ht="20.25" customHeight="1" x14ac:dyDescent="0.25">
      <c r="A63" s="1166" t="s">
        <v>367</v>
      </c>
      <c r="B63" s="1167"/>
      <c r="C63" s="1132" t="s">
        <v>52</v>
      </c>
      <c r="D63" s="1133"/>
      <c r="E63" s="1133"/>
      <c r="F63" s="1133"/>
      <c r="G63" s="1165"/>
      <c r="H63" s="1161" t="s">
        <v>53</v>
      </c>
      <c r="I63" s="1162"/>
      <c r="J63" s="1162"/>
      <c r="K63" s="1162"/>
      <c r="L63" s="1163"/>
      <c r="M63" s="1154" t="s">
        <v>55</v>
      </c>
      <c r="N63" s="1128"/>
      <c r="O63" s="1128"/>
      <c r="P63" s="1128"/>
      <c r="Q63" s="1128"/>
      <c r="R63" s="1128"/>
      <c r="S63" s="1128"/>
      <c r="T63" s="1129"/>
      <c r="U63" s="1154" t="s">
        <v>57</v>
      </c>
      <c r="V63" s="1128"/>
      <c r="W63" s="1128"/>
      <c r="X63" s="1128"/>
      <c r="Y63" s="1157"/>
      <c r="Z63" s="1127" t="s">
        <v>64</v>
      </c>
      <c r="AA63" s="1128"/>
      <c r="AB63" s="1128"/>
      <c r="AC63" s="1128"/>
      <c r="AD63" s="1128"/>
      <c r="AE63" s="1157"/>
      <c r="AF63" s="1174" t="s">
        <v>499</v>
      </c>
    </row>
    <row r="64" spans="1:32" ht="23.25" customHeight="1" x14ac:dyDescent="0.25">
      <c r="A64" s="1168"/>
      <c r="B64" s="1169"/>
      <c r="C64" s="1123" t="s">
        <v>50</v>
      </c>
      <c r="D64" s="1124"/>
      <c r="E64" s="1124" t="s">
        <v>51</v>
      </c>
      <c r="F64" s="1124"/>
      <c r="G64" s="1117" t="s">
        <v>36</v>
      </c>
      <c r="H64" s="1125" t="s">
        <v>37</v>
      </c>
      <c r="I64" s="1126" t="s">
        <v>680</v>
      </c>
      <c r="J64" s="1126" t="s">
        <v>38</v>
      </c>
      <c r="K64" s="1126" t="s">
        <v>54</v>
      </c>
      <c r="L64" s="1118" t="s">
        <v>63</v>
      </c>
      <c r="M64" s="1164" t="s">
        <v>56</v>
      </c>
      <c r="N64" s="1115"/>
      <c r="O64" s="1115"/>
      <c r="P64" s="1115"/>
      <c r="Q64" s="1115" t="s">
        <v>51</v>
      </c>
      <c r="R64" s="1115"/>
      <c r="S64" s="1115"/>
      <c r="T64" s="1116"/>
      <c r="U64" s="1158"/>
      <c r="V64" s="1140"/>
      <c r="W64" s="1140"/>
      <c r="X64" s="1140"/>
      <c r="Y64" s="1159"/>
      <c r="Z64" s="1139"/>
      <c r="AA64" s="1140"/>
      <c r="AB64" s="1140"/>
      <c r="AC64" s="1140"/>
      <c r="AD64" s="1140"/>
      <c r="AE64" s="1159"/>
      <c r="AF64" s="1175"/>
    </row>
    <row r="65" spans="1:32" ht="105" customHeight="1" x14ac:dyDescent="0.25">
      <c r="A65" s="1168"/>
      <c r="B65" s="1169"/>
      <c r="C65" s="680" t="s">
        <v>39</v>
      </c>
      <c r="D65" s="681" t="s">
        <v>40</v>
      </c>
      <c r="E65" s="681" t="s">
        <v>39</v>
      </c>
      <c r="F65" s="681" t="s">
        <v>40</v>
      </c>
      <c r="G65" s="1117"/>
      <c r="H65" s="1125"/>
      <c r="I65" s="1126"/>
      <c r="J65" s="1126"/>
      <c r="K65" s="1126"/>
      <c r="L65" s="1118"/>
      <c r="M65" s="578" t="s">
        <v>70</v>
      </c>
      <c r="N65" s="681" t="s">
        <v>45</v>
      </c>
      <c r="O65" s="681" t="s">
        <v>46</v>
      </c>
      <c r="P65" s="681" t="s">
        <v>47</v>
      </c>
      <c r="Q65" s="681" t="s">
        <v>48</v>
      </c>
      <c r="R65" s="681" t="s">
        <v>45</v>
      </c>
      <c r="S65" s="681" t="s">
        <v>46</v>
      </c>
      <c r="T65" s="679" t="s">
        <v>49</v>
      </c>
      <c r="U65" s="579" t="s">
        <v>41</v>
      </c>
      <c r="V65" s="574" t="s">
        <v>42</v>
      </c>
      <c r="W65" s="574" t="s">
        <v>43</v>
      </c>
      <c r="X65" s="574" t="s">
        <v>95</v>
      </c>
      <c r="Y65" s="580" t="s">
        <v>44</v>
      </c>
      <c r="Z65" s="573" t="s">
        <v>58</v>
      </c>
      <c r="AA65" s="574" t="s">
        <v>59</v>
      </c>
      <c r="AB65" s="574" t="s">
        <v>60</v>
      </c>
      <c r="AC65" s="574" t="s">
        <v>61</v>
      </c>
      <c r="AD65" s="574" t="s">
        <v>62</v>
      </c>
      <c r="AE65" s="580" t="s">
        <v>63</v>
      </c>
      <c r="AF65" s="1176"/>
    </row>
    <row r="66" spans="1:32" s="30" customFormat="1" ht="20.100000000000001" customHeight="1" x14ac:dyDescent="0.25">
      <c r="A66" s="1170"/>
      <c r="B66" s="1171"/>
      <c r="C66" s="685">
        <f>AF53+1</f>
        <v>123</v>
      </c>
      <c r="D66" s="691">
        <f>C66+1</f>
        <v>124</v>
      </c>
      <c r="E66" s="691">
        <f t="shared" ref="E66:F66" si="13">D66+1</f>
        <v>125</v>
      </c>
      <c r="F66" s="691">
        <f t="shared" si="13"/>
        <v>126</v>
      </c>
      <c r="G66" s="191">
        <f t="shared" ref="G66:N66" si="14">F66+1</f>
        <v>127</v>
      </c>
      <c r="H66" s="685">
        <f t="shared" si="14"/>
        <v>128</v>
      </c>
      <c r="I66" s="691">
        <f t="shared" si="14"/>
        <v>129</v>
      </c>
      <c r="J66" s="691">
        <f t="shared" si="14"/>
        <v>130</v>
      </c>
      <c r="K66" s="691">
        <f t="shared" si="14"/>
        <v>131</v>
      </c>
      <c r="L66" s="686">
        <f>K66+1</f>
        <v>132</v>
      </c>
      <c r="M66" s="145">
        <f>L66+1</f>
        <v>133</v>
      </c>
      <c r="N66" s="691">
        <f t="shared" si="14"/>
        <v>134</v>
      </c>
      <c r="O66" s="691">
        <f t="shared" ref="O66:S66" si="15">N66+1</f>
        <v>135</v>
      </c>
      <c r="P66" s="691">
        <f t="shared" si="15"/>
        <v>136</v>
      </c>
      <c r="Q66" s="691">
        <f t="shared" si="15"/>
        <v>137</v>
      </c>
      <c r="R66" s="691">
        <f t="shared" si="15"/>
        <v>138</v>
      </c>
      <c r="S66" s="691">
        <f t="shared" si="15"/>
        <v>139</v>
      </c>
      <c r="T66" s="686">
        <f>S66+1</f>
        <v>140</v>
      </c>
      <c r="U66" s="145">
        <f>T66+1</f>
        <v>141</v>
      </c>
      <c r="V66" s="691">
        <f>U66+1</f>
        <v>142</v>
      </c>
      <c r="W66" s="691">
        <f t="shared" ref="W66:X66" si="16">V66+1</f>
        <v>143</v>
      </c>
      <c r="X66" s="691">
        <f t="shared" si="16"/>
        <v>144</v>
      </c>
      <c r="Y66" s="191">
        <f>X66+1</f>
        <v>145</v>
      </c>
      <c r="Z66" s="685">
        <f>Y66+1</f>
        <v>146</v>
      </c>
      <c r="AA66" s="691">
        <f>Z66+1</f>
        <v>147</v>
      </c>
      <c r="AB66" s="691">
        <f t="shared" ref="AB66:AD66" si="17">AA66+1</f>
        <v>148</v>
      </c>
      <c r="AC66" s="691">
        <f t="shared" si="17"/>
        <v>149</v>
      </c>
      <c r="AD66" s="691">
        <f t="shared" si="17"/>
        <v>150</v>
      </c>
      <c r="AE66" s="191">
        <f>AD66+1</f>
        <v>151</v>
      </c>
      <c r="AF66" s="499">
        <f>AE66+1</f>
        <v>152</v>
      </c>
    </row>
    <row r="67" spans="1:32" ht="30" customHeight="1" x14ac:dyDescent="0.25">
      <c r="A67" s="1095" t="s">
        <v>65</v>
      </c>
      <c r="B67" s="1096"/>
      <c r="C67" s="85">
        <f>SUMIFS('1. П КОЛЛЕКТИВЫ'!G16:G116,'1. П КОЛЛЕКТИВЫ'!E16:E116,'Для вставки'!B129,'1. П КОЛЛЕКТИВЫ'!F16:F116,A67)</f>
        <v>0</v>
      </c>
      <c r="D67" s="33">
        <f>SUMIFS('1. П КОЛЛЕКТИВЫ'!G16:G116,'1. П КОЛЛЕКТИВЫ'!E16:E116,'Для вставки'!B130,'1. П КОЛЛЕКТИВЫ'!F16:F116,A67)</f>
        <v>0</v>
      </c>
      <c r="E67" s="33">
        <f>SUMIFS('1. П КОЛЛЕКТИВЫ'!G16:G116,'1. П КОЛЛЕКТИВЫ'!E16:E116,'Для вставки'!B131,'1. П КОЛЛЕКТИВЫ'!F16:F116,A67)</f>
        <v>0</v>
      </c>
      <c r="F67" s="33">
        <f>SUMIFS('1. П КОЛЛЕКТИВЫ'!G16:G116,'1. П КОЛЛЕКТИВЫ'!E16:E116,'Для вставки'!B132,'1. П КОЛЛЕКТИВЫ'!F16:F116,A67)</f>
        <v>42</v>
      </c>
      <c r="G67" s="96">
        <f>SUMIFS('1. П КОЛЛЕКТИВЫ'!G16:G116,'1. П КОЛЛЕКТИВЫ'!E16:E116,'Для вставки'!B133,'1. П КОЛЛЕКТИВЫ'!F16:F116,A67)</f>
        <v>12</v>
      </c>
      <c r="H67" s="85">
        <f>SUMIFS('1. П КОЛЛЕКТИВЫ'!G16:G116,'1. П КОЛЛЕКТИВЫ'!E16:E116,'Для вставки'!B134,'1. П КОЛЛЕКТИВЫ'!F16:F116,A67)</f>
        <v>15</v>
      </c>
      <c r="I67" s="33">
        <f>SUMIFS('1. П КОЛЛЕКТИВЫ'!G16:G116,'1. П КОЛЛЕКТИВЫ'!E16:E116,'Для вставки'!B135,'1. П КОЛЛЕКТИВЫ'!F16:F116,A67)</f>
        <v>0</v>
      </c>
      <c r="J67" s="33">
        <f>SUMIFS('1. П КОЛЛЕКТИВЫ'!G16:G116,'1. П КОЛЛЕКТИВЫ'!E16:E116,'Для вставки'!B136,'1. П КОЛЛЕКТИВЫ'!F16:F116,A67)</f>
        <v>62</v>
      </c>
      <c r="K67" s="33">
        <f>SUMIFS('1. П КОЛЛЕКТИВЫ'!G16:G116,'1. П КОЛЛЕКТИВЫ'!E16:E116,'Для вставки'!B137,'1. П КОЛЛЕКТИВЫ'!F16:F116,A67)</f>
        <v>86</v>
      </c>
      <c r="L67" s="180">
        <f>SUMIFS('1. П КОЛЛЕКТИВЫ'!G16:G116,'1. П КОЛЛЕКТИВЫ'!E16:E116,'Для вставки'!B138,'1. П КОЛЛЕКТИВЫ'!F16:F116,A67)</f>
        <v>10</v>
      </c>
      <c r="M67" s="87">
        <f>SUMIFS('1. П КОЛЛЕКТИВЫ'!G16:G116,'1. П КОЛЛЕКТИВЫ'!E16:E116,'Для вставки'!B139,'1. П КОЛЛЕКТИВЫ'!F16:F116,A67)</f>
        <v>0</v>
      </c>
      <c r="N67" s="33">
        <f>SUMIFS('1. П КОЛЛЕКТИВЫ'!G16:G116,'1. П КОЛЛЕКТИВЫ'!E16:E116,'Для вставки'!B140,'1. П КОЛЛЕКТИВЫ'!F16:F116,A67)</f>
        <v>0</v>
      </c>
      <c r="O67" s="33">
        <f>SUMIFS('1. П КОЛЛЕКТИВЫ'!G16:G116,'1. П КОЛЛЕКТИВЫ'!E16:E116,'Для вставки'!B141,'1. П КОЛЛЕКТИВЫ'!F16:F116,A67)</f>
        <v>0</v>
      </c>
      <c r="P67" s="33">
        <f>SUMIFS('1. П КОЛЛЕКТИВЫ'!G16:G116,'1. П КОЛЛЕКТИВЫ'!E16:E116,'Для вставки'!B142,'1. П КОЛЛЕКТИВЫ'!F16:F116,A67)</f>
        <v>0</v>
      </c>
      <c r="Q67" s="33">
        <f>SUMIFS('1. П КОЛЛЕКТИВЫ'!G16:G116,'1. П КОЛЛЕКТИВЫ'!E16:E116,'Для вставки'!B143,'1. П КОЛЛЕКТИВЫ'!F16:F116,A67)</f>
        <v>0</v>
      </c>
      <c r="R67" s="33">
        <f>SUMIFS('1. П КОЛЛЕКТИВЫ'!G16:G116,'1. П КОЛЛЕКТИВЫ'!E16:E116,'Для вставки'!B144,'1. П КОЛЛЕКТИВЫ'!F16:F116,A67)</f>
        <v>0</v>
      </c>
      <c r="S67" s="33">
        <f>SUMIFS('1. П КОЛЛЕКТИВЫ'!G16:G116,'1. П КОЛЛЕКТИВЫ'!E16:E116,'Для вставки'!B145,'1. П КОЛЛЕКТИВЫ'!F16:F116,A67)</f>
        <v>0</v>
      </c>
      <c r="T67" s="86">
        <f>SUMIFS('1. П КОЛЛЕКТИВЫ'!G16:G116,'1. П КОЛЛЕКТИВЫ'!E16:E116,'Для вставки'!B146,'1. П КОЛЛЕКТИВЫ'!F16:F116,A67)</f>
        <v>0</v>
      </c>
      <c r="U67" s="87">
        <f>SUMIFS('1. П КОЛЛЕКТИВЫ'!G16:G116,'1. П КОЛЛЕКТИВЫ'!E16:E116,'Для вставки'!B147,'1. П КОЛЛЕКТИВЫ'!F16:F116,A67)</f>
        <v>30</v>
      </c>
      <c r="V67" s="33">
        <f>SUMIFS('1. П КОЛЛЕКТИВЫ'!G16:G116,'1. П КОЛЛЕКТИВЫ'!E16:E116,'Для вставки'!B148,'1. П КОЛЛЕКТИВЫ'!F16:F116,A67)</f>
        <v>0</v>
      </c>
      <c r="W67" s="33">
        <f>SUMIFS('1. П КОЛЛЕКТИВЫ'!G16:G116,'1. П КОЛЛЕКТИВЫ'!E16:E116,'Для вставки'!B149,'1. П КОЛЛЕКТИВЫ'!F16:F116,A67)</f>
        <v>0</v>
      </c>
      <c r="X67" s="33">
        <f>SUMIFS('1. П КОЛЛЕКТИВЫ'!G16:G116,'1. П КОЛЛЕКТИВЫ'!E16:E116,'Для вставки'!B150,'1. П КОЛЛЕКТИВЫ'!F16:F116,A67)</f>
        <v>0</v>
      </c>
      <c r="Y67" s="96">
        <f>SUMIFS('1. П КОЛЛЕКТИВЫ'!G16:G116,'1. П КОЛЛЕКТИВЫ'!E16:E116,'Для вставки'!B151,'1. П КОЛЛЕКТИВЫ'!F16:F116,A67)</f>
        <v>0</v>
      </c>
      <c r="Z67" s="85">
        <f>SUMIFS('1. П КОЛЛЕКТИВЫ'!G16:G116,'1. П КОЛЛЕКТИВЫ'!E16:E116,'Для вставки'!B152,'1. П КОЛЛЕКТИВЫ'!F16:F116,A67)</f>
        <v>0</v>
      </c>
      <c r="AA67" s="33">
        <f>SUMIFS('1. П КОЛЛЕКТИВЫ'!G16:G116,'1. П КОЛЛЕКТИВЫ'!E16:E116,'Для вставки'!B153,'1. П КОЛЛЕКТИВЫ'!F16:F116,A67)</f>
        <v>21</v>
      </c>
      <c r="AB67" s="33">
        <f>SUMIFS('1. П КОЛЛЕКТИВЫ'!G16:G116,'1. П КОЛЛЕКТИВЫ'!E16:E116,'Для вставки'!B154,'1. П КОЛЛЕКТИВЫ'!F16:F116,A67)</f>
        <v>75</v>
      </c>
      <c r="AC67" s="33">
        <f>SUMIFS('1. П КОЛЛЕКТИВЫ'!G16:G116,'1. П КОЛЛЕКТИВЫ'!E16:E116,'Для вставки'!B155,'1. П КОЛЛЕКТИВЫ'!F16:F116,A67)</f>
        <v>0</v>
      </c>
      <c r="AD67" s="33">
        <f>SUMIFS('1. П КОЛЛЕКТИВЫ'!G16:G116,'1. П КОЛЛЕКТИВЫ'!E16:E116,'Для вставки'!B156,'1. П КОЛЛЕКТИВЫ'!F16:F116,A67)</f>
        <v>0</v>
      </c>
      <c r="AE67" s="96">
        <f>SUMIFS('1. П КОЛЛЕКТИВЫ'!G16:G116,'1. П КОЛЛЕКТИВЫ'!E16:E116,'Для вставки'!B157,'1. П КОЛЛЕКТИВЫ'!F16:F116,A67)</f>
        <v>42</v>
      </c>
      <c r="AF67" s="581">
        <f>SUM(C67:AE67)</f>
        <v>395</v>
      </c>
    </row>
    <row r="68" spans="1:32" ht="30" customHeight="1" x14ac:dyDescent="0.25">
      <c r="A68" s="1095" t="s">
        <v>66</v>
      </c>
      <c r="B68" s="1096"/>
      <c r="C68" s="85">
        <f>SUMIFS('1. П КОЛЛЕКТИВЫ'!G16:G116,'1. П КОЛЛЕКТИВЫ'!E16:E116,'Для вставки'!B129,'1. П КОЛЛЕКТИВЫ'!F16:F116,A68)</f>
        <v>0</v>
      </c>
      <c r="D68" s="33">
        <f>SUMIFS('1. П КОЛЛЕКТИВЫ'!G16:G116,'1. П КОЛЛЕКТИВЫ'!E16:E116,'Для вставки'!B130,'1. П КОЛЛЕКТИВЫ'!F16:F116,A68)</f>
        <v>0</v>
      </c>
      <c r="E68" s="33">
        <f>SUMIFS('1. П КОЛЛЕКТИВЫ'!G16:G116,'1. П КОЛЛЕКТИВЫ'!E16:E116,'Для вставки'!B131,'1. П КОЛЛЕКТИВЫ'!F16:F116,A68)</f>
        <v>0</v>
      </c>
      <c r="F68" s="33">
        <f>SUMIFS('1. П КОЛЛЕКТИВЫ'!G16:G116,'1. П КОЛЛЕКТИВЫ'!E16:E116,'Для вставки'!B132,'1. П КОЛЛЕКТИВЫ'!F16:F116,A68)</f>
        <v>0</v>
      </c>
      <c r="G68" s="96">
        <f>SUMIFS('1. П КОЛЛЕКТИВЫ'!G16:G116,'1. П КОЛЛЕКТИВЫ'!E16:E116,'Для вставки'!B133,'1. П КОЛЛЕКТИВЫ'!F16:F116,A68)</f>
        <v>0</v>
      </c>
      <c r="H68" s="85">
        <f>SUMIFS('1. П КОЛЛЕКТИВЫ'!G16:G116,'1. П КОЛЛЕКТИВЫ'!E16:E116,'Для вставки'!B134,'1. П КОЛЛЕКТИВЫ'!F16:F116,A68)</f>
        <v>6</v>
      </c>
      <c r="I68" s="33">
        <f>SUMIFS('1. П КОЛЛЕКТИВЫ'!G16:G116,'1. П КОЛЛЕКТИВЫ'!E16:E116,'Для вставки'!B135,'1. П КОЛЛЕКТИВЫ'!F16:F116,A68)</f>
        <v>0</v>
      </c>
      <c r="J68" s="33">
        <f>SUMIFS('1. П КОЛЛЕКТИВЫ'!G16:G116,'1. П КОЛЛЕКТИВЫ'!E16:E116,'Для вставки'!B136,'1. П КОЛЛЕКТИВЫ'!F16:F116,A68)</f>
        <v>7</v>
      </c>
      <c r="K68" s="33">
        <f>SUMIFS('1. П КОЛЛЕКТИВЫ'!G16:G116,'1. П КОЛЛЕКТИВЫ'!E16:E116,'Для вставки'!B137,'1. П КОЛЛЕКТИВЫ'!F16:F116,A68)</f>
        <v>0</v>
      </c>
      <c r="L68" s="179">
        <f>SUMIFS('1. П КОЛЛЕКТИВЫ'!G16:G116,'1. П КОЛЛЕКТИВЫ'!E16:E116,'Для вставки'!B138,'1. П КОЛЛЕКТИВЫ'!F16:F116,A68)</f>
        <v>0</v>
      </c>
      <c r="M68" s="91">
        <f>SUMIFS('1. П КОЛЛЕКТИВЫ'!G16:G116,'1. П КОЛЛЕКТИВЫ'!E16:E116,'Для вставки'!B139,'1. П КОЛЛЕКТИВЫ'!F16:F116,A68)</f>
        <v>0</v>
      </c>
      <c r="N68" s="89">
        <f>SUMIFS('1. П КОЛЛЕКТИВЫ'!G16:G116,'1. П КОЛЛЕКТИВЫ'!E16:E116,'Для вставки'!B140,'1. П КОЛЛЕКТИВЫ'!F16:F116,A68)</f>
        <v>0</v>
      </c>
      <c r="O68" s="89">
        <f>SUMIFS('1. П КОЛЛЕКТИВЫ'!G16:G116,'1. П КОЛЛЕКТИВЫ'!E16:E116,'Для вставки'!B141,'1. П КОЛЛЕКТИВЫ'!F16:F116,A68)</f>
        <v>0</v>
      </c>
      <c r="P68" s="89">
        <f>SUMIFS('1. П КОЛЛЕКТИВЫ'!G16:G116,'1. П КОЛЛЕКТИВЫ'!E16:E116,'Для вставки'!B142,'1. П КОЛЛЕКТИВЫ'!F16:F116,A68)</f>
        <v>0</v>
      </c>
      <c r="Q68" s="89">
        <f>SUMIFS('1. П КОЛЛЕКТИВЫ'!G16:G116,'1. П КОЛЛЕКТИВЫ'!E16:E116,'Для вставки'!B143,'1. П КОЛЛЕКТИВЫ'!F16:F116,A68)</f>
        <v>0</v>
      </c>
      <c r="R68" s="89">
        <f>SUMIFS('1. П КОЛЛЕКТИВЫ'!G16:G116,'1. П КОЛЛЕКТИВЫ'!E16:E116,'Для вставки'!B144,'1. П КОЛЛЕКТИВЫ'!F16:F116,A68)</f>
        <v>0</v>
      </c>
      <c r="S68" s="89">
        <f>SUMIFS('1. П КОЛЛЕКТИВЫ'!G16:G116,'1. П КОЛЛЕКТИВЫ'!E16:E116,'Для вставки'!B145,'1. П КОЛЛЕКТИВЫ'!F16:F116,A68)</f>
        <v>0</v>
      </c>
      <c r="T68" s="90">
        <f>SUMIFS('1. П КОЛЛЕКТИВЫ'!G16:G116,'1. П КОЛЛЕКТИВЫ'!E16:E116,'Для вставки'!B146,'1. П КОЛЛЕКТИВЫ'!F16:F116,A68)</f>
        <v>0</v>
      </c>
      <c r="U68" s="91">
        <f>SUMIFS('1. П КОЛЛЕКТИВЫ'!G16:G116,'1. П КОЛЛЕКТИВЫ'!E16:E116,'Для вставки'!B147,'1. П КОЛЛЕКТИВЫ'!F16:F116,A68)</f>
        <v>0</v>
      </c>
      <c r="V68" s="89">
        <f>SUMIFS('1. П КОЛЛЕКТИВЫ'!G16:G116,'1. П КОЛЛЕКТИВЫ'!E16:E116,'Для вставки'!B148,'1. П КОЛЛЕКТИВЫ'!F16:F116,A68)</f>
        <v>0</v>
      </c>
      <c r="W68" s="89">
        <f>SUMIFS('1. П КОЛЛЕКТИВЫ'!G16:G116,'1. П КОЛЛЕКТИВЫ'!E16:E116,'Для вставки'!B149,'1. П КОЛЛЕКТИВЫ'!F16:F116,A68)</f>
        <v>0</v>
      </c>
      <c r="X68" s="89">
        <f>SUMIFS('1. П КОЛЛЕКТИВЫ'!G16:G116,'1. П КОЛЛЕКТИВЫ'!E16:E116,'Для вставки'!B150,'1. П КОЛЛЕКТИВЫ'!F16:F116,A68)</f>
        <v>0</v>
      </c>
      <c r="Y68" s="97">
        <f>SUMIFS('1. П КОЛЛЕКТИВЫ'!G16:G116,'1. П КОЛЛЕКТИВЫ'!E16:E116,'Для вставки'!B151,'1. П КОЛЛЕКТИВЫ'!F16:F116,A68)</f>
        <v>0</v>
      </c>
      <c r="Z68" s="88">
        <f>SUMIFS('1. П КОЛЛЕКТИВЫ'!G16:G116,'1. П КОЛЛЕКТИВЫ'!E16:E116,'Для вставки'!B152,'1. П КОЛЛЕКТИВЫ'!F16:F116,A68)</f>
        <v>0</v>
      </c>
      <c r="AA68" s="89">
        <f>SUMIFS('1. П КОЛЛЕКТИВЫ'!G16:G116,'1. П КОЛЛЕКТИВЫ'!E16:E116,'Для вставки'!B153,'1. П КОЛЛЕКТИВЫ'!F16:F116,A68)</f>
        <v>0</v>
      </c>
      <c r="AB68" s="89">
        <f>SUMIFS('1. П КОЛЛЕКТИВЫ'!G16:G116,'1. П КОЛЛЕКТИВЫ'!E16:E116,'Для вставки'!B154,'1. П КОЛЛЕКТИВЫ'!F16:F116,A68)</f>
        <v>0</v>
      </c>
      <c r="AC68" s="89">
        <f>SUMIFS('1. П КОЛЛЕКТИВЫ'!G16:G116,'1. П КОЛЛЕКТИВЫ'!E16:E116,'Для вставки'!B155,'1. П КОЛЛЕКТИВЫ'!F16:F116,A68)</f>
        <v>0</v>
      </c>
      <c r="AD68" s="89">
        <f>SUMIFS('1. П КОЛЛЕКТИВЫ'!G16:G116,'1. П КОЛЛЕКТИВЫ'!E16:E116,'Для вставки'!B156,'1. П КОЛЛЕКТИВЫ'!F16:F116,A68)</f>
        <v>0</v>
      </c>
      <c r="AE68" s="97">
        <f>SUMIFS('1. П КОЛЛЕКТИВЫ'!G16:G116,'1. П КОЛЛЕКТИВЫ'!E16:E116,'Для вставки'!B157,'1. П КОЛЛЕКТИВЫ'!F16:F116,A68)</f>
        <v>0</v>
      </c>
      <c r="AF68" s="581">
        <f t="shared" ref="AF68:AF72" si="18">SUM(C68:AE68)</f>
        <v>13</v>
      </c>
    </row>
    <row r="69" spans="1:32" ht="30" customHeight="1" x14ac:dyDescent="0.25">
      <c r="A69" s="1095" t="s">
        <v>788</v>
      </c>
      <c r="B69" s="1096"/>
      <c r="C69" s="85">
        <f>SUMIFS('1. П КОЛЛЕКТИВЫ'!G16:G116,'1. П КОЛЛЕКТИВЫ'!E16:E116,'Для вставки'!B129,'1. П КОЛЛЕКТИВЫ'!F16:F116,A69)</f>
        <v>0</v>
      </c>
      <c r="D69" s="33">
        <f>SUMIFS('1. П КОЛЛЕКТИВЫ'!G16:G116,'1. П КОЛЛЕКТИВЫ'!E16:E116,'Для вставки'!B130,'1. П КОЛЛЕКТИВЫ'!F16:F116,A69)</f>
        <v>0</v>
      </c>
      <c r="E69" s="33">
        <f>SUMIFS('1. П КОЛЛЕКТИВЫ'!G16:G116,'1. П КОЛЛЕКТИВЫ'!E16:E116,'Для вставки'!B131,'1. П КОЛЛЕКТИВЫ'!F16:F116,A69)</f>
        <v>0</v>
      </c>
      <c r="F69" s="33">
        <f>SUMIFS('1. П КОЛЛЕКТИВЫ'!G16:G116,'1. П КОЛЛЕКТИВЫ'!E16:E116,'Для вставки'!B132,'1. П КОЛЛЕКТИВЫ'!F16:F116,A69)</f>
        <v>10</v>
      </c>
      <c r="G69" s="96">
        <f>SUMIFS('1. П КОЛЛЕКТИВЫ'!G16:G116,'1. П КОЛЛЕКТИВЫ'!E16:E116,'Для вставки'!B133,'1. П КОЛЛЕКТИВЫ'!F16:F116,A69)</f>
        <v>0</v>
      </c>
      <c r="H69" s="85">
        <f>SUMIFS('1. П КОЛЛЕКТИВЫ'!G16:G116,'1. П КОЛЛЕКТИВЫ'!E16:E116,'Для вставки'!B134,'1. П КОЛЛЕКТИВЫ'!F16:F116,A69)</f>
        <v>16</v>
      </c>
      <c r="I69" s="33">
        <f>SUMIFS('1. П КОЛЛЕКТИВЫ'!G16:G116,'1. П КОЛЛЕКТИВЫ'!E16:E116,'Для вставки'!B135,'1. П КОЛЛЕКТИВЫ'!F16:F116,A69)</f>
        <v>0</v>
      </c>
      <c r="J69" s="33">
        <f>SUMIFS('1. П КОЛЛЕКТИВЫ'!G16:G116,'1. П КОЛЛЕКТИВЫ'!E16:E116,'Для вставки'!B136,'1. П КОЛЛЕКТИВЫ'!F16:F116,A69)</f>
        <v>0</v>
      </c>
      <c r="K69" s="33">
        <f>SUMIFS('1. П КОЛЛЕКТИВЫ'!G16:G116,'1. П КОЛЛЕКТИВЫ'!E16:E116,'Для вставки'!B137,'1. П КОЛЛЕКТИВЫ'!F16:F116,A69)</f>
        <v>0</v>
      </c>
      <c r="L69" s="180">
        <f>SUMIFS('1. П КОЛЛЕКТИВЫ'!G16:G116,'1. П КОЛЛЕКТИВЫ'!E16:E116,'Для вставки'!B138,'1. П КОЛЛЕКТИВЫ'!F16:F116,A69)</f>
        <v>0</v>
      </c>
      <c r="M69" s="87">
        <f>SUMIFS('1. П КОЛЛЕКТИВЫ'!G16:G116,'1. П КОЛЛЕКТИВЫ'!E16:E116,'Для вставки'!B139,'1. П КОЛЛЕКТИВЫ'!F16:F116,A69)</f>
        <v>0</v>
      </c>
      <c r="N69" s="33">
        <f>SUMIFS('1. П КОЛЛЕКТИВЫ'!G16:G116,'1. П КОЛЛЕКТИВЫ'!E16:E116,'Для вставки'!B140,'1. П КОЛЛЕКТИВЫ'!F16:F116,A69)</f>
        <v>0</v>
      </c>
      <c r="O69" s="33">
        <f>SUMIFS('1. П КОЛЛЕКТИВЫ'!G16:G116,'1. П КОЛЛЕКТИВЫ'!E16:E116,'Для вставки'!B141,'1. П КОЛЛЕКТИВЫ'!F16:F116,A69)</f>
        <v>0</v>
      </c>
      <c r="P69" s="33">
        <f>SUMIFS('1. П КОЛЛЕКТИВЫ'!G16:G116,'1. П КОЛЛЕКТИВЫ'!E16:E116,'Для вставки'!B142,'1. П КОЛЛЕКТИВЫ'!F16:F116,A69)</f>
        <v>0</v>
      </c>
      <c r="Q69" s="33">
        <f>SUMIFS('1. П КОЛЛЕКТИВЫ'!G16:G116,'1. П КОЛЛЕКТИВЫ'!E16:E116,'Для вставки'!B143,'1. П КОЛЛЕКТИВЫ'!F16:F116,A69)</f>
        <v>0</v>
      </c>
      <c r="R69" s="33">
        <f>SUMIFS('1. П КОЛЛЕКТИВЫ'!G16:G116,'1. П КОЛЛЕКТИВЫ'!E16:E116,'Для вставки'!B144,'1. П КОЛЛЕКТИВЫ'!F16:F116,A69)</f>
        <v>0</v>
      </c>
      <c r="S69" s="33">
        <f>SUMIFS('1. П КОЛЛЕКТИВЫ'!G16:G116,'1. П КОЛЛЕКТИВЫ'!E16:E116,'Для вставки'!B145,'1. П КОЛЛЕКТИВЫ'!F16:F116,A69)</f>
        <v>0</v>
      </c>
      <c r="T69" s="86">
        <f>SUMIFS('1. П КОЛЛЕКТИВЫ'!G16:G116,'1. П КОЛЛЕКТИВЫ'!E16:E116,'Для вставки'!B146,'1. П КОЛЛЕКТИВЫ'!F16:F116,A69)</f>
        <v>0</v>
      </c>
      <c r="U69" s="87">
        <f>SUMIFS('1. П КОЛЛЕКТИВЫ'!G16:G116,'1. П КОЛЛЕКТИВЫ'!E16:E116,'Для вставки'!B147,'1. П КОЛЛЕКТИВЫ'!F16:F116,A69)</f>
        <v>9</v>
      </c>
      <c r="V69" s="33">
        <f>SUMIFS('1. П КОЛЛЕКТИВЫ'!G16:G116,'1. П КОЛЛЕКТИВЫ'!E16:E116,'Для вставки'!B148,'1. П КОЛЛЕКТИВЫ'!F16:F116,A69)</f>
        <v>0</v>
      </c>
      <c r="W69" s="33">
        <f>SUMIFS('1. П КОЛЛЕКТИВЫ'!G16:G116,'1. П КОЛЛЕКТИВЫ'!E16:E116,'Для вставки'!B149,'1. П КОЛЛЕКТИВЫ'!F16:F116,A69)</f>
        <v>0</v>
      </c>
      <c r="X69" s="33">
        <f>SUMIFS('1. П КОЛЛЕКТИВЫ'!G16:G116,'1. П КОЛЛЕКТИВЫ'!E16:E116,'Для вставки'!B150,'1. П КОЛЛЕКТИВЫ'!F16:F116,A69)</f>
        <v>0</v>
      </c>
      <c r="Y69" s="96">
        <f>SUMIFS('1. П КОЛЛЕКТИВЫ'!G16:G116,'1. П КОЛЛЕКТИВЫ'!E16:E116,'Для вставки'!B151,'1. П КОЛЛЕКТИВЫ'!F16:F116,A69)</f>
        <v>0</v>
      </c>
      <c r="Z69" s="85">
        <f>SUMIFS('1. П КОЛЛЕКТИВЫ'!G16:G116,'1. П КОЛЛЕКТИВЫ'!E16:E116,'Для вставки'!B152,'1. П КОЛЛЕКТИВЫ'!F16:F116,A69)</f>
        <v>0</v>
      </c>
      <c r="AA69" s="33">
        <f>SUMIFS('1. П КОЛЛЕКТИВЫ'!G16:G116,'1. П КОЛЛЕКТИВЫ'!E16:E116,'Для вставки'!B153,'1. П КОЛЛЕКТИВЫ'!F16:F116,A69)</f>
        <v>0</v>
      </c>
      <c r="AB69" s="33">
        <f>SUMIFS('1. П КОЛЛЕКТИВЫ'!G16:G116,'1. П КОЛЛЕКТИВЫ'!E16:E116,'Для вставки'!B154,'1. П КОЛЛЕКТИВЫ'!F16:F116,A69)</f>
        <v>0</v>
      </c>
      <c r="AC69" s="33">
        <f>SUMIFS('1. П КОЛЛЕКТИВЫ'!G16:G116,'1. П КОЛЛЕКТИВЫ'!E16:E116,'Для вставки'!B155,'1. П КОЛЛЕКТИВЫ'!F16:F116,A69)</f>
        <v>0</v>
      </c>
      <c r="AD69" s="33">
        <f>SUMIFS('1. П КОЛЛЕКТИВЫ'!G16:G116,'1. П КОЛЛЕКТИВЫ'!E16:E116,'Для вставки'!B156,'1. П КОЛЛЕКТИВЫ'!F16:F116,A69)</f>
        <v>0</v>
      </c>
      <c r="AE69" s="96">
        <f>SUMIFS('1. П КОЛЛЕКТИВЫ'!G16:G116,'1. П КОЛЛЕКТИВЫ'!E16:E116,'Для вставки'!B157,'1. П КОЛЛЕКТИВЫ'!F16:F116,A69)</f>
        <v>11</v>
      </c>
      <c r="AF69" s="581">
        <f t="shared" si="18"/>
        <v>46</v>
      </c>
    </row>
    <row r="70" spans="1:32" ht="30" customHeight="1" x14ac:dyDescent="0.25">
      <c r="A70" s="1095" t="s">
        <v>68</v>
      </c>
      <c r="B70" s="1096"/>
      <c r="C70" s="85">
        <f>SUMIFS('1. П КОЛЛЕКТИВЫ'!G16:G116,'1. П КОЛЛЕКТИВЫ'!E16:E116,'Для вставки'!B129,'1. П КОЛЛЕКТИВЫ'!F16:F116,A70)</f>
        <v>0</v>
      </c>
      <c r="D70" s="33">
        <f>SUMIFS('1. П КОЛЛЕКТИВЫ'!G16:G116,'1. П КОЛЛЕКТИВЫ'!E16:E116,'Для вставки'!B130,'1. П КОЛЛЕКТИВЫ'!F16:F116,A70)</f>
        <v>18</v>
      </c>
      <c r="E70" s="33">
        <f>SUMIFS('1. П КОЛЛЕКТИВЫ'!G16:G116,'1. П КОЛЛЕКТИВЫ'!E16:E116,'Для вставки'!B131,'1. П КОЛЛЕКТИВЫ'!F16:F116,A70)</f>
        <v>0</v>
      </c>
      <c r="F70" s="33">
        <f>SUMIFS('1. П КОЛЛЕКТИВЫ'!G16:G116,'1. П КОЛЛЕКТИВЫ'!E16:E116,'Для вставки'!B132,'1. П КОЛЛЕКТИВЫ'!F16:F116,A70)</f>
        <v>7</v>
      </c>
      <c r="G70" s="96">
        <f>SUMIFS('1. П КОЛЛЕКТИВЫ'!G16:G116,'1. П КОЛЛЕКТИВЫ'!E16:E116,'Для вставки'!B133,'1. П КОЛЛЕКТИВЫ'!F16:F116,A70)</f>
        <v>0</v>
      </c>
      <c r="H70" s="85">
        <f>SUMIFS('1. П КОЛЛЕКТИВЫ'!G16:G116,'1. П КОЛЛЕКТИВЫ'!E16:E116,'Для вставки'!B134,'1. П КОЛЛЕКТИВЫ'!F16:F116,A70)</f>
        <v>0</v>
      </c>
      <c r="I70" s="33">
        <f>SUMIFS('1. П КОЛЛЕКТИВЫ'!G16:G116,'1. П КОЛЛЕКТИВЫ'!E16:E116,'Для вставки'!B135,'1. П КОЛЛЕКТИВЫ'!F16:F116,A70)</f>
        <v>0</v>
      </c>
      <c r="J70" s="33">
        <f>SUMIFS('1. П КОЛЛЕКТИВЫ'!G16:G116,'1. П КОЛЛЕКТИВЫ'!E16:E116,'Для вставки'!B136,'1. П КОЛЛЕКТИВЫ'!F16:F116,A70)</f>
        <v>0</v>
      </c>
      <c r="K70" s="33">
        <f>SUMIFS('1. П КОЛЛЕКТИВЫ'!G16:G116,'1. П КОЛЛЕКТИВЫ'!E16:E116,'Для вставки'!B137,'1. П КОЛЛЕКТИВЫ'!F16:F116,A70)</f>
        <v>0</v>
      </c>
      <c r="L70" s="179">
        <f>SUMIFS('1. П КОЛЛЕКТИВЫ'!G16:G116,'1. П КОЛЛЕКТИВЫ'!E16:E116,'Для вставки'!B138,'1. П КОЛЛЕКТИВЫ'!F16:F116,A70)</f>
        <v>0</v>
      </c>
      <c r="M70" s="91">
        <f>SUMIFS('1. П КОЛЛЕКТИВЫ'!G16:G116,'1. П КОЛЛЕКТИВЫ'!E16:E116,'Для вставки'!B139,'1. П КОЛЛЕКТИВЫ'!F16:F116,A70)</f>
        <v>0</v>
      </c>
      <c r="N70" s="89">
        <f>SUMIFS('1. П КОЛЛЕКТИВЫ'!G16:G116,'1. П КОЛЛЕКТИВЫ'!E16:E116,'Для вставки'!B140,'1. П КОЛЛЕКТИВЫ'!F16:F116,A70)</f>
        <v>0</v>
      </c>
      <c r="O70" s="89">
        <f>SUMIFS('1. П КОЛЛЕКТИВЫ'!G16:G116,'1. П КОЛЛЕКТИВЫ'!E16:E116,'Для вставки'!B141,'1. П КОЛЛЕКТИВЫ'!F16:F116,A70)</f>
        <v>0</v>
      </c>
      <c r="P70" s="89">
        <f>SUMIFS('1. П КОЛЛЕКТИВЫ'!G16:G116,'1. П КОЛЛЕКТИВЫ'!E16:E116,'Для вставки'!B142,'1. П КОЛЛЕКТИВЫ'!F16:F116,A70)</f>
        <v>0</v>
      </c>
      <c r="Q70" s="89">
        <f>SUMIFS('1. П КОЛЛЕКТИВЫ'!G16:G116,'1. П КОЛЛЕКТИВЫ'!E16:E116,'Для вставки'!B143,'1. П КОЛЛЕКТИВЫ'!F16:F116,A70)</f>
        <v>0</v>
      </c>
      <c r="R70" s="89">
        <f>SUMIFS('1. П КОЛЛЕКТИВЫ'!G16:G116,'1. П КОЛЛЕКТИВЫ'!E16:E116,'Для вставки'!B144,'1. П КОЛЛЕКТИВЫ'!F16:F116,A70)</f>
        <v>0</v>
      </c>
      <c r="S70" s="89">
        <f>SUMIFS('1. П КОЛЛЕКТИВЫ'!G16:G116,'1. П КОЛЛЕКТИВЫ'!E16:E116,'Для вставки'!B145,'1. П КОЛЛЕКТИВЫ'!F16:F116,A70)</f>
        <v>0</v>
      </c>
      <c r="T70" s="90">
        <f>SUMIFS('1. П КОЛЛЕКТИВЫ'!G16:G116,'1. П КОЛЛЕКТИВЫ'!E16:E116,'Для вставки'!B146,'1. П КОЛЛЕКТИВЫ'!F16:F116,A70)</f>
        <v>0</v>
      </c>
      <c r="U70" s="91">
        <f>SUMIFS('1. П КОЛЛЕКТИВЫ'!G16:G116,'1. П КОЛЛЕКТИВЫ'!E16:E116,'Для вставки'!B147,'1. П КОЛЛЕКТИВЫ'!F16:F116,A70)</f>
        <v>0</v>
      </c>
      <c r="V70" s="89">
        <f>SUMIFS('1. П КОЛЛЕКТИВЫ'!G16:G116,'1. П КОЛЛЕКТИВЫ'!E16:E116,'Для вставки'!B148,'1. П КОЛЛЕКТИВЫ'!F16:F116,A70)</f>
        <v>0</v>
      </c>
      <c r="W70" s="89">
        <f>SUMIFS('1. П КОЛЛЕКТИВЫ'!G16:G116,'1. П КОЛЛЕКТИВЫ'!E16:E116,'Для вставки'!B149,'1. П КОЛЛЕКТИВЫ'!F16:F116,A70)</f>
        <v>0</v>
      </c>
      <c r="X70" s="89">
        <f>SUMIFS('1. П КОЛЛЕКТИВЫ'!G16:G116,'1. П КОЛЛЕКТИВЫ'!E16:E116,'Для вставки'!B150,'1. П КОЛЛЕКТИВЫ'!F16:F116,A70)</f>
        <v>0</v>
      </c>
      <c r="Y70" s="97">
        <f>SUMIFS('1. П КОЛЛЕКТИВЫ'!G16:G116,'1. П КОЛЛЕКТИВЫ'!E16:E116,'Для вставки'!B151,'1. П КОЛЛЕКТИВЫ'!F16:F116,A70)</f>
        <v>0</v>
      </c>
      <c r="Z70" s="88">
        <f>SUMIFS('1. П КОЛЛЕКТИВЫ'!G16:G116,'1. П КОЛЛЕКТИВЫ'!E16:E116,'Для вставки'!B152,'1. П КОЛЛЕКТИВЫ'!F16:F116,A70)</f>
        <v>14</v>
      </c>
      <c r="AA70" s="89">
        <f>SUMIFS('1. П КОЛЛЕКТИВЫ'!G16:G116,'1. П КОЛЛЕКТИВЫ'!E16:E116,'Для вставки'!B153,'1. П КОЛЛЕКТИВЫ'!F16:F116,A70)</f>
        <v>0</v>
      </c>
      <c r="AB70" s="89">
        <f>SUMIFS('1. П КОЛЛЕКТИВЫ'!G16:G116,'1. П КОЛЛЕКТИВЫ'!E16:E116,'Для вставки'!B154,'1. П КОЛЛЕКТИВЫ'!F16:F116,A70)</f>
        <v>0</v>
      </c>
      <c r="AC70" s="89">
        <f>SUMIFS('1. П КОЛЛЕКТИВЫ'!G16:G116,'1. П КОЛЛЕКТИВЫ'!E16:E116,'Для вставки'!B155,'1. П КОЛЛЕКТИВЫ'!F16:F116,A70)</f>
        <v>0</v>
      </c>
      <c r="AD70" s="89">
        <f>SUMIFS('1. П КОЛЛЕКТИВЫ'!G16:G116,'1. П КОЛЛЕКТИВЫ'!E16:E116,'Для вставки'!B156,'1. П КОЛЛЕКТИВЫ'!F16:F116,A70)</f>
        <v>0</v>
      </c>
      <c r="AE70" s="97">
        <f>SUMIFS('1. П КОЛЛЕКТИВЫ'!G16:G116,'1. П КОЛЛЕКТИВЫ'!E16:E116,'Для вставки'!B157,'1. П КОЛЛЕКТИВЫ'!F16:F116,A70)</f>
        <v>0</v>
      </c>
      <c r="AF70" s="581">
        <f t="shared" si="18"/>
        <v>39</v>
      </c>
    </row>
    <row r="71" spans="1:32" ht="30" customHeight="1" x14ac:dyDescent="0.25">
      <c r="A71" s="1095" t="s">
        <v>69</v>
      </c>
      <c r="B71" s="1096"/>
      <c r="C71" s="85">
        <f>SUMIFS('1. П КОЛЛЕКТИВЫ'!G16:G116,'1. П КОЛЛЕКТИВЫ'!E16:E116,'Для вставки'!B129,'1. П КОЛЛЕКТИВЫ'!F16:F116,A71)</f>
        <v>0</v>
      </c>
      <c r="D71" s="33">
        <f>SUMIFS('1. П КОЛЛЕКТИВЫ'!G16:G116,'1. П КОЛЛЕКТИВЫ'!E16:E116,'Для вставки'!B130,'1. П КОЛЛЕКТИВЫ'!F16:F116,A71)</f>
        <v>0</v>
      </c>
      <c r="E71" s="33">
        <f>SUMIFS('1. П КОЛЛЕКТИВЫ'!G16:G116,'1. П КОЛЛЕКТИВЫ'!E16:E116,'Для вставки'!B131,'1. П КОЛЛЕКТИВЫ'!F16:F116,A71)</f>
        <v>0</v>
      </c>
      <c r="F71" s="33">
        <f>SUMIFS('1. П КОЛЛЕКТИВЫ'!G16:G116,'1. П КОЛЛЕКТИВЫ'!E16:E116,'Для вставки'!B132,'1. П КОЛЛЕКТИВЫ'!F16:F116,A71)</f>
        <v>77</v>
      </c>
      <c r="G71" s="96">
        <f>SUMIFS('1. П КОЛЛЕКТИВЫ'!G16:G116,'1. П КОЛЛЕКТИВЫ'!E16:E116,'Для вставки'!B133,'1. П КОЛЛЕКТИВЫ'!F16:F116,A71)</f>
        <v>7</v>
      </c>
      <c r="H71" s="85">
        <f>SUMIFS('1. П КОЛЛЕКТИВЫ'!G16:G116,'1. П КОЛЛЕКТИВЫ'!E16:E116,'Для вставки'!B134,'1. П КОЛЛЕКТИВЫ'!F16:F116,A71)</f>
        <v>0</v>
      </c>
      <c r="I71" s="33">
        <f>SUMIFS('1. П КОЛЛЕКТИВЫ'!G16:G116,'1. П КОЛЛЕКТИВЫ'!E16:E116,'Для вставки'!B135,'1. П КОЛЛЕКТИВЫ'!F16:F116,A71)</f>
        <v>0</v>
      </c>
      <c r="J71" s="33">
        <f>SUMIFS('1. П КОЛЛЕКТИВЫ'!G16:G116,'1. П КОЛЛЕКТИВЫ'!E16:E116,'Для вставки'!B136,'1. П КОЛЛЕКТИВЫ'!F16:F116,A71)</f>
        <v>0</v>
      </c>
      <c r="K71" s="33">
        <f>SUMIFS('1. П КОЛЛЕКТИВЫ'!G16:G116,'1. П КОЛЛЕКТИВЫ'!E16:E116,'Для вставки'!B137,'1. П КОЛЛЕКТИВЫ'!F16:F116,A71)</f>
        <v>0</v>
      </c>
      <c r="L71" s="179">
        <f>SUMIFS('1. П КОЛЛЕКТИВЫ'!G16:G116,'1. П КОЛЛЕКТИВЫ'!E16:E116,'Для вставки'!B138,'1. П КОЛЛЕКТИВЫ'!F16:F116,A71)</f>
        <v>6</v>
      </c>
      <c r="M71" s="91">
        <f>SUMIFS('1. П КОЛЛЕКТИВЫ'!G16:G116,'1. П КОЛЛЕКТИВЫ'!E16:E116,'Для вставки'!B139,'1. П КОЛЛЕКТИВЫ'!F16:F116,A71)</f>
        <v>0</v>
      </c>
      <c r="N71" s="89">
        <f>SUMIFS('1. П КОЛЛЕКТИВЫ'!G16:G116,'1. П КОЛЛЕКТИВЫ'!E16:E116,'Для вставки'!B140,'1. П КОЛЛЕКТИВЫ'!F16:F116,A71)</f>
        <v>0</v>
      </c>
      <c r="O71" s="89">
        <f>SUMIFS('1. П КОЛЛЕКТИВЫ'!G16:G116,'1. П КОЛЛЕКТИВЫ'!E16:E116,'Для вставки'!B141,'1. П КОЛЛЕКТИВЫ'!F16:F116,A71)</f>
        <v>0</v>
      </c>
      <c r="P71" s="89">
        <f>SUMIFS('1. П КОЛЛЕКТИВЫ'!G16:G116,'1. П КОЛЛЕКТИВЫ'!E16:E116,'Для вставки'!B142,'1. П КОЛЛЕКТИВЫ'!F16:F116,A71)</f>
        <v>0</v>
      </c>
      <c r="Q71" s="89">
        <f>SUMIFS('1. П КОЛЛЕКТИВЫ'!G16:G116,'1. П КОЛЛЕКТИВЫ'!E16:E116,'Для вставки'!B143,'1. П КОЛЛЕКТИВЫ'!F16:F116,A71)</f>
        <v>0</v>
      </c>
      <c r="R71" s="89">
        <f>SUMIFS('1. П КОЛЛЕКТИВЫ'!G16:G116,'1. П КОЛЛЕКТИВЫ'!E16:E116,'Для вставки'!B144,'1. П КОЛЛЕКТИВЫ'!F16:F116,A71)</f>
        <v>0</v>
      </c>
      <c r="S71" s="89">
        <f>SUMIFS('1. П КОЛЛЕКТИВЫ'!G16:G116,'1. П КОЛЛЕКТИВЫ'!E16:E116,'Для вставки'!B145,'1. П КОЛЛЕКТИВЫ'!F16:F116,A71)</f>
        <v>0</v>
      </c>
      <c r="T71" s="90">
        <f>SUMIFS('1. П КОЛЛЕКТИВЫ'!G16:G116,'1. П КОЛЛЕКТИВЫ'!E16:E116,'Для вставки'!B146,'1. П КОЛЛЕКТИВЫ'!F16:F116,A71)</f>
        <v>0</v>
      </c>
      <c r="U71" s="91">
        <f>SUMIFS('1. П КОЛЛЕКТИВЫ'!G16:G116,'1. П КОЛЛЕКТИВЫ'!E16:E116,'Для вставки'!B147,'1. П КОЛЛЕКТИВЫ'!F16:F116,A71)</f>
        <v>42</v>
      </c>
      <c r="V71" s="89">
        <f>SUMIFS('1. П КОЛЛЕКТИВЫ'!G16:G116,'1. П КОЛЛЕКТИВЫ'!E16:E116,'Для вставки'!B148,'1. П КОЛЛЕКТИВЫ'!F16:F116,A71)</f>
        <v>0</v>
      </c>
      <c r="W71" s="89">
        <f>SUMIFS('1. П КОЛЛЕКТИВЫ'!G16:G116,'1. П КОЛЛЕКТИВЫ'!E16:E116,'Для вставки'!B149,'1. П КОЛЛЕКТИВЫ'!F16:F116,A71)</f>
        <v>10</v>
      </c>
      <c r="X71" s="89">
        <f>SUMIFS('1. П КОЛЛЕКТИВЫ'!G16:G116,'1. П КОЛЛЕКТИВЫ'!E16:E116,'Для вставки'!B150,'1. П КОЛЛЕКТИВЫ'!F16:F116,A71)</f>
        <v>0</v>
      </c>
      <c r="Y71" s="97">
        <f>SUMIFS('1. П КОЛЛЕКТИВЫ'!G16:G116,'1. П КОЛЛЕКТИВЫ'!E16:E116,'Для вставки'!B151,'1. П КОЛЛЕКТИВЫ'!F16:F116,A71)</f>
        <v>10</v>
      </c>
      <c r="Z71" s="88">
        <f>SUMIFS('1. П КОЛЛЕКТИВЫ'!G16:G116,'1. П КОЛЛЕКТИВЫ'!E16:E116,'Для вставки'!B152,'1. П КОЛЛЕКТИВЫ'!F16:F116,A71)</f>
        <v>11</v>
      </c>
      <c r="AA71" s="89">
        <f>SUMIFS('1. П КОЛЛЕКТИВЫ'!G16:G116,'1. П КОЛЛЕКТИВЫ'!E16:E116,'Для вставки'!B153,'1. П КОЛЛЕКТИВЫ'!F16:F116,A71)</f>
        <v>0</v>
      </c>
      <c r="AB71" s="89">
        <f>SUMIFS('1. П КОЛЛЕКТИВЫ'!G16:G116,'1. П КОЛЛЕКТИВЫ'!E16:E116,'Для вставки'!B154,'1. П КОЛЛЕКТИВЫ'!F16:F116,A71)</f>
        <v>0</v>
      </c>
      <c r="AC71" s="89">
        <f>SUMIFS('1. П КОЛЛЕКТИВЫ'!G16:G116,'1. П КОЛЛЕКТИВЫ'!E16:E116,'Для вставки'!B155,'1. П КОЛЛЕКТИВЫ'!F16:F116,A71)</f>
        <v>7</v>
      </c>
      <c r="AD71" s="89">
        <f>SUMIFS('1. П КОЛЛЕКТИВЫ'!G16:G116,'1. П КОЛЛЕКТИВЫ'!E16:E116,'Для вставки'!B156,'1. П КОЛЛЕКТИВЫ'!F16:F116,A71)</f>
        <v>0</v>
      </c>
      <c r="AE71" s="97">
        <f>SUMIFS('1. П КОЛЛЕКТИВЫ'!G16:G116,'1. П КОЛЛЕКТИВЫ'!E16:E116,'Для вставки'!B157,'1. П КОЛЛЕКТИВЫ'!F16:F116,A71)</f>
        <v>0</v>
      </c>
      <c r="AF71" s="581">
        <f t="shared" si="18"/>
        <v>170</v>
      </c>
    </row>
    <row r="72" spans="1:32" ht="30" customHeight="1" thickBot="1" x14ac:dyDescent="0.3">
      <c r="A72" s="1135" t="s">
        <v>26</v>
      </c>
      <c r="B72" s="1160"/>
      <c r="C72" s="92">
        <f t="shared" ref="C72:AE72" si="19">SUM(C67:C71)</f>
        <v>0</v>
      </c>
      <c r="D72" s="93">
        <f t="shared" si="19"/>
        <v>18</v>
      </c>
      <c r="E72" s="93">
        <f t="shared" si="19"/>
        <v>0</v>
      </c>
      <c r="F72" s="93">
        <f t="shared" si="19"/>
        <v>136</v>
      </c>
      <c r="G72" s="98">
        <f t="shared" si="19"/>
        <v>19</v>
      </c>
      <c r="H72" s="92">
        <f t="shared" si="19"/>
        <v>37</v>
      </c>
      <c r="I72" s="93">
        <f t="shared" si="19"/>
        <v>0</v>
      </c>
      <c r="J72" s="93">
        <f t="shared" si="19"/>
        <v>69</v>
      </c>
      <c r="K72" s="93">
        <f t="shared" si="19"/>
        <v>86</v>
      </c>
      <c r="L72" s="94">
        <f t="shared" si="19"/>
        <v>16</v>
      </c>
      <c r="M72" s="95">
        <f t="shared" si="19"/>
        <v>0</v>
      </c>
      <c r="N72" s="93">
        <f t="shared" si="19"/>
        <v>0</v>
      </c>
      <c r="O72" s="93">
        <f t="shared" si="19"/>
        <v>0</v>
      </c>
      <c r="P72" s="93">
        <f t="shared" si="19"/>
        <v>0</v>
      </c>
      <c r="Q72" s="93">
        <f t="shared" si="19"/>
        <v>0</v>
      </c>
      <c r="R72" s="93">
        <f t="shared" si="19"/>
        <v>0</v>
      </c>
      <c r="S72" s="93">
        <f t="shared" si="19"/>
        <v>0</v>
      </c>
      <c r="T72" s="94">
        <f t="shared" si="19"/>
        <v>0</v>
      </c>
      <c r="U72" s="95">
        <f t="shared" si="19"/>
        <v>81</v>
      </c>
      <c r="V72" s="93">
        <f t="shared" si="19"/>
        <v>0</v>
      </c>
      <c r="W72" s="93">
        <f t="shared" si="19"/>
        <v>10</v>
      </c>
      <c r="X72" s="93">
        <f t="shared" si="19"/>
        <v>0</v>
      </c>
      <c r="Y72" s="98">
        <f t="shared" si="19"/>
        <v>10</v>
      </c>
      <c r="Z72" s="92">
        <f t="shared" si="19"/>
        <v>25</v>
      </c>
      <c r="AA72" s="93">
        <f t="shared" si="19"/>
        <v>21</v>
      </c>
      <c r="AB72" s="93">
        <f t="shared" si="19"/>
        <v>75</v>
      </c>
      <c r="AC72" s="93">
        <f t="shared" si="19"/>
        <v>7</v>
      </c>
      <c r="AD72" s="93">
        <f t="shared" si="19"/>
        <v>0</v>
      </c>
      <c r="AE72" s="98">
        <f t="shared" si="19"/>
        <v>53</v>
      </c>
      <c r="AF72" s="582">
        <f t="shared" si="18"/>
        <v>663</v>
      </c>
    </row>
    <row r="73" spans="1:32" ht="15" x14ac:dyDescent="0.25">
      <c r="A73" s="100"/>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row>
    <row r="74" spans="1:32" ht="15" x14ac:dyDescent="0.25">
      <c r="A74" s="100"/>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row>
    <row r="75" spans="1:32" ht="18" customHeight="1" x14ac:dyDescent="0.3">
      <c r="A75" s="100"/>
      <c r="B75" s="583" t="s">
        <v>840</v>
      </c>
      <c r="C75" s="583"/>
      <c r="D75" s="583"/>
      <c r="E75" s="583"/>
      <c r="F75" s="583"/>
      <c r="G75" s="583"/>
      <c r="H75" s="583"/>
      <c r="I75" s="583"/>
      <c r="J75" s="583"/>
      <c r="K75" s="583"/>
      <c r="L75" s="583"/>
      <c r="M75" s="583"/>
      <c r="N75" s="583"/>
      <c r="O75" s="583"/>
      <c r="P75" s="583"/>
      <c r="Q75" s="100"/>
      <c r="R75" s="100"/>
      <c r="S75" s="100"/>
      <c r="T75" s="100"/>
      <c r="U75" s="100"/>
      <c r="V75" s="100"/>
      <c r="W75" s="100"/>
      <c r="X75" s="100"/>
      <c r="Y75" s="100"/>
      <c r="Z75" s="100"/>
      <c r="AA75" s="100"/>
      <c r="AB75" s="100"/>
      <c r="AC75" s="100"/>
      <c r="AD75" s="100"/>
      <c r="AE75" s="100"/>
      <c r="AF75" s="100"/>
    </row>
    <row r="76" spans="1:32" ht="16.5" thickBot="1" x14ac:dyDescent="0.3">
      <c r="A76" s="100"/>
      <c r="B76" s="100"/>
      <c r="C76" s="518"/>
      <c r="D76" s="518"/>
      <c r="E76" s="518"/>
      <c r="F76" s="518"/>
      <c r="G76" s="518"/>
      <c r="H76" s="518"/>
      <c r="I76" s="518"/>
      <c r="J76" s="518"/>
      <c r="K76" s="518"/>
      <c r="L76" s="518"/>
      <c r="M76" s="100"/>
      <c r="N76" s="100"/>
      <c r="O76" s="100"/>
      <c r="P76" s="100"/>
      <c r="Q76" s="100"/>
      <c r="R76" s="100"/>
      <c r="S76" s="100"/>
      <c r="T76" s="100"/>
      <c r="U76" s="100"/>
      <c r="V76" s="100"/>
      <c r="W76" s="100"/>
      <c r="X76" s="100"/>
      <c r="Y76" s="100"/>
      <c r="Z76" s="100"/>
      <c r="AA76" s="100"/>
      <c r="AB76" s="100"/>
      <c r="AC76" s="100"/>
      <c r="AD76" s="100"/>
      <c r="AE76" s="100"/>
      <c r="AF76" s="100"/>
    </row>
    <row r="77" spans="1:32" ht="30.75" customHeight="1" x14ac:dyDescent="0.25">
      <c r="A77" s="1119" t="s">
        <v>367</v>
      </c>
      <c r="B77" s="1130"/>
      <c r="C77" s="1132" t="s">
        <v>52</v>
      </c>
      <c r="D77" s="1133"/>
      <c r="E77" s="1133"/>
      <c r="F77" s="1133"/>
      <c r="G77" s="1134"/>
      <c r="H77" s="1132" t="s">
        <v>53</v>
      </c>
      <c r="I77" s="1133"/>
      <c r="J77" s="1133"/>
      <c r="K77" s="1133"/>
      <c r="L77" s="1134"/>
      <c r="M77" s="1127" t="s">
        <v>55</v>
      </c>
      <c r="N77" s="1128"/>
      <c r="O77" s="1128"/>
      <c r="P77" s="1128"/>
      <c r="Q77" s="1128"/>
      <c r="R77" s="1128"/>
      <c r="S77" s="1128"/>
      <c r="T77" s="1129"/>
      <c r="U77" s="1127" t="s">
        <v>57</v>
      </c>
      <c r="V77" s="1128"/>
      <c r="W77" s="1128"/>
      <c r="X77" s="1128"/>
      <c r="Y77" s="1129"/>
      <c r="Z77" s="1127" t="s">
        <v>64</v>
      </c>
      <c r="AA77" s="1128"/>
      <c r="AB77" s="1128"/>
      <c r="AC77" s="1128"/>
      <c r="AD77" s="1128"/>
      <c r="AE77" s="1129"/>
      <c r="AF77" s="1137" t="s">
        <v>499</v>
      </c>
    </row>
    <row r="78" spans="1:32" ht="33" customHeight="1" x14ac:dyDescent="0.25">
      <c r="A78" s="1121"/>
      <c r="B78" s="1131"/>
      <c r="C78" s="1123" t="s">
        <v>50</v>
      </c>
      <c r="D78" s="1124"/>
      <c r="E78" s="1124" t="s">
        <v>51</v>
      </c>
      <c r="F78" s="1124"/>
      <c r="G78" s="1118" t="s">
        <v>36</v>
      </c>
      <c r="H78" s="1125" t="s">
        <v>37</v>
      </c>
      <c r="I78" s="1126" t="s">
        <v>680</v>
      </c>
      <c r="J78" s="1126" t="s">
        <v>38</v>
      </c>
      <c r="K78" s="1126" t="s">
        <v>54</v>
      </c>
      <c r="L78" s="1118" t="s">
        <v>63</v>
      </c>
      <c r="M78" s="1142" t="s">
        <v>56</v>
      </c>
      <c r="N78" s="1143"/>
      <c r="O78" s="1143"/>
      <c r="P78" s="1143"/>
      <c r="Q78" s="1143" t="s">
        <v>51</v>
      </c>
      <c r="R78" s="1143"/>
      <c r="S78" s="1143"/>
      <c r="T78" s="1144"/>
      <c r="U78" s="1139"/>
      <c r="V78" s="1140"/>
      <c r="W78" s="1140"/>
      <c r="X78" s="1140"/>
      <c r="Y78" s="1141"/>
      <c r="Z78" s="1139"/>
      <c r="AA78" s="1140"/>
      <c r="AB78" s="1140"/>
      <c r="AC78" s="1140"/>
      <c r="AD78" s="1140"/>
      <c r="AE78" s="1141"/>
      <c r="AF78" s="1138"/>
    </row>
    <row r="79" spans="1:32" ht="86.25" customHeight="1" x14ac:dyDescent="0.25">
      <c r="A79" s="1121"/>
      <c r="B79" s="1131"/>
      <c r="C79" s="680" t="s">
        <v>39</v>
      </c>
      <c r="D79" s="681" t="s">
        <v>40</v>
      </c>
      <c r="E79" s="681" t="s">
        <v>39</v>
      </c>
      <c r="F79" s="681" t="s">
        <v>40</v>
      </c>
      <c r="G79" s="1118"/>
      <c r="H79" s="1125"/>
      <c r="I79" s="1126"/>
      <c r="J79" s="1126"/>
      <c r="K79" s="1126"/>
      <c r="L79" s="1118"/>
      <c r="M79" s="680" t="s">
        <v>70</v>
      </c>
      <c r="N79" s="681" t="s">
        <v>45</v>
      </c>
      <c r="O79" s="681" t="s">
        <v>46</v>
      </c>
      <c r="P79" s="681" t="s">
        <v>47</v>
      </c>
      <c r="Q79" s="681" t="s">
        <v>48</v>
      </c>
      <c r="R79" s="681" t="s">
        <v>45</v>
      </c>
      <c r="S79" s="681" t="s">
        <v>46</v>
      </c>
      <c r="T79" s="679" t="s">
        <v>49</v>
      </c>
      <c r="U79" s="680" t="s">
        <v>41</v>
      </c>
      <c r="V79" s="681" t="s">
        <v>42</v>
      </c>
      <c r="W79" s="681" t="s">
        <v>43</v>
      </c>
      <c r="X79" s="681" t="s">
        <v>95</v>
      </c>
      <c r="Y79" s="679" t="s">
        <v>44</v>
      </c>
      <c r="Z79" s="680" t="s">
        <v>58</v>
      </c>
      <c r="AA79" s="681" t="s">
        <v>59</v>
      </c>
      <c r="AB79" s="681" t="s">
        <v>60</v>
      </c>
      <c r="AC79" s="681" t="s">
        <v>61</v>
      </c>
      <c r="AD79" s="681" t="s">
        <v>62</v>
      </c>
      <c r="AE79" s="679" t="s">
        <v>63</v>
      </c>
      <c r="AF79" s="1138"/>
    </row>
    <row r="80" spans="1:32" ht="20.100000000000001" customHeight="1" x14ac:dyDescent="0.25">
      <c r="A80" s="1180"/>
      <c r="B80" s="1181"/>
      <c r="C80" s="685">
        <f>AF66+1</f>
        <v>153</v>
      </c>
      <c r="D80" s="691">
        <f t="shared" ref="D80" si="20">C80+1</f>
        <v>154</v>
      </c>
      <c r="E80" s="691">
        <f t="shared" ref="E80" si="21">D80+1</f>
        <v>155</v>
      </c>
      <c r="F80" s="691">
        <f t="shared" ref="F80" si="22">E80+1</f>
        <v>156</v>
      </c>
      <c r="G80" s="686">
        <f t="shared" ref="G80" si="23">F80+1</f>
        <v>157</v>
      </c>
      <c r="H80" s="685">
        <f t="shared" ref="H80" si="24">G80+1</f>
        <v>158</v>
      </c>
      <c r="I80" s="691">
        <f t="shared" ref="I80" si="25">H80+1</f>
        <v>159</v>
      </c>
      <c r="J80" s="691">
        <f t="shared" ref="J80" si="26">I80+1</f>
        <v>160</v>
      </c>
      <c r="K80" s="691">
        <f t="shared" ref="K80" si="27">J80+1</f>
        <v>161</v>
      </c>
      <c r="L80" s="686">
        <f>K80+1</f>
        <v>162</v>
      </c>
      <c r="M80" s="685">
        <f>L80+1</f>
        <v>163</v>
      </c>
      <c r="N80" s="691">
        <f t="shared" ref="N80" si="28">M80+1</f>
        <v>164</v>
      </c>
      <c r="O80" s="691">
        <f t="shared" ref="O80" si="29">N80+1</f>
        <v>165</v>
      </c>
      <c r="P80" s="691">
        <f t="shared" ref="P80" si="30">O80+1</f>
        <v>166</v>
      </c>
      <c r="Q80" s="691">
        <f t="shared" ref="Q80" si="31">P80+1</f>
        <v>167</v>
      </c>
      <c r="R80" s="691">
        <f t="shared" ref="R80" si="32">Q80+1</f>
        <v>168</v>
      </c>
      <c r="S80" s="691">
        <f t="shared" ref="S80" si="33">R80+1</f>
        <v>169</v>
      </c>
      <c r="T80" s="686">
        <f>S80+1</f>
        <v>170</v>
      </c>
      <c r="U80" s="685">
        <f>T80+1</f>
        <v>171</v>
      </c>
      <c r="V80" s="691">
        <f>U80+1</f>
        <v>172</v>
      </c>
      <c r="W80" s="691">
        <f t="shared" ref="W80" si="34">V80+1</f>
        <v>173</v>
      </c>
      <c r="X80" s="691">
        <f t="shared" ref="X80" si="35">W80+1</f>
        <v>174</v>
      </c>
      <c r="Y80" s="686">
        <f>X80+1</f>
        <v>175</v>
      </c>
      <c r="Z80" s="685">
        <f>Y80+1</f>
        <v>176</v>
      </c>
      <c r="AA80" s="691">
        <f>Z80+1</f>
        <v>177</v>
      </c>
      <c r="AB80" s="691">
        <f t="shared" ref="AB80" si="36">AA80+1</f>
        <v>178</v>
      </c>
      <c r="AC80" s="691">
        <f t="shared" ref="AC80" si="37">AB80+1</f>
        <v>179</v>
      </c>
      <c r="AD80" s="691">
        <f t="shared" ref="AD80" si="38">AC80+1</f>
        <v>180</v>
      </c>
      <c r="AE80" s="686">
        <f>AD80+1</f>
        <v>181</v>
      </c>
      <c r="AF80" s="584">
        <f>AE80+1</f>
        <v>182</v>
      </c>
    </row>
    <row r="81" spans="1:32" ht="30" customHeight="1" x14ac:dyDescent="0.25">
      <c r="A81" s="1095" t="s">
        <v>65</v>
      </c>
      <c r="B81" s="1100"/>
      <c r="C81" s="85">
        <f>COUNTIFS('1. П КОЛЛЕКТИВЫ'!$E$16:$E$116,'Для вставки'!$B129,'1. П КОЛЛЕКТИВЫ'!$F$16:$F$116,$A81,'1. П КОЛЛЕКТИВЫ'!$K$16:$K$116,'Для вставки'!$B$104)</f>
        <v>0</v>
      </c>
      <c r="D81" s="33">
        <f>COUNTIFS('1. П КОЛЛЕКТИВЫ'!$E$16:$E$116,'Для вставки'!$B130,'1. П КОЛЛЕКТИВЫ'!$F$16:$F$116,$A81,'1. П КОЛЛЕКТИВЫ'!K16:K116,'Для вставки'!$B$104)</f>
        <v>0</v>
      </c>
      <c r="E81" s="33">
        <f>COUNTIFS('1. П КОЛЛЕКТИВЫ'!$E$16:$E$116,'Для вставки'!$B131,'1. П КОЛЛЕКТИВЫ'!$F$16:$F$116,$A81,'1. П КОЛЛЕКТИВЫ'!K16:K116,'Для вставки'!$B$104)</f>
        <v>0</v>
      </c>
      <c r="F81" s="33">
        <f>COUNTIFS('1. П КОЛЛЕКТИВЫ'!$E$16:$E$116,'Для вставки'!$B132,'1. П КОЛЛЕКТИВЫ'!$F$16:$F$116,$A81,'1. П КОЛЛЕКТИВЫ'!K16:K116,'Для вставки'!$B$104)</f>
        <v>0</v>
      </c>
      <c r="G81" s="86">
        <f>COUNTIFS('1. П КОЛЛЕКТИВЫ'!$E$16:$E$116,'Для вставки'!$B133,'1. П КОЛЛЕКТИВЫ'!$F$16:$F$116,$A81,'1. П КОЛЛЕКТИВЫ'!K16:K116,'Для вставки'!$B$104)</f>
        <v>0</v>
      </c>
      <c r="H81" s="85">
        <f>COUNTIFS('1. П КОЛЛЕКТИВЫ'!$E$16:$E$116,'Для вставки'!$B134,'1. П КОЛЛЕКТИВЫ'!$F$16:$F$116,$A81,'1. П КОЛЛЕКТИВЫ'!K16:K116,'Для вставки'!$B$104)</f>
        <v>0</v>
      </c>
      <c r="I81" s="33">
        <f>COUNTIFS('1. П КОЛЛЕКТИВЫ'!$E$16:$E$116,'Для вставки'!$B135,'1. П КОЛЛЕКТИВЫ'!$F$16:$F$116,$A81,'1. П КОЛЛЕКТИВЫ'!K16:K116,'Для вставки'!$B$104)</f>
        <v>0</v>
      </c>
      <c r="J81" s="33">
        <f>COUNTIFS('1. П КОЛЛЕКТИВЫ'!$E$16:$E$116,'Для вставки'!$B136,'1. П КОЛЛЕКТИВЫ'!$F$16:$F$116,$A81,'1. П КОЛЛЕКТИВЫ'!K16:K116,'Для вставки'!$B$104)</f>
        <v>0</v>
      </c>
      <c r="K81" s="33">
        <f>COUNTIFS('1. П КОЛЛЕКТИВЫ'!$E$16:$E$116,'Для вставки'!$B137,'1. П КОЛЛЕКТИВЫ'!$F$16:$F$116,$A81,'1. П КОЛЛЕКТИВЫ'!K16:K116,'Для вставки'!$B$104)</f>
        <v>0</v>
      </c>
      <c r="L81" s="86">
        <f>COUNTIFS('1. П КОЛЛЕКТИВЫ'!$E$16:$E$116,'Для вставки'!$B138,'1. П КОЛЛЕКТИВЫ'!$F$16:$F$116,$A81,'1. П КОЛЛЕКТИВЫ'!K16:K116,'Для вставки'!$B$104)</f>
        <v>0</v>
      </c>
      <c r="M81" s="85">
        <f>COUNTIFS('1. П КОЛЛЕКТИВЫ'!$E$16:$E$116,'Для вставки'!$B139,'1. П КОЛЛЕКТИВЫ'!$F$16:$F$116,$A81,'1. П КОЛЛЕКТИВЫ'!K16:K116,'Для вставки'!$B$104)</f>
        <v>0</v>
      </c>
      <c r="N81" s="33">
        <f>COUNTIFS('1. П КОЛЛЕКТИВЫ'!$E$16:$E$116,'Для вставки'!$B140,'1. П КОЛЛЕКТИВЫ'!$F$16:$F$116,$A81,'1. П КОЛЛЕКТИВЫ'!K16:K116,'Для вставки'!$B$104)</f>
        <v>0</v>
      </c>
      <c r="O81" s="33">
        <f>COUNTIFS('1. П КОЛЛЕКТИВЫ'!$E$16:$E$116,'Для вставки'!$B141,'1. П КОЛЛЕКТИВЫ'!$F$16:$F$116,$A81,'1. П КОЛЛЕКТИВЫ'!K16:K116,'Для вставки'!$B$104)</f>
        <v>0</v>
      </c>
      <c r="P81" s="33">
        <f>COUNTIFS('1. П КОЛЛЕКТИВЫ'!$E$16:$E$116,'Для вставки'!$B142,'1. П КОЛЛЕКТИВЫ'!$F$16:$F$116,$A81,'1. П КОЛЛЕКТИВЫ'!K16:K116,'Для вставки'!$B$104)</f>
        <v>0</v>
      </c>
      <c r="Q81" s="33">
        <f>COUNTIFS('1. П КОЛЛЕКТИВЫ'!$E$16:$E$116,'Для вставки'!$B143,'1. П КОЛЛЕКТИВЫ'!$F$16:$F$116,$A81,'1. П КОЛЛЕКТИВЫ'!K16:K116,'Для вставки'!$B$104)</f>
        <v>0</v>
      </c>
      <c r="R81" s="33">
        <f>COUNTIFS('1. П КОЛЛЕКТИВЫ'!$E$16:$E$116,'Для вставки'!$B144,'1. П КОЛЛЕКТИВЫ'!$F$16:$F$116,$A81,'1. П КОЛЛЕКТИВЫ'!K16:K116,'Для вставки'!$B$104)</f>
        <v>0</v>
      </c>
      <c r="S81" s="33">
        <f>COUNTIFS('1. П КОЛЛЕКТИВЫ'!$E$16:$E$116,'Для вставки'!$B145,'1. П КОЛЛЕКТИВЫ'!$F$16:$F$116,$A81,'1. П КОЛЛЕКТИВЫ'!K16:K116,'Для вставки'!$B$104)</f>
        <v>0</v>
      </c>
      <c r="T81" s="86">
        <f>COUNTIFS('1. П КОЛЛЕКТИВЫ'!$E$16:$E$116,'Для вставки'!$B146,'1. П КОЛЛЕКТИВЫ'!$F$16:$F$116,$A81,'1. П КОЛЛЕКТИВЫ'!K16:K116,'Для вставки'!$B$104)</f>
        <v>0</v>
      </c>
      <c r="U81" s="85">
        <f>COUNTIFS('1. П КОЛЛЕКТИВЫ'!$E$16:$E$116,'Для вставки'!$B147,'1. П КОЛЛЕКТИВЫ'!$F$16:$F$116,$A81,'1. П КОЛЛЕКТИВЫ'!K16:K116,'Для вставки'!$B$104)</f>
        <v>0</v>
      </c>
      <c r="V81" s="33">
        <f>COUNTIFS('1. П КОЛЛЕКТИВЫ'!$E$16:$E$116,'Для вставки'!$B148,'1. П КОЛЛЕКТИВЫ'!$F$16:$F$116,$A81,'1. П КОЛЛЕКТИВЫ'!K16:K116,'Для вставки'!$B$104)</f>
        <v>0</v>
      </c>
      <c r="W81" s="33">
        <f>COUNTIFS('1. П КОЛЛЕКТИВЫ'!$E$16:$E$116,'Для вставки'!$B149,'1. П КОЛЛЕКТИВЫ'!$F$16:$F$116,$A81,'1. П КОЛЛЕКТИВЫ'!K16:K116,'Для вставки'!$B$104)</f>
        <v>0</v>
      </c>
      <c r="X81" s="33">
        <f>COUNTIFS('1. П КОЛЛЕКТИВЫ'!$E$16:$E$116,'Для вставки'!$B150,'1. П КОЛЛЕКТИВЫ'!$F$16:$F$116,$A81,'1. П КОЛЛЕКТИВЫ'!K16:K116,'Для вставки'!$B$104)</f>
        <v>0</v>
      </c>
      <c r="Y81" s="86">
        <f>COUNTIFS('1. П КОЛЛЕКТИВЫ'!$E$16:$E$116,'Для вставки'!$B151,'1. П КОЛЛЕКТИВЫ'!$F$16:$F$116,$A81,'1. П КОЛЛЕКТИВЫ'!K16:K116,'Для вставки'!$B$104)</f>
        <v>0</v>
      </c>
      <c r="Z81" s="85">
        <f>COUNTIFS('1. П КОЛЛЕКТИВЫ'!$E$16:$E$116,'Для вставки'!$B152,'1. П КОЛЛЕКТИВЫ'!$F$16:$F$116,$A81,'1. П КОЛЛЕКТИВЫ'!K16:K116,'Для вставки'!$B$104)</f>
        <v>0</v>
      </c>
      <c r="AA81" s="33">
        <f>COUNTIFS('1. П КОЛЛЕКТИВЫ'!$E$16:$E$116,'Для вставки'!$B153,'1. П КОЛЛЕКТИВЫ'!$F$16:$F$116,$A81,'1. П КОЛЛЕКТИВЫ'!K16:K116,'Для вставки'!$B$104)</f>
        <v>0</v>
      </c>
      <c r="AB81" s="33">
        <f>COUNTIFS('1. П КОЛЛЕКТИВЫ'!$E$16:$E$116,'Для вставки'!$B154,'1. П КОЛЛЕКТИВЫ'!$F$16:$F$116,$A81,'1. П КОЛЛЕКТИВЫ'!K16:K116,'Для вставки'!$B$104)</f>
        <v>0</v>
      </c>
      <c r="AC81" s="33">
        <f>COUNTIFS('1. П КОЛЛЕКТИВЫ'!$E$16:$E$116,'Для вставки'!$B155,'1. П КОЛЛЕКТИВЫ'!$F$16:$F$116,$A81,'1. П КОЛЛЕКТИВЫ'!K16:K116,'Для вставки'!$B$104)</f>
        <v>0</v>
      </c>
      <c r="AD81" s="33">
        <f>COUNTIFS('1. П КОЛЛЕКТИВЫ'!$E$16:$E$116,'Для вставки'!$B156,'1. П КОЛЛЕКТИВЫ'!$F$16:$F$116,$A81,'1. П КОЛЛЕКТИВЫ'!K16:K116,'Для вставки'!$B$104)</f>
        <v>0</v>
      </c>
      <c r="AE81" s="86">
        <f>COUNTIFS('1. П КОЛЛЕКТИВЫ'!$E$16:$E$116,'Для вставки'!$B157,'1. П КОЛЛЕКТИВЫ'!$F$16:$F$116,$A81,'1. П КОЛЛЕКТИВЫ'!K16:K116,'Для вставки'!$B$104)</f>
        <v>0</v>
      </c>
      <c r="AF81" s="585">
        <f t="shared" ref="AF81:AF86" si="39">SUM(C81:AE81)</f>
        <v>0</v>
      </c>
    </row>
    <row r="82" spans="1:32" ht="30" customHeight="1" x14ac:dyDescent="0.25">
      <c r="A82" s="1095" t="s">
        <v>66</v>
      </c>
      <c r="B82" s="1100"/>
      <c r="C82" s="85">
        <f>COUNTIFS('1. П КОЛЛЕКТИВЫ'!$E$16:$E$116,'Для вставки'!$B129,'1. П КОЛЛЕКТИВЫ'!$F$16:$F$116,$A82,'1. П КОЛЛЕКТИВЫ'!$K$16:$K$116,'Для вставки'!$B$104)</f>
        <v>0</v>
      </c>
      <c r="D82" s="33">
        <f>COUNTIFS('1. П КОЛЛЕКТИВЫ'!$E$16:$E$116,'Для вставки'!$B130,'1. П КОЛЛЕКТИВЫ'!$F$16:$F$116,$A82,'1. П КОЛЛЕКТИВЫ'!K16:K116,'Для вставки'!$B$104)</f>
        <v>0</v>
      </c>
      <c r="E82" s="33">
        <f>COUNTIFS('1. П КОЛЛЕКТИВЫ'!$E$16:$E$116,'Для вставки'!$B131,'1. П КОЛЛЕКТИВЫ'!$F$16:$F$116,$A82,'1. П КОЛЛЕКТИВЫ'!K16:K116,'Для вставки'!$B$104)</f>
        <v>0</v>
      </c>
      <c r="F82" s="33">
        <f>COUNTIFS('1. П КОЛЛЕКТИВЫ'!$E$16:$E$116,'Для вставки'!$B132,'1. П КОЛЛЕКТИВЫ'!$F$16:$F$116,$A82,'1. П КОЛЛЕКТИВЫ'!K16:K116,'Для вставки'!$B$104)</f>
        <v>0</v>
      </c>
      <c r="G82" s="86">
        <f>COUNTIFS('1. П КОЛЛЕКТИВЫ'!$E$16:$E$116,'Для вставки'!$B133,'1. П КОЛЛЕКТИВЫ'!$F$16:$F$116,$A82,'1. П КОЛЛЕКТИВЫ'!K16:K116,'Для вставки'!$B$104)</f>
        <v>0</v>
      </c>
      <c r="H82" s="85">
        <f>COUNTIFS('1. П КОЛЛЕКТИВЫ'!$E$16:$E$116,'Для вставки'!$B134,'1. П КОЛЛЕКТИВЫ'!$F$16:$F$116,$A82,'1. П КОЛЛЕКТИВЫ'!K16:K116,'Для вставки'!$B$104)</f>
        <v>0</v>
      </c>
      <c r="I82" s="33">
        <f>COUNTIFS('1. П КОЛЛЕКТИВЫ'!$E$16:$E$116,'Для вставки'!$B135,'1. П КОЛЛЕКТИВЫ'!$F$16:$F$116,$A82,'1. П КОЛЛЕКТИВЫ'!K16:K116,'Для вставки'!$B$104)</f>
        <v>0</v>
      </c>
      <c r="J82" s="33">
        <f>COUNTIFS('1. П КОЛЛЕКТИВЫ'!$E$16:$E$116,'Для вставки'!$B136,'1. П КОЛЛЕКТИВЫ'!$F$16:$F$116,$A82,'1. П КОЛЛЕКТИВЫ'!K16:K116,'Для вставки'!$B$104)</f>
        <v>0</v>
      </c>
      <c r="K82" s="33">
        <f>COUNTIFS('1. П КОЛЛЕКТИВЫ'!$E$16:$E$116,'Для вставки'!$B137,'1. П КОЛЛЕКТИВЫ'!$F$16:$F$116,$A82,'1. П КОЛЛЕКТИВЫ'!K16:K116,'Для вставки'!$B$104)</f>
        <v>0</v>
      </c>
      <c r="L82" s="86">
        <f>COUNTIFS('1. П КОЛЛЕКТИВЫ'!$E$16:$E$116,'Для вставки'!$B138,'1. П КОЛЛЕКТИВЫ'!$F$16:$F$116,$A82,'1. П КОЛЛЕКТИВЫ'!K16:K116,'Для вставки'!$B$104)</f>
        <v>0</v>
      </c>
      <c r="M82" s="85">
        <f>COUNTIFS('1. П КОЛЛЕКТИВЫ'!$E$16:$E$116,'Для вставки'!$B139,'1. П КОЛЛЕКТИВЫ'!$F$16:$F$116,$A82,'1. П КОЛЛЕКТИВЫ'!K16:K116,'Для вставки'!$B$104)</f>
        <v>0</v>
      </c>
      <c r="N82" s="33">
        <f>COUNTIFS('1. П КОЛЛЕКТИВЫ'!$E$16:$E$116,'Для вставки'!$B140,'1. П КОЛЛЕКТИВЫ'!$F$16:$F$116,$A82,'1. П КОЛЛЕКТИВЫ'!K16:K116,'Для вставки'!$B$104)</f>
        <v>0</v>
      </c>
      <c r="O82" s="33">
        <f>COUNTIFS('1. П КОЛЛЕКТИВЫ'!$E$16:$E$116,'Для вставки'!$B141,'1. П КОЛЛЕКТИВЫ'!$F$16:$F$116,$A82,'1. П КОЛЛЕКТИВЫ'!K16:K116,'Для вставки'!$B$104)</f>
        <v>0</v>
      </c>
      <c r="P82" s="33">
        <f>COUNTIFS('1. П КОЛЛЕКТИВЫ'!$E$16:$E$116,'Для вставки'!$B142,'1. П КОЛЛЕКТИВЫ'!$F$16:$F$116,$A82,'1. П КОЛЛЕКТИВЫ'!K16:K116,'Для вставки'!$B$104)</f>
        <v>0</v>
      </c>
      <c r="Q82" s="33">
        <f>COUNTIFS('1. П КОЛЛЕКТИВЫ'!$E$16:$E$116,'Для вставки'!$B143,'1. П КОЛЛЕКТИВЫ'!$F$16:$F$116,$A82,'1. П КОЛЛЕКТИВЫ'!K16:K116,'Для вставки'!$B$104)</f>
        <v>0</v>
      </c>
      <c r="R82" s="33">
        <f>COUNTIFS('1. П КОЛЛЕКТИВЫ'!$E$16:$E$116,'Для вставки'!$B144,'1. П КОЛЛЕКТИВЫ'!$F$16:$F$116,$A82,'1. П КОЛЛЕКТИВЫ'!K16:K116,'Для вставки'!$B$104)</f>
        <v>0</v>
      </c>
      <c r="S82" s="33">
        <f>COUNTIFS('1. П КОЛЛЕКТИВЫ'!$E$16:$E$116,'Для вставки'!$B145,'1. П КОЛЛЕКТИВЫ'!$F$16:$F$116,$A82,'1. П КОЛЛЕКТИВЫ'!K16:K116,'Для вставки'!$B$104)</f>
        <v>0</v>
      </c>
      <c r="T82" s="86">
        <f>COUNTIFS('1. П КОЛЛЕКТИВЫ'!$E$16:$E$116,'Для вставки'!$B146,'1. П КОЛЛЕКТИВЫ'!$F$16:$F$116,$A82,'1. П КОЛЛЕКТИВЫ'!K16:K116,'Для вставки'!$B$104)</f>
        <v>0</v>
      </c>
      <c r="U82" s="85">
        <f>COUNTIFS('1. П КОЛЛЕКТИВЫ'!$E$16:$E$116,'Для вставки'!$B147,'1. П КОЛЛЕКТИВЫ'!$F$16:$F$116,$A82,'1. П КОЛЛЕКТИВЫ'!K16:K116,'Для вставки'!$B$104)</f>
        <v>0</v>
      </c>
      <c r="V82" s="33">
        <f>COUNTIFS('1. П КОЛЛЕКТИВЫ'!$E$16:$E$116,'Для вставки'!$B148,'1. П КОЛЛЕКТИВЫ'!$F$16:$F$116,$A82,'1. П КОЛЛЕКТИВЫ'!K16:K116,'Для вставки'!$B$104)</f>
        <v>0</v>
      </c>
      <c r="W82" s="33">
        <f>COUNTIFS('1. П КОЛЛЕКТИВЫ'!$E$16:$E$116,'Для вставки'!$B149,'1. П КОЛЛЕКТИВЫ'!$F$16:$F$116,$A82,'1. П КОЛЛЕКТИВЫ'!K16:K116,'Для вставки'!$B$104)</f>
        <v>0</v>
      </c>
      <c r="X82" s="33">
        <f>COUNTIFS('1. П КОЛЛЕКТИВЫ'!$E$16:$E$116,'Для вставки'!$B150,'1. П КОЛЛЕКТИВЫ'!$F$16:$F$116,$A82,'1. П КОЛЛЕКТИВЫ'!K16:K116,'Для вставки'!$B$104)</f>
        <v>0</v>
      </c>
      <c r="Y82" s="86">
        <f>COUNTIFS('1. П КОЛЛЕКТИВЫ'!$E$16:$E$116,'Для вставки'!$B151,'1. П КОЛЛЕКТИВЫ'!$F$16:$F$116,$A82,'1. П КОЛЛЕКТИВЫ'!K16:K116,'Для вставки'!$B$104)</f>
        <v>0</v>
      </c>
      <c r="Z82" s="85">
        <f>COUNTIFS('1. П КОЛЛЕКТИВЫ'!$E$16:$E$116,'Для вставки'!$B152,'1. П КОЛЛЕКТИВЫ'!$F$16:$F$116,$A82,'1. П КОЛЛЕКТИВЫ'!K16:K116,'Для вставки'!$B$104)</f>
        <v>0</v>
      </c>
      <c r="AA82" s="33">
        <f>COUNTIFS('1. П КОЛЛЕКТИВЫ'!$E$16:$E$116,'Для вставки'!$B153,'1. П КОЛЛЕКТИВЫ'!$F$16:$F$116,$A82,'1. П КОЛЛЕКТИВЫ'!K16:K116,'Для вставки'!$B$104)</f>
        <v>0</v>
      </c>
      <c r="AB82" s="33">
        <f>COUNTIFS('1. П КОЛЛЕКТИВЫ'!$E$16:$E$116,'Для вставки'!$B154,'1. П КОЛЛЕКТИВЫ'!$F$16:$F$116,$A82,'1. П КОЛЛЕКТИВЫ'!K16:K116,'Для вставки'!$B$104)</f>
        <v>0</v>
      </c>
      <c r="AC82" s="33">
        <f>COUNTIFS('1. П КОЛЛЕКТИВЫ'!$E$16:$E$116,'Для вставки'!$B155,'1. П КОЛЛЕКТИВЫ'!$F$16:$F$116,$A82,'1. П КОЛЛЕКТИВЫ'!K16:K116,'Для вставки'!$B$104)</f>
        <v>0</v>
      </c>
      <c r="AD82" s="33">
        <f>COUNTIFS('1. П КОЛЛЕКТИВЫ'!$E$16:$E$116,'Для вставки'!$B156,'1. П КОЛЛЕКТИВЫ'!$F$16:$F$116,$A82,'1. П КОЛЛЕКТИВЫ'!K16:K116,'Для вставки'!$B$104)</f>
        <v>0</v>
      </c>
      <c r="AE82" s="86">
        <f>COUNTIFS('1. П КОЛЛЕКТИВЫ'!$E$16:$E$116,'Для вставки'!$B157,'1. П КОЛЛЕКТИВЫ'!$F$16:$F$116,$A82,'1. П КОЛЛЕКТИВЫ'!K16:K116,'Для вставки'!$B$104)</f>
        <v>0</v>
      </c>
      <c r="AF82" s="585">
        <f t="shared" si="39"/>
        <v>0</v>
      </c>
    </row>
    <row r="83" spans="1:32" ht="30" customHeight="1" x14ac:dyDescent="0.25">
      <c r="A83" s="1095" t="s">
        <v>788</v>
      </c>
      <c r="B83" s="1100"/>
      <c r="C83" s="85">
        <f>COUNTIFS('1. П КОЛЛЕКТИВЫ'!$E$16:$E$116,'Для вставки'!$B129,'1. П КОЛЛЕКТИВЫ'!$F$16:$F$116,$A83,'1. П КОЛЛЕКТИВЫ'!$K$16:$K$116,'Для вставки'!$B$104)</f>
        <v>0</v>
      </c>
      <c r="D83" s="33">
        <f>COUNTIFS('1. П КОЛЛЕКТИВЫ'!$E$16:$E$116,'Для вставки'!$B130,'1. П КОЛЛЕКТИВЫ'!$F$16:$F$116,$A83,'1. П КОЛЛЕКТИВЫ'!K16:K116,'Для вставки'!$B$104)</f>
        <v>0</v>
      </c>
      <c r="E83" s="33">
        <f>COUNTIFS('1. П КОЛЛЕКТИВЫ'!$E$16:$E$116,'Для вставки'!$B131,'1. П КОЛЛЕКТИВЫ'!$F$16:$F$116,$A83,'1. П КОЛЛЕКТИВЫ'!K16:K116,'Для вставки'!$B$104)</f>
        <v>0</v>
      </c>
      <c r="F83" s="33">
        <f>COUNTIFS('1. П КОЛЛЕКТИВЫ'!$E$16:$E$116,'Для вставки'!$B132,'1. П КОЛЛЕКТИВЫ'!$F$16:$F$116,$A83,'1. П КОЛЛЕКТИВЫ'!K16:K116,'Для вставки'!$B$104)</f>
        <v>0</v>
      </c>
      <c r="G83" s="86">
        <f>COUNTIFS('1. П КОЛЛЕКТИВЫ'!$E$16:$E$116,'Для вставки'!$B133,'1. П КОЛЛЕКТИВЫ'!$F$16:$F$116,$A83,'1. П КОЛЛЕКТИВЫ'!K16:K116,'Для вставки'!$B$104)</f>
        <v>0</v>
      </c>
      <c r="H83" s="85">
        <f>COUNTIFS('1. П КОЛЛЕКТИВЫ'!$E$16:$E$116,'Для вставки'!$B134,'1. П КОЛЛЕКТИВЫ'!$F$16:$F$116,$A83,'1. П КОЛЛЕКТИВЫ'!K16:K116,'Для вставки'!$B$104)</f>
        <v>0</v>
      </c>
      <c r="I83" s="33">
        <f>COUNTIFS('1. П КОЛЛЕКТИВЫ'!$E$16:$E$116,'Для вставки'!$B135,'1. П КОЛЛЕКТИВЫ'!$F$16:$F$116,$A83,'1. П КОЛЛЕКТИВЫ'!K16:K116,'Для вставки'!$B$104)</f>
        <v>0</v>
      </c>
      <c r="J83" s="33">
        <f>COUNTIFS('1. П КОЛЛЕКТИВЫ'!$E$16:$E$116,'Для вставки'!$B136,'1. П КОЛЛЕКТИВЫ'!$F$16:$F$116,$A83,'1. П КОЛЛЕКТИВЫ'!K16:K116,'Для вставки'!$B$104)</f>
        <v>0</v>
      </c>
      <c r="K83" s="33">
        <f>COUNTIFS('1. П КОЛЛЕКТИВЫ'!$E$16:$E$116,'Для вставки'!$B137,'1. П КОЛЛЕКТИВЫ'!$F$16:$F$116,$A83,'1. П КОЛЛЕКТИВЫ'!K16:K116,'Для вставки'!$B$104)</f>
        <v>0</v>
      </c>
      <c r="L83" s="86">
        <f>COUNTIFS('1. П КОЛЛЕКТИВЫ'!$E$16:$E$116,'Для вставки'!$B138,'1. П КОЛЛЕКТИВЫ'!$F$16:$F$116,$A83,'1. П КОЛЛЕКТИВЫ'!K16:K116,'Для вставки'!$B$104)</f>
        <v>0</v>
      </c>
      <c r="M83" s="85">
        <f>COUNTIFS('1. П КОЛЛЕКТИВЫ'!$E$16:$E$116,'Для вставки'!$B139,'1. П КОЛЛЕКТИВЫ'!$F$16:$F$116,$A83,'1. П КОЛЛЕКТИВЫ'!K16:K116,'Для вставки'!$B$104)</f>
        <v>0</v>
      </c>
      <c r="N83" s="33">
        <f>COUNTIFS('1. П КОЛЛЕКТИВЫ'!$E$16:$E$116,'Для вставки'!$B140,'1. П КОЛЛЕКТИВЫ'!$F$16:$F$116,$A83,'1. П КОЛЛЕКТИВЫ'!K16:K116,'Для вставки'!$B$104)</f>
        <v>0</v>
      </c>
      <c r="O83" s="33">
        <f>COUNTIFS('1. П КОЛЛЕКТИВЫ'!$E$16:$E$116,'Для вставки'!$B141,'1. П КОЛЛЕКТИВЫ'!$F$16:$F$116,$A83,'1. П КОЛЛЕКТИВЫ'!K16:K116,'Для вставки'!$B$104)</f>
        <v>0</v>
      </c>
      <c r="P83" s="33">
        <f>COUNTIFS('1. П КОЛЛЕКТИВЫ'!$E$16:$E$116,'Для вставки'!$B142,'1. П КОЛЛЕКТИВЫ'!$F$16:$F$116,$A83,'1. П КОЛЛЕКТИВЫ'!K16:K116,'Для вставки'!$B$104)</f>
        <v>0</v>
      </c>
      <c r="Q83" s="33">
        <f>COUNTIFS('1. П КОЛЛЕКТИВЫ'!$E$16:$E$116,'Для вставки'!$B143,'1. П КОЛЛЕКТИВЫ'!$F$16:$F$116,$A83,'1. П КОЛЛЕКТИВЫ'!K16:K116,'Для вставки'!$B$104)</f>
        <v>0</v>
      </c>
      <c r="R83" s="33">
        <f>COUNTIFS('1. П КОЛЛЕКТИВЫ'!$E$16:$E$116,'Для вставки'!$B144,'1. П КОЛЛЕКТИВЫ'!$F$16:$F$116,$A83,'1. П КОЛЛЕКТИВЫ'!K16:K116,'Для вставки'!$B$104)</f>
        <v>0</v>
      </c>
      <c r="S83" s="33">
        <f>COUNTIFS('1. П КОЛЛЕКТИВЫ'!$E$16:$E$116,'Для вставки'!$B145,'1. П КОЛЛЕКТИВЫ'!$F$16:$F$116,$A83,'1. П КОЛЛЕКТИВЫ'!K16:K116,'Для вставки'!$B$104)</f>
        <v>0</v>
      </c>
      <c r="T83" s="86">
        <f>COUNTIFS('1. П КОЛЛЕКТИВЫ'!$E$16:$E$116,'Для вставки'!$B146,'1. П КОЛЛЕКТИВЫ'!$F$16:$F$116,$A83,'1. П КОЛЛЕКТИВЫ'!K16:K116,'Для вставки'!$B$104)</f>
        <v>0</v>
      </c>
      <c r="U83" s="85">
        <f>COUNTIFS('1. П КОЛЛЕКТИВЫ'!$E$16:$E$116,'Для вставки'!$B147,'1. П КОЛЛЕКТИВЫ'!$F$16:$F$116,$A83,'1. П КОЛЛЕКТИВЫ'!K16:K116,'Для вставки'!$B$104)</f>
        <v>0</v>
      </c>
      <c r="V83" s="33">
        <f>COUNTIFS('1. П КОЛЛЕКТИВЫ'!$E$16:$E$116,'Для вставки'!$B148,'1. П КОЛЛЕКТИВЫ'!$F$16:$F$116,$A83,'1. П КОЛЛЕКТИВЫ'!K16:K116,'Для вставки'!$B$104)</f>
        <v>0</v>
      </c>
      <c r="W83" s="33">
        <f>COUNTIFS('1. П КОЛЛЕКТИВЫ'!$E$16:$E$116,'Для вставки'!$B149,'1. П КОЛЛЕКТИВЫ'!$F$16:$F$116,$A83,'1. П КОЛЛЕКТИВЫ'!K16:K116,'Для вставки'!$B$104)</f>
        <v>0</v>
      </c>
      <c r="X83" s="33">
        <f>COUNTIFS('1. П КОЛЛЕКТИВЫ'!$E$16:$E$116,'Для вставки'!$B150,'1. П КОЛЛЕКТИВЫ'!$F$16:$F$116,$A83,'1. П КОЛЛЕКТИВЫ'!K16:K116,'Для вставки'!$B$104)</f>
        <v>0</v>
      </c>
      <c r="Y83" s="86">
        <f>COUNTIFS('1. П КОЛЛЕКТИВЫ'!$E$16:$E$116,'Для вставки'!$B151,'1. П КОЛЛЕКТИВЫ'!$F$16:$F$116,$A83,'1. П КОЛЛЕКТИВЫ'!K16:K116,'Для вставки'!$B$104)</f>
        <v>0</v>
      </c>
      <c r="Z83" s="85">
        <f>COUNTIFS('1. П КОЛЛЕКТИВЫ'!$E$16:$E$116,'Для вставки'!$B152,'1. П КОЛЛЕКТИВЫ'!$F$16:$F$116,$A83,'1. П КОЛЛЕКТИВЫ'!K16:K116,'Для вставки'!$B$104)</f>
        <v>0</v>
      </c>
      <c r="AA83" s="33">
        <f>COUNTIFS('1. П КОЛЛЕКТИВЫ'!$E$16:$E$116,'Для вставки'!$B153,'1. П КОЛЛЕКТИВЫ'!$F$16:$F$116,$A83,'1. П КОЛЛЕКТИВЫ'!K16:K116,'Для вставки'!$B$104)</f>
        <v>0</v>
      </c>
      <c r="AB83" s="33">
        <f>COUNTIFS('1. П КОЛЛЕКТИВЫ'!$E$16:$E$116,'Для вставки'!$B154,'1. П КОЛЛЕКТИВЫ'!$F$16:$F$116,$A83,'1. П КОЛЛЕКТИВЫ'!K16:K116,'Для вставки'!$B$104)</f>
        <v>0</v>
      </c>
      <c r="AC83" s="33">
        <f>COUNTIFS('1. П КОЛЛЕКТИВЫ'!$E$16:$E$116,'Для вставки'!$B155,'1. П КОЛЛЕКТИВЫ'!$F$16:$F$116,$A83,'1. П КОЛЛЕКТИВЫ'!K16:K116,'Для вставки'!$B$104)</f>
        <v>0</v>
      </c>
      <c r="AD83" s="33">
        <f>COUNTIFS('1. П КОЛЛЕКТИВЫ'!$E$16:$E$116,'Для вставки'!$B156,'1. П КОЛЛЕКТИВЫ'!$F$16:$F$116,$A83,'1. П КОЛЛЕКТИВЫ'!K16:K116,'Для вставки'!$B$104)</f>
        <v>0</v>
      </c>
      <c r="AE83" s="86">
        <f>COUNTIFS('1. П КОЛЛЕКТИВЫ'!$E$16:$E$116,'Для вставки'!$B157,'1. П КОЛЛЕКТИВЫ'!$F$16:$F$116,$A83,'1. П КОЛЛЕКТИВЫ'!K16:K116,'Для вставки'!$B$104)</f>
        <v>0</v>
      </c>
      <c r="AF83" s="585">
        <f t="shared" si="39"/>
        <v>0</v>
      </c>
    </row>
    <row r="84" spans="1:32" ht="30" customHeight="1" x14ac:dyDescent="0.25">
      <c r="A84" s="1095" t="s">
        <v>68</v>
      </c>
      <c r="B84" s="1100"/>
      <c r="C84" s="85">
        <f>COUNTIFS('1. П КОЛЛЕКТИВЫ'!$E$16:$E$116,'Для вставки'!$B129,'1. П КОЛЛЕКТИВЫ'!$F$16:$F$116,$A84,'1. П КОЛЛЕКТИВЫ'!$K$16:$K$116,'Для вставки'!$B$104)</f>
        <v>0</v>
      </c>
      <c r="D84" s="33">
        <f>COUNTIFS('1. П КОЛЛЕКТИВЫ'!$E$16:$E$116,'Для вставки'!$B130,'1. П КОЛЛЕКТИВЫ'!$F$16:$F$116,$A84,'1. П КОЛЛЕКТИВЫ'!K16:K116,'Для вставки'!$B$104)</f>
        <v>1</v>
      </c>
      <c r="E84" s="33">
        <f>COUNTIFS('1. П КОЛЛЕКТИВЫ'!$E$16:$E$116,'Для вставки'!$B131,'1. П КОЛЛЕКТИВЫ'!$F$16:$F$116,$A84,'1. П КОЛЛЕКТИВЫ'!K16:K116,'Для вставки'!$B$104)</f>
        <v>0</v>
      </c>
      <c r="F84" s="33">
        <f>COUNTIFS('1. П КОЛЛЕКТИВЫ'!$E$16:$E$116,'Для вставки'!$B132,'1. П КОЛЛЕКТИВЫ'!$F$16:$F$116,$A84,'1. П КОЛЛЕКТИВЫ'!K16:K116,'Для вставки'!$B$104)</f>
        <v>1</v>
      </c>
      <c r="G84" s="86">
        <f>COUNTIFS('1. П КОЛЛЕКТИВЫ'!$E$16:$E$116,'Для вставки'!$B133,'1. П КОЛЛЕКТИВЫ'!$F$16:$F$116,$A84,'1. П КОЛЛЕКТИВЫ'!K16:K116,'Для вставки'!$B$104)</f>
        <v>0</v>
      </c>
      <c r="H84" s="85">
        <f>COUNTIFS('1. П КОЛЛЕКТИВЫ'!$E$16:$E$116,'Для вставки'!$B134,'1. П КОЛЛЕКТИВЫ'!$F$16:$F$116,$A84,'1. П КОЛЛЕКТИВЫ'!K16:K116,'Для вставки'!$B$104)</f>
        <v>0</v>
      </c>
      <c r="I84" s="33">
        <f>COUNTIFS('1. П КОЛЛЕКТИВЫ'!$E$16:$E$116,'Для вставки'!$B135,'1. П КОЛЛЕКТИВЫ'!$F$16:$F$116,$A84,'1. П КОЛЛЕКТИВЫ'!K16:K116,'Для вставки'!$B$104)</f>
        <v>0</v>
      </c>
      <c r="J84" s="33">
        <f>COUNTIFS('1. П КОЛЛЕКТИВЫ'!$E$16:$E$116,'Для вставки'!$B136,'1. П КОЛЛЕКТИВЫ'!$F$16:$F$116,$A84,'1. П КОЛЛЕКТИВЫ'!K16:K116,'Для вставки'!$B$104)</f>
        <v>0</v>
      </c>
      <c r="K84" s="33">
        <f>COUNTIFS('1. П КОЛЛЕКТИВЫ'!$E$16:$E$116,'Для вставки'!$B137,'1. П КОЛЛЕКТИВЫ'!$F$16:$F$116,$A84,'1. П КОЛЛЕКТИВЫ'!K16:K116,'Для вставки'!$B$104)</f>
        <v>0</v>
      </c>
      <c r="L84" s="86">
        <f>COUNTIFS('1. П КОЛЛЕКТИВЫ'!$E$16:$E$116,'Для вставки'!$B138,'1. П КОЛЛЕКТИВЫ'!$F$16:$F$116,$A84,'1. П КОЛЛЕКТИВЫ'!K16:K116,'Для вставки'!$B$104)</f>
        <v>0</v>
      </c>
      <c r="M84" s="85">
        <f>COUNTIFS('1. П КОЛЛЕКТИВЫ'!$E$16:$E$116,'Для вставки'!$B139,'1. П КОЛЛЕКТИВЫ'!$F$16:$F$116,$A84,'1. П КОЛЛЕКТИВЫ'!K16:K116,'Для вставки'!$B$104)</f>
        <v>0</v>
      </c>
      <c r="N84" s="33">
        <f>COUNTIFS('1. П КОЛЛЕКТИВЫ'!$E$16:$E$116,'Для вставки'!$B140,'1. П КОЛЛЕКТИВЫ'!$F$16:$F$116,$A84,'1. П КОЛЛЕКТИВЫ'!K16:K116,'Для вставки'!$B$104)</f>
        <v>0</v>
      </c>
      <c r="O84" s="33">
        <f>COUNTIFS('1. П КОЛЛЕКТИВЫ'!$E$16:$E$116,'Для вставки'!$B141,'1. П КОЛЛЕКТИВЫ'!$F$16:$F$116,$A84,'1. П КОЛЛЕКТИВЫ'!K16:K116,'Для вставки'!$B$104)</f>
        <v>0</v>
      </c>
      <c r="P84" s="33">
        <f>COUNTIFS('1. П КОЛЛЕКТИВЫ'!$E$16:$E$116,'Для вставки'!$B142,'1. П КОЛЛЕКТИВЫ'!$F$16:$F$116,$A84,'1. П КОЛЛЕКТИВЫ'!K16:K116,'Для вставки'!$B$104)</f>
        <v>0</v>
      </c>
      <c r="Q84" s="33">
        <f>COUNTIFS('1. П КОЛЛЕКТИВЫ'!$E$16:$E$116,'Для вставки'!$B143,'1. П КОЛЛЕКТИВЫ'!$F$16:$F$116,$A84,'1. П КОЛЛЕКТИВЫ'!K16:K116,'Для вставки'!$B$104)</f>
        <v>0</v>
      </c>
      <c r="R84" s="33">
        <f>COUNTIFS('1. П КОЛЛЕКТИВЫ'!$E$16:$E$116,'Для вставки'!$B144,'1. П КОЛЛЕКТИВЫ'!$F$16:$F$116,$A84,'1. П КОЛЛЕКТИВЫ'!K16:K116,'Для вставки'!$B$104)</f>
        <v>0</v>
      </c>
      <c r="S84" s="33">
        <f>COUNTIFS('1. П КОЛЛЕКТИВЫ'!$E$16:$E$116,'Для вставки'!$B145,'1. П КОЛЛЕКТИВЫ'!$F$16:$F$116,$A84,'1. П КОЛЛЕКТИВЫ'!K16:K116,'Для вставки'!$B$104)</f>
        <v>0</v>
      </c>
      <c r="T84" s="86">
        <f>COUNTIFS('1. П КОЛЛЕКТИВЫ'!$E$16:$E$116,'Для вставки'!$B146,'1. П КОЛЛЕКТИВЫ'!$F$16:$F$116,$A84,'1. П КОЛЛЕКТИВЫ'!K16:K116,'Для вставки'!$B$104)</f>
        <v>0</v>
      </c>
      <c r="U84" s="85">
        <f>COUNTIFS('1. П КОЛЛЕКТИВЫ'!$E$16:$E$116,'Для вставки'!$B147,'1. П КОЛЛЕКТИВЫ'!$F$16:$F$116,$A84,'1. П КОЛЛЕКТИВЫ'!K16:K116,'Для вставки'!$B$104)</f>
        <v>0</v>
      </c>
      <c r="V84" s="33">
        <f>COUNTIFS('1. П КОЛЛЕКТИВЫ'!$E$16:$E$116,'Для вставки'!$B148,'1. П КОЛЛЕКТИВЫ'!$F$16:$F$116,$A84,'1. П КОЛЛЕКТИВЫ'!K16:K116,'Для вставки'!$B$104)</f>
        <v>0</v>
      </c>
      <c r="W84" s="33">
        <f>COUNTIFS('1. П КОЛЛЕКТИВЫ'!$E$16:$E$116,'Для вставки'!$B149,'1. П КОЛЛЕКТИВЫ'!$F$16:$F$116,$A84,'1. П КОЛЛЕКТИВЫ'!K16:K116,'Для вставки'!$B$104)</f>
        <v>0</v>
      </c>
      <c r="X84" s="33">
        <f>COUNTIFS('1. П КОЛЛЕКТИВЫ'!$E$16:$E$116,'Для вставки'!$B150,'1. П КОЛЛЕКТИВЫ'!$F$16:$F$116,$A84,'1. П КОЛЛЕКТИВЫ'!K16:K116,'Для вставки'!$B$104)</f>
        <v>0</v>
      </c>
      <c r="Y84" s="86">
        <f>COUNTIFS('1. П КОЛЛЕКТИВЫ'!$E$16:$E$116,'Для вставки'!$B151,'1. П КОЛЛЕКТИВЫ'!$F$16:$F$116,$A84,'1. П КОЛЛЕКТИВЫ'!K16:K116,'Для вставки'!$B$104)</f>
        <v>0</v>
      </c>
      <c r="Z84" s="85">
        <f>COUNTIFS('1. П КОЛЛЕКТИВЫ'!$E$16:$E$116,'Для вставки'!$B152,'1. П КОЛЛЕКТИВЫ'!$F$16:$F$116,$A84,'1. П КОЛЛЕКТИВЫ'!K16:K116,'Для вставки'!$B$104)</f>
        <v>1</v>
      </c>
      <c r="AA84" s="33">
        <f>COUNTIFS('1. П КОЛЛЕКТИВЫ'!$E$16:$E$116,'Для вставки'!$B153,'1. П КОЛЛЕКТИВЫ'!$F$16:$F$116,$A84,'1. П КОЛЛЕКТИВЫ'!K16:K116,'Для вставки'!$B$104)</f>
        <v>0</v>
      </c>
      <c r="AB84" s="33">
        <f>COUNTIFS('1. П КОЛЛЕКТИВЫ'!$E$16:$E$116,'Для вставки'!$B154,'1. П КОЛЛЕКТИВЫ'!$F$16:$F$116,$A84,'1. П КОЛЛЕКТИВЫ'!K16:K116,'Для вставки'!$B$104)</f>
        <v>0</v>
      </c>
      <c r="AC84" s="33">
        <f>COUNTIFS('1. П КОЛЛЕКТИВЫ'!$E$16:$E$116,'Для вставки'!$B155,'1. П КОЛЛЕКТИВЫ'!$F$16:$F$116,$A84,'1. П КОЛЛЕКТИВЫ'!K16:K116,'Для вставки'!$B$104)</f>
        <v>0</v>
      </c>
      <c r="AD84" s="33">
        <f>COUNTIFS('1. П КОЛЛЕКТИВЫ'!$E$16:$E$116,'Для вставки'!$B156,'1. П КОЛЛЕКТИВЫ'!$F$16:$F$116,$A84,'1. П КОЛЛЕКТИВЫ'!K16:K116,'Для вставки'!$B$104)</f>
        <v>0</v>
      </c>
      <c r="AE84" s="86">
        <f>COUNTIFS('1. П КОЛЛЕКТИВЫ'!$E$16:$E$116,'Для вставки'!$B157,'1. П КОЛЛЕКТИВЫ'!$F$16:$F$116,$A84,'1. П КОЛЛЕКТИВЫ'!K16:K116,'Для вставки'!$B$104)</f>
        <v>0</v>
      </c>
      <c r="AF84" s="585">
        <f t="shared" si="39"/>
        <v>3</v>
      </c>
    </row>
    <row r="85" spans="1:32" ht="30" customHeight="1" x14ac:dyDescent="0.25">
      <c r="A85" s="1095" t="s">
        <v>69</v>
      </c>
      <c r="B85" s="1100"/>
      <c r="C85" s="85">
        <f>COUNTIFS('1. П КОЛЛЕКТИВЫ'!$E$16:$E$116,'Для вставки'!$B129,'1. П КОЛЛЕКТИВЫ'!$F$16:$F$116,$A85,'1. П КОЛЛЕКТИВЫ'!$K$16:$K$116,'Для вставки'!$B$104)</f>
        <v>0</v>
      </c>
      <c r="D85" s="33">
        <f>COUNTIFS('1. П КОЛЛЕКТИВЫ'!$E$16:$E$116,'Для вставки'!$B130,'1. П КОЛЛЕКТИВЫ'!$F$16:$F$116,$A85,'1. П КОЛЛЕКТИВЫ'!K16:K116,'Для вставки'!$B$104)</f>
        <v>0</v>
      </c>
      <c r="E85" s="33">
        <f>COUNTIFS('1. П КОЛЛЕКТИВЫ'!$E$16:$E$116,'Для вставки'!$B131,'1. П КОЛЛЕКТИВЫ'!$F$16:$F$116,$A85,'1. П КОЛЛЕКТИВЫ'!K16:K116,'Для вставки'!$B$104)</f>
        <v>0</v>
      </c>
      <c r="F85" s="33">
        <f>COUNTIFS('1. П КОЛЛЕКТИВЫ'!$E$16:$E$116,'Для вставки'!$B132,'1. П КОЛЛЕКТИВЫ'!$F$16:$F$116,$A85,'1. П КОЛЛЕКТИВЫ'!K16:K116,'Для вставки'!$B$104)</f>
        <v>3</v>
      </c>
      <c r="G85" s="86">
        <f>COUNTIFS('1. П КОЛЛЕКТИВЫ'!$E$16:$E$116,'Для вставки'!$B133,'1. П КОЛЛЕКТИВЫ'!$F$16:$F$116,$A85,'1. П КОЛЛЕКТИВЫ'!K16:K116,'Для вставки'!$B$104)</f>
        <v>0</v>
      </c>
      <c r="H85" s="85">
        <f>COUNTIFS('1. П КОЛЛЕКТИВЫ'!$E$16:$E$116,'Для вставки'!$B134,'1. П КОЛЛЕКТИВЫ'!$F$16:$F$116,$A85,'1. П КОЛЛЕКТИВЫ'!K16:K116,'Для вставки'!$B$104)</f>
        <v>0</v>
      </c>
      <c r="I85" s="33">
        <f>COUNTIFS('1. П КОЛЛЕКТИВЫ'!$E$16:$E$116,'Для вставки'!$B135,'1. П КОЛЛЕКТИВЫ'!$F$16:$F$116,$A85,'1. П КОЛЛЕКТИВЫ'!K16:K116,'Для вставки'!$B$104)</f>
        <v>0</v>
      </c>
      <c r="J85" s="33">
        <f>COUNTIFS('1. П КОЛЛЕКТИВЫ'!$E$16:$E$116,'Для вставки'!$B136,'1. П КОЛЛЕКТИВЫ'!$F$16:$F$116,$A85,'1. П КОЛЛЕКТИВЫ'!K16:K116,'Для вставки'!$B$104)</f>
        <v>0</v>
      </c>
      <c r="K85" s="33">
        <f>COUNTIFS('1. П КОЛЛЕКТИВЫ'!$E$16:$E$116,'Для вставки'!$B137,'1. П КОЛЛЕКТИВЫ'!$F$16:$F$116,$A85,'1. П КОЛЛЕКТИВЫ'!K16:K116,'Для вставки'!$B$104)</f>
        <v>0</v>
      </c>
      <c r="L85" s="86">
        <f>COUNTIFS('1. П КОЛЛЕКТИВЫ'!$E$16:$E$116,'Для вставки'!$B138,'1. П КОЛЛЕКТИВЫ'!$F$16:$F$116,$A85,'1. П КОЛЛЕКТИВЫ'!K16:K116,'Для вставки'!$B$104)</f>
        <v>0</v>
      </c>
      <c r="M85" s="85">
        <f>COUNTIFS('1. П КОЛЛЕКТИВЫ'!$E$16:$E$116,'Для вставки'!$B139,'1. П КОЛЛЕКТИВЫ'!$F$16:$F$116,$A85,'1. П КОЛЛЕКТИВЫ'!K16:K116,'Для вставки'!$B$104)</f>
        <v>0</v>
      </c>
      <c r="N85" s="33">
        <f>COUNTIFS('1. П КОЛЛЕКТИВЫ'!$E$16:$E$116,'Для вставки'!$B140,'1. П КОЛЛЕКТИВЫ'!$F$16:$F$116,$A85,'1. П КОЛЛЕКТИВЫ'!K16:K116,'Для вставки'!$B$104)</f>
        <v>0</v>
      </c>
      <c r="O85" s="33">
        <f>COUNTIFS('1. П КОЛЛЕКТИВЫ'!$E$16:$E$116,'Для вставки'!$B141,'1. П КОЛЛЕКТИВЫ'!$F$16:$F$116,$A85,'1. П КОЛЛЕКТИВЫ'!K16:K116,'Для вставки'!$B$104)</f>
        <v>0</v>
      </c>
      <c r="P85" s="33">
        <f>COUNTIFS('1. П КОЛЛЕКТИВЫ'!$E$16:$E$116,'Для вставки'!$B142,'1. П КОЛЛЕКТИВЫ'!$F$16:$F$116,$A85,'1. П КОЛЛЕКТИВЫ'!K16:K116,'Для вставки'!$B$104)</f>
        <v>0</v>
      </c>
      <c r="Q85" s="33">
        <f>COUNTIFS('1. П КОЛЛЕКТИВЫ'!$E$16:$E$116,'Для вставки'!$B143,'1. П КОЛЛЕКТИВЫ'!$F$16:$F$116,$A85,'1. П КОЛЛЕКТИВЫ'!K16:K116,'Для вставки'!$B$104)</f>
        <v>0</v>
      </c>
      <c r="R85" s="33">
        <f>COUNTIFS('1. П КОЛЛЕКТИВЫ'!$E$16:$E$116,'Для вставки'!$B144,'1. П КОЛЛЕКТИВЫ'!$F$16:$F$116,$A85,'1. П КОЛЛЕКТИВЫ'!K16:K116,'Для вставки'!$B$104)</f>
        <v>0</v>
      </c>
      <c r="S85" s="33">
        <f>COUNTIFS('1. П КОЛЛЕКТИВЫ'!$E$16:$E$116,'Для вставки'!$B145,'1. П КОЛЛЕКТИВЫ'!$F$16:$F$116,$A85,'1. П КОЛЛЕКТИВЫ'!K16:K116,'Для вставки'!$B$104)</f>
        <v>0</v>
      </c>
      <c r="T85" s="86">
        <f>COUNTIFS('1. П КОЛЛЕКТИВЫ'!$E$16:$E$116,'Для вставки'!$B146,'1. П КОЛЛЕКТИВЫ'!$F$16:$F$116,$A85,'1. П КОЛЛЕКТИВЫ'!K16:K116,'Для вставки'!$B$104)</f>
        <v>0</v>
      </c>
      <c r="U85" s="85">
        <f>COUNTIFS('1. П КОЛЛЕКТИВЫ'!$E$16:$E$116,'Для вставки'!$B147,'1. П КОЛЛЕКТИВЫ'!$F$16:$F$116,$A85,'1. П КОЛЛЕКТИВЫ'!K16:K116,'Для вставки'!$B$104)</f>
        <v>0</v>
      </c>
      <c r="V85" s="33">
        <f>COUNTIFS('1. П КОЛЛЕКТИВЫ'!$E$16:$E$116,'Для вставки'!$B148,'1. П КОЛЛЕКТИВЫ'!$F$16:$F$116,$A85,'1. П КОЛЛЕКТИВЫ'!K16:K116,'Для вставки'!$B$104)</f>
        <v>0</v>
      </c>
      <c r="W85" s="33">
        <f>COUNTIFS('1. П КОЛЛЕКТИВЫ'!$E$16:$E$116,'Для вставки'!$B149,'1. П КОЛЛЕКТИВЫ'!$F$16:$F$116,$A85,'1. П КОЛЛЕКТИВЫ'!K16:K116,'Для вставки'!$B$104)</f>
        <v>0</v>
      </c>
      <c r="X85" s="33">
        <f>COUNTIFS('1. П КОЛЛЕКТИВЫ'!$E$16:$E$116,'Для вставки'!$B150,'1. П КОЛЛЕКТИВЫ'!$F$16:$F$116,$A85,'1. П КОЛЛЕКТИВЫ'!K16:K116,'Для вставки'!$B$104)</f>
        <v>0</v>
      </c>
      <c r="Y85" s="86">
        <f>COUNTIFS('1. П КОЛЛЕКТИВЫ'!$E$16:$E$116,'Для вставки'!$B151,'1. П КОЛЛЕКТИВЫ'!$F$16:$F$116,$A85,'1. П КОЛЛЕКТИВЫ'!K16:K116,'Для вставки'!$B$104)</f>
        <v>0</v>
      </c>
      <c r="Z85" s="85">
        <f>COUNTIFS('1. П КОЛЛЕКТИВЫ'!$E$16:$E$116,'Для вставки'!$B152,'1. П КОЛЛЕКТИВЫ'!$F$16:$F$116,$A85,'1. П КОЛЛЕКТИВЫ'!K16:K116,'Для вставки'!$B$104)</f>
        <v>0</v>
      </c>
      <c r="AA85" s="33">
        <f>COUNTIFS('1. П КОЛЛЕКТИВЫ'!$E$16:$E$116,'Для вставки'!$B153,'1. П КОЛЛЕКТИВЫ'!$F$16:$F$116,$A85,'1. П КОЛЛЕКТИВЫ'!K16:K116,'Для вставки'!$B$104)</f>
        <v>0</v>
      </c>
      <c r="AB85" s="33">
        <f>COUNTIFS('1. П КОЛЛЕКТИВЫ'!$E$16:$E$116,'Для вставки'!$B154,'1. П КОЛЛЕКТИВЫ'!$F$16:$F$116,$A85,'1. П КОЛЛЕКТИВЫ'!K16:K116,'Для вставки'!$B$104)</f>
        <v>0</v>
      </c>
      <c r="AC85" s="33">
        <f>COUNTIFS('1. П КОЛЛЕКТИВЫ'!$E$16:$E$116,'Для вставки'!$B155,'1. П КОЛЛЕКТИВЫ'!$F$16:$F$116,$A85,'1. П КОЛЛЕКТИВЫ'!K16:K116,'Для вставки'!$B$104)</f>
        <v>0</v>
      </c>
      <c r="AD85" s="33">
        <f>COUNTIFS('1. П КОЛЛЕКТИВЫ'!$E$16:$E$116,'Для вставки'!$B156,'1. П КОЛЛЕКТИВЫ'!$F$16:$F$116,$A85,'1. П КОЛЛЕКТИВЫ'!K16:K116,'Для вставки'!$B$104)</f>
        <v>0</v>
      </c>
      <c r="AE85" s="86">
        <f>COUNTIFS('1. П КОЛЛЕКТИВЫ'!$E$16:$E$116,'Для вставки'!$B157,'1. П КОЛЛЕКТИВЫ'!$F$16:$F$116,$A85,'1. П КОЛЛЕКТИВЫ'!K16:K116,'Для вставки'!$B$104)</f>
        <v>0</v>
      </c>
      <c r="AF85" s="585">
        <f t="shared" si="39"/>
        <v>3</v>
      </c>
    </row>
    <row r="86" spans="1:32" ht="30" customHeight="1" thickBot="1" x14ac:dyDescent="0.3">
      <c r="A86" s="1135" t="s">
        <v>26</v>
      </c>
      <c r="B86" s="1136"/>
      <c r="C86" s="513">
        <f t="shared" ref="C86:AE86" si="40">SUM(C81:C85)</f>
        <v>0</v>
      </c>
      <c r="D86" s="514">
        <f t="shared" si="40"/>
        <v>1</v>
      </c>
      <c r="E86" s="514">
        <f t="shared" si="40"/>
        <v>0</v>
      </c>
      <c r="F86" s="514">
        <f t="shared" si="40"/>
        <v>4</v>
      </c>
      <c r="G86" s="515">
        <f t="shared" si="40"/>
        <v>0</v>
      </c>
      <c r="H86" s="513">
        <f t="shared" si="40"/>
        <v>0</v>
      </c>
      <c r="I86" s="514">
        <f t="shared" si="40"/>
        <v>0</v>
      </c>
      <c r="J86" s="514">
        <f t="shared" si="40"/>
        <v>0</v>
      </c>
      <c r="K86" s="514">
        <f t="shared" si="40"/>
        <v>0</v>
      </c>
      <c r="L86" s="515">
        <f t="shared" si="40"/>
        <v>0</v>
      </c>
      <c r="M86" s="513">
        <f t="shared" si="40"/>
        <v>0</v>
      </c>
      <c r="N86" s="514">
        <f t="shared" si="40"/>
        <v>0</v>
      </c>
      <c r="O86" s="514">
        <f t="shared" si="40"/>
        <v>0</v>
      </c>
      <c r="P86" s="514">
        <f t="shared" si="40"/>
        <v>0</v>
      </c>
      <c r="Q86" s="514">
        <f t="shared" si="40"/>
        <v>0</v>
      </c>
      <c r="R86" s="514">
        <f t="shared" si="40"/>
        <v>0</v>
      </c>
      <c r="S86" s="514">
        <f t="shared" si="40"/>
        <v>0</v>
      </c>
      <c r="T86" s="515">
        <f t="shared" si="40"/>
        <v>0</v>
      </c>
      <c r="U86" s="513">
        <f t="shared" si="40"/>
        <v>0</v>
      </c>
      <c r="V86" s="514">
        <f t="shared" si="40"/>
        <v>0</v>
      </c>
      <c r="W86" s="514">
        <f t="shared" si="40"/>
        <v>0</v>
      </c>
      <c r="X86" s="514">
        <f t="shared" si="40"/>
        <v>0</v>
      </c>
      <c r="Y86" s="515">
        <f t="shared" si="40"/>
        <v>0</v>
      </c>
      <c r="Z86" s="513">
        <f t="shared" si="40"/>
        <v>1</v>
      </c>
      <c r="AA86" s="514">
        <f t="shared" si="40"/>
        <v>0</v>
      </c>
      <c r="AB86" s="514">
        <f t="shared" si="40"/>
        <v>0</v>
      </c>
      <c r="AC86" s="514">
        <f t="shared" si="40"/>
        <v>0</v>
      </c>
      <c r="AD86" s="514">
        <f t="shared" si="40"/>
        <v>0</v>
      </c>
      <c r="AE86" s="515">
        <f t="shared" si="40"/>
        <v>0</v>
      </c>
      <c r="AF86" s="586">
        <f t="shared" si="39"/>
        <v>6</v>
      </c>
    </row>
    <row r="87" spans="1:32" x14ac:dyDescent="0.25">
      <c r="A87" s="100"/>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row>
    <row r="88" spans="1:32" ht="18" customHeight="1" x14ac:dyDescent="0.3">
      <c r="A88" s="100"/>
      <c r="B88" s="583" t="s">
        <v>841</v>
      </c>
      <c r="C88" s="583"/>
      <c r="D88" s="583"/>
      <c r="E88" s="583"/>
      <c r="F88" s="583"/>
      <c r="G88" s="583"/>
      <c r="H88" s="583"/>
      <c r="I88" s="583"/>
      <c r="J88" s="583"/>
      <c r="K88" s="583"/>
      <c r="L88" s="583"/>
      <c r="M88" s="583"/>
      <c r="N88" s="583"/>
      <c r="O88" s="583"/>
      <c r="P88" s="583"/>
      <c r="Q88" s="100"/>
      <c r="R88" s="100"/>
      <c r="S88" s="100"/>
      <c r="T88" s="100"/>
      <c r="U88" s="100"/>
      <c r="V88" s="100"/>
      <c r="W88" s="100"/>
      <c r="X88" s="100"/>
      <c r="Y88" s="100"/>
      <c r="Z88" s="100"/>
      <c r="AA88" s="100"/>
      <c r="AB88" s="100"/>
      <c r="AC88" s="100"/>
      <c r="AD88" s="100"/>
      <c r="AE88" s="100"/>
      <c r="AF88" s="100"/>
    </row>
    <row r="89" spans="1:32" ht="16.2" thickBot="1" x14ac:dyDescent="0.35">
      <c r="A89" s="100"/>
      <c r="B89" s="100"/>
      <c r="C89" s="518"/>
      <c r="D89" s="518"/>
      <c r="E89" s="518"/>
      <c r="F89" s="518"/>
      <c r="G89" s="518"/>
      <c r="H89" s="518"/>
      <c r="I89" s="518"/>
      <c r="J89" s="518"/>
      <c r="K89" s="518"/>
      <c r="L89" s="518"/>
      <c r="M89" s="100"/>
      <c r="N89" s="100"/>
      <c r="O89" s="100"/>
      <c r="P89" s="100"/>
      <c r="Q89" s="100"/>
      <c r="R89" s="100"/>
      <c r="S89" s="100"/>
      <c r="T89" s="100"/>
      <c r="U89" s="100"/>
      <c r="V89" s="100"/>
      <c r="W89" s="100"/>
      <c r="X89" s="100"/>
      <c r="Y89" s="100"/>
      <c r="Z89" s="100"/>
      <c r="AA89" s="100"/>
      <c r="AB89" s="100"/>
      <c r="AC89" s="100"/>
      <c r="AD89" s="100"/>
      <c r="AE89" s="100"/>
      <c r="AF89" s="100"/>
    </row>
    <row r="90" spans="1:32" ht="27" customHeight="1" x14ac:dyDescent="0.25">
      <c r="A90" s="1119" t="s">
        <v>367</v>
      </c>
      <c r="B90" s="1130"/>
      <c r="C90" s="1132" t="s">
        <v>52</v>
      </c>
      <c r="D90" s="1133"/>
      <c r="E90" s="1133"/>
      <c r="F90" s="1133"/>
      <c r="G90" s="1134"/>
      <c r="H90" s="1132" t="s">
        <v>53</v>
      </c>
      <c r="I90" s="1133"/>
      <c r="J90" s="1133"/>
      <c r="K90" s="1133"/>
      <c r="L90" s="1134"/>
      <c r="M90" s="1127" t="s">
        <v>55</v>
      </c>
      <c r="N90" s="1128"/>
      <c r="O90" s="1128"/>
      <c r="P90" s="1128"/>
      <c r="Q90" s="1128"/>
      <c r="R90" s="1128"/>
      <c r="S90" s="1128"/>
      <c r="T90" s="1129"/>
      <c r="U90" s="1127" t="s">
        <v>57</v>
      </c>
      <c r="V90" s="1128"/>
      <c r="W90" s="1128"/>
      <c r="X90" s="1128"/>
      <c r="Y90" s="1129"/>
      <c r="Z90" s="1127" t="s">
        <v>64</v>
      </c>
      <c r="AA90" s="1128"/>
      <c r="AB90" s="1128"/>
      <c r="AC90" s="1128"/>
      <c r="AD90" s="1128"/>
      <c r="AE90" s="1129"/>
      <c r="AF90" s="1137" t="s">
        <v>499</v>
      </c>
    </row>
    <row r="91" spans="1:32" ht="33" customHeight="1" x14ac:dyDescent="0.25">
      <c r="A91" s="1121"/>
      <c r="B91" s="1131"/>
      <c r="C91" s="1123" t="s">
        <v>50</v>
      </c>
      <c r="D91" s="1124"/>
      <c r="E91" s="1124" t="s">
        <v>51</v>
      </c>
      <c r="F91" s="1124"/>
      <c r="G91" s="1118" t="s">
        <v>36</v>
      </c>
      <c r="H91" s="1125" t="s">
        <v>37</v>
      </c>
      <c r="I91" s="1126" t="s">
        <v>680</v>
      </c>
      <c r="J91" s="1126" t="s">
        <v>38</v>
      </c>
      <c r="K91" s="1126" t="s">
        <v>54</v>
      </c>
      <c r="L91" s="1118" t="s">
        <v>63</v>
      </c>
      <c r="M91" s="1142" t="s">
        <v>56</v>
      </c>
      <c r="N91" s="1143"/>
      <c r="O91" s="1143"/>
      <c r="P91" s="1143"/>
      <c r="Q91" s="1143" t="s">
        <v>51</v>
      </c>
      <c r="R91" s="1143"/>
      <c r="S91" s="1143"/>
      <c r="T91" s="1144"/>
      <c r="U91" s="1139"/>
      <c r="V91" s="1140"/>
      <c r="W91" s="1140"/>
      <c r="X91" s="1140"/>
      <c r="Y91" s="1141"/>
      <c r="Z91" s="1139"/>
      <c r="AA91" s="1140"/>
      <c r="AB91" s="1140"/>
      <c r="AC91" s="1140"/>
      <c r="AD91" s="1140"/>
      <c r="AE91" s="1141"/>
      <c r="AF91" s="1138"/>
    </row>
    <row r="92" spans="1:32" ht="86.25" customHeight="1" x14ac:dyDescent="0.25">
      <c r="A92" s="1121"/>
      <c r="B92" s="1131"/>
      <c r="C92" s="680" t="s">
        <v>39</v>
      </c>
      <c r="D92" s="681" t="s">
        <v>40</v>
      </c>
      <c r="E92" s="681" t="s">
        <v>39</v>
      </c>
      <c r="F92" s="681" t="s">
        <v>40</v>
      </c>
      <c r="G92" s="1118"/>
      <c r="H92" s="1125"/>
      <c r="I92" s="1126"/>
      <c r="J92" s="1126"/>
      <c r="K92" s="1126"/>
      <c r="L92" s="1118"/>
      <c r="M92" s="680" t="s">
        <v>70</v>
      </c>
      <c r="N92" s="681" t="s">
        <v>45</v>
      </c>
      <c r="O92" s="681" t="s">
        <v>46</v>
      </c>
      <c r="P92" s="681" t="s">
        <v>47</v>
      </c>
      <c r="Q92" s="681" t="s">
        <v>48</v>
      </c>
      <c r="R92" s="681" t="s">
        <v>45</v>
      </c>
      <c r="S92" s="681" t="s">
        <v>46</v>
      </c>
      <c r="T92" s="679" t="s">
        <v>49</v>
      </c>
      <c r="U92" s="573" t="s">
        <v>41</v>
      </c>
      <c r="V92" s="574" t="s">
        <v>42</v>
      </c>
      <c r="W92" s="574" t="s">
        <v>43</v>
      </c>
      <c r="X92" s="574" t="s">
        <v>95</v>
      </c>
      <c r="Y92" s="575" t="s">
        <v>44</v>
      </c>
      <c r="Z92" s="573" t="s">
        <v>58</v>
      </c>
      <c r="AA92" s="574" t="s">
        <v>59</v>
      </c>
      <c r="AB92" s="574" t="s">
        <v>60</v>
      </c>
      <c r="AC92" s="574" t="s">
        <v>61</v>
      </c>
      <c r="AD92" s="574" t="s">
        <v>62</v>
      </c>
      <c r="AE92" s="575" t="s">
        <v>63</v>
      </c>
      <c r="AF92" s="1138"/>
    </row>
    <row r="93" spans="1:32" ht="20.100000000000001" customHeight="1" x14ac:dyDescent="0.25">
      <c r="A93" s="1121"/>
      <c r="B93" s="1131"/>
      <c r="C93" s="685">
        <f>AF80+1</f>
        <v>183</v>
      </c>
      <c r="D93" s="691">
        <f t="shared" ref="D93" si="41">C93+1</f>
        <v>184</v>
      </c>
      <c r="E93" s="691">
        <f t="shared" ref="E93" si="42">D93+1</f>
        <v>185</v>
      </c>
      <c r="F93" s="691">
        <f t="shared" ref="F93" si="43">E93+1</f>
        <v>186</v>
      </c>
      <c r="G93" s="686">
        <f t="shared" ref="G93" si="44">F93+1</f>
        <v>187</v>
      </c>
      <c r="H93" s="685">
        <f t="shared" ref="H93" si="45">G93+1</f>
        <v>188</v>
      </c>
      <c r="I93" s="691">
        <f t="shared" ref="I93" si="46">H93+1</f>
        <v>189</v>
      </c>
      <c r="J93" s="691">
        <f t="shared" ref="J93" si="47">I93+1</f>
        <v>190</v>
      </c>
      <c r="K93" s="691">
        <f t="shared" ref="K93" si="48">J93+1</f>
        <v>191</v>
      </c>
      <c r="L93" s="686">
        <f>K93+1</f>
        <v>192</v>
      </c>
      <c r="M93" s="685">
        <f>L93+1</f>
        <v>193</v>
      </c>
      <c r="N93" s="691">
        <f t="shared" ref="N93" si="49">M93+1</f>
        <v>194</v>
      </c>
      <c r="O93" s="691">
        <f t="shared" ref="O93" si="50">N93+1</f>
        <v>195</v>
      </c>
      <c r="P93" s="691">
        <f t="shared" ref="P93" si="51">O93+1</f>
        <v>196</v>
      </c>
      <c r="Q93" s="691">
        <f t="shared" ref="Q93" si="52">P93+1</f>
        <v>197</v>
      </c>
      <c r="R93" s="691">
        <f t="shared" ref="R93" si="53">Q93+1</f>
        <v>198</v>
      </c>
      <c r="S93" s="691">
        <f t="shared" ref="S93" si="54">R93+1</f>
        <v>199</v>
      </c>
      <c r="T93" s="686">
        <f>S93+1</f>
        <v>200</v>
      </c>
      <c r="U93" s="685">
        <f>T93+1</f>
        <v>201</v>
      </c>
      <c r="V93" s="691">
        <f>U93+1</f>
        <v>202</v>
      </c>
      <c r="W93" s="691">
        <f t="shared" ref="W93" si="55">V93+1</f>
        <v>203</v>
      </c>
      <c r="X93" s="691">
        <f t="shared" ref="X93" si="56">W93+1</f>
        <v>204</v>
      </c>
      <c r="Y93" s="686">
        <f>X93+1</f>
        <v>205</v>
      </c>
      <c r="Z93" s="685">
        <f>Y93+1</f>
        <v>206</v>
      </c>
      <c r="AA93" s="691">
        <f>Z93+1</f>
        <v>207</v>
      </c>
      <c r="AB93" s="691">
        <f t="shared" ref="AB93" si="57">AA93+1</f>
        <v>208</v>
      </c>
      <c r="AC93" s="691">
        <f t="shared" ref="AC93" si="58">AB93+1</f>
        <v>209</v>
      </c>
      <c r="AD93" s="691">
        <f t="shared" ref="AD93" si="59">AC93+1</f>
        <v>210</v>
      </c>
      <c r="AE93" s="686">
        <f>AD93+1</f>
        <v>211</v>
      </c>
      <c r="AF93" s="587">
        <f>AE93+1</f>
        <v>212</v>
      </c>
    </row>
    <row r="94" spans="1:32" ht="30" customHeight="1" x14ac:dyDescent="0.25">
      <c r="A94" s="1095" t="s">
        <v>65</v>
      </c>
      <c r="B94" s="1100"/>
      <c r="C94" s="85">
        <f>SUMIFS('1. П КОЛЛЕКТИВЫ'!$G$16:$G$116,'1. П КОЛЛЕКТИВЫ'!$E$16:$E$116,'Для вставки'!$B129,'1. П КОЛЛЕКТИВЫ'!$F$16:$F$116,$A$94,'1. П КОЛЛЕКТИВЫ'!$K$16:$K$116,'Для вставки'!$B$104)</f>
        <v>0</v>
      </c>
      <c r="D94" s="33">
        <f>SUMIFS('1. П КОЛЛЕКТИВЫ'!$G$16:$G$116,'1. П КОЛЛЕКТИВЫ'!$E$16:$E$116,'Для вставки'!$B130,'1. П КОЛЛЕКТИВЫ'!$F$16:$F$116,$A$94,'1. П КОЛЛЕКТИВЫ'!$K$16:$K$116,'Для вставки'!$B$104)</f>
        <v>0</v>
      </c>
      <c r="E94" s="33">
        <f>SUMIFS('1. П КОЛЛЕКТИВЫ'!$G$16:$G$116,'1. П КОЛЛЕКТИВЫ'!$E$16:$E$116,'Для вставки'!$B131,'1. П КОЛЛЕКТИВЫ'!$F$16:$F$116,$A$94,'1. П КОЛЛЕКТИВЫ'!$K$16:$K$116,'Для вставки'!$B$104)</f>
        <v>0</v>
      </c>
      <c r="F94" s="33">
        <f>SUMIFS('1. П КОЛЛЕКТИВЫ'!$G$16:$G$116,'1. П КОЛЛЕКТИВЫ'!$E$16:$E$116,'Для вставки'!$B132,'1. П КОЛЛЕКТИВЫ'!$F$16:$F$116,$A$94,'1. П КОЛЛЕКТИВЫ'!$K$16:$K$116,'Для вставки'!$B$104)</f>
        <v>0</v>
      </c>
      <c r="G94" s="86">
        <f>SUMIFS('1. П КОЛЛЕКТИВЫ'!$G$16:$G$116,'1. П КОЛЛЕКТИВЫ'!$E$16:$E$116,'Для вставки'!$B133,'1. П КОЛЛЕКТИВЫ'!$F$16:$F$116,$A$94,'1. П КОЛЛЕКТИВЫ'!$K$16:$K$116,'Для вставки'!$B$104)</f>
        <v>0</v>
      </c>
      <c r="H94" s="85">
        <f>SUMIFS('1. П КОЛЛЕКТИВЫ'!$G$16:$G$116,'1. П КОЛЛЕКТИВЫ'!$E$16:$E$116,'Для вставки'!$B134,'1. П КОЛЛЕКТИВЫ'!$F$16:$F$116,$A$94,'1. П КОЛЛЕКТИВЫ'!$K$16:$K$116,'Для вставки'!$B$104)</f>
        <v>0</v>
      </c>
      <c r="I94" s="33">
        <f>SUMIFS('1. П КОЛЛЕКТИВЫ'!$G$16:$G$116,'1. П КОЛЛЕКТИВЫ'!$E$16:$E$116,'Для вставки'!$B135,'1. П КОЛЛЕКТИВЫ'!$F$16:$F$116,$A$94,'1. П КОЛЛЕКТИВЫ'!$K$16:$K$116,'Для вставки'!$B$104)</f>
        <v>0</v>
      </c>
      <c r="J94" s="33">
        <f>SUMIFS('1. П КОЛЛЕКТИВЫ'!$G$16:$G$116,'1. П КОЛЛЕКТИВЫ'!$E$16:$E$116,'Для вставки'!$B136,'1. П КОЛЛЕКТИВЫ'!$F$16:$F$116,$A$94,'1. П КОЛЛЕКТИВЫ'!$K$16:$K$116,'Для вставки'!$B$104)</f>
        <v>0</v>
      </c>
      <c r="K94" s="33">
        <f>SUMIFS('1. П КОЛЛЕКТИВЫ'!$G$16:$G$116,'1. П КОЛЛЕКТИВЫ'!$E$16:$E$116,'Для вставки'!$B137,'1. П КОЛЛЕКТИВЫ'!$F$16:$F$116,$A$94,'1. П КОЛЛЕКТИВЫ'!$K$16:$K$116,'Для вставки'!$B$104)</f>
        <v>0</v>
      </c>
      <c r="L94" s="86">
        <f>SUMIFS('1. П КОЛЛЕКТИВЫ'!$G$16:$G$116,'1. П КОЛЛЕКТИВЫ'!$E$16:$E$116,'Для вставки'!$B138,'1. П КОЛЛЕКТИВЫ'!$F$16:$F$116,$A$94,'1. П КОЛЛЕКТИВЫ'!$K$16:$K$116,'Для вставки'!$B$104)</f>
        <v>0</v>
      </c>
      <c r="M94" s="85">
        <f>SUMIFS('1. П КОЛЛЕКТИВЫ'!$G$16:$G$116,'1. П КОЛЛЕКТИВЫ'!$E$16:$E$116,'Для вставки'!$B139,'1. П КОЛЛЕКТИВЫ'!$F$16:$F$116,$A$94,'1. П КОЛЛЕКТИВЫ'!$K$16:$K$116,'Для вставки'!$B$104)</f>
        <v>0</v>
      </c>
      <c r="N94" s="33">
        <f>SUMIFS('1. П КОЛЛЕКТИВЫ'!$G$16:$G$116,'1. П КОЛЛЕКТИВЫ'!$E$16:$E$116,'Для вставки'!$B140,'1. П КОЛЛЕКТИВЫ'!$F$16:$F$116,$A$94,'1. П КОЛЛЕКТИВЫ'!$K$16:$K$116,'Для вставки'!$B$104)</f>
        <v>0</v>
      </c>
      <c r="O94" s="33">
        <f>SUMIFS('1. П КОЛЛЕКТИВЫ'!$G$16:$G$116,'1. П КОЛЛЕКТИВЫ'!$E$16:$E$116,'Для вставки'!$B141,'1. П КОЛЛЕКТИВЫ'!$F$16:$F$116,$A$94,'1. П КОЛЛЕКТИВЫ'!$K$16:$K$116,'Для вставки'!$B$104)</f>
        <v>0</v>
      </c>
      <c r="P94" s="33">
        <f>SUMIFS('1. П КОЛЛЕКТИВЫ'!$G$16:$G$116,'1. П КОЛЛЕКТИВЫ'!$E$16:$E$116,'Для вставки'!$B142,'1. П КОЛЛЕКТИВЫ'!$F$16:$F$116,$A$94,'1. П КОЛЛЕКТИВЫ'!$K$16:$K$116,'Для вставки'!$B$104)</f>
        <v>0</v>
      </c>
      <c r="Q94" s="33">
        <f>SUMIFS('1. П КОЛЛЕКТИВЫ'!$G$16:$G$116,'1. П КОЛЛЕКТИВЫ'!$E$16:$E$116,'Для вставки'!$B143,'1. П КОЛЛЕКТИВЫ'!$F$16:$F$116,$A$94,'1. П КОЛЛЕКТИВЫ'!$K$16:$K$116,'Для вставки'!$B$104)</f>
        <v>0</v>
      </c>
      <c r="R94" s="33">
        <f>SUMIFS('1. П КОЛЛЕКТИВЫ'!$G$16:$G$116,'1. П КОЛЛЕКТИВЫ'!$E$16:$E$116,'Для вставки'!$B144,'1. П КОЛЛЕКТИВЫ'!$F$16:$F$116,$A$94,'1. П КОЛЛЕКТИВЫ'!$K$16:$K$116,'Для вставки'!$B$104)</f>
        <v>0</v>
      </c>
      <c r="S94" s="33">
        <f>SUMIFS('1. П КОЛЛЕКТИВЫ'!$G$16:$G$116,'1. П КОЛЛЕКТИВЫ'!$E$16:$E$116,'Для вставки'!$B145,'1. П КОЛЛЕКТИВЫ'!$F$16:$F$116,$A$94,'1. П КОЛЛЕКТИВЫ'!$K$16:$K$116,'Для вставки'!$B$104)</f>
        <v>0</v>
      </c>
      <c r="T94" s="86">
        <f>SUMIFS('1. П КОЛЛЕКТИВЫ'!$G$16:$G$116,'1. П КОЛЛЕКТИВЫ'!$E$16:$E$116,'Для вставки'!$B146,'1. П КОЛЛЕКТИВЫ'!$F$16:$F$116,$A$94,'1. П КОЛЛЕКТИВЫ'!$K$16:$K$116,'Для вставки'!$B$104)</f>
        <v>0</v>
      </c>
      <c r="U94" s="85">
        <f>SUMIFS('1. П КОЛЛЕКТИВЫ'!$G$16:$G$116,'1. П КОЛЛЕКТИВЫ'!$E$16:$E$116,'Для вставки'!$B147,'1. П КОЛЛЕКТИВЫ'!$F$16:$F$116,$A$94,'1. П КОЛЛЕКТИВЫ'!$K$16:$K$116,'Для вставки'!$B$104)</f>
        <v>0</v>
      </c>
      <c r="V94" s="33">
        <f>SUMIFS('1. П КОЛЛЕКТИВЫ'!$G$16:$G$116,'1. П КОЛЛЕКТИВЫ'!$E$16:$E$116,'Для вставки'!$B148,'1. П КОЛЛЕКТИВЫ'!$F$16:$F$116,$A$94,'1. П КОЛЛЕКТИВЫ'!$K$16:$K$116,'Для вставки'!$B$104)</f>
        <v>0</v>
      </c>
      <c r="W94" s="33">
        <f>SUMIFS('1. П КОЛЛЕКТИВЫ'!$G$16:$G$116,'1. П КОЛЛЕКТИВЫ'!$E$16:$E$116,'Для вставки'!$B149,'1. П КОЛЛЕКТИВЫ'!$F$16:$F$116,$A$94,'1. П КОЛЛЕКТИВЫ'!$K$16:$K$116,'Для вставки'!$B$104)</f>
        <v>0</v>
      </c>
      <c r="X94" s="33">
        <f>SUMIFS('1. П КОЛЛЕКТИВЫ'!$G$16:$G$116,'1. П КОЛЛЕКТИВЫ'!$E$16:$E$116,'Для вставки'!$B150,'1. П КОЛЛЕКТИВЫ'!$F$16:$F$116,$A$94,'1. П КОЛЛЕКТИВЫ'!$K$16:$K$116,'Для вставки'!$B$104)</f>
        <v>0</v>
      </c>
      <c r="Y94" s="86">
        <f>SUMIFS('1. П КОЛЛЕКТИВЫ'!$G$16:$G$116,'1. П КОЛЛЕКТИВЫ'!$E$16:$E$116,'Для вставки'!$B151,'1. П КОЛЛЕКТИВЫ'!$F$16:$F$116,$A$94,'1. П КОЛЛЕКТИВЫ'!$K$16:$K$116,'Для вставки'!$B$104)</f>
        <v>0</v>
      </c>
      <c r="Z94" s="85">
        <f>SUMIFS('1. П КОЛЛЕКТИВЫ'!$G$16:$G$116,'1. П КОЛЛЕКТИВЫ'!$E$16:$E$116,'Для вставки'!$B152,'1. П КОЛЛЕКТИВЫ'!$F$16:$F$116,$A$94,'1. П КОЛЛЕКТИВЫ'!$K$16:$K$116,'Для вставки'!$B$104)</f>
        <v>0</v>
      </c>
      <c r="AA94" s="33">
        <f>SUMIFS('1. П КОЛЛЕКТИВЫ'!$G$16:$G$116,'1. П КОЛЛЕКТИВЫ'!$E$16:$E$116,'Для вставки'!$B153,'1. П КОЛЛЕКТИВЫ'!$F$16:$F$116,$A$94,'1. П КОЛЛЕКТИВЫ'!$K$16:$K$116,'Для вставки'!$B$104)</f>
        <v>0</v>
      </c>
      <c r="AB94" s="33">
        <f>SUMIFS('1. П КОЛЛЕКТИВЫ'!$G$16:$G$116,'1. П КОЛЛЕКТИВЫ'!$E$16:$E$116,'Для вставки'!$B154,'1. П КОЛЛЕКТИВЫ'!$F$16:$F$116,$A$94,'1. П КОЛЛЕКТИВЫ'!$K$16:$K$116,'Для вставки'!$B$104)</f>
        <v>0</v>
      </c>
      <c r="AC94" s="33">
        <f>SUMIFS('1. П КОЛЛЕКТИВЫ'!$G$16:$G$116,'1. П КОЛЛЕКТИВЫ'!$E$16:$E$116,'Для вставки'!$B155,'1. П КОЛЛЕКТИВЫ'!$F$16:$F$116,$A$94,'1. П КОЛЛЕКТИВЫ'!$K$16:$K$116,'Для вставки'!$B$104)</f>
        <v>0</v>
      </c>
      <c r="AD94" s="33">
        <f>SUMIFS('1. П КОЛЛЕКТИВЫ'!$G$16:$G$116,'1. П КОЛЛЕКТИВЫ'!$E$16:$E$116,'Для вставки'!$B156,'1. П КОЛЛЕКТИВЫ'!$F$16:$F$116,$A$94,'1. П КОЛЛЕКТИВЫ'!$K$16:$K$116,'Для вставки'!$B$104)</f>
        <v>0</v>
      </c>
      <c r="AE94" s="86">
        <f>SUMIFS('1. П КОЛЛЕКТИВЫ'!$G$16:$G$116,'1. П КОЛЛЕКТИВЫ'!$E$16:$E$116,'Для вставки'!$B157,'1. П КОЛЛЕКТИВЫ'!$F$16:$F$116,$A$94,'1. П КОЛЛЕКТИВЫ'!$K$16:$K$116,'Для вставки'!$B$104)</f>
        <v>0</v>
      </c>
      <c r="AF94" s="512">
        <f>SUM(C94:AE94)</f>
        <v>0</v>
      </c>
    </row>
    <row r="95" spans="1:32" ht="30" customHeight="1" x14ac:dyDescent="0.25">
      <c r="A95" s="1095" t="s">
        <v>66</v>
      </c>
      <c r="B95" s="1100"/>
      <c r="C95" s="85">
        <f>SUMIFS('1. П КОЛЛЕКТИВЫ'!$G$16:$G$116,'1. П КОЛЛЕКТИВЫ'!$E$16:$E$116,'Для вставки'!$B129,'1. П КОЛЛЕКТИВЫ'!$F$16:$F$116,$A$95,'1. П КОЛЛЕКТИВЫ'!$K$16:$K$116,'Для вставки'!$B$104)</f>
        <v>0</v>
      </c>
      <c r="D95" s="33">
        <f>SUMIFS('1. П КОЛЛЕКТИВЫ'!$G$16:$G$116,'1. П КОЛЛЕКТИВЫ'!$E$16:$E$116,'Для вставки'!$B130,'1. П КОЛЛЕКТИВЫ'!$F$16:$F$116,$A$95,'1. П КОЛЛЕКТИВЫ'!$K$16:$K$116,'Для вставки'!$B$104)</f>
        <v>0</v>
      </c>
      <c r="E95" s="33">
        <f>SUMIFS('1. П КОЛЛЕКТИВЫ'!$G$16:$G$116,'1. П КОЛЛЕКТИВЫ'!$E$16:$E$116,'Для вставки'!$B131,'1. П КОЛЛЕКТИВЫ'!$F$16:$F$116,$A$95,'1. П КОЛЛЕКТИВЫ'!$K$16:$K$116,'Для вставки'!$B$104)</f>
        <v>0</v>
      </c>
      <c r="F95" s="33">
        <f>SUMIFS('1. П КОЛЛЕКТИВЫ'!$G$16:$G$116,'1. П КОЛЛЕКТИВЫ'!$E$16:$E$116,'Для вставки'!$B132,'1. П КОЛЛЕКТИВЫ'!$F$16:$F$116,$A$95,'1. П КОЛЛЕКТИВЫ'!$K$16:$K$116,'Для вставки'!$B$104)</f>
        <v>0</v>
      </c>
      <c r="G95" s="86">
        <f>SUMIFS('1. П КОЛЛЕКТИВЫ'!$G$16:$G$116,'1. П КОЛЛЕКТИВЫ'!$E$16:$E$116,'Для вставки'!$B133,'1. П КОЛЛЕКТИВЫ'!$F$16:$F$116,$A$95,'1. П КОЛЛЕКТИВЫ'!$K$16:$K$116,'Для вставки'!$B$104)</f>
        <v>0</v>
      </c>
      <c r="H95" s="85">
        <f>SUMIFS('1. П КОЛЛЕКТИВЫ'!$G$16:$G$116,'1. П КОЛЛЕКТИВЫ'!$E$16:$E$116,'Для вставки'!$B134,'1. П КОЛЛЕКТИВЫ'!$F$16:$F$116,$A$95,'1. П КОЛЛЕКТИВЫ'!$K$16:$K$116,'Для вставки'!$B$104)</f>
        <v>0</v>
      </c>
      <c r="I95" s="33">
        <f>SUMIFS('1. П КОЛЛЕКТИВЫ'!$G$16:$G$116,'1. П КОЛЛЕКТИВЫ'!$E$16:$E$116,'Для вставки'!$B135,'1. П КОЛЛЕКТИВЫ'!$F$16:$F$116,$A$95,'1. П КОЛЛЕКТИВЫ'!$K$16:$K$116,'Для вставки'!$B$104)</f>
        <v>0</v>
      </c>
      <c r="J95" s="33">
        <f>SUMIFS('1. П КОЛЛЕКТИВЫ'!$G$16:$G$116,'1. П КОЛЛЕКТИВЫ'!$E$16:$E$116,'Для вставки'!$B136,'1. П КОЛЛЕКТИВЫ'!$F$16:$F$116,$A$95,'1. П КОЛЛЕКТИВЫ'!$K$16:$K$116,'Для вставки'!$B$104)</f>
        <v>0</v>
      </c>
      <c r="K95" s="33">
        <f>SUMIFS('1. П КОЛЛЕКТИВЫ'!$G$16:$G$116,'1. П КОЛЛЕКТИВЫ'!$E$16:$E$116,'Для вставки'!$B137,'1. П КОЛЛЕКТИВЫ'!$F$16:$F$116,$A$95,'1. П КОЛЛЕКТИВЫ'!$K$16:$K$116,'Для вставки'!$B$104)</f>
        <v>0</v>
      </c>
      <c r="L95" s="86">
        <f>SUMIFS('1. П КОЛЛЕКТИВЫ'!$G$16:$G$116,'1. П КОЛЛЕКТИВЫ'!$E$16:$E$116,'Для вставки'!$B138,'1. П КОЛЛЕКТИВЫ'!$F$16:$F$116,$A$95,'1. П КОЛЛЕКТИВЫ'!$K$16:$K$116,'Для вставки'!$B$104)</f>
        <v>0</v>
      </c>
      <c r="M95" s="85">
        <f>SUMIFS('1. П КОЛЛЕКТИВЫ'!$G$16:$G$116,'1. П КОЛЛЕКТИВЫ'!$E$16:$E$116,'Для вставки'!$B139,'1. П КОЛЛЕКТИВЫ'!$F$16:$F$116,$A$95,'1. П КОЛЛЕКТИВЫ'!$K$16:$K$116,'Для вставки'!$B$104)</f>
        <v>0</v>
      </c>
      <c r="N95" s="33">
        <f>SUMIFS('1. П КОЛЛЕКТИВЫ'!$G$16:$G$116,'1. П КОЛЛЕКТИВЫ'!$E$16:$E$116,'Для вставки'!$B140,'1. П КОЛЛЕКТИВЫ'!$F$16:$F$116,$A$95,'1. П КОЛЛЕКТИВЫ'!$K$16:$K$116,'Для вставки'!$B$104)</f>
        <v>0</v>
      </c>
      <c r="O95" s="33">
        <f>SUMIFS('1. П КОЛЛЕКТИВЫ'!$G$16:$G$116,'1. П КОЛЛЕКТИВЫ'!$E$16:$E$116,'Для вставки'!$B141,'1. П КОЛЛЕКТИВЫ'!$F$16:$F$116,$A$95,'1. П КОЛЛЕКТИВЫ'!$K$16:$K$116,'Для вставки'!$B$104)</f>
        <v>0</v>
      </c>
      <c r="P95" s="33">
        <f>SUMIFS('1. П КОЛЛЕКТИВЫ'!$G$16:$G$116,'1. П КОЛЛЕКТИВЫ'!$E$16:$E$116,'Для вставки'!$B142,'1. П КОЛЛЕКТИВЫ'!$F$16:$F$116,$A$95,'1. П КОЛЛЕКТИВЫ'!$K$16:$K$116,'Для вставки'!$B$104)</f>
        <v>0</v>
      </c>
      <c r="Q95" s="33">
        <f>SUMIFS('1. П КОЛЛЕКТИВЫ'!$G$16:$G$116,'1. П КОЛЛЕКТИВЫ'!$E$16:$E$116,'Для вставки'!$B143,'1. П КОЛЛЕКТИВЫ'!$F$16:$F$116,$A$95,'1. П КОЛЛЕКТИВЫ'!$K$16:$K$116,'Для вставки'!$B$104)</f>
        <v>0</v>
      </c>
      <c r="R95" s="33">
        <f>SUMIFS('1. П КОЛЛЕКТИВЫ'!$G$16:$G$116,'1. П КОЛЛЕКТИВЫ'!$E$16:$E$116,'Для вставки'!$B144,'1. П КОЛЛЕКТИВЫ'!$F$16:$F$116,$A$95,'1. П КОЛЛЕКТИВЫ'!$K$16:$K$116,'Для вставки'!$B$104)</f>
        <v>0</v>
      </c>
      <c r="S95" s="33">
        <f>SUMIFS('1. П КОЛЛЕКТИВЫ'!$G$16:$G$116,'1. П КОЛЛЕКТИВЫ'!$E$16:$E$116,'Для вставки'!$B145,'1. П КОЛЛЕКТИВЫ'!$F$16:$F$116,$A$95,'1. П КОЛЛЕКТИВЫ'!$K$16:$K$116,'Для вставки'!$B$104)</f>
        <v>0</v>
      </c>
      <c r="T95" s="86">
        <f>SUMIFS('1. П КОЛЛЕКТИВЫ'!$G$16:$G$116,'1. П КОЛЛЕКТИВЫ'!$E$16:$E$116,'Для вставки'!$B146,'1. П КОЛЛЕКТИВЫ'!$F$16:$F$116,$A$95,'1. П КОЛЛЕКТИВЫ'!$K$16:$K$116,'Для вставки'!$B$104)</f>
        <v>0</v>
      </c>
      <c r="U95" s="85">
        <f>SUMIFS('1. П КОЛЛЕКТИВЫ'!$G$16:$G$116,'1. П КОЛЛЕКТИВЫ'!$E$16:$E$116,'Для вставки'!$B147,'1. П КОЛЛЕКТИВЫ'!$F$16:$F$116,$A$95,'1. П КОЛЛЕКТИВЫ'!$K$16:$K$116,'Для вставки'!$B$104)</f>
        <v>0</v>
      </c>
      <c r="V95" s="33">
        <f>SUMIFS('1. П КОЛЛЕКТИВЫ'!$G$16:$G$116,'1. П КОЛЛЕКТИВЫ'!$E$16:$E$116,'Для вставки'!$B148,'1. П КОЛЛЕКТИВЫ'!$F$16:$F$116,$A$95,'1. П КОЛЛЕКТИВЫ'!$K$16:$K$116,'Для вставки'!$B$104)</f>
        <v>0</v>
      </c>
      <c r="W95" s="33">
        <f>SUMIFS('1. П КОЛЛЕКТИВЫ'!$G$16:$G$116,'1. П КОЛЛЕКТИВЫ'!$E$16:$E$116,'Для вставки'!$B149,'1. П КОЛЛЕКТИВЫ'!$F$16:$F$116,$A$95,'1. П КОЛЛЕКТИВЫ'!$K$16:$K$116,'Для вставки'!$B$104)</f>
        <v>0</v>
      </c>
      <c r="X95" s="33">
        <f>SUMIFS('1. П КОЛЛЕКТИВЫ'!$G$16:$G$116,'1. П КОЛЛЕКТИВЫ'!$E$16:$E$116,'Для вставки'!$B150,'1. П КОЛЛЕКТИВЫ'!$F$16:$F$116,$A$95,'1. П КОЛЛЕКТИВЫ'!$K$16:$K$116,'Для вставки'!$B$104)</f>
        <v>0</v>
      </c>
      <c r="Y95" s="86">
        <f>SUMIFS('1. П КОЛЛЕКТИВЫ'!$G$16:$G$116,'1. П КОЛЛЕКТИВЫ'!$E$16:$E$116,'Для вставки'!$B151,'1. П КОЛЛЕКТИВЫ'!$F$16:$F$116,$A$95,'1. П КОЛЛЕКТИВЫ'!$K$16:$K$116,'Для вставки'!$B$104)</f>
        <v>0</v>
      </c>
      <c r="Z95" s="85">
        <f>SUMIFS('1. П КОЛЛЕКТИВЫ'!$G$16:$G$116,'1. П КОЛЛЕКТИВЫ'!$E$16:$E$116,'Для вставки'!$B152,'1. П КОЛЛЕКТИВЫ'!$F$16:$F$116,$A$95,'1. П КОЛЛЕКТИВЫ'!$K$16:$K$116,'Для вставки'!$B$104)</f>
        <v>0</v>
      </c>
      <c r="AA95" s="33">
        <f>SUMIFS('1. П КОЛЛЕКТИВЫ'!$G$16:$G$116,'1. П КОЛЛЕКТИВЫ'!$E$16:$E$116,'Для вставки'!$B153,'1. П КОЛЛЕКТИВЫ'!$F$16:$F$116,$A$95,'1. П КОЛЛЕКТИВЫ'!$K$16:$K$116,'Для вставки'!$B$104)</f>
        <v>0</v>
      </c>
      <c r="AB95" s="33">
        <f>SUMIFS('1. П КОЛЛЕКТИВЫ'!$G$16:$G$116,'1. П КОЛЛЕКТИВЫ'!$E$16:$E$116,'Для вставки'!$B154,'1. П КОЛЛЕКТИВЫ'!$F$16:$F$116,$A$95,'1. П КОЛЛЕКТИВЫ'!$K$16:$K$116,'Для вставки'!$B$104)</f>
        <v>0</v>
      </c>
      <c r="AC95" s="33">
        <f>SUMIFS('1. П КОЛЛЕКТИВЫ'!$G$16:$G$116,'1. П КОЛЛЕКТИВЫ'!$E$16:$E$116,'Для вставки'!$B155,'1. П КОЛЛЕКТИВЫ'!$F$16:$F$116,$A$95,'1. П КОЛЛЕКТИВЫ'!$K$16:$K$116,'Для вставки'!$B$104)</f>
        <v>0</v>
      </c>
      <c r="AD95" s="33">
        <f>SUMIFS('1. П КОЛЛЕКТИВЫ'!$G$16:$G$116,'1. П КОЛЛЕКТИВЫ'!$E$16:$E$116,'Для вставки'!$B156,'1. П КОЛЛЕКТИВЫ'!$F$16:$F$116,$A$95,'1. П КОЛЛЕКТИВЫ'!$K$16:$K$116,'Для вставки'!$B$104)</f>
        <v>0</v>
      </c>
      <c r="AE95" s="86">
        <f>SUMIFS('1. П КОЛЛЕКТИВЫ'!$G$16:$G$116,'1. П КОЛЛЕКТИВЫ'!$E$16:$E$116,'Для вставки'!$B157,'1. П КОЛЛЕКТИВЫ'!$F$16:$F$116,$A$95,'1. П КОЛЛЕКТИВЫ'!$K$16:$K$116,'Для вставки'!$B$104)</f>
        <v>0</v>
      </c>
      <c r="AF95" s="512">
        <f>SUM(C95:AE95)</f>
        <v>0</v>
      </c>
    </row>
    <row r="96" spans="1:32" ht="30" customHeight="1" x14ac:dyDescent="0.25">
      <c r="A96" s="1095" t="s">
        <v>67</v>
      </c>
      <c r="B96" s="1100"/>
      <c r="C96" s="85">
        <f>SUMIFS('1. П КОЛЛЕКТИВЫ'!$G$16:$G$116,'1. П КОЛЛЕКТИВЫ'!$E$16:$E$116,'Для вставки'!$B129,'1. П КОЛЛЕКТИВЫ'!$F$16:$F$116,$A$96,'1. П КОЛЛЕКТИВЫ'!$K$16:$K$116,'Для вставки'!$B$104)</f>
        <v>0</v>
      </c>
      <c r="D96" s="33">
        <f>SUMIFS('1. П КОЛЛЕКТИВЫ'!$G$16:$G$116,'1. П КОЛЛЕКТИВЫ'!$E$16:$E$116,'Для вставки'!$B130,'1. П КОЛЛЕКТИВЫ'!$F$16:$F$116,$A$96,'1. П КОЛЛЕКТИВЫ'!$K$16:$K$116,'Для вставки'!$B$104)</f>
        <v>0</v>
      </c>
      <c r="E96" s="33">
        <f>SUMIFS('1. П КОЛЛЕКТИВЫ'!$G$16:$G$116,'1. П КОЛЛЕКТИВЫ'!$E$16:$E$116,'Для вставки'!$B131,'1. П КОЛЛЕКТИВЫ'!$F$16:$F$116,$A$96,'1. П КОЛЛЕКТИВЫ'!$K$16:$K$116,'Для вставки'!$B$104)</f>
        <v>0</v>
      </c>
      <c r="F96" s="33">
        <f>SUMIFS('1. П КОЛЛЕКТИВЫ'!$G$16:$G$116,'1. П КОЛЛЕКТИВЫ'!$E$16:$E$116,'Для вставки'!$B132,'1. П КОЛЛЕКТИВЫ'!$F$16:$F$116,$A$96,'1. П КОЛЛЕКТИВЫ'!$K$16:$K$116,'Для вставки'!$B$104)</f>
        <v>0</v>
      </c>
      <c r="G96" s="86">
        <f>SUMIFS('1. П КОЛЛЕКТИВЫ'!$G$16:$G$116,'1. П КОЛЛЕКТИВЫ'!$E$16:$E$116,'Для вставки'!$B133,'1. П КОЛЛЕКТИВЫ'!$F$16:$F$116,$A$96,'1. П КОЛЛЕКТИВЫ'!$K$16:$K$116,'Для вставки'!$B$104)</f>
        <v>0</v>
      </c>
      <c r="H96" s="85">
        <f>SUMIFS('1. П КОЛЛЕКТИВЫ'!$G$16:$G$116,'1. П КОЛЛЕКТИВЫ'!$E$16:$E$116,'Для вставки'!$B134,'1. П КОЛЛЕКТИВЫ'!$F$16:$F$116,$A$96,'1. П КОЛЛЕКТИВЫ'!$K$16:$K$116,'Для вставки'!$B$104)</f>
        <v>0</v>
      </c>
      <c r="I96" s="33">
        <f>SUMIFS('1. П КОЛЛЕКТИВЫ'!$G$16:$G$116,'1. П КОЛЛЕКТИВЫ'!$E$16:$E$116,'Для вставки'!$B135,'1. П КОЛЛЕКТИВЫ'!$F$16:$F$116,$A$96,'1. П КОЛЛЕКТИВЫ'!$K$16:$K$116,'Для вставки'!$B$104)</f>
        <v>0</v>
      </c>
      <c r="J96" s="33">
        <f>SUMIFS('1. П КОЛЛЕКТИВЫ'!$G$16:$G$116,'1. П КОЛЛЕКТИВЫ'!$E$16:$E$116,'Для вставки'!$B136,'1. П КОЛЛЕКТИВЫ'!$F$16:$F$116,$A$96,'1. П КОЛЛЕКТИВЫ'!$K$16:$K$116,'Для вставки'!$B$104)</f>
        <v>0</v>
      </c>
      <c r="K96" s="33">
        <f>SUMIFS('1. П КОЛЛЕКТИВЫ'!$G$16:$G$116,'1. П КОЛЛЕКТИВЫ'!$E$16:$E$116,'Для вставки'!$B137,'1. П КОЛЛЕКТИВЫ'!$F$16:$F$116,$A$96,'1. П КОЛЛЕКТИВЫ'!$K$16:$K$116,'Для вставки'!$B$104)</f>
        <v>0</v>
      </c>
      <c r="L96" s="86">
        <f>SUMIFS('1. П КОЛЛЕКТИВЫ'!$G$16:$G$116,'1. П КОЛЛЕКТИВЫ'!$E$16:$E$116,'Для вставки'!$B138,'1. П КОЛЛЕКТИВЫ'!$F$16:$F$116,$A$96,'1. П КОЛЛЕКТИВЫ'!$K$16:$K$116,'Для вставки'!$B$104)</f>
        <v>0</v>
      </c>
      <c r="M96" s="85">
        <f>SUMIFS('1. П КОЛЛЕКТИВЫ'!$G$16:$G$116,'1. П КОЛЛЕКТИВЫ'!$E$16:$E$116,'Для вставки'!$B139,'1. П КОЛЛЕКТИВЫ'!$F$16:$F$116,$A$96,'1. П КОЛЛЕКТИВЫ'!$K$16:$K$116,'Для вставки'!$B$104)</f>
        <v>0</v>
      </c>
      <c r="N96" s="33">
        <f>SUMIFS('1. П КОЛЛЕКТИВЫ'!$G$16:$G$116,'1. П КОЛЛЕКТИВЫ'!$E$16:$E$116,'Для вставки'!$B140,'1. П КОЛЛЕКТИВЫ'!$F$16:$F$116,$A$96,'1. П КОЛЛЕКТИВЫ'!$K$16:$K$116,'Для вставки'!$B$104)</f>
        <v>0</v>
      </c>
      <c r="O96" s="33">
        <f>SUMIFS('1. П КОЛЛЕКТИВЫ'!$G$16:$G$116,'1. П КОЛЛЕКТИВЫ'!$E$16:$E$116,'Для вставки'!$B141,'1. П КОЛЛЕКТИВЫ'!$F$16:$F$116,$A$96,'1. П КОЛЛЕКТИВЫ'!$K$16:$K$116,'Для вставки'!$B$104)</f>
        <v>0</v>
      </c>
      <c r="P96" s="33">
        <f>SUMIFS('1. П КОЛЛЕКТИВЫ'!$G$16:$G$116,'1. П КОЛЛЕКТИВЫ'!$E$16:$E$116,'Для вставки'!$B142,'1. П КОЛЛЕКТИВЫ'!$F$16:$F$116,$A$96,'1. П КОЛЛЕКТИВЫ'!$K$16:$K$116,'Для вставки'!$B$104)</f>
        <v>0</v>
      </c>
      <c r="Q96" s="33">
        <f>SUMIFS('1. П КОЛЛЕКТИВЫ'!$G$16:$G$116,'1. П КОЛЛЕКТИВЫ'!$E$16:$E$116,'Для вставки'!$B143,'1. П КОЛЛЕКТИВЫ'!$F$16:$F$116,$A$96,'1. П КОЛЛЕКТИВЫ'!$K$16:$K$116,'Для вставки'!$B$104)</f>
        <v>0</v>
      </c>
      <c r="R96" s="33">
        <f>SUMIFS('1. П КОЛЛЕКТИВЫ'!$G$16:$G$116,'1. П КОЛЛЕКТИВЫ'!$E$16:$E$116,'Для вставки'!$B144,'1. П КОЛЛЕКТИВЫ'!$F$16:$F$116,$A$96,'1. П КОЛЛЕКТИВЫ'!$K$16:$K$116,'Для вставки'!$B$104)</f>
        <v>0</v>
      </c>
      <c r="S96" s="33">
        <f>SUMIFS('1. П КОЛЛЕКТИВЫ'!$G$16:$G$116,'1. П КОЛЛЕКТИВЫ'!$E$16:$E$116,'Для вставки'!$B145,'1. П КОЛЛЕКТИВЫ'!$F$16:$F$116,$A$96,'1. П КОЛЛЕКТИВЫ'!$K$16:$K$116,'Для вставки'!$B$104)</f>
        <v>0</v>
      </c>
      <c r="T96" s="86">
        <f>SUMIFS('1. П КОЛЛЕКТИВЫ'!$G$16:$G$116,'1. П КОЛЛЕКТИВЫ'!$E$16:$E$116,'Для вставки'!$B146,'1. П КОЛЛЕКТИВЫ'!$F$16:$F$116,$A$96,'1. П КОЛЛЕКТИВЫ'!$K$16:$K$116,'Для вставки'!$B$104)</f>
        <v>0</v>
      </c>
      <c r="U96" s="85">
        <f>SUMIFS('1. П КОЛЛЕКТИВЫ'!$G$16:$G$116,'1. П КОЛЛЕКТИВЫ'!$E$16:$E$116,'Для вставки'!$B147,'1. П КОЛЛЕКТИВЫ'!$F$16:$F$116,$A$96,'1. П КОЛЛЕКТИВЫ'!$K$16:$K$116,'Для вставки'!$B$104)</f>
        <v>0</v>
      </c>
      <c r="V96" s="33">
        <f>SUMIFS('1. П КОЛЛЕКТИВЫ'!$G$16:$G$116,'1. П КОЛЛЕКТИВЫ'!$E$16:$E$116,'Для вставки'!$B148,'1. П КОЛЛЕКТИВЫ'!$F$16:$F$116,$A$96,'1. П КОЛЛЕКТИВЫ'!$K$16:$K$116,'Для вставки'!$B$104)</f>
        <v>0</v>
      </c>
      <c r="W96" s="33">
        <f>SUMIFS('1. П КОЛЛЕКТИВЫ'!$G$16:$G$116,'1. П КОЛЛЕКТИВЫ'!$E$16:$E$116,'Для вставки'!$B149,'1. П КОЛЛЕКТИВЫ'!$F$16:$F$116,$A$96,'1. П КОЛЛЕКТИВЫ'!$K$16:$K$116,'Для вставки'!$B$104)</f>
        <v>0</v>
      </c>
      <c r="X96" s="33">
        <f>SUMIFS('1. П КОЛЛЕКТИВЫ'!$G$16:$G$116,'1. П КОЛЛЕКТИВЫ'!$E$16:$E$116,'Для вставки'!$B150,'1. П КОЛЛЕКТИВЫ'!$F$16:$F$116,$A$96,'1. П КОЛЛЕКТИВЫ'!$K$16:$K$116,'Для вставки'!$B$104)</f>
        <v>0</v>
      </c>
      <c r="Y96" s="86">
        <f>SUMIFS('1. П КОЛЛЕКТИВЫ'!$G$16:$G$116,'1. П КОЛЛЕКТИВЫ'!$E$16:$E$116,'Для вставки'!$B151,'1. П КОЛЛЕКТИВЫ'!$F$16:$F$116,$A$96,'1. П КОЛЛЕКТИВЫ'!$K$16:$K$116,'Для вставки'!$B$104)</f>
        <v>0</v>
      </c>
      <c r="Z96" s="85">
        <f>SUMIFS('1. П КОЛЛЕКТИВЫ'!$G$16:$G$116,'1. П КОЛЛЕКТИВЫ'!$E$16:$E$116,'Для вставки'!$B152,'1. П КОЛЛЕКТИВЫ'!$F$16:$F$116,$A$96,'1. П КОЛЛЕКТИВЫ'!$K$16:$K$116,'Для вставки'!$B$104)</f>
        <v>0</v>
      </c>
      <c r="AA96" s="33">
        <f>SUMIFS('1. П КОЛЛЕКТИВЫ'!$G$16:$G$116,'1. П КОЛЛЕКТИВЫ'!$E$16:$E$116,'Для вставки'!$B153,'1. П КОЛЛЕКТИВЫ'!$F$16:$F$116,$A$96,'1. П КОЛЛЕКТИВЫ'!$K$16:$K$116,'Для вставки'!$B$104)</f>
        <v>0</v>
      </c>
      <c r="AB96" s="33">
        <f>SUMIFS('1. П КОЛЛЕКТИВЫ'!$G$16:$G$116,'1. П КОЛЛЕКТИВЫ'!$E$16:$E$116,'Для вставки'!$B154,'1. П КОЛЛЕКТИВЫ'!$F$16:$F$116,$A$96,'1. П КОЛЛЕКТИВЫ'!$K$16:$K$116,'Для вставки'!$B$104)</f>
        <v>0</v>
      </c>
      <c r="AC96" s="33">
        <f>SUMIFS('1. П КОЛЛЕКТИВЫ'!$G$16:$G$116,'1. П КОЛЛЕКТИВЫ'!$E$16:$E$116,'Для вставки'!$B155,'1. П КОЛЛЕКТИВЫ'!$F$16:$F$116,$A$96,'1. П КОЛЛЕКТИВЫ'!$K$16:$K$116,'Для вставки'!$B$104)</f>
        <v>0</v>
      </c>
      <c r="AD96" s="33">
        <f>SUMIFS('1. П КОЛЛЕКТИВЫ'!$G$16:$G$116,'1. П КОЛЛЕКТИВЫ'!$E$16:$E$116,'Для вставки'!$B156,'1. П КОЛЛЕКТИВЫ'!$F$16:$F$116,$A$96,'1. П КОЛЛЕКТИВЫ'!$K$16:$K$116,'Для вставки'!$B$104)</f>
        <v>0</v>
      </c>
      <c r="AE96" s="86">
        <f>SUMIFS('1. П КОЛЛЕКТИВЫ'!$G$16:$G$116,'1. П КОЛЛЕКТИВЫ'!$E$16:$E$116,'Для вставки'!$B157,'1. П КОЛЛЕКТИВЫ'!$F$16:$F$116,$A$96,'1. П КОЛЛЕКТИВЫ'!$K$16:$K$116,'Для вставки'!$B$104)</f>
        <v>0</v>
      </c>
      <c r="AF96" s="512">
        <f t="shared" ref="AF96:AF98" si="60">SUM(C96:AE96)</f>
        <v>0</v>
      </c>
    </row>
    <row r="97" spans="1:32" ht="30" customHeight="1" x14ac:dyDescent="0.25">
      <c r="A97" s="1095" t="s">
        <v>68</v>
      </c>
      <c r="B97" s="1100"/>
      <c r="C97" s="85">
        <f>SUMIFS('1. П КОЛЛЕКТИВЫ'!$G$16:$G$116,'1. П КОЛЛЕКТИВЫ'!$E$16:$E$116,'Для вставки'!$B129,'1. П КОЛЛЕКТИВЫ'!$F$16:$F$116,$A$97,'1. П КОЛЛЕКТИВЫ'!$K$16:$K$116,'Для вставки'!$B$104)</f>
        <v>0</v>
      </c>
      <c r="D97" s="33">
        <f>SUMIFS('1. П КОЛЛЕКТИВЫ'!$G$16:$G$116,'1. П КОЛЛЕКТИВЫ'!$E$16:$E$116,'Для вставки'!$B130,'1. П КОЛЛЕКТИВЫ'!$F$16:$F$116,$A$97,'1. П КОЛЛЕКТИВЫ'!$K$16:$K$116,'Для вставки'!$B$104)</f>
        <v>18</v>
      </c>
      <c r="E97" s="33">
        <f>SUMIFS('1. П КОЛЛЕКТИВЫ'!$G$16:$G$116,'1. П КОЛЛЕКТИВЫ'!$E$16:$E$116,'Для вставки'!$B131,'1. П КОЛЛЕКТИВЫ'!$F$16:$F$116,$A$97,'1. П КОЛЛЕКТИВЫ'!$K$16:$K$116,'Для вставки'!$B$104)</f>
        <v>0</v>
      </c>
      <c r="F97" s="33">
        <f>SUMIFS('1. П КОЛЛЕКТИВЫ'!$G$16:$G$116,'1. П КОЛЛЕКТИВЫ'!$E$16:$E$116,'Для вставки'!$B132,'1. П КОЛЛЕКТИВЫ'!$F$16:$F$116,$A$97,'1. П КОЛЛЕКТИВЫ'!$K$16:$K$116,'Для вставки'!$B$104)</f>
        <v>7</v>
      </c>
      <c r="G97" s="86">
        <f>SUMIFS('1. П КОЛЛЕКТИВЫ'!$G$16:$G$116,'1. П КОЛЛЕКТИВЫ'!$E$16:$E$116,'Для вставки'!$B133,'1. П КОЛЛЕКТИВЫ'!$F$16:$F$116,$A$97,'1. П КОЛЛЕКТИВЫ'!$K$16:$K$116,'Для вставки'!$B$104)</f>
        <v>0</v>
      </c>
      <c r="H97" s="85">
        <f>SUMIFS('1. П КОЛЛЕКТИВЫ'!$G$16:$G$116,'1. П КОЛЛЕКТИВЫ'!$E$16:$E$116,'Для вставки'!$B134,'1. П КОЛЛЕКТИВЫ'!$F$16:$F$116,$A$97,'1. П КОЛЛЕКТИВЫ'!$K$16:$K$116,'Для вставки'!$B$104)</f>
        <v>0</v>
      </c>
      <c r="I97" s="33">
        <f>SUMIFS('1. П КОЛЛЕКТИВЫ'!$G$16:$G$116,'1. П КОЛЛЕКТИВЫ'!$E$16:$E$116,'Для вставки'!$B135,'1. П КОЛЛЕКТИВЫ'!$F$16:$F$116,$A$97,'1. П КОЛЛЕКТИВЫ'!$K$16:$K$116,'Для вставки'!$B$104)</f>
        <v>0</v>
      </c>
      <c r="J97" s="33">
        <f>SUMIFS('1. П КОЛЛЕКТИВЫ'!$G$16:$G$116,'1. П КОЛЛЕКТИВЫ'!$E$16:$E$116,'Для вставки'!$B136,'1. П КОЛЛЕКТИВЫ'!$F$16:$F$116,$A$97,'1. П КОЛЛЕКТИВЫ'!$K$16:$K$116,'Для вставки'!$B$104)</f>
        <v>0</v>
      </c>
      <c r="K97" s="33">
        <f>SUMIFS('1. П КОЛЛЕКТИВЫ'!$G$16:$G$116,'1. П КОЛЛЕКТИВЫ'!$E$16:$E$116,'Для вставки'!$B137,'1. П КОЛЛЕКТИВЫ'!$F$16:$F$116,$A$97,'1. П КОЛЛЕКТИВЫ'!$K$16:$K$116,'Для вставки'!$B$104)</f>
        <v>0</v>
      </c>
      <c r="L97" s="86">
        <f>SUMIFS('1. П КОЛЛЕКТИВЫ'!$G$16:$G$116,'1. П КОЛЛЕКТИВЫ'!$E$16:$E$116,'Для вставки'!$B138,'1. П КОЛЛЕКТИВЫ'!$F$16:$F$116,$A$97,'1. П КОЛЛЕКТИВЫ'!$K$16:$K$116,'Для вставки'!$B$104)</f>
        <v>0</v>
      </c>
      <c r="M97" s="85">
        <f>SUMIFS('1. П КОЛЛЕКТИВЫ'!$G$16:$G$116,'1. П КОЛЛЕКТИВЫ'!$E$16:$E$116,'Для вставки'!$B139,'1. П КОЛЛЕКТИВЫ'!$F$16:$F$116,$A$97,'1. П КОЛЛЕКТИВЫ'!$K$16:$K$116,'Для вставки'!$B$104)</f>
        <v>0</v>
      </c>
      <c r="N97" s="33">
        <f>SUMIFS('1. П КОЛЛЕКТИВЫ'!$G$16:$G$116,'1. П КОЛЛЕКТИВЫ'!$E$16:$E$116,'Для вставки'!$B140,'1. П КОЛЛЕКТИВЫ'!$F$16:$F$116,$A$97,'1. П КОЛЛЕКТИВЫ'!$K$16:$K$116,'Для вставки'!$B$104)</f>
        <v>0</v>
      </c>
      <c r="O97" s="33">
        <f>SUMIFS('1. П КОЛЛЕКТИВЫ'!$G$16:$G$116,'1. П КОЛЛЕКТИВЫ'!$E$16:$E$116,'Для вставки'!$B141,'1. П КОЛЛЕКТИВЫ'!$F$16:$F$116,$A$97,'1. П КОЛЛЕКТИВЫ'!$K$16:$K$116,'Для вставки'!$B$104)</f>
        <v>0</v>
      </c>
      <c r="P97" s="33">
        <f>SUMIFS('1. П КОЛЛЕКТИВЫ'!$G$16:$G$116,'1. П КОЛЛЕКТИВЫ'!$E$16:$E$116,'Для вставки'!$B142,'1. П КОЛЛЕКТИВЫ'!$F$16:$F$116,$A$97,'1. П КОЛЛЕКТИВЫ'!$K$16:$K$116,'Для вставки'!$B$104)</f>
        <v>0</v>
      </c>
      <c r="Q97" s="33">
        <f>SUMIFS('1. П КОЛЛЕКТИВЫ'!$G$16:$G$116,'1. П КОЛЛЕКТИВЫ'!$E$16:$E$116,'Для вставки'!$B143,'1. П КОЛЛЕКТИВЫ'!$F$16:$F$116,$A$97,'1. П КОЛЛЕКТИВЫ'!$K$16:$K$116,'Для вставки'!$B$104)</f>
        <v>0</v>
      </c>
      <c r="R97" s="33">
        <f>SUMIFS('1. П КОЛЛЕКТИВЫ'!$G$16:$G$116,'1. П КОЛЛЕКТИВЫ'!$E$16:$E$116,'Для вставки'!$B144,'1. П КОЛЛЕКТИВЫ'!$F$16:$F$116,$A$97,'1. П КОЛЛЕКТИВЫ'!$K$16:$K$116,'Для вставки'!$B$104)</f>
        <v>0</v>
      </c>
      <c r="S97" s="33">
        <f>SUMIFS('1. П КОЛЛЕКТИВЫ'!$G$16:$G$116,'1. П КОЛЛЕКТИВЫ'!$E$16:$E$116,'Для вставки'!$B145,'1. П КОЛЛЕКТИВЫ'!$F$16:$F$116,$A$97,'1. П КОЛЛЕКТИВЫ'!$K$16:$K$116,'Для вставки'!$B$104)</f>
        <v>0</v>
      </c>
      <c r="T97" s="86">
        <f>SUMIFS('1. П КОЛЛЕКТИВЫ'!$G$16:$G$116,'1. П КОЛЛЕКТИВЫ'!$E$16:$E$116,'Для вставки'!$B146,'1. П КОЛЛЕКТИВЫ'!$F$16:$F$116,$A$97,'1. П КОЛЛЕКТИВЫ'!$K$16:$K$116,'Для вставки'!$B$104)</f>
        <v>0</v>
      </c>
      <c r="U97" s="85">
        <f>SUMIFS('1. П КОЛЛЕКТИВЫ'!$G$16:$G$116,'1. П КОЛЛЕКТИВЫ'!$E$16:$E$116,'Для вставки'!$B147,'1. П КОЛЛЕКТИВЫ'!$F$16:$F$116,$A$97,'1. П КОЛЛЕКТИВЫ'!$K$16:$K$116,'Для вставки'!$B$104)</f>
        <v>0</v>
      </c>
      <c r="V97" s="33">
        <f>SUMIFS('1. П КОЛЛЕКТИВЫ'!$G$16:$G$116,'1. П КОЛЛЕКТИВЫ'!$E$16:$E$116,'Для вставки'!$B148,'1. П КОЛЛЕКТИВЫ'!$F$16:$F$116,$A$97,'1. П КОЛЛЕКТИВЫ'!$K$16:$K$116,'Для вставки'!$B$104)</f>
        <v>0</v>
      </c>
      <c r="W97" s="33">
        <f>SUMIFS('1. П КОЛЛЕКТИВЫ'!$G$16:$G$116,'1. П КОЛЛЕКТИВЫ'!$E$16:$E$116,'Для вставки'!$B149,'1. П КОЛЛЕКТИВЫ'!$F$16:$F$116,$A$97,'1. П КОЛЛЕКТИВЫ'!$K$16:$K$116,'Для вставки'!$B$104)</f>
        <v>0</v>
      </c>
      <c r="X97" s="33">
        <f>SUMIFS('1. П КОЛЛЕКТИВЫ'!$G$16:$G$116,'1. П КОЛЛЕКТИВЫ'!$E$16:$E$116,'Для вставки'!$B150,'1. П КОЛЛЕКТИВЫ'!$F$16:$F$116,$A$97,'1. П КОЛЛЕКТИВЫ'!$K$16:$K$116,'Для вставки'!$B$104)</f>
        <v>0</v>
      </c>
      <c r="Y97" s="86">
        <f>SUMIFS('1. П КОЛЛЕКТИВЫ'!$G$16:$G$116,'1. П КОЛЛЕКТИВЫ'!$E$16:$E$116,'Для вставки'!$B151,'1. П КОЛЛЕКТИВЫ'!$F$16:$F$116,$A$97,'1. П КОЛЛЕКТИВЫ'!$K$16:$K$116,'Для вставки'!$B$104)</f>
        <v>0</v>
      </c>
      <c r="Z97" s="85">
        <f>SUMIFS('1. П КОЛЛЕКТИВЫ'!$G$16:$G$116,'1. П КОЛЛЕКТИВЫ'!$E$16:$E$116,'Для вставки'!$B152,'1. П КОЛЛЕКТИВЫ'!$F$16:$F$116,$A$97,'1. П КОЛЛЕКТИВЫ'!$K$16:$K$116,'Для вставки'!$B$104)</f>
        <v>14</v>
      </c>
      <c r="AA97" s="33">
        <f>SUMIFS('1. П КОЛЛЕКТИВЫ'!$G$16:$G$116,'1. П КОЛЛЕКТИВЫ'!$E$16:$E$116,'Для вставки'!$B153,'1. П КОЛЛЕКТИВЫ'!$F$16:$F$116,$A$97,'1. П КОЛЛЕКТИВЫ'!$K$16:$K$116,'Для вставки'!$B$104)</f>
        <v>0</v>
      </c>
      <c r="AB97" s="33">
        <f>SUMIFS('1. П КОЛЛЕКТИВЫ'!$G$16:$G$116,'1. П КОЛЛЕКТИВЫ'!$E$16:$E$116,'Для вставки'!$B154,'1. П КОЛЛЕКТИВЫ'!$F$16:$F$116,$A$97,'1. П КОЛЛЕКТИВЫ'!$K$16:$K$116,'Для вставки'!$B$104)</f>
        <v>0</v>
      </c>
      <c r="AC97" s="33">
        <f>SUMIFS('1. П КОЛЛЕКТИВЫ'!$G$16:$G$116,'1. П КОЛЛЕКТИВЫ'!$E$16:$E$116,'Для вставки'!$B155,'1. П КОЛЛЕКТИВЫ'!$F$16:$F$116,$A$97,'1. П КОЛЛЕКТИВЫ'!$K$16:$K$116,'Для вставки'!$B$104)</f>
        <v>0</v>
      </c>
      <c r="AD97" s="33">
        <f>SUMIFS('1. П КОЛЛЕКТИВЫ'!$G$16:$G$116,'1. П КОЛЛЕКТИВЫ'!$E$16:$E$116,'Для вставки'!$B156,'1. П КОЛЛЕКТИВЫ'!$F$16:$F$116,$A$97,'1. П КОЛЛЕКТИВЫ'!$K$16:$K$116,'Для вставки'!$B$104)</f>
        <v>0</v>
      </c>
      <c r="AE97" s="86">
        <f>SUMIFS('1. П КОЛЛЕКТИВЫ'!$G$16:$G$116,'1. П КОЛЛЕКТИВЫ'!$E$16:$E$116,'Для вставки'!$B157,'1. П КОЛЛЕКТИВЫ'!$F$16:$F$116,$A$97,'1. П КОЛЛЕКТИВЫ'!$K$16:$K$116,'Для вставки'!$B$104)</f>
        <v>0</v>
      </c>
      <c r="AF97" s="512">
        <f t="shared" si="60"/>
        <v>39</v>
      </c>
    </row>
    <row r="98" spans="1:32" ht="30" customHeight="1" x14ac:dyDescent="0.25">
      <c r="A98" s="1095" t="s">
        <v>69</v>
      </c>
      <c r="B98" s="1100"/>
      <c r="C98" s="85">
        <f>SUMIFS('1. П КОЛЛЕКТИВЫ'!$G$16:$G$116,'1. П КОЛЛЕКТИВЫ'!$E$16:$E$116,'Для вставки'!$B129,'1. П КОЛЛЕКТИВЫ'!$F$16:$F$116,$A$98,'1. П КОЛЛЕКТИВЫ'!$K$16:$K$116,'Для вставки'!$B$104)</f>
        <v>0</v>
      </c>
      <c r="D98" s="33">
        <f>SUMIFS('1. П КОЛЛЕКТИВЫ'!$G$16:$G$116,'1. П КОЛЛЕКТИВЫ'!$E$16:$E$116,'Для вставки'!$B130,'1. П КОЛЛЕКТИВЫ'!$F$16:$F$116,$A$98,'1. П КОЛЛЕКТИВЫ'!$K$16:$K$116,'Для вставки'!$B$104)</f>
        <v>0</v>
      </c>
      <c r="E98" s="33">
        <f>SUMIFS('1. П КОЛЛЕКТИВЫ'!$G$16:$G$116,'1. П КОЛЛЕКТИВЫ'!$E$16:$E$116,'Для вставки'!$B131,'1. П КОЛЛЕКТИВЫ'!$F$16:$F$116,$A$98,'1. П КОЛЛЕКТИВЫ'!$K$16:$K$116,'Для вставки'!$B$104)</f>
        <v>0</v>
      </c>
      <c r="F98" s="33">
        <f>SUMIFS('1. П КОЛЛЕКТИВЫ'!$G$16:$G$116,'1. П КОЛЛЕКТИВЫ'!$E$16:$E$116,'Для вставки'!$B132,'1. П КОЛЛЕКТИВЫ'!$F$16:$F$116,$A$98,'1. П КОЛЛЕКТИВЫ'!$K$16:$K$116,'Для вставки'!$B$104)</f>
        <v>33</v>
      </c>
      <c r="G98" s="86">
        <f>SUMIFS('1. П КОЛЛЕКТИВЫ'!$G$16:$G$116,'1. П КОЛЛЕКТИВЫ'!$E$16:$E$116,'Для вставки'!$B133,'1. П КОЛЛЕКТИВЫ'!$F$16:$F$116,$A$98,'1. П КОЛЛЕКТИВЫ'!$K$16:$K$116,'Для вставки'!$B$104)</f>
        <v>0</v>
      </c>
      <c r="H98" s="85">
        <f>SUMIFS('1. П КОЛЛЕКТИВЫ'!$G$16:$G$116,'1. П КОЛЛЕКТИВЫ'!$E$16:$E$116,'Для вставки'!$B134,'1. П КОЛЛЕКТИВЫ'!$F$16:$F$116,$A$98,'1. П КОЛЛЕКТИВЫ'!$K$16:$K$116,'Для вставки'!$B$104)</f>
        <v>0</v>
      </c>
      <c r="I98" s="33">
        <f>SUMIFS('1. П КОЛЛЕКТИВЫ'!$G$16:$G$116,'1. П КОЛЛЕКТИВЫ'!$E$16:$E$116,'Для вставки'!$B135,'1. П КОЛЛЕКТИВЫ'!$F$16:$F$116,$A$98,'1. П КОЛЛЕКТИВЫ'!$K$16:$K$116,'Для вставки'!$B$104)</f>
        <v>0</v>
      </c>
      <c r="J98" s="33">
        <f>SUMIFS('1. П КОЛЛЕКТИВЫ'!$G$16:$G$116,'1. П КОЛЛЕКТИВЫ'!$E$16:$E$116,'Для вставки'!$B136,'1. П КОЛЛЕКТИВЫ'!$F$16:$F$116,$A$98,'1. П КОЛЛЕКТИВЫ'!$K$16:$K$116,'Для вставки'!$B$104)</f>
        <v>0</v>
      </c>
      <c r="K98" s="33">
        <f>SUMIFS('1. П КОЛЛЕКТИВЫ'!$G$16:$G$116,'1. П КОЛЛЕКТИВЫ'!$E$16:$E$116,'Для вставки'!$B137,'1. П КОЛЛЕКТИВЫ'!$F$16:$F$116,$A$98,'1. П КОЛЛЕКТИВЫ'!$K$16:$K$116,'Для вставки'!$B$104)</f>
        <v>0</v>
      </c>
      <c r="L98" s="86">
        <f>SUMIFS('1. П КОЛЛЕКТИВЫ'!$G$16:$G$116,'1. П КОЛЛЕКТИВЫ'!$E$16:$E$116,'Для вставки'!$B138,'1. П КОЛЛЕКТИВЫ'!$F$16:$F$116,$A$98,'1. П КОЛЛЕКТИВЫ'!$K$16:$K$116,'Для вставки'!$B$104)</f>
        <v>0</v>
      </c>
      <c r="M98" s="85">
        <f>SUMIFS('1. П КОЛЛЕКТИВЫ'!$G$16:$G$116,'1. П КОЛЛЕКТИВЫ'!$E$16:$E$116,'Для вставки'!$B139,'1. П КОЛЛЕКТИВЫ'!$F$16:$F$116,$A$98,'1. П КОЛЛЕКТИВЫ'!$K$16:$K$116,'Для вставки'!$B$104)</f>
        <v>0</v>
      </c>
      <c r="N98" s="33">
        <f>SUMIFS('1. П КОЛЛЕКТИВЫ'!$G$16:$G$116,'1. П КОЛЛЕКТИВЫ'!$E$16:$E$116,'Для вставки'!$B140,'1. П КОЛЛЕКТИВЫ'!$F$16:$F$116,$A$98,'1. П КОЛЛЕКТИВЫ'!$K$16:$K$116,'Для вставки'!$B$104)</f>
        <v>0</v>
      </c>
      <c r="O98" s="33">
        <f>SUMIFS('1. П КОЛЛЕКТИВЫ'!$G$16:$G$116,'1. П КОЛЛЕКТИВЫ'!$E$16:$E$116,'Для вставки'!$B141,'1. П КОЛЛЕКТИВЫ'!$F$16:$F$116,$A$98,'1. П КОЛЛЕКТИВЫ'!$K$16:$K$116,'Для вставки'!$B$104)</f>
        <v>0</v>
      </c>
      <c r="P98" s="33">
        <f>SUMIFS('1. П КОЛЛЕКТИВЫ'!$G$16:$G$116,'1. П КОЛЛЕКТИВЫ'!$E$16:$E$116,'Для вставки'!$B142,'1. П КОЛЛЕКТИВЫ'!$F$16:$F$116,$A$98,'1. П КОЛЛЕКТИВЫ'!$K$16:$K$116,'Для вставки'!$B$104)</f>
        <v>0</v>
      </c>
      <c r="Q98" s="33">
        <f>SUMIFS('1. П КОЛЛЕКТИВЫ'!$G$16:$G$116,'1. П КОЛЛЕКТИВЫ'!$E$16:$E$116,'Для вставки'!$B143,'1. П КОЛЛЕКТИВЫ'!$F$16:$F$116,$A$98,'1. П КОЛЛЕКТИВЫ'!$K$16:$K$116,'Для вставки'!$B$104)</f>
        <v>0</v>
      </c>
      <c r="R98" s="33">
        <f>SUMIFS('1. П КОЛЛЕКТИВЫ'!$G$16:$G$116,'1. П КОЛЛЕКТИВЫ'!$E$16:$E$116,'Для вставки'!$B144,'1. П КОЛЛЕКТИВЫ'!$F$16:$F$116,$A$98,'1. П КОЛЛЕКТИВЫ'!$K$16:$K$116,'Для вставки'!$B$104)</f>
        <v>0</v>
      </c>
      <c r="S98" s="33">
        <f>SUMIFS('1. П КОЛЛЕКТИВЫ'!$G$16:$G$116,'1. П КОЛЛЕКТИВЫ'!$E$16:$E$116,'Для вставки'!$B145,'1. П КОЛЛЕКТИВЫ'!$F$16:$F$116,$A$98,'1. П КОЛЛЕКТИВЫ'!$K$16:$K$116,'Для вставки'!$B$104)</f>
        <v>0</v>
      </c>
      <c r="T98" s="86">
        <f>SUMIFS('1. П КОЛЛЕКТИВЫ'!$G$16:$G$116,'1. П КОЛЛЕКТИВЫ'!$E$16:$E$116,'Для вставки'!$B146,'1. П КОЛЛЕКТИВЫ'!$F$16:$F$116,$A$98,'1. П КОЛЛЕКТИВЫ'!$K$16:$K$116,'Для вставки'!$B$104)</f>
        <v>0</v>
      </c>
      <c r="U98" s="85">
        <f>SUMIFS('1. П КОЛЛЕКТИВЫ'!$G$16:$G$116,'1. П КОЛЛЕКТИВЫ'!$E$16:$E$116,'Для вставки'!$B147,'1. П КОЛЛЕКТИВЫ'!$F$16:$F$116,$A$98,'1. П КОЛЛЕКТИВЫ'!$K$16:$K$116,'Для вставки'!$B$104)</f>
        <v>0</v>
      </c>
      <c r="V98" s="33">
        <f>SUMIFS('1. П КОЛЛЕКТИВЫ'!$G$16:$G$116,'1. П КОЛЛЕКТИВЫ'!$E$16:$E$116,'Для вставки'!$B148,'1. П КОЛЛЕКТИВЫ'!$F$16:$F$116,$A$98,'1. П КОЛЛЕКТИВЫ'!$K$16:$K$116,'Для вставки'!$B$104)</f>
        <v>0</v>
      </c>
      <c r="W98" s="33">
        <f>SUMIFS('1. П КОЛЛЕКТИВЫ'!$G$16:$G$116,'1. П КОЛЛЕКТИВЫ'!$E$16:$E$116,'Для вставки'!$B149,'1. П КОЛЛЕКТИВЫ'!$F$16:$F$116,$A$98,'1. П КОЛЛЕКТИВЫ'!$K$16:$K$116,'Для вставки'!$B$104)</f>
        <v>0</v>
      </c>
      <c r="X98" s="33">
        <f>SUMIFS('1. П КОЛЛЕКТИВЫ'!$G$16:$G$116,'1. П КОЛЛЕКТИВЫ'!$E$16:$E$116,'Для вставки'!$B150,'1. П КОЛЛЕКТИВЫ'!$F$16:$F$116,$A$98,'1. П КОЛЛЕКТИВЫ'!$K$16:$K$116,'Для вставки'!$B$104)</f>
        <v>0</v>
      </c>
      <c r="Y98" s="86">
        <f>SUMIFS('1. П КОЛЛЕКТИВЫ'!$G$16:$G$116,'1. П КОЛЛЕКТИВЫ'!$E$16:$E$116,'Для вставки'!$B151,'1. П КОЛЛЕКТИВЫ'!$F$16:$F$116,$A$98,'1. П КОЛЛЕКТИВЫ'!$K$16:$K$116,'Для вставки'!$B$104)</f>
        <v>0</v>
      </c>
      <c r="Z98" s="85">
        <f>SUMIFS('1. П КОЛЛЕКТИВЫ'!$G$16:$G$116,'1. П КОЛЛЕКТИВЫ'!$E$16:$E$116,'Для вставки'!$B152,'1. П КОЛЛЕКТИВЫ'!$F$16:$F$116,$A$98,'1. П КОЛЛЕКТИВЫ'!$K$16:$K$116,'Для вставки'!$B$104)</f>
        <v>0</v>
      </c>
      <c r="AA98" s="33">
        <f>SUMIFS('1. П КОЛЛЕКТИВЫ'!$G$16:$G$116,'1. П КОЛЛЕКТИВЫ'!$E$16:$E$116,'Для вставки'!$B153,'1. П КОЛЛЕКТИВЫ'!$F$16:$F$116,$A$98,'1. П КОЛЛЕКТИВЫ'!$K$16:$K$116,'Для вставки'!$B$104)</f>
        <v>0</v>
      </c>
      <c r="AB98" s="33">
        <f>SUMIFS('1. П КОЛЛЕКТИВЫ'!$G$16:$G$116,'1. П КОЛЛЕКТИВЫ'!$E$16:$E$116,'Для вставки'!$B154,'1. П КОЛЛЕКТИВЫ'!$F$16:$F$116,$A$98,'1. П КОЛЛЕКТИВЫ'!$K$16:$K$116,'Для вставки'!$B$104)</f>
        <v>0</v>
      </c>
      <c r="AC98" s="33">
        <f>SUMIFS('1. П КОЛЛЕКТИВЫ'!$G$16:$G$116,'1. П КОЛЛЕКТИВЫ'!$E$16:$E$116,'Для вставки'!$B155,'1. П КОЛЛЕКТИВЫ'!$F$16:$F$116,$A$98,'1. П КОЛЛЕКТИВЫ'!$K$16:$K$116,'Для вставки'!$B$104)</f>
        <v>0</v>
      </c>
      <c r="AD98" s="33">
        <f>SUMIFS('1. П КОЛЛЕКТИВЫ'!$G$16:$G$116,'1. П КОЛЛЕКТИВЫ'!$E$16:$E$116,'Для вставки'!$B156,'1. П КОЛЛЕКТИВЫ'!$F$16:$F$116,$A$98,'1. П КОЛЛЕКТИВЫ'!$K$16:$K$116,'Для вставки'!$B$104)</f>
        <v>0</v>
      </c>
      <c r="AE98" s="86">
        <f>SUMIFS('1. П КОЛЛЕКТИВЫ'!$G$16:$G$116,'1. П КОЛЛЕКТИВЫ'!$E$16:$E$116,'Для вставки'!$B157,'1. П КОЛЛЕКТИВЫ'!$F$16:$F$116,$A$98,'1. П КОЛЛЕКТИВЫ'!$K$16:$K$116,'Для вставки'!$B$104)</f>
        <v>0</v>
      </c>
      <c r="AF98" s="512">
        <f t="shared" si="60"/>
        <v>33</v>
      </c>
    </row>
    <row r="99" spans="1:32" ht="30" customHeight="1" thickBot="1" x14ac:dyDescent="0.3">
      <c r="A99" s="1135" t="s">
        <v>26</v>
      </c>
      <c r="B99" s="1136"/>
      <c r="C99" s="513">
        <f>SUM(C94:C98)</f>
        <v>0</v>
      </c>
      <c r="D99" s="514">
        <f t="shared" ref="D99:AF99" si="61">SUM(D94:D98)</f>
        <v>18</v>
      </c>
      <c r="E99" s="514">
        <f t="shared" si="61"/>
        <v>0</v>
      </c>
      <c r="F99" s="514">
        <f t="shared" si="61"/>
        <v>40</v>
      </c>
      <c r="G99" s="515">
        <f t="shared" si="61"/>
        <v>0</v>
      </c>
      <c r="H99" s="513">
        <f t="shared" si="61"/>
        <v>0</v>
      </c>
      <c r="I99" s="514">
        <f t="shared" si="61"/>
        <v>0</v>
      </c>
      <c r="J99" s="514">
        <f t="shared" si="61"/>
        <v>0</v>
      </c>
      <c r="K99" s="514">
        <f t="shared" si="61"/>
        <v>0</v>
      </c>
      <c r="L99" s="515">
        <f t="shared" si="61"/>
        <v>0</v>
      </c>
      <c r="M99" s="513">
        <f t="shared" si="61"/>
        <v>0</v>
      </c>
      <c r="N99" s="514">
        <f t="shared" si="61"/>
        <v>0</v>
      </c>
      <c r="O99" s="514">
        <f t="shared" si="61"/>
        <v>0</v>
      </c>
      <c r="P99" s="514">
        <f t="shared" si="61"/>
        <v>0</v>
      </c>
      <c r="Q99" s="514">
        <f t="shared" si="61"/>
        <v>0</v>
      </c>
      <c r="R99" s="514">
        <f t="shared" si="61"/>
        <v>0</v>
      </c>
      <c r="S99" s="514">
        <f t="shared" si="61"/>
        <v>0</v>
      </c>
      <c r="T99" s="515">
        <f t="shared" si="61"/>
        <v>0</v>
      </c>
      <c r="U99" s="513">
        <f t="shared" si="61"/>
        <v>0</v>
      </c>
      <c r="V99" s="514">
        <f t="shared" si="61"/>
        <v>0</v>
      </c>
      <c r="W99" s="514">
        <f t="shared" si="61"/>
        <v>0</v>
      </c>
      <c r="X99" s="514">
        <f t="shared" si="61"/>
        <v>0</v>
      </c>
      <c r="Y99" s="515">
        <f t="shared" si="61"/>
        <v>0</v>
      </c>
      <c r="Z99" s="513">
        <f t="shared" si="61"/>
        <v>14</v>
      </c>
      <c r="AA99" s="514">
        <f t="shared" si="61"/>
        <v>0</v>
      </c>
      <c r="AB99" s="514">
        <f t="shared" si="61"/>
        <v>0</v>
      </c>
      <c r="AC99" s="514">
        <f t="shared" si="61"/>
        <v>0</v>
      </c>
      <c r="AD99" s="514">
        <f t="shared" si="61"/>
        <v>0</v>
      </c>
      <c r="AE99" s="515">
        <f t="shared" si="61"/>
        <v>0</v>
      </c>
      <c r="AF99" s="516">
        <f t="shared" si="61"/>
        <v>72</v>
      </c>
    </row>
  </sheetData>
  <sheetProtection sheet="1" formatColumns="0" formatRows="0" insertRows="0" insertHyperlinks="0" deleteRows="0" sort="0" autoFilter="0"/>
  <mergeCells count="151">
    <mergeCell ref="A46:D46"/>
    <mergeCell ref="G33:H33"/>
    <mergeCell ref="A33:D35"/>
    <mergeCell ref="A36:D36"/>
    <mergeCell ref="A37:D37"/>
    <mergeCell ref="A38:D38"/>
    <mergeCell ref="A39:D39"/>
    <mergeCell ref="A40:D40"/>
    <mergeCell ref="A41:D41"/>
    <mergeCell ref="A42:D42"/>
    <mergeCell ref="A43:D43"/>
    <mergeCell ref="A44:D44"/>
    <mergeCell ref="A45:D45"/>
    <mergeCell ref="E33:F33"/>
    <mergeCell ref="AF63:AF65"/>
    <mergeCell ref="AF50:AF52"/>
    <mergeCell ref="A80:B80"/>
    <mergeCell ref="A81:B81"/>
    <mergeCell ref="A82:B82"/>
    <mergeCell ref="A83:B83"/>
    <mergeCell ref="A84:B84"/>
    <mergeCell ref="U77:Y78"/>
    <mergeCell ref="Z77:AE78"/>
    <mergeCell ref="C78:D78"/>
    <mergeCell ref="E78:F78"/>
    <mergeCell ref="G78:G79"/>
    <mergeCell ref="H78:H79"/>
    <mergeCell ref="I78:I79"/>
    <mergeCell ref="J78:J79"/>
    <mergeCell ref="K78:K79"/>
    <mergeCell ref="L78:L79"/>
    <mergeCell ref="M78:P78"/>
    <mergeCell ref="Q78:T78"/>
    <mergeCell ref="Z50:AE51"/>
    <mergeCell ref="U50:Y51"/>
    <mergeCell ref="Z63:AE64"/>
    <mergeCell ref="A72:B72"/>
    <mergeCell ref="AF77:AF79"/>
    <mergeCell ref="L14:P14"/>
    <mergeCell ref="A15:E15"/>
    <mergeCell ref="A10:E11"/>
    <mergeCell ref="A57:B57"/>
    <mergeCell ref="A53:B53"/>
    <mergeCell ref="C50:G50"/>
    <mergeCell ref="Q51:T51"/>
    <mergeCell ref="U63:Y64"/>
    <mergeCell ref="A70:B70"/>
    <mergeCell ref="A59:B59"/>
    <mergeCell ref="A67:B67"/>
    <mergeCell ref="C64:D64"/>
    <mergeCell ref="E64:F64"/>
    <mergeCell ref="H63:L63"/>
    <mergeCell ref="J64:J65"/>
    <mergeCell ref="K64:K65"/>
    <mergeCell ref="M64:P64"/>
    <mergeCell ref="C63:G63"/>
    <mergeCell ref="A63:B66"/>
    <mergeCell ref="M51:P51"/>
    <mergeCell ref="A21:B21"/>
    <mergeCell ref="A25:B25"/>
    <mergeCell ref="A26:B26"/>
    <mergeCell ref="A27:B27"/>
    <mergeCell ref="A12:E12"/>
    <mergeCell ref="A16:E16"/>
    <mergeCell ref="A17:E17"/>
    <mergeCell ref="Q10:S10"/>
    <mergeCell ref="A68:B68"/>
    <mergeCell ref="A69:B69"/>
    <mergeCell ref="H10:I10"/>
    <mergeCell ref="H64:H65"/>
    <mergeCell ref="I64:I65"/>
    <mergeCell ref="A55:B55"/>
    <mergeCell ref="H50:L50"/>
    <mergeCell ref="L51:L52"/>
    <mergeCell ref="A56:B56"/>
    <mergeCell ref="F10:G10"/>
    <mergeCell ref="A13:E13"/>
    <mergeCell ref="A14:E14"/>
    <mergeCell ref="C21:E21"/>
    <mergeCell ref="F21:H21"/>
    <mergeCell ref="L13:P13"/>
    <mergeCell ref="L15:P15"/>
    <mergeCell ref="L16:P16"/>
    <mergeCell ref="A54:B54"/>
    <mergeCell ref="A29:B29"/>
    <mergeCell ref="M63:T63"/>
    <mergeCell ref="AF90:AF92"/>
    <mergeCell ref="A90:B93"/>
    <mergeCell ref="C90:G90"/>
    <mergeCell ref="H90:L90"/>
    <mergeCell ref="M90:T90"/>
    <mergeCell ref="U90:Y91"/>
    <mergeCell ref="Z90:AE91"/>
    <mergeCell ref="C91:D91"/>
    <mergeCell ref="E91:F91"/>
    <mergeCell ref="G91:G92"/>
    <mergeCell ref="H91:H92"/>
    <mergeCell ref="I91:I92"/>
    <mergeCell ref="J91:J92"/>
    <mergeCell ref="K91:K92"/>
    <mergeCell ref="L91:L92"/>
    <mergeCell ref="M91:P91"/>
    <mergeCell ref="Q91:T91"/>
    <mergeCell ref="A77:B79"/>
    <mergeCell ref="C77:G77"/>
    <mergeCell ref="H77:L77"/>
    <mergeCell ref="M77:T77"/>
    <mergeCell ref="A86:B86"/>
    <mergeCell ref="A85:B85"/>
    <mergeCell ref="A97:B97"/>
    <mergeCell ref="A98:B98"/>
    <mergeCell ref="A99:B99"/>
    <mergeCell ref="A95:B95"/>
    <mergeCell ref="A96:B96"/>
    <mergeCell ref="Q64:T64"/>
    <mergeCell ref="G64:G65"/>
    <mergeCell ref="L64:L65"/>
    <mergeCell ref="A50:B52"/>
    <mergeCell ref="A58:B58"/>
    <mergeCell ref="C51:D51"/>
    <mergeCell ref="E51:F51"/>
    <mergeCell ref="G51:G52"/>
    <mergeCell ref="H51:H52"/>
    <mergeCell ref="I51:I52"/>
    <mergeCell ref="J51:J52"/>
    <mergeCell ref="K51:K52"/>
    <mergeCell ref="M50:T50"/>
    <mergeCell ref="N29:O29"/>
    <mergeCell ref="A71:B71"/>
    <mergeCell ref="B48:Q48"/>
    <mergeCell ref="Z4:AE4"/>
    <mergeCell ref="Z1:AE1"/>
    <mergeCell ref="Z2:AE2"/>
    <mergeCell ref="T10:V10"/>
    <mergeCell ref="W10:Y10"/>
    <mergeCell ref="A94:B94"/>
    <mergeCell ref="B8:H8"/>
    <mergeCell ref="M8:V8"/>
    <mergeCell ref="L26:M26"/>
    <mergeCell ref="L27:M27"/>
    <mergeCell ref="L28:M28"/>
    <mergeCell ref="A28:B28"/>
    <mergeCell ref="L10:P10"/>
    <mergeCell ref="L17:P17"/>
    <mergeCell ref="B19:I19"/>
    <mergeCell ref="L19:S19"/>
    <mergeCell ref="L24:M24"/>
    <mergeCell ref="L21:M21"/>
    <mergeCell ref="N21:P21"/>
    <mergeCell ref="L25:M25"/>
    <mergeCell ref="A24:B24"/>
  </mergeCells>
  <dataValidations count="3">
    <dataValidation type="whole" allowBlank="1" showInputMessage="1" showErrorMessage="1" errorTitle="ВНИМАНИЕ!" error="Проверьте, ввели ли Вы 1). число, без сопровождения буквами 2). целое число" sqref="C54:AE59 H81:AE83 C67:AE72 C81:G86 C94:AF99">
      <formula1>0</formula1>
      <formula2>1000</formula2>
    </dataValidation>
    <dataValidation type="whole" allowBlank="1" showInputMessage="1" showErrorMessage="1" sqref="Q13:T16 H13:I16 W13:X16">
      <formula1>0</formula1>
      <formula2>100000</formula2>
    </dataValidation>
    <dataValidation type="whole" allowBlank="1" showInputMessage="1" showErrorMessage="1" sqref="U13:V16 F13:G16 Y13:Z16">
      <formula1>0</formula1>
      <formula2>10000</formula2>
    </dataValidation>
  </dataValidations>
  <hyperlinks>
    <hyperlink ref="Z4" location="НАВИГАЦИЯ!A1" display="НАВИГАЦИЯ"/>
    <hyperlink ref="Z5:AD5" location="Глава3_Для_схем" display="СХЕМЫ и ГРАФИКИ для Приложения 3."/>
  </hyperlinks>
  <pageMargins left="0.25" right="0.25" top="0.75" bottom="0.75" header="0.3" footer="0.3"/>
  <pageSetup paperSize="9" scale="38" fitToHeight="0" orientation="landscape" verticalDpi="4294967295" r:id="rId1"/>
  <headerFooter>
    <oddHeader>&amp;R&amp;"Times New Roman,обычный"&amp;F
&amp;A</oddHeader>
    <oddFooter>&amp;R&amp;"Times New Roman,обычный"&amp;P
&amp;D</oddFooter>
  </headerFooter>
  <rowBreaks count="2" manualBreakCount="2">
    <brk id="47" max="16383" man="1"/>
    <brk id="73" max="16383" man="1"/>
  </rowBreaks>
  <ignoredErrors>
    <ignoredError sqref="M67:AE71 C67:K71 L67:L71"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dimension ref="A1:B311"/>
  <sheetViews>
    <sheetView topLeftCell="A130" workbookViewId="0">
      <selection activeCell="F77" sqref="F77"/>
    </sheetView>
  </sheetViews>
  <sheetFormatPr defaultColWidth="9.109375" defaultRowHeight="18" x14ac:dyDescent="0.35"/>
  <cols>
    <col min="1" max="1" width="23.88671875" style="2" customWidth="1"/>
    <col min="2" max="2" width="106" style="2" customWidth="1"/>
    <col min="3" max="16384" width="9.109375" style="2"/>
  </cols>
  <sheetData>
    <row r="1" spans="1:2" x14ac:dyDescent="0.35">
      <c r="A1" s="2" t="s">
        <v>73</v>
      </c>
    </row>
    <row r="2" spans="1:2" x14ac:dyDescent="0.35">
      <c r="A2" s="3" t="s">
        <v>24</v>
      </c>
      <c r="B2" s="3" t="s">
        <v>23</v>
      </c>
    </row>
    <row r="3" spans="1:2" ht="18.75" x14ac:dyDescent="0.3">
      <c r="B3" s="4">
        <v>2018</v>
      </c>
    </row>
    <row r="4" spans="1:2" ht="18.75" x14ac:dyDescent="0.3">
      <c r="B4" s="4">
        <v>2019</v>
      </c>
    </row>
    <row r="5" spans="1:2" ht="18.75" x14ac:dyDescent="0.3">
      <c r="B5" s="4">
        <v>2020</v>
      </c>
    </row>
    <row r="6" spans="1:2" ht="18.75" x14ac:dyDescent="0.3">
      <c r="B6" s="4">
        <v>2021</v>
      </c>
    </row>
    <row r="7" spans="1:2" ht="18.75" x14ac:dyDescent="0.3">
      <c r="B7" s="4">
        <v>2022</v>
      </c>
    </row>
    <row r="8" spans="1:2" ht="18.75" x14ac:dyDescent="0.3">
      <c r="B8" s="4">
        <v>2023</v>
      </c>
    </row>
    <row r="9" spans="1:2" ht="18.75" x14ac:dyDescent="0.3">
      <c r="B9" s="4">
        <v>2024</v>
      </c>
    </row>
    <row r="10" spans="1:2" ht="18.75" x14ac:dyDescent="0.3">
      <c r="B10" s="4">
        <v>2025</v>
      </c>
    </row>
    <row r="11" spans="1:2" ht="18.75" x14ac:dyDescent="0.3">
      <c r="B11" s="4">
        <v>2026</v>
      </c>
    </row>
    <row r="12" spans="1:2" ht="18.75" x14ac:dyDescent="0.3">
      <c r="B12" s="4">
        <v>2027</v>
      </c>
    </row>
    <row r="13" spans="1:2" ht="18.75" x14ac:dyDescent="0.3">
      <c r="B13" s="4">
        <v>2028</v>
      </c>
    </row>
    <row r="14" spans="1:2" ht="18.75" x14ac:dyDescent="0.3">
      <c r="B14" s="4">
        <v>2029</v>
      </c>
    </row>
    <row r="15" spans="1:2" ht="18.75" x14ac:dyDescent="0.3">
      <c r="B15" s="4">
        <v>2030</v>
      </c>
    </row>
    <row r="16" spans="1:2" ht="18.75" x14ac:dyDescent="0.3">
      <c r="B16" s="4"/>
    </row>
    <row r="17" spans="1:2" x14ac:dyDescent="0.35">
      <c r="A17" s="5" t="s">
        <v>24</v>
      </c>
      <c r="B17" s="3" t="s">
        <v>32</v>
      </c>
    </row>
    <row r="18" spans="1:2" x14ac:dyDescent="0.35">
      <c r="B18" s="4" t="s">
        <v>30</v>
      </c>
    </row>
    <row r="19" spans="1:2" x14ac:dyDescent="0.35">
      <c r="B19" s="4" t="s">
        <v>31</v>
      </c>
    </row>
    <row r="21" spans="1:2" x14ac:dyDescent="0.35">
      <c r="A21" s="5" t="s">
        <v>24</v>
      </c>
      <c r="B21" s="5" t="s">
        <v>387</v>
      </c>
    </row>
    <row r="22" spans="1:2" x14ac:dyDescent="0.35">
      <c r="B22" s="2" t="s">
        <v>388</v>
      </c>
    </row>
    <row r="23" spans="1:2" x14ac:dyDescent="0.35">
      <c r="B23" s="2" t="s">
        <v>389</v>
      </c>
    </row>
    <row r="25" spans="1:2" x14ac:dyDescent="0.35">
      <c r="A25" s="5" t="s">
        <v>24</v>
      </c>
      <c r="B25" s="3" t="s">
        <v>75</v>
      </c>
    </row>
    <row r="26" spans="1:2" x14ac:dyDescent="0.35">
      <c r="B26" s="2" t="s">
        <v>65</v>
      </c>
    </row>
    <row r="27" spans="1:2" x14ac:dyDescent="0.35">
      <c r="B27" s="2" t="s">
        <v>66</v>
      </c>
    </row>
    <row r="28" spans="1:2" x14ac:dyDescent="0.35">
      <c r="B28" s="2" t="s">
        <v>788</v>
      </c>
    </row>
    <row r="29" spans="1:2" x14ac:dyDescent="0.35">
      <c r="B29" s="2" t="s">
        <v>68</v>
      </c>
    </row>
    <row r="30" spans="1:2" x14ac:dyDescent="0.35">
      <c r="B30" s="2" t="s">
        <v>69</v>
      </c>
    </row>
    <row r="32" spans="1:2" x14ac:dyDescent="0.35">
      <c r="A32" s="5" t="s">
        <v>296</v>
      </c>
      <c r="B32" s="5" t="s">
        <v>241</v>
      </c>
    </row>
    <row r="33" spans="2:2" x14ac:dyDescent="0.35">
      <c r="B33" s="2" t="s">
        <v>231</v>
      </c>
    </row>
    <row r="34" spans="2:2" x14ac:dyDescent="0.35">
      <c r="B34" s="2" t="s">
        <v>520</v>
      </c>
    </row>
    <row r="35" spans="2:2" x14ac:dyDescent="0.35">
      <c r="B35" s="2" t="s">
        <v>530</v>
      </c>
    </row>
    <row r="36" spans="2:2" x14ac:dyDescent="0.35">
      <c r="B36" s="2" t="s">
        <v>232</v>
      </c>
    </row>
    <row r="37" spans="2:2" x14ac:dyDescent="0.35">
      <c r="B37" s="2" t="s">
        <v>521</v>
      </c>
    </row>
    <row r="38" spans="2:2" x14ac:dyDescent="0.35">
      <c r="B38" s="2" t="s">
        <v>212</v>
      </c>
    </row>
    <row r="39" spans="2:2" x14ac:dyDescent="0.35">
      <c r="B39" s="2" t="s">
        <v>233</v>
      </c>
    </row>
    <row r="40" spans="2:2" x14ac:dyDescent="0.35">
      <c r="B40" s="2" t="s">
        <v>213</v>
      </c>
    </row>
    <row r="41" spans="2:2" x14ac:dyDescent="0.35">
      <c r="B41" s="2" t="s">
        <v>214</v>
      </c>
    </row>
    <row r="42" spans="2:2" x14ac:dyDescent="0.35">
      <c r="B42" s="2" t="s">
        <v>345</v>
      </c>
    </row>
    <row r="43" spans="2:2" x14ac:dyDescent="0.35">
      <c r="B43" s="2" t="s">
        <v>215</v>
      </c>
    </row>
    <row r="44" spans="2:2" x14ac:dyDescent="0.35">
      <c r="B44" s="2" t="s">
        <v>522</v>
      </c>
    </row>
    <row r="45" spans="2:2" x14ac:dyDescent="0.35">
      <c r="B45" s="2" t="s">
        <v>344</v>
      </c>
    </row>
    <row r="46" spans="2:2" x14ac:dyDescent="0.35">
      <c r="B46" s="2" t="s">
        <v>216</v>
      </c>
    </row>
    <row r="47" spans="2:2" x14ac:dyDescent="0.35">
      <c r="B47" s="2" t="s">
        <v>523</v>
      </c>
    </row>
    <row r="48" spans="2:2" x14ac:dyDescent="0.35">
      <c r="B48" s="2" t="s">
        <v>529</v>
      </c>
    </row>
    <row r="49" spans="2:2" x14ac:dyDescent="0.35">
      <c r="B49" s="2" t="s">
        <v>524</v>
      </c>
    </row>
    <row r="50" spans="2:2" x14ac:dyDescent="0.35">
      <c r="B50" s="2" t="s">
        <v>234</v>
      </c>
    </row>
    <row r="51" spans="2:2" x14ac:dyDescent="0.35">
      <c r="B51" s="2" t="s">
        <v>235</v>
      </c>
    </row>
    <row r="52" spans="2:2" x14ac:dyDescent="0.35">
      <c r="B52" s="2" t="s">
        <v>217</v>
      </c>
    </row>
    <row r="53" spans="2:2" x14ac:dyDescent="0.35">
      <c r="B53" s="2" t="s">
        <v>218</v>
      </c>
    </row>
    <row r="54" spans="2:2" x14ac:dyDescent="0.35">
      <c r="B54" s="2" t="s">
        <v>531</v>
      </c>
    </row>
    <row r="55" spans="2:2" x14ac:dyDescent="0.35">
      <c r="B55" s="2" t="s">
        <v>236</v>
      </c>
    </row>
    <row r="56" spans="2:2" x14ac:dyDescent="0.35">
      <c r="B56" s="2" t="s">
        <v>525</v>
      </c>
    </row>
    <row r="57" spans="2:2" x14ac:dyDescent="0.35">
      <c r="B57" s="2" t="s">
        <v>526</v>
      </c>
    </row>
    <row r="58" spans="2:2" x14ac:dyDescent="0.35">
      <c r="B58" s="2" t="s">
        <v>219</v>
      </c>
    </row>
    <row r="59" spans="2:2" x14ac:dyDescent="0.35">
      <c r="B59" s="2" t="s">
        <v>220</v>
      </c>
    </row>
    <row r="60" spans="2:2" x14ac:dyDescent="0.35">
      <c r="B60" s="2" t="s">
        <v>221</v>
      </c>
    </row>
    <row r="61" spans="2:2" x14ac:dyDescent="0.35">
      <c r="B61" s="2" t="s">
        <v>237</v>
      </c>
    </row>
    <row r="62" spans="2:2" x14ac:dyDescent="0.35">
      <c r="B62" s="2" t="s">
        <v>222</v>
      </c>
    </row>
    <row r="63" spans="2:2" x14ac:dyDescent="0.35">
      <c r="B63" s="2" t="s">
        <v>223</v>
      </c>
    </row>
    <row r="64" spans="2:2" x14ac:dyDescent="0.35">
      <c r="B64" s="2" t="s">
        <v>224</v>
      </c>
    </row>
    <row r="65" spans="2:2" x14ac:dyDescent="0.35">
      <c r="B65" s="2" t="s">
        <v>912</v>
      </c>
    </row>
    <row r="66" spans="2:2" x14ac:dyDescent="0.35">
      <c r="B66" s="2" t="s">
        <v>532</v>
      </c>
    </row>
    <row r="67" spans="2:2" x14ac:dyDescent="0.35">
      <c r="B67" s="2" t="s">
        <v>527</v>
      </c>
    </row>
    <row r="68" spans="2:2" x14ac:dyDescent="0.35">
      <c r="B68" s="2" t="s">
        <v>225</v>
      </c>
    </row>
    <row r="69" spans="2:2" x14ac:dyDescent="0.35">
      <c r="B69" s="2" t="s">
        <v>226</v>
      </c>
    </row>
    <row r="70" spans="2:2" x14ac:dyDescent="0.35">
      <c r="B70" s="2" t="s">
        <v>238</v>
      </c>
    </row>
    <row r="71" spans="2:2" x14ac:dyDescent="0.35">
      <c r="B71" s="2" t="s">
        <v>227</v>
      </c>
    </row>
    <row r="72" spans="2:2" x14ac:dyDescent="0.35">
      <c r="B72" s="2" t="s">
        <v>528</v>
      </c>
    </row>
    <row r="73" spans="2:2" x14ac:dyDescent="0.35">
      <c r="B73" s="2" t="s">
        <v>228</v>
      </c>
    </row>
    <row r="74" spans="2:2" x14ac:dyDescent="0.35">
      <c r="B74" s="2" t="s">
        <v>229</v>
      </c>
    </row>
    <row r="75" spans="2:2" x14ac:dyDescent="0.35">
      <c r="B75" s="2" t="s">
        <v>230</v>
      </c>
    </row>
    <row r="76" spans="2:2" x14ac:dyDescent="0.35">
      <c r="B76" s="2" t="s">
        <v>239</v>
      </c>
    </row>
    <row r="77" spans="2:2" x14ac:dyDescent="0.35">
      <c r="B77" s="2" t="s">
        <v>240</v>
      </c>
    </row>
    <row r="78" spans="2:2" x14ac:dyDescent="0.35">
      <c r="B78" s="2" t="s">
        <v>341</v>
      </c>
    </row>
    <row r="79" spans="2:2" x14ac:dyDescent="0.35">
      <c r="B79" s="2" t="s">
        <v>342</v>
      </c>
    </row>
    <row r="80" spans="2:2" x14ac:dyDescent="0.35">
      <c r="B80" s="2" t="s">
        <v>343</v>
      </c>
    </row>
    <row r="81" spans="1:2" x14ac:dyDescent="0.35">
      <c r="B81" s="2" t="s">
        <v>913</v>
      </c>
    </row>
    <row r="83" spans="1:2" x14ac:dyDescent="0.35">
      <c r="A83" s="5" t="s">
        <v>297</v>
      </c>
      <c r="B83" s="5" t="s">
        <v>302</v>
      </c>
    </row>
    <row r="84" spans="1:2" x14ac:dyDescent="0.35">
      <c r="B84" s="2" t="s">
        <v>298</v>
      </c>
    </row>
    <row r="85" spans="1:2" x14ac:dyDescent="0.35">
      <c r="B85" s="2" t="s">
        <v>299</v>
      </c>
    </row>
    <row r="86" spans="1:2" x14ac:dyDescent="0.35">
      <c r="B86" s="2" t="s">
        <v>300</v>
      </c>
    </row>
    <row r="87" spans="1:2" x14ac:dyDescent="0.35">
      <c r="B87" s="2" t="s">
        <v>301</v>
      </c>
    </row>
    <row r="90" spans="1:2" x14ac:dyDescent="0.35">
      <c r="A90" s="5" t="s">
        <v>15</v>
      </c>
      <c r="B90" s="5" t="s">
        <v>25</v>
      </c>
    </row>
    <row r="91" spans="1:2" x14ac:dyDescent="0.35">
      <c r="B91" s="2" t="s">
        <v>323</v>
      </c>
    </row>
    <row r="92" spans="1:2" x14ac:dyDescent="0.35">
      <c r="B92" s="2" t="s">
        <v>324</v>
      </c>
    </row>
    <row r="93" spans="1:2" x14ac:dyDescent="0.35">
      <c r="B93" s="2" t="s">
        <v>18</v>
      </c>
    </row>
    <row r="94" spans="1:2" x14ac:dyDescent="0.35">
      <c r="B94" s="2" t="s">
        <v>179</v>
      </c>
    </row>
    <row r="95" spans="1:2" x14ac:dyDescent="0.35">
      <c r="B95" s="2" t="s">
        <v>407</v>
      </c>
    </row>
    <row r="96" spans="1:2" x14ac:dyDescent="0.35">
      <c r="B96" s="2" t="s">
        <v>19</v>
      </c>
    </row>
    <row r="98" spans="1:2" x14ac:dyDescent="0.35">
      <c r="A98" s="5" t="s">
        <v>297</v>
      </c>
      <c r="B98" s="5" t="s">
        <v>311</v>
      </c>
    </row>
    <row r="99" spans="1:2" x14ac:dyDescent="0.35">
      <c r="B99" s="2" t="s">
        <v>312</v>
      </c>
    </row>
    <row r="100" spans="1:2" x14ac:dyDescent="0.35">
      <c r="B100" s="2" t="s">
        <v>315</v>
      </c>
    </row>
    <row r="101" spans="1:2" x14ac:dyDescent="0.35">
      <c r="B101" s="2" t="s">
        <v>313</v>
      </c>
    </row>
    <row r="103" spans="1:2" x14ac:dyDescent="0.35">
      <c r="A103" s="5" t="s">
        <v>724</v>
      </c>
      <c r="B103" s="498" t="s">
        <v>704</v>
      </c>
    </row>
    <row r="104" spans="1:2" x14ac:dyDescent="0.35">
      <c r="B104" s="2" t="s">
        <v>519</v>
      </c>
    </row>
    <row r="106" spans="1:2" x14ac:dyDescent="0.35">
      <c r="A106" s="5" t="s">
        <v>724</v>
      </c>
      <c r="B106" s="5" t="s">
        <v>146</v>
      </c>
    </row>
    <row r="107" spans="1:2" x14ac:dyDescent="0.35">
      <c r="B107" s="2" t="s">
        <v>146</v>
      </c>
    </row>
    <row r="109" spans="1:2" x14ac:dyDescent="0.35">
      <c r="A109" s="5" t="s">
        <v>724</v>
      </c>
      <c r="B109" s="5" t="s">
        <v>552</v>
      </c>
    </row>
    <row r="110" spans="1:2" x14ac:dyDescent="0.35">
      <c r="B110" s="2" t="s">
        <v>552</v>
      </c>
    </row>
    <row r="112" spans="1:2" x14ac:dyDescent="0.35">
      <c r="A112" s="5" t="s">
        <v>724</v>
      </c>
      <c r="B112" s="5" t="s">
        <v>396</v>
      </c>
    </row>
    <row r="113" spans="1:2" x14ac:dyDescent="0.35">
      <c r="B113" s="2" t="s">
        <v>396</v>
      </c>
    </row>
    <row r="115" spans="1:2" x14ac:dyDescent="0.35">
      <c r="A115" s="5" t="s">
        <v>724</v>
      </c>
      <c r="B115" s="5" t="s">
        <v>554</v>
      </c>
    </row>
    <row r="116" spans="1:2" x14ac:dyDescent="0.35">
      <c r="B116" s="2" t="s">
        <v>554</v>
      </c>
    </row>
    <row r="118" spans="1:2" x14ac:dyDescent="0.35">
      <c r="A118" s="5" t="s">
        <v>724</v>
      </c>
      <c r="B118" s="5" t="s">
        <v>79</v>
      </c>
    </row>
    <row r="119" spans="1:2" x14ac:dyDescent="0.35">
      <c r="B119" s="2" t="s">
        <v>76</v>
      </c>
    </row>
    <row r="120" spans="1:2" x14ac:dyDescent="0.35">
      <c r="B120" s="2" t="s">
        <v>77</v>
      </c>
    </row>
    <row r="121" spans="1:2" x14ac:dyDescent="0.35">
      <c r="B121" s="2" t="s">
        <v>78</v>
      </c>
    </row>
    <row r="122" spans="1:2" x14ac:dyDescent="0.35">
      <c r="B122" s="2" t="s">
        <v>97</v>
      </c>
    </row>
    <row r="124" spans="1:2" x14ac:dyDescent="0.35">
      <c r="A124" s="5" t="s">
        <v>724</v>
      </c>
      <c r="B124" s="5" t="s">
        <v>725</v>
      </c>
    </row>
    <row r="125" spans="1:2" x14ac:dyDescent="0.35">
      <c r="B125" s="2" t="s">
        <v>312</v>
      </c>
    </row>
    <row r="126" spans="1:2" x14ac:dyDescent="0.35">
      <c r="B126" s="2" t="s">
        <v>726</v>
      </c>
    </row>
    <row r="128" spans="1:2" x14ac:dyDescent="0.35">
      <c r="A128" s="5" t="s">
        <v>724</v>
      </c>
      <c r="B128" s="5" t="s">
        <v>96</v>
      </c>
    </row>
    <row r="129" spans="2:2" x14ac:dyDescent="0.35">
      <c r="B129" s="2" t="s">
        <v>83</v>
      </c>
    </row>
    <row r="130" spans="2:2" x14ac:dyDescent="0.35">
      <c r="B130" s="2" t="s">
        <v>84</v>
      </c>
    </row>
    <row r="131" spans="2:2" x14ac:dyDescent="0.35">
      <c r="B131" s="2" t="s">
        <v>85</v>
      </c>
    </row>
    <row r="132" spans="2:2" x14ac:dyDescent="0.35">
      <c r="B132" s="2" t="s">
        <v>86</v>
      </c>
    </row>
    <row r="133" spans="2:2" x14ac:dyDescent="0.35">
      <c r="B133" s="2" t="s">
        <v>87</v>
      </c>
    </row>
    <row r="134" spans="2:2" x14ac:dyDescent="0.35">
      <c r="B134" s="2" t="s">
        <v>80</v>
      </c>
    </row>
    <row r="135" spans="2:2" x14ac:dyDescent="0.35">
      <c r="B135" s="2" t="s">
        <v>318</v>
      </c>
    </row>
    <row r="136" spans="2:2" x14ac:dyDescent="0.35">
      <c r="B136" s="2" t="s">
        <v>81</v>
      </c>
    </row>
    <row r="137" spans="2:2" x14ac:dyDescent="0.35">
      <c r="B137" s="2" t="s">
        <v>82</v>
      </c>
    </row>
    <row r="138" spans="2:2" x14ac:dyDescent="0.35">
      <c r="B138" s="2" t="s">
        <v>551</v>
      </c>
    </row>
    <row r="139" spans="2:2" x14ac:dyDescent="0.35">
      <c r="B139" s="2" t="s">
        <v>317</v>
      </c>
    </row>
    <row r="140" spans="2:2" x14ac:dyDescent="0.35">
      <c r="B140" s="2" t="s">
        <v>88</v>
      </c>
    </row>
    <row r="141" spans="2:2" x14ac:dyDescent="0.35">
      <c r="B141" s="2" t="s">
        <v>93</v>
      </c>
    </row>
    <row r="142" spans="2:2" x14ac:dyDescent="0.35">
      <c r="B142" s="2" t="s">
        <v>89</v>
      </c>
    </row>
    <row r="143" spans="2:2" x14ac:dyDescent="0.35">
      <c r="B143" s="2" t="s">
        <v>90</v>
      </c>
    </row>
    <row r="144" spans="2:2" x14ac:dyDescent="0.35">
      <c r="B144" s="2" t="s">
        <v>91</v>
      </c>
    </row>
    <row r="145" spans="1:2" x14ac:dyDescent="0.35">
      <c r="B145" s="2" t="s">
        <v>92</v>
      </c>
    </row>
    <row r="146" spans="1:2" x14ac:dyDescent="0.35">
      <c r="B146" s="2" t="s">
        <v>94</v>
      </c>
    </row>
    <row r="147" spans="1:2" x14ac:dyDescent="0.35">
      <c r="B147" s="2" t="s">
        <v>397</v>
      </c>
    </row>
    <row r="148" spans="1:2" x14ac:dyDescent="0.35">
      <c r="B148" s="2" t="s">
        <v>403</v>
      </c>
    </row>
    <row r="149" spans="1:2" x14ac:dyDescent="0.35">
      <c r="B149" s="2" t="s">
        <v>398</v>
      </c>
    </row>
    <row r="150" spans="1:2" x14ac:dyDescent="0.35">
      <c r="B150" s="2" t="s">
        <v>399</v>
      </c>
    </row>
    <row r="151" spans="1:2" x14ac:dyDescent="0.35">
      <c r="B151" s="2" t="s">
        <v>400</v>
      </c>
    </row>
    <row r="152" spans="1:2" x14ac:dyDescent="0.35">
      <c r="B152" s="2" t="s">
        <v>58</v>
      </c>
    </row>
    <row r="153" spans="1:2" x14ac:dyDescent="0.35">
      <c r="B153" s="2" t="s">
        <v>404</v>
      </c>
    </row>
    <row r="154" spans="1:2" x14ac:dyDescent="0.35">
      <c r="B154" s="2" t="s">
        <v>401</v>
      </c>
    </row>
    <row r="155" spans="1:2" x14ac:dyDescent="0.35">
      <c r="B155" s="2" t="s">
        <v>61</v>
      </c>
    </row>
    <row r="156" spans="1:2" x14ac:dyDescent="0.35">
      <c r="B156" s="2" t="s">
        <v>402</v>
      </c>
    </row>
    <row r="157" spans="1:2" x14ac:dyDescent="0.35">
      <c r="B157" s="2" t="s">
        <v>63</v>
      </c>
    </row>
    <row r="159" spans="1:2" x14ac:dyDescent="0.35">
      <c r="A159" s="5" t="s">
        <v>74</v>
      </c>
      <c r="B159" s="195" t="s">
        <v>595</v>
      </c>
    </row>
    <row r="160" spans="1:2" x14ac:dyDescent="0.35">
      <c r="A160" s="194"/>
      <c r="B160" s="193" t="s">
        <v>562</v>
      </c>
    </row>
    <row r="161" spans="1:2" x14ac:dyDescent="0.35">
      <c r="B161" s="193" t="s">
        <v>561</v>
      </c>
    </row>
    <row r="162" spans="1:2" x14ac:dyDescent="0.35">
      <c r="B162" s="193" t="s">
        <v>587</v>
      </c>
    </row>
    <row r="163" spans="1:2" x14ac:dyDescent="0.35">
      <c r="B163" s="193" t="s">
        <v>564</v>
      </c>
    </row>
    <row r="164" spans="1:2" x14ac:dyDescent="0.35">
      <c r="B164" s="193" t="s">
        <v>580</v>
      </c>
    </row>
    <row r="165" spans="1:2" x14ac:dyDescent="0.35">
      <c r="B165" s="193" t="s">
        <v>581</v>
      </c>
    </row>
    <row r="166" spans="1:2" x14ac:dyDescent="0.35">
      <c r="B166" s="193" t="s">
        <v>586</v>
      </c>
    </row>
    <row r="167" spans="1:2" x14ac:dyDescent="0.35">
      <c r="B167" s="193" t="s">
        <v>582</v>
      </c>
    </row>
    <row r="168" spans="1:2" x14ac:dyDescent="0.35">
      <c r="B168" s="193" t="s">
        <v>583</v>
      </c>
    </row>
    <row r="169" spans="1:2" x14ac:dyDescent="0.35">
      <c r="B169" s="193" t="s">
        <v>588</v>
      </c>
    </row>
    <row r="170" spans="1:2" x14ac:dyDescent="0.35">
      <c r="B170" s="2" t="s">
        <v>585</v>
      </c>
    </row>
    <row r="171" spans="1:2" x14ac:dyDescent="0.35">
      <c r="B171" s="2" t="s">
        <v>584</v>
      </c>
    </row>
    <row r="173" spans="1:2" x14ac:dyDescent="0.35">
      <c r="A173" s="5" t="s">
        <v>74</v>
      </c>
      <c r="B173" s="118" t="s">
        <v>596</v>
      </c>
    </row>
    <row r="174" spans="1:2" x14ac:dyDescent="0.35">
      <c r="B174" s="2" t="s">
        <v>597</v>
      </c>
    </row>
    <row r="175" spans="1:2" x14ac:dyDescent="0.35">
      <c r="B175" s="2" t="s">
        <v>412</v>
      </c>
    </row>
    <row r="176" spans="1:2" x14ac:dyDescent="0.35">
      <c r="B176" s="2" t="s">
        <v>598</v>
      </c>
    </row>
    <row r="177" spans="1:2" x14ac:dyDescent="0.35">
      <c r="B177" s="2" t="s">
        <v>642</v>
      </c>
    </row>
    <row r="178" spans="1:2" x14ac:dyDescent="0.35">
      <c r="B178" s="2" t="s">
        <v>599</v>
      </c>
    </row>
    <row r="179" spans="1:2" x14ac:dyDescent="0.35">
      <c r="B179" s="2" t="s">
        <v>600</v>
      </c>
    </row>
    <row r="180" spans="1:2" x14ac:dyDescent="0.35">
      <c r="B180" s="2" t="s">
        <v>601</v>
      </c>
    </row>
    <row r="181" spans="1:2" x14ac:dyDescent="0.35">
      <c r="B181" s="2" t="s">
        <v>602</v>
      </c>
    </row>
    <row r="182" spans="1:2" x14ac:dyDescent="0.35">
      <c r="B182" s="2" t="s">
        <v>603</v>
      </c>
    </row>
    <row r="183" spans="1:2" x14ac:dyDescent="0.35">
      <c r="B183" s="2" t="s">
        <v>19</v>
      </c>
    </row>
    <row r="185" spans="1:2" x14ac:dyDescent="0.35">
      <c r="A185" s="5" t="s">
        <v>132</v>
      </c>
      <c r="B185" s="5" t="s">
        <v>133</v>
      </c>
    </row>
    <row r="186" spans="1:2" x14ac:dyDescent="0.35">
      <c r="B186" s="2" t="s">
        <v>134</v>
      </c>
    </row>
    <row r="187" spans="1:2" x14ac:dyDescent="0.35">
      <c r="B187" s="2" t="s">
        <v>135</v>
      </c>
    </row>
    <row r="188" spans="1:2" x14ac:dyDescent="0.35">
      <c r="B188" s="2" t="s">
        <v>706</v>
      </c>
    </row>
    <row r="190" spans="1:2" x14ac:dyDescent="0.35">
      <c r="A190" s="5" t="s">
        <v>132</v>
      </c>
      <c r="B190" s="5" t="s">
        <v>189</v>
      </c>
    </row>
    <row r="191" spans="1:2" x14ac:dyDescent="0.35">
      <c r="B191" s="2" t="s">
        <v>187</v>
      </c>
    </row>
    <row r="192" spans="1:2" x14ac:dyDescent="0.35">
      <c r="B192" s="2" t="s">
        <v>188</v>
      </c>
    </row>
    <row r="194" spans="1:2" x14ac:dyDescent="0.35">
      <c r="A194" s="5" t="s">
        <v>132</v>
      </c>
      <c r="B194" s="498" t="s">
        <v>707</v>
      </c>
    </row>
    <row r="195" spans="1:2" x14ac:dyDescent="0.35">
      <c r="B195" s="2" t="s">
        <v>708</v>
      </c>
    </row>
    <row r="197" spans="1:2" x14ac:dyDescent="0.35">
      <c r="A197" s="5" t="s">
        <v>132</v>
      </c>
      <c r="B197" s="5" t="s">
        <v>194</v>
      </c>
    </row>
    <row r="198" spans="1:2" x14ac:dyDescent="0.35">
      <c r="B198" s="2" t="s">
        <v>193</v>
      </c>
    </row>
    <row r="199" spans="1:2" x14ac:dyDescent="0.35">
      <c r="B199" s="2" t="s">
        <v>191</v>
      </c>
    </row>
    <row r="200" spans="1:2" x14ac:dyDescent="0.35">
      <c r="B200" s="2" t="s">
        <v>190</v>
      </c>
    </row>
    <row r="201" spans="1:2" x14ac:dyDescent="0.35">
      <c r="B201" s="2" t="s">
        <v>192</v>
      </c>
    </row>
    <row r="203" spans="1:2" x14ac:dyDescent="0.35">
      <c r="A203" s="5" t="s">
        <v>150</v>
      </c>
      <c r="B203" s="5" t="s">
        <v>152</v>
      </c>
    </row>
    <row r="204" spans="1:2" x14ac:dyDescent="0.35">
      <c r="B204" s="2" t="s">
        <v>151</v>
      </c>
    </row>
    <row r="205" spans="1:2" x14ac:dyDescent="0.35">
      <c r="B205" s="2" t="s">
        <v>155</v>
      </c>
    </row>
    <row r="206" spans="1:2" x14ac:dyDescent="0.35">
      <c r="B206" s="2" t="s">
        <v>153</v>
      </c>
    </row>
    <row r="207" spans="1:2" x14ac:dyDescent="0.35">
      <c r="B207" s="2" t="s">
        <v>154</v>
      </c>
    </row>
    <row r="209" spans="1:2" x14ac:dyDescent="0.35">
      <c r="A209" s="5" t="s">
        <v>150</v>
      </c>
      <c r="B209" s="5" t="s">
        <v>156</v>
      </c>
    </row>
    <row r="210" spans="1:2" x14ac:dyDescent="0.35">
      <c r="B210" s="2" t="s">
        <v>158</v>
      </c>
    </row>
    <row r="211" spans="1:2" x14ac:dyDescent="0.35">
      <c r="B211" s="2" t="s">
        <v>157</v>
      </c>
    </row>
    <row r="212" spans="1:2" x14ac:dyDescent="0.35">
      <c r="B212" s="2" t="s">
        <v>556</v>
      </c>
    </row>
    <row r="213" spans="1:2" x14ac:dyDescent="0.35">
      <c r="B213" s="2" t="s">
        <v>159</v>
      </c>
    </row>
    <row r="214" spans="1:2" x14ac:dyDescent="0.35">
      <c r="B214" s="2" t="s">
        <v>160</v>
      </c>
    </row>
    <row r="216" spans="1:2" x14ac:dyDescent="0.35">
      <c r="A216" s="5" t="s">
        <v>150</v>
      </c>
      <c r="B216" s="5" t="s">
        <v>168</v>
      </c>
    </row>
    <row r="217" spans="1:2" x14ac:dyDescent="0.35">
      <c r="B217" s="2" t="s">
        <v>162</v>
      </c>
    </row>
    <row r="218" spans="1:2" x14ac:dyDescent="0.35">
      <c r="B218" s="2" t="s">
        <v>163</v>
      </c>
    </row>
    <row r="219" spans="1:2" x14ac:dyDescent="0.35">
      <c r="B219" s="2" t="s">
        <v>164</v>
      </c>
    </row>
    <row r="220" spans="1:2" x14ac:dyDescent="0.35">
      <c r="B220" s="2" t="s">
        <v>166</v>
      </c>
    </row>
    <row r="221" spans="1:2" x14ac:dyDescent="0.35">
      <c r="B221" s="2" t="s">
        <v>167</v>
      </c>
    </row>
    <row r="222" spans="1:2" x14ac:dyDescent="0.35">
      <c r="B222" s="2" t="s">
        <v>165</v>
      </c>
    </row>
    <row r="223" spans="1:2" x14ac:dyDescent="0.35">
      <c r="B223" s="2" t="s">
        <v>819</v>
      </c>
    </row>
    <row r="225" spans="1:2" x14ac:dyDescent="0.35">
      <c r="A225" s="5" t="s">
        <v>150</v>
      </c>
      <c r="B225" s="118" t="s">
        <v>497</v>
      </c>
    </row>
    <row r="226" spans="1:2" x14ac:dyDescent="0.35">
      <c r="B226" s="2" t="s">
        <v>498</v>
      </c>
    </row>
    <row r="227" spans="1:2" x14ac:dyDescent="0.35">
      <c r="B227" s="2" t="s">
        <v>496</v>
      </c>
    </row>
    <row r="229" spans="1:2" x14ac:dyDescent="0.35">
      <c r="A229" s="5" t="s">
        <v>150</v>
      </c>
      <c r="B229" s="118" t="s">
        <v>660</v>
      </c>
    </row>
    <row r="230" spans="1:2" x14ac:dyDescent="0.35">
      <c r="A230" s="194"/>
      <c r="B230" s="2" t="s">
        <v>650</v>
      </c>
    </row>
    <row r="231" spans="1:2" x14ac:dyDescent="0.35">
      <c r="A231" s="194"/>
      <c r="B231" s="2" t="s">
        <v>652</v>
      </c>
    </row>
    <row r="232" spans="1:2" x14ac:dyDescent="0.35">
      <c r="A232" s="194"/>
      <c r="B232" s="2" t="s">
        <v>651</v>
      </c>
    </row>
    <row r="233" spans="1:2" x14ac:dyDescent="0.35">
      <c r="B233" s="2" t="s">
        <v>656</v>
      </c>
    </row>
    <row r="234" spans="1:2" x14ac:dyDescent="0.35">
      <c r="B234" s="2" t="s">
        <v>654</v>
      </c>
    </row>
    <row r="235" spans="1:2" x14ac:dyDescent="0.35">
      <c r="B235" s="2" t="s">
        <v>653</v>
      </c>
    </row>
    <row r="236" spans="1:2" x14ac:dyDescent="0.35">
      <c r="B236" s="2" t="s">
        <v>655</v>
      </c>
    </row>
    <row r="237" spans="1:2" x14ac:dyDescent="0.35">
      <c r="B237" s="2" t="s">
        <v>657</v>
      </c>
    </row>
    <row r="239" spans="1:2" x14ac:dyDescent="0.35">
      <c r="A239" s="5" t="s">
        <v>172</v>
      </c>
      <c r="B239" s="5" t="s">
        <v>170</v>
      </c>
    </row>
    <row r="240" spans="1:2" x14ac:dyDescent="0.35">
      <c r="B240" s="2" t="s">
        <v>158</v>
      </c>
    </row>
    <row r="241" spans="1:2" x14ac:dyDescent="0.35">
      <c r="B241" s="2" t="s">
        <v>157</v>
      </c>
    </row>
    <row r="242" spans="1:2" x14ac:dyDescent="0.35">
      <c r="B242" s="2" t="s">
        <v>556</v>
      </c>
    </row>
    <row r="243" spans="1:2" x14ac:dyDescent="0.35">
      <c r="B243" s="2" t="s">
        <v>159</v>
      </c>
    </row>
    <row r="244" spans="1:2" x14ac:dyDescent="0.35">
      <c r="B244" s="2" t="s">
        <v>160</v>
      </c>
    </row>
    <row r="245" spans="1:2" x14ac:dyDescent="0.35">
      <c r="B245" s="2" t="s">
        <v>171</v>
      </c>
    </row>
    <row r="247" spans="1:2" x14ac:dyDescent="0.35">
      <c r="A247" s="5" t="s">
        <v>172</v>
      </c>
      <c r="B247" s="5" t="s">
        <v>104</v>
      </c>
    </row>
    <row r="248" spans="1:2" x14ac:dyDescent="0.35">
      <c r="B248" s="2" t="s">
        <v>174</v>
      </c>
    </row>
    <row r="249" spans="1:2" x14ac:dyDescent="0.35">
      <c r="B249" s="2" t="s">
        <v>173</v>
      </c>
    </row>
    <row r="250" spans="1:2" x14ac:dyDescent="0.35">
      <c r="B250" s="2" t="s">
        <v>175</v>
      </c>
    </row>
    <row r="251" spans="1:2" x14ac:dyDescent="0.35">
      <c r="B251" s="2" t="s">
        <v>176</v>
      </c>
    </row>
    <row r="253" spans="1:2" x14ac:dyDescent="0.35">
      <c r="A253" s="5" t="s">
        <v>172</v>
      </c>
      <c r="B253" s="5" t="s">
        <v>178</v>
      </c>
    </row>
    <row r="254" spans="1:2" x14ac:dyDescent="0.35">
      <c r="B254" s="2" t="s">
        <v>16</v>
      </c>
    </row>
    <row r="255" spans="1:2" x14ac:dyDescent="0.35">
      <c r="B255" s="2" t="s">
        <v>17</v>
      </c>
    </row>
    <row r="256" spans="1:2" x14ac:dyDescent="0.35">
      <c r="B256" s="2" t="s">
        <v>18</v>
      </c>
    </row>
    <row r="257" spans="1:2" x14ac:dyDescent="0.35">
      <c r="B257" s="2" t="s">
        <v>407</v>
      </c>
    </row>
    <row r="258" spans="1:2" x14ac:dyDescent="0.35">
      <c r="B258" s="2" t="s">
        <v>179</v>
      </c>
    </row>
    <row r="259" spans="1:2" x14ac:dyDescent="0.35">
      <c r="B259" s="2" t="s">
        <v>144</v>
      </c>
    </row>
    <row r="261" spans="1:2" x14ac:dyDescent="0.35">
      <c r="A261" s="5" t="s">
        <v>172</v>
      </c>
      <c r="B261" s="5" t="s">
        <v>181</v>
      </c>
    </row>
    <row r="262" spans="1:2" x14ac:dyDescent="0.35">
      <c r="B262" s="2" t="s">
        <v>182</v>
      </c>
    </row>
    <row r="263" spans="1:2" x14ac:dyDescent="0.35">
      <c r="B263" s="2" t="s">
        <v>183</v>
      </c>
    </row>
    <row r="264" spans="1:2" x14ac:dyDescent="0.35">
      <c r="B264" s="2" t="s">
        <v>184</v>
      </c>
    </row>
    <row r="266" spans="1:2" x14ac:dyDescent="0.35">
      <c r="A266" s="5" t="s">
        <v>199</v>
      </c>
      <c r="B266" s="5" t="s">
        <v>206</v>
      </c>
    </row>
    <row r="267" spans="1:2" x14ac:dyDescent="0.35">
      <c r="B267" s="2" t="s">
        <v>200</v>
      </c>
    </row>
    <row r="268" spans="1:2" x14ac:dyDescent="0.35">
      <c r="B268" s="2" t="s">
        <v>201</v>
      </c>
    </row>
    <row r="269" spans="1:2" x14ac:dyDescent="0.35">
      <c r="B269" s="2" t="s">
        <v>202</v>
      </c>
    </row>
    <row r="270" spans="1:2" x14ac:dyDescent="0.35">
      <c r="B270" s="2" t="s">
        <v>203</v>
      </c>
    </row>
    <row r="271" spans="1:2" x14ac:dyDescent="0.35">
      <c r="B271" s="2" t="s">
        <v>204</v>
      </c>
    </row>
    <row r="272" spans="1:2" x14ac:dyDescent="0.35">
      <c r="B272" s="2" t="s">
        <v>205</v>
      </c>
    </row>
    <row r="274" spans="1:2" x14ac:dyDescent="0.35">
      <c r="A274" s="5" t="s">
        <v>246</v>
      </c>
      <c r="B274" s="5" t="s">
        <v>252</v>
      </c>
    </row>
    <row r="275" spans="1:2" x14ac:dyDescent="0.35">
      <c r="B275" s="2" t="s">
        <v>247</v>
      </c>
    </row>
    <row r="276" spans="1:2" x14ac:dyDescent="0.35">
      <c r="B276" s="2" t="s">
        <v>248</v>
      </c>
    </row>
    <row r="277" spans="1:2" x14ac:dyDescent="0.35">
      <c r="B277" s="2" t="s">
        <v>249</v>
      </c>
    </row>
    <row r="278" spans="1:2" x14ac:dyDescent="0.35">
      <c r="B278" s="2" t="s">
        <v>250</v>
      </c>
    </row>
    <row r="280" spans="1:2" x14ac:dyDescent="0.35">
      <c r="A280" s="5" t="s">
        <v>246</v>
      </c>
      <c r="B280" s="5" t="s">
        <v>490</v>
      </c>
    </row>
    <row r="281" spans="1:2" ht="20.25" customHeight="1" x14ac:dyDescent="0.35">
      <c r="B281" s="106" t="s">
        <v>888</v>
      </c>
    </row>
    <row r="282" spans="1:2" ht="20.25" customHeight="1" x14ac:dyDescent="0.35">
      <c r="B282" s="106" t="s">
        <v>897</v>
      </c>
    </row>
    <row r="283" spans="1:2" ht="20.25" customHeight="1" x14ac:dyDescent="0.35">
      <c r="B283" s="106" t="s">
        <v>889</v>
      </c>
    </row>
    <row r="284" spans="1:2" ht="20.25" customHeight="1" x14ac:dyDescent="0.35">
      <c r="B284" s="106" t="s">
        <v>890</v>
      </c>
    </row>
    <row r="285" spans="1:2" ht="20.25" customHeight="1" x14ac:dyDescent="0.35">
      <c r="B285" s="106" t="s">
        <v>898</v>
      </c>
    </row>
    <row r="286" spans="1:2" ht="20.25" customHeight="1" x14ac:dyDescent="0.35">
      <c r="B286" s="106" t="s">
        <v>891</v>
      </c>
    </row>
    <row r="287" spans="1:2" ht="20.25" customHeight="1" x14ac:dyDescent="0.35">
      <c r="B287" s="106" t="s">
        <v>892</v>
      </c>
    </row>
    <row r="288" spans="1:2" ht="20.25" customHeight="1" x14ac:dyDescent="0.35">
      <c r="B288" s="106" t="s">
        <v>893</v>
      </c>
    </row>
    <row r="289" spans="1:2" ht="20.25" customHeight="1" x14ac:dyDescent="0.35">
      <c r="B289" s="106" t="s">
        <v>894</v>
      </c>
    </row>
    <row r="290" spans="1:2" ht="20.25" customHeight="1" x14ac:dyDescent="0.35">
      <c r="B290" s="106" t="s">
        <v>895</v>
      </c>
    </row>
    <row r="291" spans="1:2" ht="20.25" customHeight="1" x14ac:dyDescent="0.35">
      <c r="B291" s="106" t="s">
        <v>896</v>
      </c>
    </row>
    <row r="293" spans="1:2" x14ac:dyDescent="0.35">
      <c r="A293" s="5" t="s">
        <v>246</v>
      </c>
      <c r="B293" s="118" t="s">
        <v>634</v>
      </c>
    </row>
    <row r="294" spans="1:2" x14ac:dyDescent="0.35">
      <c r="B294" s="2" t="s">
        <v>881</v>
      </c>
    </row>
    <row r="295" spans="1:2" x14ac:dyDescent="0.35">
      <c r="B295" s="2" t="s">
        <v>631</v>
      </c>
    </row>
    <row r="296" spans="1:2" x14ac:dyDescent="0.35">
      <c r="B296" s="2" t="s">
        <v>633</v>
      </c>
    </row>
    <row r="297" spans="1:2" x14ac:dyDescent="0.35">
      <c r="B297" s="2" t="s">
        <v>882</v>
      </c>
    </row>
    <row r="298" spans="1:2" x14ac:dyDescent="0.35">
      <c r="B298" s="2" t="s">
        <v>883</v>
      </c>
    </row>
    <row r="299" spans="1:2" x14ac:dyDescent="0.35">
      <c r="B299" s="2" t="s">
        <v>884</v>
      </c>
    </row>
    <row r="300" spans="1:2" x14ac:dyDescent="0.35">
      <c r="B300" s="2" t="s">
        <v>885</v>
      </c>
    </row>
    <row r="301" spans="1:2" x14ac:dyDescent="0.35">
      <c r="B301" s="2" t="s">
        <v>886</v>
      </c>
    </row>
    <row r="303" spans="1:2" x14ac:dyDescent="0.35">
      <c r="A303" s="5" t="s">
        <v>246</v>
      </c>
      <c r="B303" s="5" t="s">
        <v>737</v>
      </c>
    </row>
    <row r="304" spans="1:2" x14ac:dyDescent="0.35">
      <c r="B304" s="2" t="s">
        <v>738</v>
      </c>
    </row>
    <row r="306" spans="1:2" x14ac:dyDescent="0.35">
      <c r="A306" s="6" t="s">
        <v>274</v>
      </c>
      <c r="B306" s="6" t="s">
        <v>275</v>
      </c>
    </row>
    <row r="307" spans="1:2" x14ac:dyDescent="0.35">
      <c r="B307" s="2" t="s">
        <v>276</v>
      </c>
    </row>
    <row r="308" spans="1:2" x14ac:dyDescent="0.35">
      <c r="B308" s="2" t="s">
        <v>277</v>
      </c>
    </row>
    <row r="309" spans="1:2" x14ac:dyDescent="0.35">
      <c r="B309" s="2" t="s">
        <v>278</v>
      </c>
    </row>
    <row r="310" spans="1:2" x14ac:dyDescent="0.35">
      <c r="B310" s="2" t="s">
        <v>17</v>
      </c>
    </row>
    <row r="311" spans="1:2" x14ac:dyDescent="0.35">
      <c r="B311" s="2" t="s">
        <v>16</v>
      </c>
    </row>
  </sheetData>
  <sheetProtection algorithmName="SHA-512" hashValue="r6WbNLT5Eehw3CiBF5F01lQImgnWpcg0fcngU7+8oeLk2aRfip1MWQORyMoSPBSARs5tL87z/tBwHiPqRvipJg==" saltValue="HjnSIEKDDtxfHePNivwiJQ==" spinCount="100000" sheet="1" objects="1" scenarios="1"/>
  <autoFilter ref="A32:B80"/>
  <sortState ref="B260:B269">
    <sortCondition ref="B260"/>
  </sortState>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117</vt:i4>
      </vt:variant>
    </vt:vector>
  </HeadingPairs>
  <TitlesOfParts>
    <vt:vector size="138" baseType="lpstr">
      <vt:lpstr>ПРИВЕТСТВИЕ</vt:lpstr>
      <vt:lpstr>НАВИГАЦИЯ</vt:lpstr>
      <vt:lpstr>1. П МО</vt:lpstr>
      <vt:lpstr>1. П КДУ</vt:lpstr>
      <vt:lpstr>СХЕМА А</vt:lpstr>
      <vt:lpstr>1. П КОЛЛЕКТИВЫ</vt:lpstr>
      <vt:lpstr>2. МТБ</vt:lpstr>
      <vt:lpstr>3. КЛУБ_ФОРМ</vt:lpstr>
      <vt:lpstr>Для вставки</vt:lpstr>
      <vt:lpstr>РАБОЧАЯ Не вскрывать</vt:lpstr>
      <vt:lpstr>3.10 КЛУБ_ФОРМ</vt:lpstr>
      <vt:lpstr>4. КУЛЬТ_МАС_МЕР</vt:lpstr>
      <vt:lpstr>4.8 МЕР оффлайн</vt:lpstr>
      <vt:lpstr>4.9 МЕР онлайн </vt:lpstr>
      <vt:lpstr>5. НАЦ_ПОЛИТИКА</vt:lpstr>
      <vt:lpstr>6. НАУЧ-МЕТОД</vt:lpstr>
      <vt:lpstr>7. ПРОЕКТЫ</vt:lpstr>
      <vt:lpstr>8. ПАРТНЕРЫ</vt:lpstr>
      <vt:lpstr>ПЛАН 2023</vt:lpstr>
      <vt:lpstr>КОНТАКТЫ</vt:lpstr>
      <vt:lpstr>АНАЛИЗ</vt:lpstr>
      <vt:lpstr>'5. НАЦ_ПОЛИТИКА'!_Toc26834424</vt:lpstr>
      <vt:lpstr>'8. ПАРТНЕРЫ'!_Toc26834435</vt:lpstr>
      <vt:lpstr>'1. П МО'!_Toc27096042</vt:lpstr>
      <vt:lpstr>'4. КУЛЬТ_МАС_МЕР'!_Toc27493427</vt:lpstr>
      <vt:lpstr>'Для вставки'!_Toc27493441</vt:lpstr>
      <vt:lpstr>'ПЛАН 2023'!_Toc27493461</vt:lpstr>
      <vt:lpstr>аутент</vt:lpstr>
      <vt:lpstr>вар_ответов</vt:lpstr>
      <vt:lpstr>вар_ответов2</vt:lpstr>
      <vt:lpstr>ВИДЫ_ПРОМЫС</vt:lpstr>
      <vt:lpstr>возр_кат</vt:lpstr>
      <vt:lpstr>глава1_Для_схем</vt:lpstr>
      <vt:lpstr>Глава2_Для_схем</vt:lpstr>
      <vt:lpstr>Глава3_Для_схем</vt:lpstr>
      <vt:lpstr>Глава4_Для_схем</vt:lpstr>
      <vt:lpstr>Глава5_Для_схем</vt:lpstr>
      <vt:lpstr>год</vt:lpstr>
      <vt:lpstr>гранты</vt:lpstr>
      <vt:lpstr>ГРАФИКИ__ДИАГРАММЫ._Клубные_формирования</vt:lpstr>
      <vt:lpstr>ГРАФИКИ__ДИАГРАММЫ._Культурно_массовые_мероприятия</vt:lpstr>
      <vt:lpstr>ГРАФИКИ__ДИАГРАММЫ._Материально_техническая_база</vt:lpstr>
      <vt:lpstr>ГРАФИКИ__ДИАГРАММЫ._Научно_методическая_деятельность</vt:lpstr>
      <vt:lpstr>ГРАФИКИ__ДИАГРАММЫ._Национальная_политика</vt:lpstr>
      <vt:lpstr>ГРАФИКИ__ДИАГРАММЫ._Общая_характеристика_сети_культурно_досуговых_учреждений_МО</vt:lpstr>
      <vt:lpstr>ГРАФИКИ__ДИАГРАММЫ._Проектная_деятельность</vt:lpstr>
      <vt:lpstr>действие</vt:lpstr>
      <vt:lpstr>док_обуч</vt:lpstr>
      <vt:lpstr>жанр</vt:lpstr>
      <vt:lpstr>жанр_конкурс</vt:lpstr>
      <vt:lpstr>'1. П КДУ'!Заголовки_для_печати</vt:lpstr>
      <vt:lpstr>'1. П КОЛЛЕКТИВЫ'!Заголовки_для_печати</vt:lpstr>
      <vt:lpstr>'1. П МО'!Заголовки_для_печати</vt:lpstr>
      <vt:lpstr>засл</vt:lpstr>
      <vt:lpstr>инклюзия</vt:lpstr>
      <vt:lpstr>инт_ресурс</vt:lpstr>
      <vt:lpstr>Ист_финанс</vt:lpstr>
      <vt:lpstr>КАТ_НКН</vt:lpstr>
      <vt:lpstr>кат_промыс</vt:lpstr>
      <vt:lpstr>КДУ_список</vt:lpstr>
      <vt:lpstr>Коллектив_список</vt:lpstr>
      <vt:lpstr>медиа_партнеры</vt:lpstr>
      <vt:lpstr>место_провед</vt:lpstr>
      <vt:lpstr>МО</vt:lpstr>
      <vt:lpstr>напр_деят</vt:lpstr>
      <vt:lpstr>направ_мер</vt:lpstr>
      <vt:lpstr>нар_мастер</vt:lpstr>
      <vt:lpstr>народный</vt:lpstr>
      <vt:lpstr>нац</vt:lpstr>
      <vt:lpstr>нп_культура</vt:lpstr>
      <vt:lpstr>'1. П КДУ'!Область_печати</vt:lpstr>
      <vt:lpstr>'1. П КОЛЛЕКТИВЫ'!Область_печати</vt:lpstr>
      <vt:lpstr>'3. КЛУБ_ФОРМ'!Область_печати</vt:lpstr>
      <vt:lpstr>'4. КУЛЬТ_МАС_МЕР'!Область_печати</vt:lpstr>
      <vt:lpstr>'5. НАЦ_ПОЛИТИКА'!Область_печати</vt:lpstr>
      <vt:lpstr>'7. ПРОЕКТЫ'!Область_печати</vt:lpstr>
      <vt:lpstr>АНАЛИЗ!Область_печати</vt:lpstr>
      <vt:lpstr>откр_закр</vt:lpstr>
      <vt:lpstr>ПЛАН</vt:lpstr>
      <vt:lpstr>победа_конкурс</vt:lpstr>
      <vt:lpstr>поддержка</vt:lpstr>
      <vt:lpstr>программы</vt:lpstr>
      <vt:lpstr>проекты</vt:lpstr>
      <vt:lpstr>статус</vt:lpstr>
      <vt:lpstr>Схема1.1ОРГСТРУКТУРА</vt:lpstr>
      <vt:lpstr>Таблица1.1.Общие_сведения_о_КДУ</vt:lpstr>
      <vt:lpstr>Таблица1.2.Органы_управления_культуры_МО</vt:lpstr>
      <vt:lpstr>Таблица1.3.Информация_КДУ</vt:lpstr>
      <vt:lpstr>Таблица1.4.КДУ_ликвид</vt:lpstr>
      <vt:lpstr>Таблица1.5.Информация_КФ</vt:lpstr>
      <vt:lpstr>Таблица2.1.Новые_объекты</vt:lpstr>
      <vt:lpstr>Таблица2.2.Ремонтные_работы</vt:lpstr>
      <vt:lpstr>Таблица2.3.Потребность_в_ремонте</vt:lpstr>
      <vt:lpstr>'2. МТБ'!Таблица3.1.Народн_засл_нац_аут</vt:lpstr>
      <vt:lpstr>Таблица3.10.Коллективы_победы</vt:lpstr>
      <vt:lpstr>Таблица3.11.Гастроли</vt:lpstr>
      <vt:lpstr>Таблица3.2.Формирования_по_кат</vt:lpstr>
      <vt:lpstr>Таблица3.3.Коллективы_конкурсы</vt:lpstr>
      <vt:lpstr>Таблица3.4.Коллективы_гранты</vt:lpstr>
      <vt:lpstr>Таблица3.5.КФ_по_жанрамНТ</vt:lpstr>
      <vt:lpstr>Таблица3.6.Форм_НТ_коллективы</vt:lpstr>
      <vt:lpstr>Таблица3.7.Форм_НТ_участники</vt:lpstr>
      <vt:lpstr>Таблица3.8.Инкл_НТ_кол</vt:lpstr>
      <vt:lpstr>Таблица3.9.Инкл_НТ_участники</vt:lpstr>
      <vt:lpstr>Таблица4.1.Культ_досуг</vt:lpstr>
      <vt:lpstr>'2. МТБ'!Таблица4.10.Мер_онлайн</vt:lpstr>
      <vt:lpstr>Таблица4.10.Онлайн_мероприятия</vt:lpstr>
      <vt:lpstr>Таблица4.11.Мероприятия_онлайн</vt:lpstr>
      <vt:lpstr>Таблица4.2.Инф_просвет</vt:lpstr>
      <vt:lpstr>Таблица4.3.Мероприятий_всего</vt:lpstr>
      <vt:lpstr>Таблица4.4.Выставки</vt:lpstr>
      <vt:lpstr>Таблица4.5.Волонтеры</vt:lpstr>
      <vt:lpstr>Таблица4.6.Мероприятия_с_семьей</vt:lpstr>
      <vt:lpstr>Таблица4.7.Мер_ОВЗ</vt:lpstr>
      <vt:lpstr>Таблица4.8.Мер_оффлайн</vt:lpstr>
      <vt:lpstr>Таблица4.9.Интернет_ресурсы</vt:lpstr>
      <vt:lpstr>'2. МТБ'!Таблица4.9.Колво_мер_онлайн</vt:lpstr>
      <vt:lpstr>Таблица5.1.Мер_Нацполитики</vt:lpstr>
      <vt:lpstr>'3. КЛУБ_ФОРМ'!Таблица5.2.Мер_НацП</vt:lpstr>
      <vt:lpstr>Таблица5.3.Нацобъединения</vt:lpstr>
      <vt:lpstr>Таблица5.4.Аутентичные_коллективы</vt:lpstr>
      <vt:lpstr>'3. КЛУБ_ФОРМ'!Таблица5.5.Сведения_НКН</vt:lpstr>
      <vt:lpstr>Таблица5.6.Мастера</vt:lpstr>
      <vt:lpstr>Таблица6.1.Прогр_квалиф</vt:lpstr>
      <vt:lpstr>Таблица6.2.Кол_прогр_обуч</vt:lpstr>
      <vt:lpstr>Таблица6.3.Потребности_обуч</vt:lpstr>
      <vt:lpstr>Таблица6.4.Внутр_метод_матер</vt:lpstr>
      <vt:lpstr>Таблица6.5.Публикации</vt:lpstr>
      <vt:lpstr>Таблица7.1.Проекты</vt:lpstr>
      <vt:lpstr>Таблица7.2.Проекты_результаты</vt:lpstr>
      <vt:lpstr>Таблица7.3.Проекты_финансирование</vt:lpstr>
      <vt:lpstr>Таблица8.1.Партнеры</vt:lpstr>
      <vt:lpstr>Таблица8.2.Медиа</vt:lpstr>
      <vt:lpstr>тип_кформ</vt:lpstr>
      <vt:lpstr>фин_ресурс</vt:lpstr>
      <vt:lpstr>форма_обуч</vt:lpstr>
      <vt:lpstr>формат_мер</vt:lpstr>
      <vt:lpstr>юрстатус_учр</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usr</dc:creator>
  <cp:lastModifiedBy>Пользователь</cp:lastModifiedBy>
  <cp:lastPrinted>2023-01-24T07:02:23Z</cp:lastPrinted>
  <dcterms:created xsi:type="dcterms:W3CDTF">2020-10-26T06:18:49Z</dcterms:created>
  <dcterms:modified xsi:type="dcterms:W3CDTF">2023-01-30T07:38:21Z</dcterms:modified>
</cp:coreProperties>
</file>