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975" windowWidth="17715" windowHeight="10185" tabRatio="913"/>
  </bookViews>
  <sheets>
    <sheet name="стр 1" sheetId="1" r:id="rId1"/>
    <sheet name="Раздел 1" sheetId="2" r:id="rId2"/>
    <sheet name="Раздел 2" sheetId="3" r:id="rId3"/>
    <sheet name="111" sheetId="4" r:id="rId4"/>
    <sheet name="112" sheetId="5" r:id="rId5"/>
    <sheet name="213" sheetId="13" r:id="rId6"/>
    <sheet name="221, 223" sheetId="7" r:id="rId7"/>
    <sheet name="225,226" sheetId="8" r:id="rId8"/>
    <sheet name="310,340" sheetId="10" r:id="rId9"/>
    <sheet name="проч" sheetId="6" r:id="rId10"/>
    <sheet name="примечания" sheetId="12" state="hidden" r:id="rId11"/>
  </sheets>
  <definedNames>
    <definedName name="_xlnm._FilterDatabase" localSheetId="1" hidden="1">'Раздел 1'!$A$38:$N$167</definedName>
    <definedName name="sub_110001" localSheetId="1">'Раздел 1'!$B$5</definedName>
    <definedName name="sub_110002" localSheetId="1">'Раздел 1'!$B$6</definedName>
    <definedName name="sub_11011" localSheetId="10">примечания!$A$35</definedName>
    <definedName name="sub_11100" localSheetId="1">'Раздел 1'!$A$1</definedName>
    <definedName name="sub_111000" localSheetId="1">'Раздел 1'!$B$7</definedName>
    <definedName name="sub_111100" localSheetId="1">'Раздел 1'!$B$9</definedName>
    <definedName name="sub_111110" localSheetId="1">'Раздел 1'!$B$10</definedName>
    <definedName name="sub_111111" localSheetId="1">'Раздел 1'!$A$4</definedName>
    <definedName name="sub_111200" localSheetId="1">'Раздел 1'!$B$11</definedName>
    <definedName name="sub_111210" localSheetId="1">'Раздел 1'!$B$15</definedName>
    <definedName name="sub_111300" localSheetId="1">'Раздел 1'!$B$17</definedName>
    <definedName name="sub_111310" localSheetId="1">'Раздел 1'!$B$18</definedName>
    <definedName name="sub_111400" localSheetId="1">'Раздел 1'!$B$19</definedName>
    <definedName name="sub_111500" localSheetId="1">'Раздел 1'!$B$21</definedName>
    <definedName name="sub_111510" localSheetId="1">'Раздел 1'!$B$23</definedName>
    <definedName name="sub_111520" localSheetId="1">'Раздел 1'!$B$30</definedName>
    <definedName name="sub_111900" localSheetId="1">'Раздел 1'!$B$33</definedName>
    <definedName name="sub_111980" localSheetId="1">'Раздел 1'!$B$35</definedName>
    <definedName name="sub_111981" localSheetId="1">'Раздел 1'!$B$37</definedName>
    <definedName name="sub_112000" localSheetId="1">'Раздел 1'!$B$38</definedName>
    <definedName name="sub_112100" localSheetId="1">'Раздел 1'!$B$40</definedName>
    <definedName name="sub_112110" localSheetId="1">'Раздел 1'!$B$42</definedName>
    <definedName name="sub_112120" localSheetId="1">'Раздел 1'!$B$47</definedName>
    <definedName name="sub_112130" localSheetId="1">'Раздел 1'!$B$54</definedName>
    <definedName name="sub_112140" localSheetId="1">'Раздел 1'!$B$59</definedName>
    <definedName name="sub_112141" localSheetId="1">'Раздел 1'!$B$61</definedName>
    <definedName name="sub_112142" localSheetId="1">'Раздел 1'!$B$64</definedName>
    <definedName name="sub_112200" localSheetId="1">'Раздел 1'!$B$66</definedName>
    <definedName name="sub_112210" localSheetId="1">'Раздел 1'!$B$68</definedName>
    <definedName name="sub_112211" localSheetId="1">'Раздел 1'!$B$70</definedName>
    <definedName name="sub_112230" localSheetId="1">'Раздел 1'!$B$75</definedName>
    <definedName name="sub_112240" localSheetId="1">'Раздел 1'!$B$80</definedName>
    <definedName name="sub_112300" localSheetId="1">'Раздел 1'!$B$85</definedName>
    <definedName name="sub_112310" localSheetId="1">'Раздел 1'!$B$87</definedName>
    <definedName name="sub_112320" localSheetId="1">'Раздел 1'!$B$88</definedName>
    <definedName name="sub_112330" localSheetId="1">'Раздел 1'!$B$89</definedName>
    <definedName name="sub_112400" localSheetId="1">'Раздел 1'!$B$94</definedName>
    <definedName name="sub_112410" localSheetId="1">'Раздел 1'!$B$96</definedName>
    <definedName name="sub_112500" localSheetId="1">'Раздел 1'!$B$101</definedName>
    <definedName name="sub_112520" localSheetId="1">'Раздел 1'!$B$106</definedName>
    <definedName name="sub_112600" localSheetId="1">'Раздел 1'!$B$107</definedName>
    <definedName name="sub_112610" localSheetId="1">'Раздел 1'!$B$109</definedName>
    <definedName name="sub_112620" localSheetId="1">'Раздел 1'!$B$114</definedName>
    <definedName name="sub_112630" localSheetId="1">'Раздел 1'!$B$119</definedName>
    <definedName name="sub_112640" localSheetId="1">'Раздел 1'!$B$125</definedName>
    <definedName name="sub_112650" localSheetId="1">'Раздел 1'!$B$146</definedName>
    <definedName name="sub_112651" localSheetId="1">'Раздел 1'!$B$148</definedName>
    <definedName name="sub_112652" localSheetId="1">'Раздел 1'!$B$153</definedName>
    <definedName name="sub_113000" localSheetId="1">'Раздел 1'!$B$158</definedName>
    <definedName name="sub_113010" localSheetId="1">'Раздел 1'!$B$160</definedName>
    <definedName name="sub_113020" localSheetId="1">'Раздел 1'!$B$161</definedName>
    <definedName name="sub_113030" localSheetId="1">'Раздел 1'!$B$162</definedName>
    <definedName name="sub_114000" localSheetId="1">'Раздел 1'!$B$163</definedName>
    <definedName name="sub_114010" localSheetId="1">'Раздел 1'!$B$165</definedName>
    <definedName name="sub_121212" localSheetId="10">примечания!$A$42</definedName>
    <definedName name="sub_126000" localSheetId="2">'Раздел 2'!$C$5</definedName>
    <definedName name="sub_126100" localSheetId="2">'Раздел 2'!$C$7</definedName>
    <definedName name="sub_126200" localSheetId="2">'Раздел 2'!$C$8</definedName>
    <definedName name="sub_126300" localSheetId="2">'Раздел 2'!$C$9</definedName>
    <definedName name="sub_126400" localSheetId="2">'Раздел 2'!$C$11</definedName>
    <definedName name="sub_126410" localSheetId="2">'Раздел 2'!$C$13</definedName>
    <definedName name="sub_126411" localSheetId="2">'Раздел 2'!$C$15</definedName>
    <definedName name="sub_126412" localSheetId="2">'Раздел 2'!$C$16</definedName>
    <definedName name="sub_126420" localSheetId="2">'Раздел 2'!$C$17</definedName>
    <definedName name="sub_126421" localSheetId="2">'Раздел 2'!$C$19</definedName>
    <definedName name="sub_126422" localSheetId="2">'Раздел 2'!$C$20</definedName>
    <definedName name="sub_126430" localSheetId="2">'Раздел 2'!$C$21</definedName>
    <definedName name="sub_126450" localSheetId="2">'Раздел 2'!$C$22</definedName>
    <definedName name="sub_126451" localSheetId="2">'Раздел 2'!$C$24</definedName>
    <definedName name="sub_126452" localSheetId="2">'Раздел 2'!$C$25</definedName>
    <definedName name="sub_126500" localSheetId="2">'Раздел 2'!$C$26</definedName>
    <definedName name="sub_126510" localSheetId="2">'Раздел 2'!$C$27</definedName>
    <definedName name="sub_126600" localSheetId="2">'Раздел 2'!$C$28</definedName>
    <definedName name="sub_126610" localSheetId="2">'Раздел 2'!$C$29</definedName>
    <definedName name="sub_131313" localSheetId="10">примечания!$A$45</definedName>
    <definedName name="sub_151515" localSheetId="10">примечания!$A$49</definedName>
    <definedName name="sub_161616" localSheetId="10">примечания!$A$51</definedName>
    <definedName name="sub_22" localSheetId="10">примечания!$A$3</definedName>
    <definedName name="sub_303" localSheetId="10">примечания!$A$5</definedName>
    <definedName name="sub_44" localSheetId="10">примечания!$A$13</definedName>
    <definedName name="sub_66" localSheetId="10">примечания!$A$19</definedName>
    <definedName name="sub_77" localSheetId="10">примечания!$A$23</definedName>
    <definedName name="sub_88" localSheetId="10">примечания!$A$26</definedName>
    <definedName name="_xlnm.Print_Area" localSheetId="3">'111'!$A$1:$DS$53</definedName>
    <definedName name="_xlnm.Print_Area" localSheetId="4">'112'!$A$1:$CB$52</definedName>
    <definedName name="_xlnm.Print_Area" localSheetId="6">'221, 223'!$A$1:$CB$44</definedName>
    <definedName name="_xlnm.Print_Area" localSheetId="7">'225,226'!$A$1:$CB$126</definedName>
    <definedName name="_xlnm.Print_Area" localSheetId="8">'310,340'!$A$1:$CB$140</definedName>
    <definedName name="_xlnm.Print_Area" localSheetId="9">проч!$A$1:$CB$58</definedName>
    <definedName name="_xlnm.Print_Area" localSheetId="1">'Раздел 1'!$A$1:$H$176</definedName>
    <definedName name="_xlnm.Print_Area" localSheetId="2">'Раздел 2'!$A$1:$H$50</definedName>
  </definedNames>
  <calcPr calcId="145621"/>
</workbook>
</file>

<file path=xl/calcChain.xml><?xml version="1.0" encoding="utf-8"?>
<calcChain xmlns="http://schemas.openxmlformats.org/spreadsheetml/2006/main">
  <c r="E46" i="2" l="1"/>
  <c r="BP38" i="7"/>
  <c r="BN51" i="4"/>
  <c r="DU44" i="4"/>
  <c r="DU34" i="4"/>
  <c r="BN41" i="4"/>
  <c r="E130" i="2" l="1"/>
  <c r="BP24" i="7"/>
  <c r="E138" i="2"/>
  <c r="E137" i="2"/>
  <c r="BN104" i="10" l="1"/>
  <c r="BN94" i="10"/>
  <c r="E144" i="2"/>
  <c r="E143" i="2"/>
  <c r="E142" i="2"/>
  <c r="BN63" i="10"/>
  <c r="BN123" i="8"/>
  <c r="BC35" i="10"/>
  <c r="BC36" i="10"/>
  <c r="BJ54" i="6"/>
  <c r="E91" i="2" s="1"/>
  <c r="E145" i="2" l="1"/>
  <c r="A145" i="2"/>
  <c r="BE47" i="13" l="1"/>
  <c r="CA52" i="4"/>
  <c r="BB51" i="5" s="1"/>
  <c r="BF47" i="13" s="1"/>
  <c r="BE43" i="7" s="1"/>
  <c r="S52" i="4"/>
  <c r="F51" i="5" s="1"/>
  <c r="K47" i="13" s="1"/>
  <c r="E43" i="7" s="1"/>
  <c r="G128" i="2"/>
  <c r="G134" i="2"/>
  <c r="F134" i="2"/>
  <c r="F128" i="2"/>
  <c r="BE125" i="8" l="1"/>
  <c r="BI139" i="10" s="1"/>
  <c r="BG57" i="6" s="1"/>
  <c r="F125" i="8"/>
  <c r="H139" i="10" s="1"/>
  <c r="E57" i="6" s="1"/>
  <c r="E131" i="2"/>
  <c r="BN20" i="8"/>
  <c r="E48" i="2"/>
  <c r="BP13" i="7" l="1"/>
  <c r="BE46" i="5"/>
  <c r="BN109" i="8" l="1"/>
  <c r="E141" i="2" s="1"/>
  <c r="BN94" i="8"/>
  <c r="E140" i="2" s="1"/>
  <c r="AU36" i="7"/>
  <c r="AU38" i="7"/>
  <c r="AU34" i="7"/>
  <c r="F119" i="2" l="1"/>
  <c r="G119" i="2"/>
  <c r="H119" i="2"/>
  <c r="BN80" i="8"/>
  <c r="G125" i="2"/>
  <c r="F125" i="2"/>
  <c r="BN37" i="10"/>
  <c r="BN66" i="8"/>
  <c r="E123" i="2" s="1"/>
  <c r="G178" i="2"/>
  <c r="G182" i="2" s="1"/>
  <c r="BN36" i="8"/>
  <c r="AJ21" i="5"/>
  <c r="F179" i="2"/>
  <c r="F181" i="2" s="1"/>
  <c r="G179" i="2"/>
  <c r="G181" i="2" s="1"/>
  <c r="BC125" i="10"/>
  <c r="BC124" i="10"/>
  <c r="G169" i="2"/>
  <c r="BC134" i="10"/>
  <c r="BN136" i="10"/>
  <c r="E136" i="2" s="1"/>
  <c r="BC113" i="10"/>
  <c r="BN115" i="10"/>
  <c r="E134" i="2" s="1"/>
  <c r="AG17" i="4"/>
  <c r="DF17" i="4" s="1"/>
  <c r="E119" i="2" l="1"/>
  <c r="F178" i="2"/>
  <c r="F182" i="2" s="1"/>
  <c r="BN25" i="10" l="1"/>
  <c r="BJ44" i="6"/>
  <c r="E90" i="2" s="1"/>
  <c r="E89" i="2" s="1"/>
  <c r="BJ34" i="6"/>
  <c r="E88" i="2" s="1"/>
  <c r="BN73" i="10"/>
  <c r="BN126" i="10"/>
  <c r="E135" i="2" s="1"/>
  <c r="BN85" i="10"/>
  <c r="BN49" i="10"/>
  <c r="BN52" i="8"/>
  <c r="E133" i="2" s="1"/>
  <c r="BP23" i="5" l="1"/>
  <c r="BP48" i="5"/>
  <c r="G31" i="3" l="1"/>
  <c r="BJ24" i="6" l="1"/>
  <c r="E87" i="2" s="1"/>
  <c r="E85" i="2" s="1"/>
  <c r="BP36" i="5"/>
  <c r="BP11" i="5"/>
  <c r="AG29" i="4"/>
  <c r="DF29" i="4" s="1"/>
  <c r="AG28" i="4"/>
  <c r="DF28" i="4" s="1"/>
  <c r="AG16" i="4"/>
  <c r="DF16" i="4" s="1"/>
  <c r="AG15" i="4"/>
  <c r="DF15" i="4" s="1"/>
  <c r="AG14" i="4"/>
  <c r="DF14" i="4" s="1"/>
  <c r="AG13" i="4"/>
  <c r="DF13" i="4" s="1"/>
  <c r="F11" i="2"/>
  <c r="G11" i="2"/>
  <c r="E11" i="2"/>
  <c r="J15" i="1"/>
  <c r="DF31" i="4" l="1"/>
  <c r="DU31" i="4" s="1"/>
  <c r="DU32" i="4" s="1"/>
  <c r="DF18" i="4"/>
  <c r="H30" i="2"/>
  <c r="H23" i="2"/>
  <c r="E44" i="2" l="1"/>
  <c r="DU19" i="4"/>
  <c r="DU20" i="4" s="1"/>
  <c r="BE12" i="13"/>
  <c r="BQ12" i="13" s="1"/>
  <c r="E43" i="2"/>
  <c r="BE33" i="13"/>
  <c r="BQ33" i="13" s="1"/>
  <c r="H21" i="2"/>
  <c r="H7" i="2" s="1"/>
  <c r="F22" i="3"/>
  <c r="G22" i="3"/>
  <c r="H22" i="3"/>
  <c r="E22" i="3"/>
  <c r="F13" i="3"/>
  <c r="G13" i="3"/>
  <c r="H13" i="3"/>
  <c r="F17" i="3"/>
  <c r="G17" i="3"/>
  <c r="G11" i="3" s="1"/>
  <c r="G5" i="3" s="1"/>
  <c r="H17" i="3"/>
  <c r="E17" i="3"/>
  <c r="E13" i="3"/>
  <c r="F165" i="2"/>
  <c r="F163" i="2" s="1"/>
  <c r="G165" i="2"/>
  <c r="E165" i="2"/>
  <c r="E163" i="2" s="1"/>
  <c r="G163" i="2"/>
  <c r="F158" i="2"/>
  <c r="G158" i="2"/>
  <c r="E158" i="2"/>
  <c r="F146" i="2"/>
  <c r="G146" i="2"/>
  <c r="E146" i="2"/>
  <c r="F114" i="2"/>
  <c r="G114" i="2"/>
  <c r="E114" i="2"/>
  <c r="F109" i="2"/>
  <c r="G109" i="2"/>
  <c r="E109" i="2"/>
  <c r="F101" i="2"/>
  <c r="G101" i="2"/>
  <c r="E101" i="2"/>
  <c r="F96" i="2"/>
  <c r="F94" i="2" s="1"/>
  <c r="G96" i="2"/>
  <c r="G94" i="2" s="1"/>
  <c r="E96" i="2"/>
  <c r="E94" i="2" s="1"/>
  <c r="F89" i="2"/>
  <c r="F85" i="2" s="1"/>
  <c r="G89" i="2"/>
  <c r="G85" i="2" s="1"/>
  <c r="F80" i="2"/>
  <c r="G80" i="2"/>
  <c r="E80" i="2"/>
  <c r="F75" i="2"/>
  <c r="G75" i="2"/>
  <c r="E75" i="2"/>
  <c r="BQ11" i="13" l="1"/>
  <c r="E42" i="2"/>
  <c r="BE21" i="13"/>
  <c r="BQ21" i="13" s="1"/>
  <c r="BE16" i="13"/>
  <c r="BQ16" i="13" s="1"/>
  <c r="BE19" i="13"/>
  <c r="BQ19" i="13" s="1"/>
  <c r="F107" i="2"/>
  <c r="G107" i="2"/>
  <c r="BE42" i="13"/>
  <c r="BQ42" i="13" s="1"/>
  <c r="BE37" i="13"/>
  <c r="BQ37" i="13" s="1"/>
  <c r="BQ32" i="13"/>
  <c r="BE40" i="13"/>
  <c r="BQ40" i="13" s="1"/>
  <c r="H11" i="3"/>
  <c r="H5" i="3" s="1"/>
  <c r="F11" i="3"/>
  <c r="F5" i="3" s="1"/>
  <c r="E11" i="3"/>
  <c r="E5" i="3" s="1"/>
  <c r="F35" i="2"/>
  <c r="F33" i="2" s="1"/>
  <c r="G35" i="2"/>
  <c r="G33" i="2" s="1"/>
  <c r="H35" i="2"/>
  <c r="H33" i="2" s="1"/>
  <c r="E35" i="2"/>
  <c r="E33" i="2" s="1"/>
  <c r="BQ14" i="13" l="1"/>
  <c r="BQ35" i="13"/>
  <c r="H68" i="2"/>
  <c r="G68" i="2"/>
  <c r="G66" i="2" s="1"/>
  <c r="F68" i="2"/>
  <c r="F66" i="2" s="1"/>
  <c r="E68" i="2"/>
  <c r="E66" i="2" s="1"/>
  <c r="F59" i="2"/>
  <c r="G59" i="2"/>
  <c r="F54" i="2"/>
  <c r="G54" i="2"/>
  <c r="E54" i="2"/>
  <c r="E47" i="2"/>
  <c r="F47" i="2"/>
  <c r="G47" i="2"/>
  <c r="F42" i="2"/>
  <c r="G42" i="2"/>
  <c r="F30" i="2"/>
  <c r="G30" i="2"/>
  <c r="E30" i="2"/>
  <c r="F23" i="2"/>
  <c r="G23" i="2"/>
  <c r="E23" i="2"/>
  <c r="BQ23" i="13" l="1"/>
  <c r="BQ44" i="13"/>
  <c r="G21" i="2"/>
  <c r="G7" i="2" s="1"/>
  <c r="E21" i="2"/>
  <c r="E7" i="2" s="1"/>
  <c r="F21" i="2"/>
  <c r="F7" i="2" s="1"/>
  <c r="F40" i="2"/>
  <c r="F38" i="2" s="1"/>
  <c r="G40" i="2"/>
  <c r="G38" i="2" s="1"/>
  <c r="G6" i="2" s="1"/>
  <c r="BN15" i="10"/>
  <c r="E129" i="2"/>
  <c r="E128" i="2"/>
  <c r="BP40" i="7"/>
  <c r="E132" i="2"/>
  <c r="E62" i="2" l="1"/>
  <c r="E127" i="2"/>
  <c r="E125" i="2" s="1"/>
  <c r="E107" i="2" s="1"/>
  <c r="E63" i="2"/>
  <c r="F6" i="2"/>
  <c r="A20" i="1"/>
  <c r="E59" i="2" l="1"/>
  <c r="E40" i="2" s="1"/>
  <c r="E38" i="2" s="1"/>
  <c r="E6" i="2" s="1"/>
  <c r="E179" i="2"/>
  <c r="E181" i="2" s="1"/>
  <c r="E178" i="2"/>
  <c r="E182" i="2" s="1"/>
</calcChain>
</file>

<file path=xl/sharedStrings.xml><?xml version="1.0" encoding="utf-8"?>
<sst xmlns="http://schemas.openxmlformats.org/spreadsheetml/2006/main" count="1152" uniqueCount="428">
  <si>
    <t>Приложение</t>
  </si>
  <si>
    <t>к Порядку составления и утверждения плана финансово-хозяйственной деятельности муниципального учреждения муниципального образования Новокубанский район</t>
  </si>
  <si>
    <t>УТВЕРЖДАЮ</t>
  </si>
  <si>
    <t>(наименование должности уполномоченного лица)</t>
  </si>
  <si>
    <t>(подпись)             (расшифровка подписи)</t>
  </si>
  <si>
    <t>ПЛАН</t>
  </si>
  <si>
    <t>Главный распорядитель средств бюджета муниципального</t>
  </si>
  <si>
    <t xml:space="preserve">образования Новокубанский район </t>
  </si>
  <si>
    <t>Коды</t>
  </si>
  <si>
    <t>Дата</t>
  </si>
  <si>
    <t>по Сводному реестру</t>
  </si>
  <si>
    <t>глава по БК</t>
  </si>
  <si>
    <t>ИНН</t>
  </si>
  <si>
    <t>КПП</t>
  </si>
  <si>
    <t>по ОКЕИ</t>
  </si>
  <si>
    <t>Учреждение</t>
  </si>
  <si>
    <t xml:space="preserve">Единица измерения: руб.                                                                  </t>
  </si>
  <si>
    <t>Раздел 1. Поступления и выплаты</t>
  </si>
  <si>
    <t>Наименование показателя</t>
  </si>
  <si>
    <t>Код строки</t>
  </si>
  <si>
    <t>Сумма</t>
  </si>
  <si>
    <t>за пределами планового периода</t>
  </si>
  <si>
    <t>х</t>
  </si>
  <si>
    <t>Доходы, всего:</t>
  </si>
  <si>
    <t>в том числе:</t>
  </si>
  <si>
    <t>доходы от собственности, всего</t>
  </si>
  <si>
    <t>доходы от оказания услуг, работ, компенсации затрат учреждений, всего</t>
  </si>
  <si>
    <t>доходы от оказания услуг, работ</t>
  </si>
  <si>
    <t>доходы от штрафов, пеней, иных сумм принудительного изъятия, всего</t>
  </si>
  <si>
    <t>безвозмездные денежные поступления, всего</t>
  </si>
  <si>
    <t>прочие доходы, всего</t>
  </si>
  <si>
    <t>целевые субсидии, в том числе:</t>
  </si>
  <si>
    <t>субсидии на осуществление капитальных вложений, в том числе:</t>
  </si>
  <si>
    <t>субсидии на осуществление капитальных вложений (с указанием наименования мероприятия),</t>
  </si>
  <si>
    <t>доходы от операций с активами, всего</t>
  </si>
  <si>
    <t>из них:</t>
  </si>
  <si>
    <t>увеличение остатков денежных средств за счет возврата дебиторской задолженности прошлых лет</t>
  </si>
  <si>
    <t>Расходы, всего</t>
  </si>
  <si>
    <t>на выплаты персоналу, всего</t>
  </si>
  <si>
    <t>оплата труда, в том числе:</t>
  </si>
  <si>
    <t>с указанием источника финансирования (местный бюджет);</t>
  </si>
  <si>
    <t>с указанием источника финансирования (краевой бюджет);</t>
  </si>
  <si>
    <t>с указанием источника финансирования (внебюджетные источники);</t>
  </si>
  <si>
    <t>с указанием источника финансирования (иные);</t>
  </si>
  <si>
    <t>прочие выплаты персоналу, в том числе компенсационного характера:</t>
  </si>
  <si>
    <t>иные выплаты, за исключением фонда оплаты труда учреждения, для выполнения отдельных полномочий, в том числе: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</si>
  <si>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</si>
  <si>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на выплаты по оплате труда</t>
  </si>
  <si>
    <t>социальные и иные выплаты населению, всего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</si>
  <si>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</si>
  <si>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</si>
  <si>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искусства:</t>
  </si>
  <si>
    <t>социальное обеспечение детей-сирот и детей, оставшихся без попечения родителей</t>
  </si>
  <si>
    <t>уплата налогов, сборов и иных платежей, всего</t>
  </si>
  <si>
    <t>налог на имущество организаций и земельный налог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</si>
  <si>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</si>
  <si>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уплата штрафов (в том числе административных), пеней, иных платежей:</t>
  </si>
  <si>
    <t>безвозмездные перечисления организациям и физическим лицам, всего</t>
  </si>
  <si>
    <t>гранты, предоставляемые другим организациям и физическим лицам</t>
  </si>
  <si>
    <t>прочие выплаты (кроме выплат на закупку товаров, работ, услуг):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</si>
  <si>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</si>
  <si>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закупку научно-исследовательских и опытно-конструкторских работ:</t>
  </si>
  <si>
    <t>закупку товаров, работ, услуг в сфере информационно-коммуникационных технологий:</t>
  </si>
  <si>
    <t>закупку товаров, работ, услуг в целях капитального ремонта муниципального имущества</t>
  </si>
  <si>
    <t>прочую закупку товаров, работ и услуг, всего</t>
  </si>
  <si>
    <t>капитальные вложения в объекты муниципальной собственности, всего</t>
  </si>
  <si>
    <t>приобретение объектов недвижимого имущества муниципальными учреждениями</t>
  </si>
  <si>
    <t>строительство (реконструкция) объектов недвижимого имущества муниципальными учреждениями:</t>
  </si>
  <si>
    <t>возврат в бюджет средств субсидии</t>
  </si>
  <si>
    <t>с указанием источника (краевой бюджет).</t>
  </si>
  <si>
    <t>субсидии на финансовое обеспечение выполнения муниципального задания за счет средств бюджета муниципального образования Новокубанский район</t>
  </si>
  <si>
    <t xml:space="preserve"> № п/п</t>
  </si>
  <si>
    <t>Коды строк</t>
  </si>
  <si>
    <t>Год начала закупки</t>
  </si>
  <si>
    <t>на 20__ г. (текущий финансовый год)</t>
  </si>
  <si>
    <t>на 20__ г. (первый год планового периода)</t>
  </si>
  <si>
    <t>на 20__ г. (второй год планового периода)</t>
  </si>
  <si>
    <t>1.1.</t>
  </si>
  <si>
    <t>1.2.</t>
  </si>
  <si>
    <t>1.3.</t>
  </si>
  <si>
    <t>1.4.</t>
  </si>
  <si>
    <t>1.5.</t>
  </si>
  <si>
    <t>за счет субсидий, предоставляемых на финансовое обеспечение выполнения муниципального задания</t>
  </si>
  <si>
    <t>1.5.1.1.</t>
  </si>
  <si>
    <t>в соответствии с Федеральным законом № 44-ФЗ</t>
  </si>
  <si>
    <t>1.5.1.2.</t>
  </si>
  <si>
    <t>1.5.2.</t>
  </si>
  <si>
    <t>за счет субсидий, предоставляемых в соответствии с абзацем вторым пункта 1 статьи 78.1 Бюджетного кодекса Российской Федерации</t>
  </si>
  <si>
    <t>1.5.2.1</t>
  </si>
  <si>
    <t>1.5.2.2.</t>
  </si>
  <si>
    <t>1.5.3.</t>
  </si>
  <si>
    <t>за счет прочих источников финансового обеспечения</t>
  </si>
  <si>
    <t>1.5.5.1.</t>
  </si>
  <si>
    <t>1.5.5.2.</t>
  </si>
  <si>
    <t>в соответствии с Федеральным законом № 223-ФЗ</t>
  </si>
  <si>
    <t>2.</t>
  </si>
  <si>
    <t>в том числе по году начала закупки:</t>
  </si>
  <si>
    <t>3.</t>
  </si>
  <si>
    <t>Итого по договорам, планируемым к заключению в соответствующем финансовом году в соответствии с Федеральным законом № 223-ФЗ, по соответствующему году закупки</t>
  </si>
  <si>
    <t xml:space="preserve">Руководитель муниципального учреждения </t>
  </si>
  <si>
    <t xml:space="preserve">Главный бухгалтер </t>
  </si>
  <si>
    <t>Исполнитель</t>
  </si>
  <si>
    <t>«____»_____________20___г.</t>
  </si>
  <si>
    <t xml:space="preserve">                                                                                                                   </t>
  </si>
  <si>
    <t xml:space="preserve">                   (подпись)                                           (расшифровка подписи)                            </t>
  </si>
  <si>
    <t xml:space="preserve"> СОГЛАСОВАНО                                                                                         </t>
  </si>
  <si>
    <t>бюджета муниципального образования Новокубанский район)</t>
  </si>
  <si>
    <t>(наименование должности уполномоченного лица главного распорядителя средств</t>
  </si>
  <si>
    <t>1.5.1.</t>
  </si>
  <si>
    <t xml:space="preserve">(должность) </t>
  </si>
  <si>
    <t>(подпись)</t>
  </si>
  <si>
    <t xml:space="preserve"> (расшифровка подписи)</t>
  </si>
  <si>
    <t>Расчеты (обоснования) к плану финансово-хозяйственной деятельности государственного (муниципального) учреждения</t>
  </si>
  <si>
    <t>Код видов расходов</t>
  </si>
  <si>
    <t>краевой бюджет</t>
  </si>
  <si>
    <t>№</t>
  </si>
  <si>
    <t>Должность,</t>
  </si>
  <si>
    <t>Установленная</t>
  </si>
  <si>
    <t>Среднемесячный размер оплаты труда на одного работника, руб.</t>
  </si>
  <si>
    <t>Ежемесячная</t>
  </si>
  <si>
    <t>Районный</t>
  </si>
  <si>
    <t>Фонд оплаты</t>
  </si>
  <si>
    <t>п/п</t>
  </si>
  <si>
    <t>группа</t>
  </si>
  <si>
    <t>численность,</t>
  </si>
  <si>
    <t>всего</t>
  </si>
  <si>
    <t>надбавка к</t>
  </si>
  <si>
    <t>коэффициент</t>
  </si>
  <si>
    <t>труда в год, руб.</t>
  </si>
  <si>
    <t>должностей</t>
  </si>
  <si>
    <t>единиц</t>
  </si>
  <si>
    <t>по</t>
  </si>
  <si>
    <t>по выплатам</t>
  </si>
  <si>
    <t>должностному</t>
  </si>
  <si>
    <t>(гр. 3×гр. 4×</t>
  </si>
  <si>
    <t>компенсационного</t>
  </si>
  <si>
    <t>стимулирующего</t>
  </si>
  <si>
    <t>окладу, %</t>
  </si>
  <si>
    <t>(1+гр. 8/100)×</t>
  </si>
  <si>
    <t>окладу</t>
  </si>
  <si>
    <t>характера</t>
  </si>
  <si>
    <t>гр. 9×12)</t>
  </si>
  <si>
    <t>2</t>
  </si>
  <si>
    <t>3</t>
  </si>
  <si>
    <t>4</t>
  </si>
  <si>
    <t>Итого:</t>
  </si>
  <si>
    <t>муниципальный бюджет</t>
  </si>
  <si>
    <t>Наименование расходов</t>
  </si>
  <si>
    <t>Средний размер</t>
  </si>
  <si>
    <t>Количество</t>
  </si>
  <si>
    <t>Сумма, руб.</t>
  </si>
  <si>
    <t>выплаты на одного</t>
  </si>
  <si>
    <t>работников,</t>
  </si>
  <si>
    <t>дней</t>
  </si>
  <si>
    <t>(гр. 3×гр. 4×гр.5)</t>
  </si>
  <si>
    <t>работника в день,</t>
  </si>
  <si>
    <t>чел.</t>
  </si>
  <si>
    <t>руб.</t>
  </si>
  <si>
    <t>Численность</t>
  </si>
  <si>
    <t>Размер</t>
  </si>
  <si>
    <t>выплат в год</t>
  </si>
  <si>
    <t>выплаты</t>
  </si>
  <si>
    <t>получающих</t>
  </si>
  <si>
    <t>на одного</t>
  </si>
  <si>
    <t>(пособия)</t>
  </si>
  <si>
    <t>пособие</t>
  </si>
  <si>
    <t>работника</t>
  </si>
  <si>
    <t>в месяц, руб.</t>
  </si>
  <si>
    <t>фонд Российской Федерации, в Фонд социального страхования Российской Федерации,</t>
  </si>
  <si>
    <t>в Федеральный фонд обязательного медицинского страхования</t>
  </si>
  <si>
    <t>Наименование государственного внебюджетного фонда</t>
  </si>
  <si>
    <t>Размер базы</t>
  </si>
  <si>
    <t>Сумма взноса,</t>
  </si>
  <si>
    <t>для начисления</t>
  </si>
  <si>
    <t>страховых</t>
  </si>
  <si>
    <t>взносов, руб.</t>
  </si>
  <si>
    <t>Страховые взносы в Пенсионный фонд Российской Федерации, всего</t>
  </si>
  <si>
    <r>
      <t xml:space="preserve">по ставке </t>
    </r>
    <r>
      <rPr>
        <b/>
        <sz val="10"/>
        <color indexed="17"/>
        <rFont val="Times New Roman"/>
        <family val="1"/>
        <charset val="204"/>
      </rPr>
      <t>22,0 %</t>
    </r>
  </si>
  <si>
    <t>Страховые взносы в Фонд социального страхования Российской</t>
  </si>
  <si>
    <t>Федерации, всего</t>
  </si>
  <si>
    <t>2.1.</t>
  </si>
  <si>
    <t xml:space="preserve">обязательное социальное страхование на случай временной </t>
  </si>
  <si>
    <r>
      <t>нетрудоспособности и в связи с материнством по ставке</t>
    </r>
    <r>
      <rPr>
        <b/>
        <sz val="10"/>
        <rFont val="Times New Roman"/>
        <family val="1"/>
        <charset val="204"/>
      </rPr>
      <t xml:space="preserve"> </t>
    </r>
    <r>
      <rPr>
        <b/>
        <sz val="10"/>
        <color indexed="17"/>
        <rFont val="Times New Roman"/>
        <family val="1"/>
        <charset val="204"/>
      </rPr>
      <t>2,9 %</t>
    </r>
  </si>
  <si>
    <t>2.2.</t>
  </si>
  <si>
    <t>обязательное социальное страхование от несчастных случаев</t>
  </si>
  <si>
    <r>
      <t>на производстве и профессиональных заболеваний по ставке</t>
    </r>
    <r>
      <rPr>
        <sz val="10"/>
        <color indexed="56"/>
        <rFont val="Times New Roman"/>
        <family val="1"/>
        <charset val="204"/>
      </rPr>
      <t xml:space="preserve"> </t>
    </r>
    <r>
      <rPr>
        <b/>
        <sz val="10"/>
        <color indexed="17"/>
        <rFont val="Times New Roman"/>
        <family val="1"/>
        <charset val="204"/>
      </rPr>
      <t>0,2 %</t>
    </r>
  </si>
  <si>
    <t>Страховые взносы в Федеральный фонд обязательного медицинского</t>
  </si>
  <si>
    <r>
      <t xml:space="preserve">страхования, всего (по ставке </t>
    </r>
    <r>
      <rPr>
        <b/>
        <sz val="10"/>
        <color indexed="17"/>
        <rFont val="Times New Roman"/>
        <family val="1"/>
        <charset val="204"/>
      </rPr>
      <t>5,1 %</t>
    </r>
    <r>
      <rPr>
        <sz val="10"/>
        <rFont val="Times New Roman"/>
        <family val="1"/>
        <charset val="204"/>
      </rPr>
      <t>)</t>
    </r>
  </si>
  <si>
    <t>Размер одной</t>
  </si>
  <si>
    <t>Общая сумма</t>
  </si>
  <si>
    <t>выплаты, руб.</t>
  </si>
  <si>
    <t>выплат, руб.</t>
  </si>
  <si>
    <t>(гр. 3×гр. 4)</t>
  </si>
  <si>
    <t>Налоговая</t>
  </si>
  <si>
    <t xml:space="preserve">Ставка </t>
  </si>
  <si>
    <t>Сумма исчисленного</t>
  </si>
  <si>
    <t>база, руб.</t>
  </si>
  <si>
    <t>налога, %</t>
  </si>
  <si>
    <t>налога, подлежащего</t>
  </si>
  <si>
    <t>уплате, руб.</t>
  </si>
  <si>
    <t>(гр. 3×гр. 4/100)</t>
  </si>
  <si>
    <t xml:space="preserve">Экология </t>
  </si>
  <si>
    <t>Налог на имущество</t>
  </si>
  <si>
    <t>Земельный налог</t>
  </si>
  <si>
    <t>Стоимость</t>
  </si>
  <si>
    <t>номеров</t>
  </si>
  <si>
    <t>платежей</t>
  </si>
  <si>
    <t>за единицу,</t>
  </si>
  <si>
    <t>в год</t>
  </si>
  <si>
    <t>Тариф</t>
  </si>
  <si>
    <t>Индексация,</t>
  </si>
  <si>
    <t>потребления</t>
  </si>
  <si>
    <t>(с учетом</t>
  </si>
  <si>
    <t>%</t>
  </si>
  <si>
    <t>(гр. 4×гр. 5×гр. 6)</t>
  </si>
  <si>
    <t>ресурсов</t>
  </si>
  <si>
    <t>НДС), руб.</t>
  </si>
  <si>
    <t>Электрическая энергия (тыс.КВт)</t>
  </si>
  <si>
    <t>Электрическая энергия кредиторская задолженность</t>
  </si>
  <si>
    <t>Вода, канализация (м3)</t>
  </si>
  <si>
    <t>Вода оплата кредиторской задолженности</t>
  </si>
  <si>
    <t>Тепло (Гкал)</t>
  </si>
  <si>
    <t>Объект</t>
  </si>
  <si>
    <t>работ</t>
  </si>
  <si>
    <t>работ (услуг),</t>
  </si>
  <si>
    <t>(услуг)</t>
  </si>
  <si>
    <t>договоров</t>
  </si>
  <si>
    <t>услуги, руб.</t>
  </si>
  <si>
    <t>Средняя</t>
  </si>
  <si>
    <t>стоимость,</t>
  </si>
  <si>
    <t>(гр. 2×гр. 3)</t>
  </si>
  <si>
    <t>материальных запасов</t>
  </si>
  <si>
    <t>1.5.5.</t>
  </si>
  <si>
    <t>по строкам 1100 - 1900 - коды аналитической группы подвида доходов бюджетов классификации доходов бюджетов;</t>
  </si>
  <si>
    <t>по строкам 1980 - 1990 - коды аналитической группы вида источников финансирования дефицитов бюджетов классификации источников финансирования дефицитов бюджетов;</t>
  </si>
  <si>
    <t>по строкам 2000 - 2652 - коды видов расходов бюджетов классификации расходов бюджетов;</t>
  </si>
  <si>
    <t>по строкам 4000 - 4040 - коды аналитической группы вида источников финансирования дефицитов бюджетов классификации источников финансирования дефицитов бюджетов.</t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</si>
  <si>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Указывается дата подписания Плана, а в случае утверждения Плана уполномоченным лицом учреждения - дата утверждения Плана.</t>
    </r>
  </si>
  <si>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 xml:space="preserve"> В графе 3 отражаются:</t>
    </r>
  </si>
  <si>
    <t xml:space="preserve">по строкам 3000 - 3030 - коды аналитической группы подвида доходов бюджетов классификации доходов бюджетов, по которым планируется уплата налогов, уменьшающих доход (в том числе </t>
  </si>
  <si>
    <t>налог на прибыль, налог на добавленную стоимость, единый налог на вмененный доход для отдельных видов деятельности);</t>
  </si>
  <si>
    <r>
      <rPr>
        <vertAlign val="superscript"/>
        <sz val="11"/>
        <color theme="1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 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</t>
    </r>
  </si>
  <si>
    <t xml:space="preserve"> государственного управления, утвержденным приказом Министерства финансов Российской Федерации от 29 ноября 2017 года № 209н и (или) коды иных аналитических показателей.</t>
  </si>
  <si>
    <t>внесении изменений в утвержденный План после завершения отчетного финансового года.</t>
  </si>
  <si>
    <r>
      <rPr>
        <vertAlign val="superscript"/>
        <sz val="11"/>
        <color theme="1"/>
        <rFont val="Times New Roman"/>
        <family val="1"/>
        <charset val="204"/>
      </rPr>
      <t>5</t>
    </r>
    <r>
      <rPr>
        <sz val="12"/>
        <color theme="1"/>
        <rFont val="Times New Roman"/>
        <family val="1"/>
        <charset val="204"/>
      </rPr>
      <t xml:space="preserve"> По </t>
    </r>
    <r>
      <rPr>
        <sz val="12"/>
        <rFont val="Times New Roman"/>
        <family val="1"/>
        <charset val="204"/>
      </rPr>
      <t>строкам 0001</t>
    </r>
    <r>
      <rPr>
        <sz val="12"/>
        <color theme="1"/>
        <rFont val="Times New Roman"/>
        <family val="1"/>
        <charset val="204"/>
      </rPr>
      <t xml:space="preserve"> и </t>
    </r>
    <r>
      <rPr>
        <sz val="12"/>
        <rFont val="Times New Roman"/>
        <family val="1"/>
        <charset val="204"/>
      </rPr>
      <t>0002</t>
    </r>
    <r>
      <rPr>
        <sz val="12"/>
        <color theme="1"/>
        <rFont val="Times New Roman"/>
        <family val="1"/>
        <charset val="204"/>
      </rPr>
      <t xml:space="preserve"> указываются планируемые суммы остатков средств на начало и на конец планируемого года, либо указываются фактические остатки средств при </t>
    </r>
  </si>
  <si>
    <r>
      <rPr>
        <vertAlign val="superscript"/>
        <sz val="11"/>
        <color theme="1"/>
        <rFont val="Times New Roman"/>
        <family val="1"/>
        <charset val="204"/>
      </rPr>
      <t>6</t>
    </r>
    <r>
      <rPr>
        <sz val="12"/>
        <rFont val="Times New Roman"/>
        <family val="1"/>
        <charset val="204"/>
      </rPr>
      <t xml:space="preserve">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</t>
    </r>
  </si>
  <si>
    <t xml:space="preserve"> возврат предоставленных займов (микрозаймов), а также за счет возврата средств, размещенных на банковских депозитах. При формировании Плана (проекта Плана) обособленному(ым) </t>
  </si>
  <si>
    <t>подразделению(ям) показатель прочих поступлений включает показатель поступлений в рамках расчетов между головным учреждением и обособленным подразделением.</t>
  </si>
  <si>
    <r>
      <rPr>
        <vertAlign val="superscript"/>
        <sz val="11"/>
        <color theme="1"/>
        <rFont val="Times New Roman"/>
        <family val="1"/>
        <charset val="204"/>
      </rPr>
      <t>7</t>
    </r>
    <r>
      <rPr>
        <sz val="12"/>
        <rFont val="Times New Roman"/>
        <family val="1"/>
        <charset val="204"/>
      </rPr>
      <t xml:space="preserve"> Показатели выплат по расходам на закупки товаров, работ, услуг, отраженные в строке 2600 Раздела 1 «Поступления и выплаты» Плана, подлежат детализации в Разделе 2 </t>
    </r>
  </si>
  <si>
    <t>«Сведения по выплатам на закупку товаров, работ, услуг» Плана.</t>
  </si>
  <si>
    <r>
      <rPr>
        <vertAlign val="superscript"/>
        <sz val="11"/>
        <color theme="1"/>
        <rFont val="Times New Roman"/>
        <family val="1"/>
        <charset val="204"/>
      </rPr>
      <t>8</t>
    </r>
    <r>
      <rPr>
        <sz val="12"/>
        <rFont val="Times New Roman"/>
        <family val="1"/>
        <charset val="204"/>
      </rPr>
      <t xml:space="preserve"> Показатель отражается со знаком «минус».</t>
    </r>
  </si>
  <si>
    <r>
      <rPr>
        <vertAlign val="superscript"/>
        <sz val="11"/>
        <color theme="1"/>
        <rFont val="Times New Roman"/>
        <family val="1"/>
        <charset val="204"/>
      </rPr>
      <t xml:space="preserve">9 </t>
    </r>
    <r>
      <rPr>
        <sz val="11"/>
        <color theme="1"/>
        <rFont val="Times New Roman"/>
        <family val="1"/>
        <charset val="204"/>
      </rPr>
      <t xml:space="preserve">Показатели прочих выплат включают в себя в том числе показатели уменьшения денежных средств за счет возврата средств субсидий, предоставленных до начала текущего финансового года, </t>
    </r>
  </si>
  <si>
    <t xml:space="preserve">предоставления займов (микрозаймов), размещения автономными учреждениями денежных средств на банковских депозитах. При формировании Плана (проекта Плана) обособленному(ым) </t>
  </si>
  <si>
    <t>подразделению(ям) показатель прочих выплат включает показатель поступлений в рамках расчетов между головным учреждением и обособленным подразделением.</t>
  </si>
  <si>
    <r>
      <t>Остаток средств на начало текущего финансового года</t>
    </r>
    <r>
      <rPr>
        <u/>
        <vertAlign val="superscript"/>
        <sz val="11"/>
        <color theme="10"/>
        <rFont val="Calibri"/>
        <family val="2"/>
        <charset val="204"/>
        <scheme val="minor"/>
      </rPr>
      <t>5</t>
    </r>
  </si>
  <si>
    <r>
      <t>Остаток средств на конец текущего финансового года</t>
    </r>
    <r>
      <rPr>
        <u/>
        <vertAlign val="superscript"/>
        <sz val="11"/>
        <color theme="10"/>
        <rFont val="Calibri"/>
        <family val="2"/>
        <charset val="204"/>
        <scheme val="minor"/>
      </rPr>
      <t>5</t>
    </r>
  </si>
  <si>
    <r>
      <t>прочие поступления, всего</t>
    </r>
    <r>
      <rPr>
        <u/>
        <vertAlign val="superscript"/>
        <sz val="11"/>
        <color theme="10"/>
        <rFont val="Calibri"/>
        <family val="2"/>
        <charset val="204"/>
        <scheme val="minor"/>
      </rPr>
      <t>6</t>
    </r>
  </si>
  <si>
    <r>
      <rPr>
        <vertAlign val="superscript"/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 В случае утверждения закона (решения) о бюджете на текущий финансовый год и плановый период.</t>
    </r>
  </si>
  <si>
    <r>
      <t>Выплаты, уменьшающие доход, всего</t>
    </r>
    <r>
      <rPr>
        <u/>
        <vertAlign val="superscript"/>
        <sz val="11"/>
        <color theme="10"/>
        <rFont val="Calibri"/>
        <family val="2"/>
        <charset val="204"/>
        <scheme val="minor"/>
      </rPr>
      <t>8</t>
    </r>
  </si>
  <si>
    <r>
      <t>налог на прибыль</t>
    </r>
    <r>
      <rPr>
        <u/>
        <vertAlign val="superscript"/>
        <sz val="11"/>
        <color theme="10"/>
        <rFont val="Calibri"/>
        <family val="2"/>
        <charset val="204"/>
        <scheme val="minor"/>
      </rPr>
      <t>8</t>
    </r>
  </si>
  <si>
    <r>
      <t>налог на добавленную стоимость</t>
    </r>
    <r>
      <rPr>
        <u/>
        <vertAlign val="superscript"/>
        <sz val="11"/>
        <color theme="10"/>
        <rFont val="Calibri"/>
        <family val="2"/>
        <charset val="204"/>
        <scheme val="minor"/>
      </rPr>
      <t>8</t>
    </r>
  </si>
  <si>
    <r>
      <t>прочие налоги, уменьшающие доход</t>
    </r>
    <r>
      <rPr>
        <u/>
        <vertAlign val="superscript"/>
        <sz val="11"/>
        <color theme="10"/>
        <rFont val="Calibri"/>
        <family val="2"/>
        <charset val="204"/>
        <scheme val="minor"/>
      </rPr>
      <t>8</t>
    </r>
  </si>
  <si>
    <r>
      <t>Прочие выплаты, всего</t>
    </r>
    <r>
      <rPr>
        <u/>
        <vertAlign val="superscript"/>
        <sz val="11"/>
        <color theme="10"/>
        <rFont val="Calibri"/>
        <family val="2"/>
        <charset val="204"/>
        <scheme val="minor"/>
      </rPr>
      <t>9</t>
    </r>
  </si>
  <si>
    <r>
      <t>Код по бюджетной классификации Российской Федерации</t>
    </r>
    <r>
      <rPr>
        <u/>
        <vertAlign val="superscript"/>
        <sz val="11"/>
        <color theme="10"/>
        <rFont val="Calibri"/>
        <family val="2"/>
        <charset val="204"/>
        <scheme val="minor"/>
      </rPr>
      <t>3</t>
    </r>
  </si>
  <si>
    <r>
      <t>Аналитический код</t>
    </r>
    <r>
      <rPr>
        <u/>
        <vertAlign val="superscript"/>
        <sz val="11"/>
        <color theme="10"/>
        <rFont val="Calibri"/>
        <family val="2"/>
        <charset val="204"/>
        <scheme val="minor"/>
      </rPr>
      <t xml:space="preserve">4 </t>
    </r>
  </si>
  <si>
    <r>
      <rPr>
        <vertAlign val="superscript"/>
        <sz val="11"/>
        <color theme="1"/>
        <rFont val="Times New Roman"/>
        <family val="1"/>
        <charset val="204"/>
      </rPr>
      <t>10</t>
    </r>
    <r>
      <rPr>
        <sz val="12"/>
        <rFont val="Times New Roman"/>
        <family val="1"/>
        <charset val="204"/>
      </rPr>
      <t xml:space="preserve"> В Разделе 2 «Сведения по выплатам на закупку товаров, работ, услуг» Плана детализируются показатели выплат по расходам на закупку товаров, работ, услуг, отраженные в </t>
    </r>
  </si>
  <si>
    <t>строке 2600 Раздела 1 «Поступления и выплаты» Плана.</t>
  </si>
  <si>
    <t xml:space="preserve">выплаты по контрактам (договорам), заключенным (планируемым к заключению) в соответствии с гражданским законодательством Российской Федерации (строки 26100 и 26200), а также по </t>
  </si>
  <si>
    <t xml:space="preserve">контрактам (договорам),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</t>
  </si>
  <si>
    <t>товаров, работ, услуг для государственных и муниципальных нужд, с детализацией указанных выплат по контрактам (договорам), заключенным до начала текущего финансового года (строка </t>
  </si>
  <si>
    <t xml:space="preserve">26300) и планируемым к заключению в соответствующем финансовом году (строка 26400) и должны соответствовать показателям соответствующих граф по строке 2600 Раздела 1 </t>
  </si>
  <si>
    <t>«Поступления и выплаты» Плана.</t>
  </si>
  <si>
    <r>
      <rPr>
        <vertAlign val="superscript"/>
        <sz val="11"/>
        <color theme="1"/>
        <rFont val="Times New Roman"/>
        <family val="1"/>
        <charset val="204"/>
      </rPr>
      <t>11</t>
    </r>
    <r>
      <rPr>
        <sz val="12"/>
        <rFont val="Times New Roman"/>
        <family val="1"/>
        <charset val="204"/>
      </rPr>
      <t xml:space="preserve"> Плановые показатели выплат на закупку товаров, работ, услуг по строке 26000 Раздела 2 «Сведения по выплатам на закупку товаров, работ, услуг» Плана распределяются на </t>
    </r>
  </si>
  <si>
    <r>
      <rPr>
        <vertAlign val="superscript"/>
        <sz val="11"/>
        <color theme="1"/>
        <rFont val="Times New Roman"/>
        <family val="1"/>
        <charset val="204"/>
      </rPr>
      <t>12</t>
    </r>
    <r>
      <rPr>
        <sz val="12"/>
        <rFont val="Times New Roman"/>
        <family val="1"/>
        <charset val="204"/>
      </rPr>
      <t xml:space="preserve"> Указывается сумма договоров (контрактах) о закупках товаров, работ, услуг, заключенных без учета требований Федерального закона № 44-ФЗ и Федерального закона № 223-ФЗ, </t>
    </r>
  </si>
  <si>
    <t>в случаях, предусмотренных указанными федеральными законами.</t>
  </si>
  <si>
    <r>
      <rPr>
        <vertAlign val="superscript"/>
        <sz val="11"/>
        <color theme="1"/>
        <rFont val="Times New Roman"/>
        <family val="1"/>
        <charset val="204"/>
      </rPr>
      <t>13</t>
    </r>
    <r>
      <rPr>
        <sz val="12"/>
        <rFont val="Times New Roman"/>
        <family val="1"/>
        <charset val="204"/>
      </rPr>
      <t xml:space="preserve"> Указывается сумма закупок товаров, работ, услуг, осуществляемых в соответствии с Федеральным законом № 44-ФЗ и Федеральным законом № 223-ФЗ.</t>
    </r>
  </si>
  <si>
    <r>
      <rPr>
        <vertAlign val="superscript"/>
        <sz val="11"/>
        <color theme="1"/>
        <rFont val="Times New Roman"/>
        <family val="1"/>
        <charset val="204"/>
      </rPr>
      <t>14</t>
    </r>
    <r>
      <rPr>
        <vertAlign val="superscript"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Муниципальным бюджетным учреждением муниципального образования Новокубанский район показатель не формируется.</t>
    </r>
  </si>
  <si>
    <r>
      <rPr>
        <vertAlign val="superscript"/>
        <sz val="11"/>
        <color theme="1"/>
        <rFont val="Calibri"/>
        <family val="2"/>
        <charset val="204"/>
        <scheme val="minor"/>
      </rPr>
      <t>15</t>
    </r>
    <r>
      <rPr>
        <sz val="11"/>
        <color theme="1"/>
        <rFont val="Calibri"/>
        <family val="2"/>
        <charset val="204"/>
        <scheme val="minor"/>
      </rPr>
      <t xml:space="preserve"> Указывается сумма закупок товаров, работ, услуг, осуществляемых в соответствии с Федеральным законом № 44-ФЗ.</t>
    </r>
  </si>
  <si>
    <r>
      <rPr>
        <vertAlign val="superscript"/>
        <sz val="11"/>
        <color theme="1"/>
        <rFont val="Times New Roman"/>
        <family val="1"/>
        <charset val="204"/>
      </rPr>
      <t>16</t>
    </r>
    <r>
      <rPr>
        <sz val="12"/>
        <rFont val="Times New Roman"/>
        <family val="1"/>
        <charset val="204"/>
      </rPr>
      <t xml:space="preserve"> Плановые показатели выплат на закупку товаров, работ, услуг по строке 26500 муниципального бюджетного учреждения муниципального образования Новокубанский район</t>
    </r>
  </si>
  <si>
    <t xml:space="preserve">должен быть не менее суммы показателей строк 26410, 26420, 26430, 26440 по соответствующей графе, муниципального автономного учреждения - не менее показателя строки 26430 по </t>
  </si>
  <si>
    <t>соответствующей графе.</t>
  </si>
  <si>
    <r>
      <t>Раздел 2. Сведения по выплатам на закупки товаров, работ, услуг</t>
    </r>
    <r>
      <rPr>
        <u/>
        <vertAlign val="superscript"/>
        <sz val="11"/>
        <color theme="10"/>
        <rFont val="Calibri"/>
        <family val="2"/>
        <charset val="204"/>
        <scheme val="minor"/>
      </rPr>
      <t>10</t>
    </r>
  </si>
  <si>
    <r>
      <t>Выплаты на закупку товаров, работ, услуг, всего</t>
    </r>
    <r>
      <rPr>
        <u/>
        <vertAlign val="superscript"/>
        <sz val="11"/>
        <color theme="10"/>
        <rFont val="Calibri"/>
        <family val="2"/>
        <charset val="204"/>
        <scheme val="minor"/>
      </rPr>
      <t>11</t>
    </r>
  </si>
  <si>
    <r>
      <t>по контрактам (договорам), заключенным до начала текущего финансового года без применения норм Федерального закона от 5 апреля 2013 года № 44-ФЗ «О контрактной системе в сфере закупок товаров, работ, услуг для обеспечения государственных и муниципальных нужд» (далее - Федеральный закон № 44-ФЗ) и Федерального закона от 18 июля 2011 года № 223-ФЗ «О закупках товаров, работ, услуг отдельными видами юридических лиц» (далее - Федеральный закон № 223-ФЗ)</t>
    </r>
    <r>
      <rPr>
        <u/>
        <vertAlign val="superscript"/>
        <sz val="11"/>
        <color theme="10"/>
        <rFont val="Calibri"/>
        <family val="2"/>
        <charset val="204"/>
        <scheme val="minor"/>
      </rPr>
      <t>12</t>
    </r>
  </si>
  <si>
    <r>
      <t>по контрактам (договорам), планируемым к заключению в соответствующем финансовом году без применения норм Федерального закона № 44-ФЗ и Федерального закона № 223-ФЗ</t>
    </r>
    <r>
      <rPr>
        <u/>
        <vertAlign val="superscript"/>
        <sz val="11"/>
        <color theme="10"/>
        <rFont val="Calibri"/>
        <family val="2"/>
        <charset val="204"/>
        <scheme val="minor"/>
      </rPr>
      <t>12</t>
    </r>
  </si>
  <si>
    <r>
      <t>по контрактам (договорам), заключенным до начала текущего финансового года с учетом требований Федерального закона № 44-ФЗ</t>
    </r>
    <r>
      <rPr>
        <u/>
        <vertAlign val="superscript"/>
        <sz val="11"/>
        <color theme="10"/>
        <rFont val="Calibri"/>
        <family val="2"/>
        <charset val="204"/>
        <scheme val="minor"/>
      </rPr>
      <t xml:space="preserve">13 </t>
    </r>
  </si>
  <si>
    <r>
      <t>по контрактам (договорам), заключенным до начала текущего финансового года с учетом требований Федерального закона № 223-ФЗ</t>
    </r>
    <r>
      <rPr>
        <u/>
        <vertAlign val="superscript"/>
        <sz val="11"/>
        <color theme="10"/>
        <rFont val="Calibri"/>
        <family val="2"/>
        <charset val="204"/>
        <scheme val="minor"/>
      </rPr>
      <t>13</t>
    </r>
  </si>
  <si>
    <r>
      <t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</t>
    </r>
    <r>
      <rPr>
        <u/>
        <vertAlign val="superscript"/>
        <sz val="11"/>
        <color theme="10"/>
        <rFont val="Calibri"/>
        <family val="2"/>
        <charset val="204"/>
        <scheme val="minor"/>
      </rPr>
      <t>13</t>
    </r>
  </si>
  <si>
    <r>
      <t>в соответствии с Федеральным законом № 223-ФЗ</t>
    </r>
    <r>
      <rPr>
        <u/>
        <vertAlign val="superscript"/>
        <sz val="11"/>
        <color theme="10"/>
        <rFont val="Calibri"/>
        <family val="2"/>
        <charset val="204"/>
        <scheme val="minor"/>
      </rPr>
      <t>14</t>
    </r>
  </si>
  <si>
    <r>
      <t>за счет субсидий, предоставляемых на осуществление капитальных вложений</t>
    </r>
    <r>
      <rPr>
        <u/>
        <vertAlign val="superscript"/>
        <sz val="11"/>
        <color theme="10"/>
        <rFont val="Calibri"/>
        <family val="2"/>
        <charset val="204"/>
        <scheme val="minor"/>
      </rPr>
      <t>15</t>
    </r>
  </si>
  <si>
    <r>
      <t>Итого по контрактам, планируемым к заключению в соответствующем финансовом году в соответствии с Федеральным законом № 44-ФЗ, по соответствующему году закупки</t>
    </r>
    <r>
      <rPr>
        <u/>
        <vertAlign val="superscript"/>
        <sz val="11"/>
        <color theme="10"/>
        <rFont val="Calibri"/>
        <family val="2"/>
        <charset val="204"/>
        <scheme val="minor"/>
      </rPr>
      <t>16</t>
    </r>
  </si>
  <si>
    <t xml:space="preserve"> финансово-хозяйственной деятельности на 2020 год</t>
  </si>
  <si>
    <r>
      <t>(на 2020 год и плановый период 2021 и 2022 годов</t>
    </r>
    <r>
      <rPr>
        <b/>
        <sz val="14"/>
        <color theme="1"/>
        <rFont val="Times New Roman"/>
        <family val="1"/>
        <charset val="204"/>
      </rPr>
      <t>)</t>
    </r>
  </si>
  <si>
    <t xml:space="preserve"> Управление образования администрации  муниципального образования Новокубанский район</t>
  </si>
  <si>
    <t>на 2020 г. текущий финансовый год</t>
  </si>
  <si>
    <t>на 2021 г. первый год планового периода</t>
  </si>
  <si>
    <t>на 2022 г. второй год планового периода</t>
  </si>
  <si>
    <t>спонсорские</t>
  </si>
  <si>
    <t>макулатура+ металлолом</t>
  </si>
  <si>
    <t>род плата</t>
  </si>
  <si>
    <t>платные услуги</t>
  </si>
  <si>
    <t xml:space="preserve">мун </t>
  </si>
  <si>
    <t>край</t>
  </si>
  <si>
    <t>Заработная плата АУП</t>
  </si>
  <si>
    <t>Заработная плата пед персонал</t>
  </si>
  <si>
    <t>Заработная плата служищих</t>
  </si>
  <si>
    <t>Заработная плата МОП</t>
  </si>
  <si>
    <t>1. Расчеты (обоснования) выплат персоналу</t>
  </si>
  <si>
    <t>командировочные расходы</t>
  </si>
  <si>
    <t>Выплата по уходу за ребенком</t>
  </si>
  <si>
    <t>Начальник управления образования администрации  муниципального образования Новокубанский район</t>
  </si>
  <si>
    <t xml:space="preserve">          ______________________                      Кулиева Д.Т.</t>
  </si>
  <si>
    <t xml:space="preserve"> «___»_________________ 2020 г.                                                           </t>
  </si>
  <si>
    <t>2. Расчеты (обоснования) выплат персоналу при направлении в служебные командировки</t>
  </si>
  <si>
    <t>3. Расчеты (обоснования) выплат персоналу по уходу за ребенком</t>
  </si>
  <si>
    <t>Расчет (обоснование) расходов на оплату услуг связи</t>
  </si>
  <si>
    <t>Услуги связи</t>
  </si>
  <si>
    <t>Интернет</t>
  </si>
  <si>
    <t>6. Расчет (обоснование) расходов на оплату коммунальных услуг</t>
  </si>
  <si>
    <t>8. Расчет (обоснование) расходов на оплату прочих работ, услуг</t>
  </si>
  <si>
    <t>11. Расчет (обоснование) расходов на уплату налогов, сборов и иных платежей</t>
  </si>
  <si>
    <r>
      <t>расходы на закупку товаров, работ, услуг, всего</t>
    </r>
    <r>
      <rPr>
        <b/>
        <u/>
        <vertAlign val="superscript"/>
        <sz val="11"/>
        <color theme="10"/>
        <rFont val="Calibri"/>
        <family val="2"/>
        <charset val="204"/>
        <scheme val="minor"/>
      </rPr>
      <t>7</t>
    </r>
  </si>
  <si>
    <t>,</t>
  </si>
  <si>
    <t>вывоз ТБО</t>
  </si>
  <si>
    <t>дератизация</t>
  </si>
  <si>
    <t>ТО АПС</t>
  </si>
  <si>
    <t>поверка счетчика</t>
  </si>
  <si>
    <t>охрана тревожной кнопки</t>
  </si>
  <si>
    <t>услуги в области ИТ</t>
  </si>
  <si>
    <t xml:space="preserve">обучение </t>
  </si>
  <si>
    <t>Транспортный налог</t>
  </si>
  <si>
    <t>925 0702 01 1 02 60860 111 211</t>
  </si>
  <si>
    <t>субсидии на финансовое обеспечение выполнения муниципального задания за счет средств бюджета муниципального образования Новокубанский район (краевой бюджет)</t>
  </si>
  <si>
    <t>5</t>
  </si>
  <si>
    <t>Стимулированиеотдельных категорий</t>
  </si>
  <si>
    <t>Субсидия на выполнение муниципального задания (краевой бюджет);</t>
  </si>
  <si>
    <t>итого мун</t>
  </si>
  <si>
    <t>итого край</t>
  </si>
  <si>
    <t>925 0702 01 1 02 60860 244 310</t>
  </si>
  <si>
    <t>учебники</t>
  </si>
  <si>
    <t>925 0702 01 1 02 60860 244 346</t>
  </si>
  <si>
    <t>приобртение компьбтерной техники</t>
  </si>
  <si>
    <t>монитор</t>
  </si>
  <si>
    <t>системный блок</t>
  </si>
  <si>
    <t>925 0702 01 1 02 60860 244 349</t>
  </si>
  <si>
    <t>специальные бланки</t>
  </si>
  <si>
    <t>925 0702 01 1 02 00590 111 211</t>
  </si>
  <si>
    <t>Средства от приносящей доход деятельности (внебюджетные источники);</t>
  </si>
  <si>
    <t>3. Расчеты (обоснования) страховых взносов на обязательное страхование в Пенсионный</t>
  </si>
  <si>
    <t>4. Расчет (обоснование) расходов на закупку товаров, работ, услуг</t>
  </si>
  <si>
    <t>5. Расчет (обоснование) расходов на оплату работ, услуг по содержанию имущества</t>
  </si>
  <si>
    <t>6. Расчет (обоснование) расходов на приобретение основных средств,</t>
  </si>
  <si>
    <t>7. Расчеты (обоснования) расходов на социальные и иные выплаты населению</t>
  </si>
  <si>
    <t>925 0702 01 1 01 00590 853 291</t>
  </si>
  <si>
    <t>925 0702 01 1 02 00590 851 291</t>
  </si>
  <si>
    <t>925 0702 01 1 021 00590 852 291</t>
  </si>
  <si>
    <t>925 0702 01 1 02 60860 244 221</t>
  </si>
  <si>
    <t>925 0702 01 1 02 00590 244 223</t>
  </si>
  <si>
    <t>925 0702 01 1 02 00590 244 225</t>
  </si>
  <si>
    <t>925 0702 01 1 02 00590 244 226</t>
  </si>
  <si>
    <t>925 0702 01 1 02 00590 244 310</t>
  </si>
  <si>
    <t>925 0702 01 1 02 00590 244 343</t>
  </si>
  <si>
    <t>Субсидия на выполнение муниципального задания( муниципальный бюджет)</t>
  </si>
  <si>
    <t>Субсидия на выполнение муниципального задания( краевой  бюджет)</t>
  </si>
  <si>
    <t>925 0702 01 1 02 60860 244 226</t>
  </si>
  <si>
    <t>Субсидии на ины цели</t>
  </si>
  <si>
    <t>Субсидии на иные цели</t>
  </si>
  <si>
    <t>925 0702 01 1 02 09010 244 310 (приобретение движимого имущесва)</t>
  </si>
  <si>
    <t>МЦП "Рзвитие образоваия…" (подготовка проектно сметной докментации...);</t>
  </si>
  <si>
    <t>925 0702 01 1 02 10220 243 226</t>
  </si>
  <si>
    <t>сметная документация</t>
  </si>
  <si>
    <t>МЦП "Рзвитие образоваия…" (приобретение движимого имущества...);</t>
  </si>
  <si>
    <t>МЦП "Рзвитие образоваия…" (капитальный ремонт и благоустройтво територии);</t>
  </si>
  <si>
    <t>МЦП "Рзвитие образоваия…" (подготовка проектно сметной документации...);</t>
  </si>
  <si>
    <t>медицинский осмотр</t>
  </si>
  <si>
    <t>периодическая подписка</t>
  </si>
  <si>
    <t>поверка весов</t>
  </si>
  <si>
    <t>развивающий материал</t>
  </si>
  <si>
    <t>МЦП "Обеспечение безопасности населения" (противопожарные мероприятия);</t>
  </si>
  <si>
    <t>925 0702 06 2 00 10140 244 225 (противопожарные мероприятия)</t>
  </si>
  <si>
    <t>техническое обслуживание системы Стрелец-мониторинг</t>
  </si>
  <si>
    <t>МЦП "Обеспечение безопасности населения" (антитеррористические мероприятия);</t>
  </si>
  <si>
    <t>физическая охрана</t>
  </si>
  <si>
    <t>925 0702 01 1 02 00590 244 310 (сп/сч)</t>
  </si>
  <si>
    <t>925 0702 01 1 02 00590 244 346</t>
  </si>
  <si>
    <t>925 0701 06 3 00 10150 244 226 (антитеррористические мероприятия)</t>
  </si>
  <si>
    <t>Лазирская Г.В.</t>
  </si>
  <si>
    <t>МУНИЦИПАЛЬНОЕ ОБЩЕОБРАЗОВАТЕЛЬНОЕ АВТОНОМНОЕ УЧРЕЖДЕНИЕ СРЕДНЯЯ ОБЩЕОБРАЗОВАТЕЛЬНАЯ ШКОЛА № 4 ИМ.А.И.МИРГОРОДСКОГО Г.НОВОКУБАНСКА МУНИЦИПАЛЬНОГО ОБРАЗОВАНИЯ НОВОКУБАНСКИЙ РАЙОН</t>
  </si>
  <si>
    <t>МОАУСОШ №4</t>
  </si>
  <si>
    <t>лицензия: Базовый пакет ПО Microsoft</t>
  </si>
  <si>
    <t>обучение</t>
  </si>
  <si>
    <t>Огнезащитная обработка деревянных конструкций</t>
  </si>
  <si>
    <t>проверка гидранта</t>
  </si>
  <si>
    <t>контрольно-измерительные работы</t>
  </si>
  <si>
    <t>обслуживание видеонаблюдения</t>
  </si>
  <si>
    <t>ремонт холодильного оборудования</t>
  </si>
  <si>
    <t>заправка картриджей</t>
  </si>
  <si>
    <t>приобретение ОС</t>
  </si>
  <si>
    <t>устройство сан.узла для инвалидов</t>
  </si>
  <si>
    <t>925 0702 01 1 02 09020 243 225</t>
  </si>
  <si>
    <t>приобретение оборудования</t>
  </si>
  <si>
    <t>Шангина Н.С.</t>
  </si>
  <si>
    <t>Костенко К.С.</t>
  </si>
  <si>
    <t>Директор МАУСОШ №4 им. А.И.Миргородского</t>
  </si>
  <si>
    <t>МЦП "Рзвитие образоваия…" (Стимулирование отдельных категорий работников муниципальных учреждений  (местный бюджет));</t>
  </si>
  <si>
    <t>925 0702 01 1 02 60860 112 226</t>
  </si>
  <si>
    <t>925 0702 01 1 02 60860 112 266</t>
  </si>
  <si>
    <t>925 0702 01 1 02 00590 112 266</t>
  </si>
  <si>
    <t>925 0702 01 1 01 00590 853 295</t>
  </si>
  <si>
    <t>приобретение материальных запасов</t>
  </si>
  <si>
    <t>Составление отчета 2ТП отходы</t>
  </si>
  <si>
    <t>МЦП "Рзвитие образоваия…" (ЕГЭ краевой);</t>
  </si>
  <si>
    <t>Онлайн видеонаблюдение</t>
  </si>
  <si>
    <t>925 0702 01102 62500 244 226 (ЕГЭ краевой)</t>
  </si>
  <si>
    <t>925 0702 01102 62500 244 310,346 (ЕГЭ краевой)</t>
  </si>
  <si>
    <t>Приобретение ИБП</t>
  </si>
  <si>
    <t>Приобретение картриджей, бумаги, мониторов</t>
  </si>
  <si>
    <t>925 0702 01 1 02 00590 244 346 (пожертвования)</t>
  </si>
  <si>
    <t>925 0702 01 1 02 00590 244 346 (предпринимательская деятельность)</t>
  </si>
  <si>
    <t>Вывоз ТКО</t>
  </si>
  <si>
    <t>Пожертвования (внебюджетные источники);</t>
  </si>
  <si>
    <t>925 0702 01 1 02 00590 244 221</t>
  </si>
  <si>
    <t>925 0702 01 1 02 60860 111 266</t>
  </si>
  <si>
    <t>получателей</t>
  </si>
  <si>
    <t>Социальные пособия и компенсации персоналу в денежной форме</t>
  </si>
  <si>
    <t>925 0702 01 1 02 00590 111 266</t>
  </si>
  <si>
    <t>925 0702 01 1 02 00590 112 212, 226</t>
  </si>
  <si>
    <t>Штрафы, пени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</si>
</sst>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[$-F800]dddd\,\ mmmm\ dd\,\ yyyy"/>
    <numFmt numFmtId="165" formatCode="0.0"/>
  </numFmts>
  <fonts count="3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6"/>
      <name val="Times New Roman"/>
      <family val="1"/>
      <charset val="204"/>
    </font>
    <font>
      <sz val="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7"/>
      <name val="Times New Roman"/>
      <family val="1"/>
      <charset val="204"/>
    </font>
    <font>
      <sz val="10"/>
      <color indexed="56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vertAlign val="superscript"/>
      <sz val="11"/>
      <color theme="10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vertAlign val="superscript"/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b/>
      <u/>
      <vertAlign val="superscript"/>
      <sz val="11"/>
      <color theme="10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3" fillId="0" borderId="0"/>
  </cellStyleXfs>
  <cellXfs count="32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0" fontId="0" fillId="0" borderId="1" xfId="0" applyBorder="1" applyAlignment="1"/>
    <xf numFmtId="0" fontId="0" fillId="0" borderId="0" xfId="0" applyBorder="1" applyAlignment="1"/>
    <xf numFmtId="0" fontId="0" fillId="0" borderId="0" xfId="0" applyFont="1"/>
    <xf numFmtId="0" fontId="1" fillId="0" borderId="0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1" xfId="0" applyBorder="1"/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0" fillId="2" borderId="0" xfId="0" applyFill="1"/>
    <xf numFmtId="0" fontId="3" fillId="0" borderId="0" xfId="0" applyFont="1" applyAlignment="1"/>
    <xf numFmtId="0" fontId="2" fillId="0" borderId="0" xfId="0" applyFont="1" applyAlignment="1"/>
    <xf numFmtId="0" fontId="0" fillId="0" borderId="0" xfId="0" applyBorder="1"/>
    <xf numFmtId="0" fontId="8" fillId="0" borderId="0" xfId="0" applyFont="1" applyBorder="1"/>
    <xf numFmtId="0" fontId="7" fillId="0" borderId="0" xfId="0" applyFont="1" applyBorder="1" applyAlignment="1">
      <alignment horizontal="justify" vertical="center"/>
    </xf>
    <xf numFmtId="0" fontId="4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center"/>
    </xf>
    <xf numFmtId="4" fontId="6" fillId="0" borderId="0" xfId="0" applyNumberFormat="1" applyFont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4" fontId="6" fillId="0" borderId="0" xfId="0" applyNumberFormat="1" applyFont="1" applyBorder="1" applyAlignment="1">
      <alignment horizontal="right"/>
    </xf>
    <xf numFmtId="0" fontId="14" fillId="0" borderId="0" xfId="0" applyFont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3" xfId="0" applyNumberFormat="1" applyFont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0" fontId="17" fillId="0" borderId="3" xfId="3" applyBorder="1" applyAlignment="1">
      <alignment horizontal="left" vertical="center" wrapText="1"/>
    </xf>
    <xf numFmtId="0" fontId="18" fillId="0" borderId="0" xfId="0" applyFont="1"/>
    <xf numFmtId="0" fontId="7" fillId="5" borderId="3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center" vertical="center" wrapText="1"/>
    </xf>
    <xf numFmtId="2" fontId="7" fillId="5" borderId="3" xfId="0" applyNumberFormat="1" applyFont="1" applyFill="1" applyBorder="1" applyAlignment="1">
      <alignment horizontal="center" vertical="center" wrapText="1"/>
    </xf>
    <xf numFmtId="0" fontId="0" fillId="5" borderId="0" xfId="0" applyFill="1"/>
    <xf numFmtId="4" fontId="7" fillId="2" borderId="3" xfId="0" applyNumberFormat="1" applyFont="1" applyFill="1" applyBorder="1" applyAlignment="1">
      <alignment horizontal="center" vertical="center" wrapText="1"/>
    </xf>
    <xf numFmtId="0" fontId="17" fillId="2" borderId="3" xfId="3" applyFill="1" applyBorder="1" applyAlignment="1">
      <alignment horizontal="left" vertical="center" wrapText="1"/>
    </xf>
    <xf numFmtId="0" fontId="17" fillId="0" borderId="0" xfId="3" applyAlignment="1">
      <alignment horizontal="left"/>
    </xf>
    <xf numFmtId="0" fontId="17" fillId="5" borderId="3" xfId="3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5" borderId="0" xfId="0" applyFont="1" applyFill="1"/>
    <xf numFmtId="0" fontId="24" fillId="2" borderId="0" xfId="0" applyFont="1" applyFill="1"/>
    <xf numFmtId="0" fontId="24" fillId="0" borderId="0" xfId="0" applyFont="1" applyBorder="1" applyAlignment="1"/>
    <xf numFmtId="0" fontId="24" fillId="0" borderId="0" xfId="0" applyFont="1" applyBorder="1"/>
    <xf numFmtId="4" fontId="7" fillId="0" borderId="3" xfId="0" applyNumberFormat="1" applyFont="1" applyBorder="1" applyAlignment="1">
      <alignment horizontal="center" vertical="center" wrapText="1"/>
    </xf>
    <xf numFmtId="4" fontId="7" fillId="5" borderId="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7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4" fontId="6" fillId="0" borderId="0" xfId="0" applyNumberFormat="1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4" fontId="14" fillId="0" borderId="0" xfId="0" applyNumberFormat="1" applyFont="1" applyBorder="1" applyAlignment="1">
      <alignment horizontal="right"/>
    </xf>
    <xf numFmtId="0" fontId="6" fillId="0" borderId="13" xfId="0" applyFont="1" applyBorder="1" applyAlignment="1">
      <alignment horizontal="left"/>
    </xf>
    <xf numFmtId="0" fontId="6" fillId="0" borderId="13" xfId="0" applyFont="1" applyBorder="1" applyAlignment="1">
      <alignment horizontal="right"/>
    </xf>
    <xf numFmtId="0" fontId="6" fillId="0" borderId="13" xfId="0" applyFont="1" applyBorder="1" applyAlignment="1">
      <alignment horizontal="center"/>
    </xf>
    <xf numFmtId="4" fontId="6" fillId="0" borderId="13" xfId="0" applyNumberFormat="1" applyFont="1" applyBorder="1" applyAlignment="1">
      <alignment horizontal="right"/>
    </xf>
    <xf numFmtId="0" fontId="11" fillId="2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4" fontId="6" fillId="0" borderId="0" xfId="0" applyNumberFormat="1" applyFont="1" applyBorder="1" applyAlignment="1">
      <alignment horizontal="right"/>
    </xf>
    <xf numFmtId="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4" fontId="6" fillId="0" borderId="0" xfId="0" applyNumberFormat="1" applyFont="1" applyAlignment="1">
      <alignment horizontal="left"/>
    </xf>
    <xf numFmtId="4" fontId="0" fillId="0" borderId="0" xfId="0" applyNumberFormat="1" applyAlignment="1">
      <alignment horizontal="center"/>
    </xf>
    <xf numFmtId="4" fontId="30" fillId="0" borderId="3" xfId="0" applyNumberFormat="1" applyFont="1" applyBorder="1" applyAlignment="1">
      <alignment horizontal="center" vertical="center" wrapText="1"/>
    </xf>
    <xf numFmtId="43" fontId="14" fillId="0" borderId="0" xfId="1" applyFont="1" applyBorder="1" applyAlignment="1">
      <alignment horizontal="right"/>
    </xf>
    <xf numFmtId="0" fontId="3" fillId="0" borderId="1" xfId="0" applyFont="1" applyBorder="1" applyAlignment="1"/>
    <xf numFmtId="0" fontId="7" fillId="0" borderId="3" xfId="0" applyFont="1" applyBorder="1" applyAlignment="1">
      <alignment horizontal="center" vertical="center" wrapText="1"/>
    </xf>
    <xf numFmtId="4" fontId="0" fillId="0" borderId="0" xfId="0" applyNumberFormat="1"/>
    <xf numFmtId="0" fontId="7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27" fillId="5" borderId="3" xfId="3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29" fillId="5" borderId="0" xfId="0" applyFont="1" applyFill="1"/>
    <xf numFmtId="0" fontId="26" fillId="5" borderId="0" xfId="0" applyFont="1" applyFill="1"/>
    <xf numFmtId="0" fontId="7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14" fontId="1" fillId="3" borderId="3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18" fillId="3" borderId="0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2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164" fontId="1" fillId="0" borderId="0" xfId="0" applyNumberFormat="1" applyFont="1" applyAlignment="1">
      <alignment horizontal="center" vertical="center"/>
    </xf>
    <xf numFmtId="0" fontId="17" fillId="0" borderId="3" xfId="3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14" fillId="0" borderId="7" xfId="0" applyNumberFormat="1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4" fontId="14" fillId="0" borderId="1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4" fillId="0" borderId="12" xfId="0" applyNumberFormat="1" applyFont="1" applyBorder="1" applyAlignment="1">
      <alignment horizontal="center" vertical="center" wrapText="1"/>
    </xf>
    <xf numFmtId="4" fontId="14" fillId="0" borderId="7" xfId="0" applyNumberFormat="1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center" vertical="center"/>
    </xf>
    <xf numFmtId="4" fontId="14" fillId="0" borderId="9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center" wrapText="1"/>
    </xf>
    <xf numFmtId="4" fontId="10" fillId="0" borderId="9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0" fillId="0" borderId="7" xfId="0" applyNumberFormat="1" applyFont="1" applyFill="1" applyBorder="1" applyAlignment="1">
      <alignment horizontal="left" vertical="center" wrapText="1"/>
    </xf>
    <xf numFmtId="4" fontId="10" fillId="0" borderId="8" xfId="0" applyNumberFormat="1" applyFont="1" applyFill="1" applyBorder="1" applyAlignment="1">
      <alignment horizontal="left" vertical="center" wrapText="1"/>
    </xf>
    <xf numFmtId="4" fontId="10" fillId="0" borderId="9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4" fillId="0" borderId="11" xfId="0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14" fillId="0" borderId="12" xfId="0" applyFont="1" applyBorder="1" applyAlignment="1">
      <alignment horizontal="right"/>
    </xf>
    <xf numFmtId="165" fontId="6" fillId="0" borderId="1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165" fontId="6" fillId="0" borderId="12" xfId="0" applyNumberFormat="1" applyFont="1" applyBorder="1" applyAlignment="1">
      <alignment horizontal="right"/>
    </xf>
    <xf numFmtId="4" fontId="6" fillId="0" borderId="7" xfId="0" applyNumberFormat="1" applyFont="1" applyBorder="1" applyAlignment="1">
      <alignment horizontal="right"/>
    </xf>
    <xf numFmtId="4" fontId="6" fillId="0" borderId="8" xfId="0" applyNumberFormat="1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14" fillId="0" borderId="1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4" fontId="14" fillId="0" borderId="7" xfId="0" applyNumberFormat="1" applyFont="1" applyBorder="1" applyAlignment="1">
      <alignment horizontal="right"/>
    </xf>
    <xf numFmtId="4" fontId="14" fillId="0" borderId="8" xfId="0" applyNumberFormat="1" applyFont="1" applyBorder="1" applyAlignment="1">
      <alignment horizontal="right"/>
    </xf>
    <xf numFmtId="4" fontId="14" fillId="0" borderId="9" xfId="0" applyNumberFormat="1" applyFont="1" applyBorder="1" applyAlignment="1">
      <alignment horizontal="right"/>
    </xf>
    <xf numFmtId="0" fontId="14" fillId="0" borderId="7" xfId="0" applyFont="1" applyBorder="1" applyAlignment="1">
      <alignment horizontal="right"/>
    </xf>
    <xf numFmtId="0" fontId="14" fillId="0" borderId="8" xfId="0" applyFont="1" applyBorder="1" applyAlignment="1">
      <alignment horizontal="right"/>
    </xf>
    <xf numFmtId="0" fontId="14" fillId="0" borderId="9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5" xfId="0" applyFont="1" applyBorder="1" applyAlignment="1">
      <alignment horizontal="left" indent="1"/>
    </xf>
    <xf numFmtId="0" fontId="6" fillId="0" borderId="2" xfId="0" applyFont="1" applyBorder="1" applyAlignment="1">
      <alignment horizontal="left" indent="1"/>
    </xf>
    <xf numFmtId="0" fontId="6" fillId="0" borderId="6" xfId="0" applyFont="1" applyBorder="1" applyAlignment="1">
      <alignment horizontal="left" indent="1"/>
    </xf>
    <xf numFmtId="4" fontId="6" fillId="0" borderId="5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right"/>
    </xf>
    <xf numFmtId="0" fontId="6" fillId="0" borderId="1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6" fillId="0" borderId="12" xfId="0" applyFont="1" applyFill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6" fillId="0" borderId="8" xfId="0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3" fontId="6" fillId="0" borderId="5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3" fontId="6" fillId="0" borderId="1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0" fontId="6" fillId="0" borderId="11" xfId="0" applyFont="1" applyBorder="1" applyAlignment="1">
      <alignment horizontal="left" indent="1"/>
    </xf>
    <xf numFmtId="0" fontId="6" fillId="0" borderId="1" xfId="0" applyFont="1" applyBorder="1" applyAlignment="1">
      <alignment horizontal="left" indent="1"/>
    </xf>
    <xf numFmtId="0" fontId="6" fillId="0" borderId="12" xfId="0" applyFont="1" applyBorder="1" applyAlignment="1">
      <alignment horizontal="left" indent="1"/>
    </xf>
    <xf numFmtId="0" fontId="6" fillId="0" borderId="5" xfId="0" applyFont="1" applyBorder="1" applyAlignment="1">
      <alignment horizontal="right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1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3" fontId="6" fillId="0" borderId="1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0" fontId="6" fillId="0" borderId="10" xfId="0" applyFont="1" applyBorder="1" applyAlignment="1">
      <alignment horizontal="left" indent="1"/>
    </xf>
    <xf numFmtId="0" fontId="6" fillId="0" borderId="0" xfId="0" applyFont="1" applyBorder="1" applyAlignment="1">
      <alignment horizontal="left" indent="1"/>
    </xf>
    <xf numFmtId="0" fontId="6" fillId="0" borderId="4" xfId="0" applyFont="1" applyBorder="1" applyAlignment="1">
      <alignment horizontal="left" indent="1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4" fontId="6" fillId="0" borderId="1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6" fillId="0" borderId="12" xfId="0" applyNumberFormat="1" applyFont="1" applyBorder="1" applyAlignment="1">
      <alignment horizontal="right"/>
    </xf>
    <xf numFmtId="4" fontId="14" fillId="0" borderId="11" xfId="0" applyNumberFormat="1" applyFont="1" applyBorder="1" applyAlignment="1">
      <alignment horizontal="right"/>
    </xf>
    <xf numFmtId="4" fontId="14" fillId="0" borderId="1" xfId="0" applyNumberFormat="1" applyFont="1" applyBorder="1" applyAlignment="1">
      <alignment horizontal="right"/>
    </xf>
    <xf numFmtId="4" fontId="14" fillId="0" borderId="12" xfId="0" applyNumberFormat="1" applyFont="1" applyBorder="1" applyAlignment="1">
      <alignment horizontal="right"/>
    </xf>
    <xf numFmtId="9" fontId="6" fillId="0" borderId="11" xfId="2" applyFont="1" applyBorder="1" applyAlignment="1">
      <alignment horizontal="right"/>
    </xf>
    <xf numFmtId="9" fontId="6" fillId="0" borderId="1" xfId="2" applyFont="1" applyBorder="1" applyAlignment="1">
      <alignment horizontal="right"/>
    </xf>
    <xf numFmtId="9" fontId="6" fillId="0" borderId="12" xfId="2" applyFont="1" applyBorder="1" applyAlignment="1">
      <alignment horizontal="right"/>
    </xf>
    <xf numFmtId="3" fontId="6" fillId="0" borderId="11" xfId="0" applyNumberFormat="1" applyFont="1" applyBorder="1" applyAlignment="1">
      <alignment horizontal="left"/>
    </xf>
    <xf numFmtId="43" fontId="6" fillId="4" borderId="11" xfId="1" applyFont="1" applyFill="1" applyBorder="1" applyAlignment="1">
      <alignment horizontal="right"/>
    </xf>
    <xf numFmtId="43" fontId="6" fillId="4" borderId="1" xfId="1" applyFont="1" applyFill="1" applyBorder="1" applyAlignment="1">
      <alignment horizontal="right"/>
    </xf>
    <xf numFmtId="43" fontId="6" fillId="4" borderId="12" xfId="1" applyFont="1" applyFill="1" applyBorder="1" applyAlignment="1">
      <alignment horizontal="right"/>
    </xf>
    <xf numFmtId="4" fontId="6" fillId="4" borderId="11" xfId="0" applyNumberFormat="1" applyFont="1" applyFill="1" applyBorder="1" applyAlignment="1">
      <alignment horizontal="right"/>
    </xf>
    <xf numFmtId="4" fontId="6" fillId="4" borderId="1" xfId="0" applyNumberFormat="1" applyFont="1" applyFill="1" applyBorder="1" applyAlignment="1">
      <alignment horizontal="right"/>
    </xf>
    <xf numFmtId="4" fontId="6" fillId="4" borderId="12" xfId="0" applyNumberFormat="1" applyFont="1" applyFill="1" applyBorder="1" applyAlignment="1">
      <alignment horizontal="right"/>
    </xf>
    <xf numFmtId="0" fontId="14" fillId="0" borderId="11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3" fontId="6" fillId="0" borderId="7" xfId="0" applyNumberFormat="1" applyFont="1" applyBorder="1" applyAlignment="1">
      <alignment horizontal="left"/>
    </xf>
    <xf numFmtId="4" fontId="6" fillId="4" borderId="7" xfId="0" applyNumberFormat="1" applyFont="1" applyFill="1" applyBorder="1" applyAlignment="1">
      <alignment horizontal="right"/>
    </xf>
    <xf numFmtId="4" fontId="6" fillId="4" borderId="8" xfId="0" applyNumberFormat="1" applyFont="1" applyFill="1" applyBorder="1" applyAlignment="1">
      <alignment horizontal="right"/>
    </xf>
    <xf numFmtId="4" fontId="6" fillId="4" borderId="9" xfId="0" applyNumberFormat="1" applyFont="1" applyFill="1" applyBorder="1" applyAlignment="1">
      <alignment horizontal="right"/>
    </xf>
    <xf numFmtId="0" fontId="31" fillId="0" borderId="0" xfId="0" applyFont="1" applyBorder="1" applyAlignment="1">
      <alignment horizontal="center"/>
    </xf>
    <xf numFmtId="43" fontId="14" fillId="0" borderId="11" xfId="1" applyFont="1" applyBorder="1" applyAlignment="1">
      <alignment horizontal="right"/>
    </xf>
    <xf numFmtId="43" fontId="14" fillId="0" borderId="1" xfId="1" applyFont="1" applyBorder="1" applyAlignment="1">
      <alignment horizontal="right"/>
    </xf>
    <xf numFmtId="43" fontId="14" fillId="0" borderId="12" xfId="1" applyFont="1" applyBorder="1" applyAlignment="1">
      <alignment horizontal="right"/>
    </xf>
    <xf numFmtId="43" fontId="6" fillId="0" borderId="11" xfId="1" applyFont="1" applyBorder="1" applyAlignment="1">
      <alignment horizontal="right"/>
    </xf>
    <xf numFmtId="43" fontId="6" fillId="0" borderId="1" xfId="1" applyFont="1" applyBorder="1" applyAlignment="1">
      <alignment horizontal="right"/>
    </xf>
    <xf numFmtId="43" fontId="6" fillId="0" borderId="12" xfId="1" applyFont="1" applyBorder="1" applyAlignment="1">
      <alignment horizontal="right"/>
    </xf>
    <xf numFmtId="43" fontId="6" fillId="0" borderId="11" xfId="0" applyNumberFormat="1" applyFont="1" applyBorder="1" applyAlignment="1">
      <alignment horizontal="right"/>
    </xf>
    <xf numFmtId="4" fontId="6" fillId="0" borderId="1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4" fontId="6" fillId="0" borderId="12" xfId="0" applyNumberFormat="1" applyFont="1" applyFill="1" applyBorder="1" applyAlignment="1">
      <alignment horizontal="right"/>
    </xf>
    <xf numFmtId="0" fontId="11" fillId="0" borderId="0" xfId="0" applyFont="1" applyFill="1" applyAlignment="1">
      <alignment horizontal="left"/>
    </xf>
    <xf numFmtId="49" fontId="7" fillId="0" borderId="1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12" xfId="0" applyFont="1" applyFill="1" applyBorder="1" applyAlignment="1">
      <alignment horizontal="left"/>
    </xf>
    <xf numFmtId="3" fontId="6" fillId="0" borderId="7" xfId="0" applyNumberFormat="1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right"/>
    </xf>
    <xf numFmtId="0" fontId="6" fillId="0" borderId="8" xfId="0" applyFont="1" applyFill="1" applyBorder="1" applyAlignment="1">
      <alignment horizontal="right"/>
    </xf>
    <xf numFmtId="0" fontId="6" fillId="0" borderId="9" xfId="0" applyFont="1" applyFill="1" applyBorder="1" applyAlignment="1">
      <alignment horizontal="right"/>
    </xf>
    <xf numFmtId="4" fontId="6" fillId="0" borderId="7" xfId="0" applyNumberFormat="1" applyFont="1" applyFill="1" applyBorder="1" applyAlignment="1">
      <alignment horizontal="right" vertical="center"/>
    </xf>
    <xf numFmtId="4" fontId="6" fillId="0" borderId="8" xfId="0" applyNumberFormat="1" applyFont="1" applyFill="1" applyBorder="1" applyAlignment="1">
      <alignment horizontal="right" vertical="center"/>
    </xf>
    <xf numFmtId="4" fontId="6" fillId="0" borderId="9" xfId="0" applyNumberFormat="1" applyFont="1" applyFill="1" applyBorder="1" applyAlignment="1">
      <alignment horizontal="right" vertical="center"/>
    </xf>
    <xf numFmtId="0" fontId="14" fillId="0" borderId="1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0" fontId="14" fillId="0" borderId="12" xfId="0" applyFont="1" applyFill="1" applyBorder="1" applyAlignment="1">
      <alignment horizontal="left"/>
    </xf>
    <xf numFmtId="0" fontId="14" fillId="0" borderId="7" xfId="0" applyFont="1" applyFill="1" applyBorder="1" applyAlignment="1">
      <alignment horizontal="right"/>
    </xf>
    <xf numFmtId="0" fontId="14" fillId="0" borderId="8" xfId="0" applyFont="1" applyFill="1" applyBorder="1" applyAlignment="1">
      <alignment horizontal="right"/>
    </xf>
    <xf numFmtId="0" fontId="14" fillId="0" borderId="9" xfId="0" applyFont="1" applyFill="1" applyBorder="1" applyAlignment="1">
      <alignment horizontal="right"/>
    </xf>
    <xf numFmtId="0" fontId="14" fillId="0" borderId="7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4" fontId="14" fillId="0" borderId="1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horizontal="right"/>
    </xf>
    <xf numFmtId="4" fontId="14" fillId="0" borderId="12" xfId="0" applyNumberFormat="1" applyFont="1" applyFill="1" applyBorder="1" applyAlignment="1">
      <alignment horizontal="right"/>
    </xf>
    <xf numFmtId="4" fontId="33" fillId="0" borderId="14" xfId="4" applyNumberFormat="1" applyFont="1" applyBorder="1" applyAlignment="1">
      <alignment horizontal="right" vertical="top"/>
    </xf>
    <xf numFmtId="4" fontId="14" fillId="0" borderId="0" xfId="0" applyNumberFormat="1" applyFont="1" applyAlignment="1">
      <alignment horizontal="left"/>
    </xf>
    <xf numFmtId="4" fontId="30" fillId="0" borderId="3" xfId="0" applyNumberFormat="1" applyFont="1" applyFill="1" applyBorder="1" applyAlignment="1">
      <alignment horizontal="center" vertical="center" wrapText="1"/>
    </xf>
  </cellXfs>
  <cellStyles count="5">
    <cellStyle name="Гиперссылка" xfId="3" builtinId="8"/>
    <cellStyle name="Обычный" xfId="0" builtinId="0"/>
    <cellStyle name="Обычный_225,226" xfId="4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mruColors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40</xdr:row>
      <xdr:rowOff>1</xdr:rowOff>
    </xdr:from>
    <xdr:to>
      <xdr:col>4</xdr:col>
      <xdr:colOff>990600</xdr:colOff>
      <xdr:row>49</xdr:row>
      <xdr:rowOff>142876</xdr:rowOff>
    </xdr:to>
    <xdr:sp macro="" textlink="">
      <xdr:nvSpPr>
        <xdr:cNvPr id="2" name="Прямоугольник 1"/>
        <xdr:cNvSpPr/>
      </xdr:nvSpPr>
      <xdr:spPr>
        <a:xfrm>
          <a:off x="161925" y="18373726"/>
          <a:ext cx="5962650" cy="2171700"/>
        </a:xfrm>
        <a:prstGeom prst="rect">
          <a:avLst/>
        </a:prstGeom>
        <a:noFill/>
        <a:ln w="22860">
          <a:prstDash val="lgDash"/>
        </a:ln>
        <a:effectLst>
          <a:reflection endPos="0" dir="5400000" sy="-100000" algn="bl" rotWithShape="0"/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0</xdr:col>
      <xdr:colOff>161925</xdr:colOff>
      <xdr:row>40</xdr:row>
      <xdr:rowOff>1</xdr:rowOff>
    </xdr:from>
    <xdr:to>
      <xdr:col>4</xdr:col>
      <xdr:colOff>990600</xdr:colOff>
      <xdr:row>49</xdr:row>
      <xdr:rowOff>142876</xdr:rowOff>
    </xdr:to>
    <xdr:sp macro="" textlink="">
      <xdr:nvSpPr>
        <xdr:cNvPr id="4" name="Прямоугольник 3"/>
        <xdr:cNvSpPr/>
      </xdr:nvSpPr>
      <xdr:spPr>
        <a:xfrm>
          <a:off x="161925" y="16983076"/>
          <a:ext cx="5962650" cy="2495550"/>
        </a:xfrm>
        <a:prstGeom prst="rect">
          <a:avLst/>
        </a:prstGeom>
        <a:noFill/>
        <a:ln w="22860">
          <a:prstDash val="lgDash"/>
        </a:ln>
        <a:effectLst>
          <a:reflection endPos="0" dir="5400000" sy="-100000" algn="bl" rotWithShape="0"/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topLeftCell="A7" workbookViewId="0">
      <selection activeCell="N27" sqref="N27:O27"/>
    </sheetView>
  </sheetViews>
  <sheetFormatPr defaultRowHeight="15" x14ac:dyDescent="0.25"/>
  <sheetData>
    <row r="1" spans="9:15" ht="15" hidden="1" customHeight="1" x14ac:dyDescent="0.3">
      <c r="I1" s="2"/>
      <c r="J1" s="107" t="s">
        <v>0</v>
      </c>
      <c r="K1" s="107"/>
      <c r="L1" s="107"/>
      <c r="M1" s="107"/>
      <c r="N1" s="107"/>
      <c r="O1" s="107"/>
    </row>
    <row r="2" spans="9:15" ht="15" hidden="1" customHeight="1" x14ac:dyDescent="0.3">
      <c r="I2" s="2"/>
      <c r="J2" s="107" t="s">
        <v>1</v>
      </c>
      <c r="K2" s="107"/>
      <c r="L2" s="107"/>
      <c r="M2" s="107"/>
      <c r="N2" s="107"/>
      <c r="O2" s="107"/>
    </row>
    <row r="3" spans="9:15" ht="15" hidden="1" customHeight="1" x14ac:dyDescent="0.3">
      <c r="I3" s="2"/>
      <c r="J3" s="107"/>
      <c r="K3" s="107"/>
      <c r="L3" s="107"/>
      <c r="M3" s="107"/>
      <c r="N3" s="107"/>
      <c r="O3" s="107"/>
    </row>
    <row r="4" spans="9:15" ht="15" hidden="1" customHeight="1" x14ac:dyDescent="0.3">
      <c r="I4" s="2"/>
      <c r="J4" s="107"/>
      <c r="K4" s="107"/>
      <c r="L4" s="107"/>
      <c r="M4" s="107"/>
      <c r="N4" s="107"/>
      <c r="O4" s="107"/>
    </row>
    <row r="5" spans="9:15" ht="15" hidden="1" customHeight="1" x14ac:dyDescent="0.3">
      <c r="I5" s="2"/>
      <c r="J5" s="107"/>
      <c r="K5" s="107"/>
      <c r="L5" s="107"/>
      <c r="M5" s="107"/>
      <c r="N5" s="107"/>
      <c r="O5" s="107"/>
    </row>
    <row r="6" spans="9:15" ht="15" hidden="1" customHeight="1" x14ac:dyDescent="0.3">
      <c r="I6" s="2"/>
      <c r="J6" s="107"/>
      <c r="K6" s="107"/>
      <c r="L6" s="107"/>
      <c r="M6" s="107"/>
      <c r="N6" s="107"/>
      <c r="O6" s="107"/>
    </row>
    <row r="8" spans="9:15" ht="18.75" x14ac:dyDescent="0.3">
      <c r="J8" s="117" t="s">
        <v>2</v>
      </c>
      <c r="K8" s="117"/>
      <c r="L8" s="117"/>
      <c r="M8" s="117"/>
      <c r="N8" s="117"/>
      <c r="O8" s="117"/>
    </row>
    <row r="9" spans="9:15" ht="9" customHeight="1" x14ac:dyDescent="0.25"/>
    <row r="10" spans="9:15" ht="16.5" x14ac:dyDescent="0.25">
      <c r="J10" s="118" t="s">
        <v>403</v>
      </c>
      <c r="K10" s="118"/>
      <c r="L10" s="118"/>
      <c r="M10" s="118"/>
      <c r="N10" s="118"/>
      <c r="O10" s="118"/>
    </row>
    <row r="11" spans="9:15" x14ac:dyDescent="0.25">
      <c r="J11" s="119" t="s">
        <v>3</v>
      </c>
      <c r="K11" s="119"/>
      <c r="L11" s="119"/>
      <c r="M11" s="119"/>
      <c r="N11" s="119"/>
      <c r="O11" s="119"/>
    </row>
    <row r="12" spans="9:15" ht="36.75" customHeight="1" x14ac:dyDescent="0.3">
      <c r="J12" s="3"/>
      <c r="K12" s="3"/>
      <c r="L12" s="3"/>
      <c r="M12" s="96" t="s">
        <v>386</v>
      </c>
      <c r="N12" s="3"/>
      <c r="O12" s="3"/>
    </row>
    <row r="13" spans="9:15" x14ac:dyDescent="0.25">
      <c r="J13" s="120" t="s">
        <v>4</v>
      </c>
      <c r="K13" s="120"/>
      <c r="L13" s="120"/>
      <c r="M13" s="120"/>
      <c r="N13" s="120"/>
      <c r="O13" s="120"/>
    </row>
    <row r="15" spans="9:15" ht="18.75" x14ac:dyDescent="0.25">
      <c r="J15" s="121">
        <f>N26</f>
        <v>43983</v>
      </c>
      <c r="K15" s="121"/>
      <c r="L15" s="121"/>
      <c r="M15" s="121"/>
      <c r="N15" s="121"/>
      <c r="O15" s="121"/>
    </row>
    <row r="17" spans="1:15" ht="18.75" x14ac:dyDescent="0.3">
      <c r="A17" s="116" t="s">
        <v>5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</row>
    <row r="18" spans="1:15" ht="18.75" x14ac:dyDescent="0.3">
      <c r="A18" s="116" t="s">
        <v>291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5" ht="18.75" x14ac:dyDescent="0.3">
      <c r="A19" s="116" t="s">
        <v>292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</row>
    <row r="20" spans="1:15" s="5" customFormat="1" ht="18.75" customHeight="1" x14ac:dyDescent="0.25">
      <c r="A20" s="121">
        <f>J15</f>
        <v>43983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</row>
    <row r="21" spans="1:15" ht="8.25" customHeight="1" x14ac:dyDescent="0.25"/>
    <row r="22" spans="1:15" ht="18.75" x14ac:dyDescent="0.3">
      <c r="A22" s="107" t="s">
        <v>6</v>
      </c>
      <c r="B22" s="107"/>
      <c r="C22" s="107"/>
      <c r="D22" s="107"/>
      <c r="E22" s="107"/>
      <c r="F22" s="107"/>
      <c r="G22" s="112" t="s">
        <v>293</v>
      </c>
      <c r="H22" s="112"/>
      <c r="I22" s="112"/>
      <c r="J22" s="112"/>
      <c r="K22" s="112"/>
      <c r="L22" s="112"/>
      <c r="M22" s="112"/>
      <c r="N22" s="112"/>
      <c r="O22" s="112"/>
    </row>
    <row r="23" spans="1:15" ht="18.75" x14ac:dyDescent="0.3">
      <c r="A23" s="107" t="s">
        <v>7</v>
      </c>
      <c r="B23" s="107"/>
      <c r="C23" s="107"/>
      <c r="D23" s="107"/>
      <c r="E23" s="107"/>
      <c r="F23" s="107"/>
      <c r="G23" s="113"/>
      <c r="H23" s="113"/>
      <c r="I23" s="113"/>
      <c r="J23" s="113"/>
      <c r="K23" s="113"/>
      <c r="L23" s="113"/>
      <c r="M23" s="113"/>
      <c r="N23" s="113"/>
      <c r="O23" s="113"/>
    </row>
    <row r="24" spans="1:15" ht="11.25" customHeight="1" x14ac:dyDescent="0.25"/>
    <row r="25" spans="1:15" ht="18.75" x14ac:dyDescent="0.25">
      <c r="M25" s="6"/>
      <c r="N25" s="110" t="s">
        <v>8</v>
      </c>
      <c r="O25" s="110"/>
    </row>
    <row r="26" spans="1:15" ht="18.75" x14ac:dyDescent="0.3">
      <c r="A26" s="107" t="s">
        <v>15</v>
      </c>
      <c r="B26" s="107"/>
      <c r="C26" s="107"/>
      <c r="D26" s="107"/>
      <c r="E26" s="107"/>
      <c r="F26" s="107"/>
      <c r="L26" s="108" t="s">
        <v>9</v>
      </c>
      <c r="M26" s="109"/>
      <c r="N26" s="111">
        <v>43983</v>
      </c>
      <c r="O26" s="111"/>
    </row>
    <row r="27" spans="1:15" ht="38.25" customHeight="1" x14ac:dyDescent="0.25">
      <c r="A27" s="114" t="s">
        <v>387</v>
      </c>
      <c r="B27" s="114"/>
      <c r="C27" s="114"/>
      <c r="D27" s="114"/>
      <c r="E27" s="114"/>
      <c r="F27" s="114"/>
      <c r="G27" s="114"/>
      <c r="H27" s="114"/>
      <c r="I27" s="114"/>
      <c r="J27" s="114"/>
      <c r="L27" s="108" t="s">
        <v>10</v>
      </c>
      <c r="M27" s="109"/>
      <c r="N27" s="110"/>
      <c r="O27" s="110"/>
    </row>
    <row r="28" spans="1:15" ht="18.75" x14ac:dyDescent="0.25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L28" s="108" t="s">
        <v>11</v>
      </c>
      <c r="M28" s="109"/>
      <c r="N28" s="110">
        <v>925</v>
      </c>
      <c r="O28" s="110"/>
    </row>
    <row r="29" spans="1:15" ht="37.5" customHeight="1" x14ac:dyDescent="0.25">
      <c r="L29" s="108" t="s">
        <v>10</v>
      </c>
      <c r="M29" s="109"/>
      <c r="N29" s="110"/>
      <c r="O29" s="110"/>
    </row>
    <row r="30" spans="1:15" ht="18.75" x14ac:dyDescent="0.3">
      <c r="A30" s="107" t="s">
        <v>16</v>
      </c>
      <c r="B30" s="107"/>
      <c r="C30" s="107"/>
      <c r="D30" s="107"/>
      <c r="E30" s="107"/>
      <c r="F30" s="107"/>
      <c r="L30" s="108" t="s">
        <v>12</v>
      </c>
      <c r="M30" s="109"/>
      <c r="N30" s="110">
        <v>2343015292</v>
      </c>
      <c r="O30" s="110"/>
    </row>
    <row r="31" spans="1:15" ht="18.75" x14ac:dyDescent="0.25">
      <c r="L31" s="108" t="s">
        <v>13</v>
      </c>
      <c r="M31" s="109"/>
      <c r="N31" s="110">
        <v>234301001</v>
      </c>
      <c r="O31" s="110"/>
    </row>
    <row r="32" spans="1:15" ht="18.75" customHeight="1" x14ac:dyDescent="0.25">
      <c r="L32" s="108" t="s">
        <v>14</v>
      </c>
      <c r="M32" s="109"/>
      <c r="N32" s="110">
        <v>383</v>
      </c>
      <c r="O32" s="110"/>
    </row>
  </sheetData>
  <mergeCells count="32">
    <mergeCell ref="G22:O23"/>
    <mergeCell ref="A27:J28"/>
    <mergeCell ref="A30:F30"/>
    <mergeCell ref="J1:O1"/>
    <mergeCell ref="J2:O6"/>
    <mergeCell ref="A17:O17"/>
    <mergeCell ref="A18:O18"/>
    <mergeCell ref="A19:O19"/>
    <mergeCell ref="J8:O8"/>
    <mergeCell ref="J10:O10"/>
    <mergeCell ref="J11:O11"/>
    <mergeCell ref="J13:O13"/>
    <mergeCell ref="J15:O15"/>
    <mergeCell ref="A20:O20"/>
    <mergeCell ref="A22:F22"/>
    <mergeCell ref="A23:F23"/>
    <mergeCell ref="A26:F26"/>
    <mergeCell ref="L32:M32"/>
    <mergeCell ref="N25:O25"/>
    <mergeCell ref="N26:O26"/>
    <mergeCell ref="N27:O27"/>
    <mergeCell ref="N28:O28"/>
    <mergeCell ref="N29:O29"/>
    <mergeCell ref="N30:O30"/>
    <mergeCell ref="N31:O31"/>
    <mergeCell ref="N32:O32"/>
    <mergeCell ref="L26:M26"/>
    <mergeCell ref="L27:M27"/>
    <mergeCell ref="L28:M28"/>
    <mergeCell ref="L29:M29"/>
    <mergeCell ref="L30:M30"/>
    <mergeCell ref="L31:M31"/>
  </mergeCells>
  <pageMargins left="0.39370078740157483" right="0.39370078740157483" top="0.39370078740157483" bottom="0.39370078740157483" header="0.31496062992125984" footer="0.31496062992125984"/>
  <pageSetup paperSize="9" scale="9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57"/>
  <sheetViews>
    <sheetView view="pageBreakPreview" topLeftCell="A4" zoomScaleSheetLayoutView="100" workbookViewId="0">
      <selection activeCell="CU44" sqref="CU44"/>
    </sheetView>
  </sheetViews>
  <sheetFormatPr defaultColWidth="1.140625" defaultRowHeight="12.75" x14ac:dyDescent="0.2"/>
  <cols>
    <col min="1" max="1" width="7.42578125" style="26" bestFit="1" customWidth="1"/>
    <col min="2" max="30" width="1.140625" style="26"/>
    <col min="31" max="31" width="7.42578125" style="26" bestFit="1" customWidth="1"/>
    <col min="32" max="256" width="1.140625" style="26"/>
    <col min="257" max="257" width="7.42578125" style="26" bestFit="1" customWidth="1"/>
    <col min="258" max="286" width="1.140625" style="26"/>
    <col min="287" max="287" width="7.42578125" style="26" bestFit="1" customWidth="1"/>
    <col min="288" max="512" width="1.140625" style="26"/>
    <col min="513" max="513" width="7.42578125" style="26" bestFit="1" customWidth="1"/>
    <col min="514" max="542" width="1.140625" style="26"/>
    <col min="543" max="543" width="7.42578125" style="26" bestFit="1" customWidth="1"/>
    <col min="544" max="768" width="1.140625" style="26"/>
    <col min="769" max="769" width="7.42578125" style="26" bestFit="1" customWidth="1"/>
    <col min="770" max="798" width="1.140625" style="26"/>
    <col min="799" max="799" width="7.42578125" style="26" bestFit="1" customWidth="1"/>
    <col min="800" max="1024" width="1.140625" style="26"/>
    <col min="1025" max="1025" width="7.42578125" style="26" bestFit="1" customWidth="1"/>
    <col min="1026" max="1054" width="1.140625" style="26"/>
    <col min="1055" max="1055" width="7.42578125" style="26" bestFit="1" customWidth="1"/>
    <col min="1056" max="1280" width="1.140625" style="26"/>
    <col min="1281" max="1281" width="7.42578125" style="26" bestFit="1" customWidth="1"/>
    <col min="1282" max="1310" width="1.140625" style="26"/>
    <col min="1311" max="1311" width="7.42578125" style="26" bestFit="1" customWidth="1"/>
    <col min="1312" max="1536" width="1.140625" style="26"/>
    <col min="1537" max="1537" width="7.42578125" style="26" bestFit="1" customWidth="1"/>
    <col min="1538" max="1566" width="1.140625" style="26"/>
    <col min="1567" max="1567" width="7.42578125" style="26" bestFit="1" customWidth="1"/>
    <col min="1568" max="1792" width="1.140625" style="26"/>
    <col min="1793" max="1793" width="7.42578125" style="26" bestFit="1" customWidth="1"/>
    <col min="1794" max="1822" width="1.140625" style="26"/>
    <col min="1823" max="1823" width="7.42578125" style="26" bestFit="1" customWidth="1"/>
    <col min="1824" max="2048" width="1.140625" style="26"/>
    <col min="2049" max="2049" width="7.42578125" style="26" bestFit="1" customWidth="1"/>
    <col min="2050" max="2078" width="1.140625" style="26"/>
    <col min="2079" max="2079" width="7.42578125" style="26" bestFit="1" customWidth="1"/>
    <col min="2080" max="2304" width="1.140625" style="26"/>
    <col min="2305" max="2305" width="7.42578125" style="26" bestFit="1" customWidth="1"/>
    <col min="2306" max="2334" width="1.140625" style="26"/>
    <col min="2335" max="2335" width="7.42578125" style="26" bestFit="1" customWidth="1"/>
    <col min="2336" max="2560" width="1.140625" style="26"/>
    <col min="2561" max="2561" width="7.42578125" style="26" bestFit="1" customWidth="1"/>
    <col min="2562" max="2590" width="1.140625" style="26"/>
    <col min="2591" max="2591" width="7.42578125" style="26" bestFit="1" customWidth="1"/>
    <col min="2592" max="2816" width="1.140625" style="26"/>
    <col min="2817" max="2817" width="7.42578125" style="26" bestFit="1" customWidth="1"/>
    <col min="2818" max="2846" width="1.140625" style="26"/>
    <col min="2847" max="2847" width="7.42578125" style="26" bestFit="1" customWidth="1"/>
    <col min="2848" max="3072" width="1.140625" style="26"/>
    <col min="3073" max="3073" width="7.42578125" style="26" bestFit="1" customWidth="1"/>
    <col min="3074" max="3102" width="1.140625" style="26"/>
    <col min="3103" max="3103" width="7.42578125" style="26" bestFit="1" customWidth="1"/>
    <col min="3104" max="3328" width="1.140625" style="26"/>
    <col min="3329" max="3329" width="7.42578125" style="26" bestFit="1" customWidth="1"/>
    <col min="3330" max="3358" width="1.140625" style="26"/>
    <col min="3359" max="3359" width="7.42578125" style="26" bestFit="1" customWidth="1"/>
    <col min="3360" max="3584" width="1.140625" style="26"/>
    <col min="3585" max="3585" width="7.42578125" style="26" bestFit="1" customWidth="1"/>
    <col min="3586" max="3614" width="1.140625" style="26"/>
    <col min="3615" max="3615" width="7.42578125" style="26" bestFit="1" customWidth="1"/>
    <col min="3616" max="3840" width="1.140625" style="26"/>
    <col min="3841" max="3841" width="7.42578125" style="26" bestFit="1" customWidth="1"/>
    <col min="3842" max="3870" width="1.140625" style="26"/>
    <col min="3871" max="3871" width="7.42578125" style="26" bestFit="1" customWidth="1"/>
    <col min="3872" max="4096" width="1.140625" style="26"/>
    <col min="4097" max="4097" width="7.42578125" style="26" bestFit="1" customWidth="1"/>
    <col min="4098" max="4126" width="1.140625" style="26"/>
    <col min="4127" max="4127" width="7.42578125" style="26" bestFit="1" customWidth="1"/>
    <col min="4128" max="4352" width="1.140625" style="26"/>
    <col min="4353" max="4353" width="7.42578125" style="26" bestFit="1" customWidth="1"/>
    <col min="4354" max="4382" width="1.140625" style="26"/>
    <col min="4383" max="4383" width="7.42578125" style="26" bestFit="1" customWidth="1"/>
    <col min="4384" max="4608" width="1.140625" style="26"/>
    <col min="4609" max="4609" width="7.42578125" style="26" bestFit="1" customWidth="1"/>
    <col min="4610" max="4638" width="1.140625" style="26"/>
    <col min="4639" max="4639" width="7.42578125" style="26" bestFit="1" customWidth="1"/>
    <col min="4640" max="4864" width="1.140625" style="26"/>
    <col min="4865" max="4865" width="7.42578125" style="26" bestFit="1" customWidth="1"/>
    <col min="4866" max="4894" width="1.140625" style="26"/>
    <col min="4895" max="4895" width="7.42578125" style="26" bestFit="1" customWidth="1"/>
    <col min="4896" max="5120" width="1.140625" style="26"/>
    <col min="5121" max="5121" width="7.42578125" style="26" bestFit="1" customWidth="1"/>
    <col min="5122" max="5150" width="1.140625" style="26"/>
    <col min="5151" max="5151" width="7.42578125" style="26" bestFit="1" customWidth="1"/>
    <col min="5152" max="5376" width="1.140625" style="26"/>
    <col min="5377" max="5377" width="7.42578125" style="26" bestFit="1" customWidth="1"/>
    <col min="5378" max="5406" width="1.140625" style="26"/>
    <col min="5407" max="5407" width="7.42578125" style="26" bestFit="1" customWidth="1"/>
    <col min="5408" max="5632" width="1.140625" style="26"/>
    <col min="5633" max="5633" width="7.42578125" style="26" bestFit="1" customWidth="1"/>
    <col min="5634" max="5662" width="1.140625" style="26"/>
    <col min="5663" max="5663" width="7.42578125" style="26" bestFit="1" customWidth="1"/>
    <col min="5664" max="5888" width="1.140625" style="26"/>
    <col min="5889" max="5889" width="7.42578125" style="26" bestFit="1" customWidth="1"/>
    <col min="5890" max="5918" width="1.140625" style="26"/>
    <col min="5919" max="5919" width="7.42578125" style="26" bestFit="1" customWidth="1"/>
    <col min="5920" max="6144" width="1.140625" style="26"/>
    <col min="6145" max="6145" width="7.42578125" style="26" bestFit="1" customWidth="1"/>
    <col min="6146" max="6174" width="1.140625" style="26"/>
    <col min="6175" max="6175" width="7.42578125" style="26" bestFit="1" customWidth="1"/>
    <col min="6176" max="6400" width="1.140625" style="26"/>
    <col min="6401" max="6401" width="7.42578125" style="26" bestFit="1" customWidth="1"/>
    <col min="6402" max="6430" width="1.140625" style="26"/>
    <col min="6431" max="6431" width="7.42578125" style="26" bestFit="1" customWidth="1"/>
    <col min="6432" max="6656" width="1.140625" style="26"/>
    <col min="6657" max="6657" width="7.42578125" style="26" bestFit="1" customWidth="1"/>
    <col min="6658" max="6686" width="1.140625" style="26"/>
    <col min="6687" max="6687" width="7.42578125" style="26" bestFit="1" customWidth="1"/>
    <col min="6688" max="6912" width="1.140625" style="26"/>
    <col min="6913" max="6913" width="7.42578125" style="26" bestFit="1" customWidth="1"/>
    <col min="6914" max="6942" width="1.140625" style="26"/>
    <col min="6943" max="6943" width="7.42578125" style="26" bestFit="1" customWidth="1"/>
    <col min="6944" max="7168" width="1.140625" style="26"/>
    <col min="7169" max="7169" width="7.42578125" style="26" bestFit="1" customWidth="1"/>
    <col min="7170" max="7198" width="1.140625" style="26"/>
    <col min="7199" max="7199" width="7.42578125" style="26" bestFit="1" customWidth="1"/>
    <col min="7200" max="7424" width="1.140625" style="26"/>
    <col min="7425" max="7425" width="7.42578125" style="26" bestFit="1" customWidth="1"/>
    <col min="7426" max="7454" width="1.140625" style="26"/>
    <col min="7455" max="7455" width="7.42578125" style="26" bestFit="1" customWidth="1"/>
    <col min="7456" max="7680" width="1.140625" style="26"/>
    <col min="7681" max="7681" width="7.42578125" style="26" bestFit="1" customWidth="1"/>
    <col min="7682" max="7710" width="1.140625" style="26"/>
    <col min="7711" max="7711" width="7.42578125" style="26" bestFit="1" customWidth="1"/>
    <col min="7712" max="7936" width="1.140625" style="26"/>
    <col min="7937" max="7937" width="7.42578125" style="26" bestFit="1" customWidth="1"/>
    <col min="7938" max="7966" width="1.140625" style="26"/>
    <col min="7967" max="7967" width="7.42578125" style="26" bestFit="1" customWidth="1"/>
    <col min="7968" max="8192" width="1.140625" style="26"/>
    <col min="8193" max="8193" width="7.42578125" style="26" bestFit="1" customWidth="1"/>
    <col min="8194" max="8222" width="1.140625" style="26"/>
    <col min="8223" max="8223" width="7.42578125" style="26" bestFit="1" customWidth="1"/>
    <col min="8224" max="8448" width="1.140625" style="26"/>
    <col min="8449" max="8449" width="7.42578125" style="26" bestFit="1" customWidth="1"/>
    <col min="8450" max="8478" width="1.140625" style="26"/>
    <col min="8479" max="8479" width="7.42578125" style="26" bestFit="1" customWidth="1"/>
    <col min="8480" max="8704" width="1.140625" style="26"/>
    <col min="8705" max="8705" width="7.42578125" style="26" bestFit="1" customWidth="1"/>
    <col min="8706" max="8734" width="1.140625" style="26"/>
    <col min="8735" max="8735" width="7.42578125" style="26" bestFit="1" customWidth="1"/>
    <col min="8736" max="8960" width="1.140625" style="26"/>
    <col min="8961" max="8961" width="7.42578125" style="26" bestFit="1" customWidth="1"/>
    <col min="8962" max="8990" width="1.140625" style="26"/>
    <col min="8991" max="8991" width="7.42578125" style="26" bestFit="1" customWidth="1"/>
    <col min="8992" max="9216" width="1.140625" style="26"/>
    <col min="9217" max="9217" width="7.42578125" style="26" bestFit="1" customWidth="1"/>
    <col min="9218" max="9246" width="1.140625" style="26"/>
    <col min="9247" max="9247" width="7.42578125" style="26" bestFit="1" customWidth="1"/>
    <col min="9248" max="9472" width="1.140625" style="26"/>
    <col min="9473" max="9473" width="7.42578125" style="26" bestFit="1" customWidth="1"/>
    <col min="9474" max="9502" width="1.140625" style="26"/>
    <col min="9503" max="9503" width="7.42578125" style="26" bestFit="1" customWidth="1"/>
    <col min="9504" max="9728" width="1.140625" style="26"/>
    <col min="9729" max="9729" width="7.42578125" style="26" bestFit="1" customWidth="1"/>
    <col min="9730" max="9758" width="1.140625" style="26"/>
    <col min="9759" max="9759" width="7.42578125" style="26" bestFit="1" customWidth="1"/>
    <col min="9760" max="9984" width="1.140625" style="26"/>
    <col min="9985" max="9985" width="7.42578125" style="26" bestFit="1" customWidth="1"/>
    <col min="9986" max="10014" width="1.140625" style="26"/>
    <col min="10015" max="10015" width="7.42578125" style="26" bestFit="1" customWidth="1"/>
    <col min="10016" max="10240" width="1.140625" style="26"/>
    <col min="10241" max="10241" width="7.42578125" style="26" bestFit="1" customWidth="1"/>
    <col min="10242" max="10270" width="1.140625" style="26"/>
    <col min="10271" max="10271" width="7.42578125" style="26" bestFit="1" customWidth="1"/>
    <col min="10272" max="10496" width="1.140625" style="26"/>
    <col min="10497" max="10497" width="7.42578125" style="26" bestFit="1" customWidth="1"/>
    <col min="10498" max="10526" width="1.140625" style="26"/>
    <col min="10527" max="10527" width="7.42578125" style="26" bestFit="1" customWidth="1"/>
    <col min="10528" max="10752" width="1.140625" style="26"/>
    <col min="10753" max="10753" width="7.42578125" style="26" bestFit="1" customWidth="1"/>
    <col min="10754" max="10782" width="1.140625" style="26"/>
    <col min="10783" max="10783" width="7.42578125" style="26" bestFit="1" customWidth="1"/>
    <col min="10784" max="11008" width="1.140625" style="26"/>
    <col min="11009" max="11009" width="7.42578125" style="26" bestFit="1" customWidth="1"/>
    <col min="11010" max="11038" width="1.140625" style="26"/>
    <col min="11039" max="11039" width="7.42578125" style="26" bestFit="1" customWidth="1"/>
    <col min="11040" max="11264" width="1.140625" style="26"/>
    <col min="11265" max="11265" width="7.42578125" style="26" bestFit="1" customWidth="1"/>
    <col min="11266" max="11294" width="1.140625" style="26"/>
    <col min="11295" max="11295" width="7.42578125" style="26" bestFit="1" customWidth="1"/>
    <col min="11296" max="11520" width="1.140625" style="26"/>
    <col min="11521" max="11521" width="7.42578125" style="26" bestFit="1" customWidth="1"/>
    <col min="11522" max="11550" width="1.140625" style="26"/>
    <col min="11551" max="11551" width="7.42578125" style="26" bestFit="1" customWidth="1"/>
    <col min="11552" max="11776" width="1.140625" style="26"/>
    <col min="11777" max="11777" width="7.42578125" style="26" bestFit="1" customWidth="1"/>
    <col min="11778" max="11806" width="1.140625" style="26"/>
    <col min="11807" max="11807" width="7.42578125" style="26" bestFit="1" customWidth="1"/>
    <col min="11808" max="12032" width="1.140625" style="26"/>
    <col min="12033" max="12033" width="7.42578125" style="26" bestFit="1" customWidth="1"/>
    <col min="12034" max="12062" width="1.140625" style="26"/>
    <col min="12063" max="12063" width="7.42578125" style="26" bestFit="1" customWidth="1"/>
    <col min="12064" max="12288" width="1.140625" style="26"/>
    <col min="12289" max="12289" width="7.42578125" style="26" bestFit="1" customWidth="1"/>
    <col min="12290" max="12318" width="1.140625" style="26"/>
    <col min="12319" max="12319" width="7.42578125" style="26" bestFit="1" customWidth="1"/>
    <col min="12320" max="12544" width="1.140625" style="26"/>
    <col min="12545" max="12545" width="7.42578125" style="26" bestFit="1" customWidth="1"/>
    <col min="12546" max="12574" width="1.140625" style="26"/>
    <col min="12575" max="12575" width="7.42578125" style="26" bestFit="1" customWidth="1"/>
    <col min="12576" max="12800" width="1.140625" style="26"/>
    <col min="12801" max="12801" width="7.42578125" style="26" bestFit="1" customWidth="1"/>
    <col min="12802" max="12830" width="1.140625" style="26"/>
    <col min="12831" max="12831" width="7.42578125" style="26" bestFit="1" customWidth="1"/>
    <col min="12832" max="13056" width="1.140625" style="26"/>
    <col min="13057" max="13057" width="7.42578125" style="26" bestFit="1" customWidth="1"/>
    <col min="13058" max="13086" width="1.140625" style="26"/>
    <col min="13087" max="13087" width="7.42578125" style="26" bestFit="1" customWidth="1"/>
    <col min="13088" max="13312" width="1.140625" style="26"/>
    <col min="13313" max="13313" width="7.42578125" style="26" bestFit="1" customWidth="1"/>
    <col min="13314" max="13342" width="1.140625" style="26"/>
    <col min="13343" max="13343" width="7.42578125" style="26" bestFit="1" customWidth="1"/>
    <col min="13344" max="13568" width="1.140625" style="26"/>
    <col min="13569" max="13569" width="7.42578125" style="26" bestFit="1" customWidth="1"/>
    <col min="13570" max="13598" width="1.140625" style="26"/>
    <col min="13599" max="13599" width="7.42578125" style="26" bestFit="1" customWidth="1"/>
    <col min="13600" max="13824" width="1.140625" style="26"/>
    <col min="13825" max="13825" width="7.42578125" style="26" bestFit="1" customWidth="1"/>
    <col min="13826" max="13854" width="1.140625" style="26"/>
    <col min="13855" max="13855" width="7.42578125" style="26" bestFit="1" customWidth="1"/>
    <col min="13856" max="14080" width="1.140625" style="26"/>
    <col min="14081" max="14081" width="7.42578125" style="26" bestFit="1" customWidth="1"/>
    <col min="14082" max="14110" width="1.140625" style="26"/>
    <col min="14111" max="14111" width="7.42578125" style="26" bestFit="1" customWidth="1"/>
    <col min="14112" max="14336" width="1.140625" style="26"/>
    <col min="14337" max="14337" width="7.42578125" style="26" bestFit="1" customWidth="1"/>
    <col min="14338" max="14366" width="1.140625" style="26"/>
    <col min="14367" max="14367" width="7.42578125" style="26" bestFit="1" customWidth="1"/>
    <col min="14368" max="14592" width="1.140625" style="26"/>
    <col min="14593" max="14593" width="7.42578125" style="26" bestFit="1" customWidth="1"/>
    <col min="14594" max="14622" width="1.140625" style="26"/>
    <col min="14623" max="14623" width="7.42578125" style="26" bestFit="1" customWidth="1"/>
    <col min="14624" max="14848" width="1.140625" style="26"/>
    <col min="14849" max="14849" width="7.42578125" style="26" bestFit="1" customWidth="1"/>
    <col min="14850" max="14878" width="1.140625" style="26"/>
    <col min="14879" max="14879" width="7.42578125" style="26" bestFit="1" customWidth="1"/>
    <col min="14880" max="15104" width="1.140625" style="26"/>
    <col min="15105" max="15105" width="7.42578125" style="26" bestFit="1" customWidth="1"/>
    <col min="15106" max="15134" width="1.140625" style="26"/>
    <col min="15135" max="15135" width="7.42578125" style="26" bestFit="1" customWidth="1"/>
    <col min="15136" max="15360" width="1.140625" style="26"/>
    <col min="15361" max="15361" width="7.42578125" style="26" bestFit="1" customWidth="1"/>
    <col min="15362" max="15390" width="1.140625" style="26"/>
    <col min="15391" max="15391" width="7.42578125" style="26" bestFit="1" customWidth="1"/>
    <col min="15392" max="15616" width="1.140625" style="26"/>
    <col min="15617" max="15617" width="7.42578125" style="26" bestFit="1" customWidth="1"/>
    <col min="15618" max="15646" width="1.140625" style="26"/>
    <col min="15647" max="15647" width="7.42578125" style="26" bestFit="1" customWidth="1"/>
    <col min="15648" max="15872" width="1.140625" style="26"/>
    <col min="15873" max="15873" width="7.42578125" style="26" bestFit="1" customWidth="1"/>
    <col min="15874" max="15902" width="1.140625" style="26"/>
    <col min="15903" max="15903" width="7.42578125" style="26" bestFit="1" customWidth="1"/>
    <col min="15904" max="16128" width="1.140625" style="26"/>
    <col min="16129" max="16129" width="7.42578125" style="26" bestFit="1" customWidth="1"/>
    <col min="16130" max="16158" width="1.140625" style="26"/>
    <col min="16159" max="16159" width="7.42578125" style="26" bestFit="1" customWidth="1"/>
    <col min="16160" max="16384" width="1.140625" style="26"/>
  </cols>
  <sheetData>
    <row r="1" spans="1:80" s="53" customFormat="1" ht="15.75" x14ac:dyDescent="0.25">
      <c r="A1" s="159" t="s">
        <v>352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  <c r="BZ1" s="159"/>
      <c r="CA1" s="159"/>
      <c r="CB1" s="159"/>
    </row>
    <row r="2" spans="1:80" s="25" customFormat="1" ht="9.75" x14ac:dyDescent="0.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</row>
    <row r="3" spans="1:80" s="53" customFormat="1" ht="15.75" x14ac:dyDescent="0.25">
      <c r="A3" s="53" t="s">
        <v>113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1"/>
      <c r="AR3" s="251"/>
      <c r="AS3" s="251"/>
      <c r="AT3" s="251"/>
      <c r="AU3" s="251"/>
      <c r="AV3" s="251"/>
      <c r="AW3" s="251"/>
      <c r="AX3" s="251"/>
      <c r="AY3" s="251"/>
      <c r="AZ3" s="251"/>
      <c r="BA3" s="251"/>
      <c r="BB3" s="251"/>
      <c r="BC3" s="251"/>
      <c r="BD3" s="251"/>
      <c r="BE3" s="251"/>
      <c r="BF3" s="251"/>
      <c r="BG3" s="251"/>
      <c r="BH3" s="251"/>
      <c r="BI3" s="251"/>
      <c r="BJ3" s="251"/>
      <c r="BK3" s="251"/>
      <c r="BL3" s="251"/>
      <c r="BM3" s="251"/>
      <c r="BN3" s="251"/>
      <c r="BO3" s="251"/>
      <c r="BP3" s="251"/>
      <c r="BQ3" s="251"/>
      <c r="BR3" s="251"/>
      <c r="BS3" s="251"/>
      <c r="BT3" s="251"/>
      <c r="BU3" s="251"/>
      <c r="BV3" s="251"/>
      <c r="BW3" s="251"/>
      <c r="BX3" s="251"/>
      <c r="BY3" s="251"/>
      <c r="BZ3" s="251"/>
      <c r="CA3" s="251"/>
      <c r="CB3" s="251"/>
    </row>
    <row r="4" spans="1:80" s="25" customFormat="1" ht="9.7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</row>
    <row r="5" spans="1:80" x14ac:dyDescent="0.2">
      <c r="A5" s="150" t="s">
        <v>115</v>
      </c>
      <c r="B5" s="151"/>
      <c r="C5" s="151"/>
      <c r="D5" s="152"/>
      <c r="E5" s="150" t="s">
        <v>18</v>
      </c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2"/>
      <c r="AN5" s="150" t="s">
        <v>188</v>
      </c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2"/>
      <c r="BB5" s="150" t="s">
        <v>149</v>
      </c>
      <c r="BC5" s="151"/>
      <c r="BD5" s="151"/>
      <c r="BE5" s="151"/>
      <c r="BF5" s="151"/>
      <c r="BG5" s="151"/>
      <c r="BH5" s="151"/>
      <c r="BI5" s="151"/>
      <c r="BJ5" s="151"/>
      <c r="BK5" s="151"/>
      <c r="BL5" s="151"/>
      <c r="BM5" s="152"/>
      <c r="BN5" s="150" t="s">
        <v>189</v>
      </c>
      <c r="BO5" s="151"/>
      <c r="BP5" s="151"/>
      <c r="BQ5" s="151"/>
      <c r="BR5" s="151"/>
      <c r="BS5" s="151"/>
      <c r="BT5" s="151"/>
      <c r="BU5" s="151"/>
      <c r="BV5" s="151"/>
      <c r="BW5" s="151"/>
      <c r="BX5" s="151"/>
      <c r="BY5" s="151"/>
      <c r="BZ5" s="151"/>
      <c r="CA5" s="151"/>
      <c r="CB5" s="152"/>
    </row>
    <row r="6" spans="1:80" x14ac:dyDescent="0.2">
      <c r="A6" s="153" t="s">
        <v>122</v>
      </c>
      <c r="B6" s="154"/>
      <c r="C6" s="154"/>
      <c r="D6" s="155"/>
      <c r="E6" s="153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5"/>
      <c r="AN6" s="153" t="s">
        <v>190</v>
      </c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5"/>
      <c r="BB6" s="153" t="s">
        <v>160</v>
      </c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5"/>
      <c r="BN6" s="153" t="s">
        <v>191</v>
      </c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5"/>
    </row>
    <row r="7" spans="1:80" x14ac:dyDescent="0.2">
      <c r="A7" s="153"/>
      <c r="B7" s="154"/>
      <c r="C7" s="154"/>
      <c r="D7" s="155"/>
      <c r="E7" s="153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5"/>
      <c r="AN7" s="153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5"/>
      <c r="BB7" s="153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5"/>
      <c r="BN7" s="153" t="s">
        <v>192</v>
      </c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5"/>
    </row>
    <row r="8" spans="1:80" x14ac:dyDescent="0.2">
      <c r="A8" s="156">
        <v>1</v>
      </c>
      <c r="B8" s="157"/>
      <c r="C8" s="157"/>
      <c r="D8" s="158"/>
      <c r="E8" s="156">
        <v>2</v>
      </c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8"/>
      <c r="AN8" s="156">
        <v>3</v>
      </c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8"/>
      <c r="BB8" s="156">
        <v>4</v>
      </c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8"/>
      <c r="BN8" s="156">
        <v>5</v>
      </c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8"/>
    </row>
    <row r="9" spans="1:80" x14ac:dyDescent="0.2">
      <c r="A9" s="167"/>
      <c r="B9" s="168"/>
      <c r="C9" s="168"/>
      <c r="D9" s="169"/>
      <c r="E9" s="167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9"/>
      <c r="AN9" s="170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2"/>
      <c r="BB9" s="173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5"/>
      <c r="BN9" s="252"/>
      <c r="BO9" s="253"/>
      <c r="BP9" s="253"/>
      <c r="BQ9" s="253"/>
      <c r="BR9" s="253"/>
      <c r="BS9" s="253"/>
      <c r="BT9" s="253"/>
      <c r="BU9" s="253"/>
      <c r="BV9" s="253"/>
      <c r="BW9" s="253"/>
      <c r="BX9" s="253"/>
      <c r="BY9" s="253"/>
      <c r="BZ9" s="253"/>
      <c r="CA9" s="253"/>
      <c r="CB9" s="254"/>
    </row>
    <row r="10" spans="1:80" x14ac:dyDescent="0.2">
      <c r="A10" s="167"/>
      <c r="B10" s="168"/>
      <c r="C10" s="168"/>
      <c r="D10" s="169"/>
      <c r="E10" s="167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9"/>
      <c r="AN10" s="170"/>
      <c r="AO10" s="171"/>
      <c r="AP10" s="171"/>
      <c r="AQ10" s="171"/>
      <c r="AR10" s="171"/>
      <c r="AS10" s="171"/>
      <c r="AT10" s="171"/>
      <c r="AU10" s="171"/>
      <c r="AV10" s="171"/>
      <c r="AW10" s="171"/>
      <c r="AX10" s="171"/>
      <c r="AY10" s="171"/>
      <c r="AZ10" s="171"/>
      <c r="BA10" s="172"/>
      <c r="BB10" s="173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5"/>
      <c r="BN10" s="252"/>
      <c r="BO10" s="253"/>
      <c r="BP10" s="253"/>
      <c r="BQ10" s="253"/>
      <c r="BR10" s="253"/>
      <c r="BS10" s="253"/>
      <c r="BT10" s="253"/>
      <c r="BU10" s="253"/>
      <c r="BV10" s="253"/>
      <c r="BW10" s="253"/>
      <c r="BX10" s="253"/>
      <c r="BY10" s="253"/>
      <c r="BZ10" s="253"/>
      <c r="CA10" s="253"/>
      <c r="CB10" s="254"/>
    </row>
    <row r="11" spans="1:80" x14ac:dyDescent="0.2">
      <c r="A11" s="167"/>
      <c r="B11" s="168"/>
      <c r="C11" s="168"/>
      <c r="D11" s="169"/>
      <c r="E11" s="173" t="s">
        <v>145</v>
      </c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5"/>
      <c r="AN11" s="176" t="s">
        <v>22</v>
      </c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8"/>
      <c r="BB11" s="202" t="s">
        <v>22</v>
      </c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204"/>
      <c r="BN11" s="252"/>
      <c r="BO11" s="253"/>
      <c r="BP11" s="253"/>
      <c r="BQ11" s="253"/>
      <c r="BR11" s="253"/>
      <c r="BS11" s="253"/>
      <c r="BT11" s="253"/>
      <c r="BU11" s="253"/>
      <c r="BV11" s="253"/>
      <c r="BW11" s="253"/>
      <c r="BX11" s="253"/>
      <c r="BY11" s="253"/>
      <c r="BZ11" s="253"/>
      <c r="CA11" s="253"/>
      <c r="CB11" s="254"/>
    </row>
    <row r="12" spans="1:80" s="22" customFormat="1" ht="15.75" x14ac:dyDescent="0.25"/>
    <row r="13" spans="1:80" s="53" customFormat="1" ht="15.75" x14ac:dyDescent="0.25">
      <c r="A13" s="159" t="s">
        <v>320</v>
      </c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/>
      <c r="BJ13" s="159"/>
      <c r="BK13" s="159"/>
      <c r="BL13" s="159"/>
      <c r="BM13" s="159"/>
      <c r="BN13" s="159"/>
      <c r="BO13" s="159"/>
      <c r="BP13" s="159"/>
      <c r="BQ13" s="159"/>
      <c r="BR13" s="159"/>
      <c r="BS13" s="159"/>
      <c r="BT13" s="159"/>
      <c r="BU13" s="159"/>
      <c r="BV13" s="159"/>
      <c r="BW13" s="159"/>
      <c r="BX13" s="159"/>
      <c r="BY13" s="159"/>
      <c r="BZ13" s="159"/>
      <c r="CA13" s="159"/>
      <c r="CB13" s="159"/>
    </row>
    <row r="14" spans="1:80" s="25" customFormat="1" ht="9.75" x14ac:dyDescent="0.2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</row>
    <row r="15" spans="1:80" s="53" customFormat="1" ht="15.75" x14ac:dyDescent="0.25">
      <c r="A15" s="53" t="s">
        <v>113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251" t="s">
        <v>354</v>
      </c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  <c r="AK15" s="251"/>
      <c r="AL15" s="251"/>
      <c r="AM15" s="251"/>
      <c r="AN15" s="251"/>
      <c r="AO15" s="251"/>
      <c r="AP15" s="251"/>
      <c r="AQ15" s="251"/>
      <c r="AR15" s="251"/>
      <c r="AS15" s="251"/>
      <c r="AT15" s="251"/>
      <c r="AU15" s="251"/>
      <c r="AV15" s="251"/>
      <c r="AW15" s="251"/>
      <c r="AX15" s="251"/>
      <c r="AY15" s="251"/>
      <c r="AZ15" s="251"/>
      <c r="BA15" s="251"/>
      <c r="BB15" s="251"/>
      <c r="BC15" s="251"/>
      <c r="BD15" s="251"/>
      <c r="BE15" s="251"/>
      <c r="BF15" s="251"/>
      <c r="BG15" s="251"/>
      <c r="BH15" s="251"/>
      <c r="BI15" s="251"/>
      <c r="BJ15" s="251"/>
      <c r="BK15" s="251"/>
      <c r="BL15" s="251"/>
      <c r="BM15" s="251"/>
      <c r="BN15" s="251"/>
      <c r="BO15" s="251"/>
      <c r="BP15" s="251"/>
      <c r="BQ15" s="251"/>
      <c r="BR15" s="251"/>
      <c r="BS15" s="251"/>
      <c r="BT15" s="251"/>
      <c r="BU15" s="251"/>
      <c r="BV15" s="251"/>
      <c r="BW15" s="251"/>
      <c r="BX15" s="251"/>
      <c r="BY15" s="251"/>
      <c r="BZ15" s="251"/>
      <c r="CA15" s="251"/>
      <c r="CB15" s="251"/>
    </row>
    <row r="16" spans="1:80" s="25" customFormat="1" ht="9.75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</row>
    <row r="17" spans="1:80" x14ac:dyDescent="0.2">
      <c r="A17" s="150" t="s">
        <v>115</v>
      </c>
      <c r="B17" s="151"/>
      <c r="C17" s="151"/>
      <c r="D17" s="152"/>
      <c r="E17" s="150" t="s">
        <v>147</v>
      </c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2"/>
      <c r="AN17" s="150" t="s">
        <v>193</v>
      </c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2"/>
      <c r="BB17" s="150" t="s">
        <v>194</v>
      </c>
      <c r="BC17" s="151"/>
      <c r="BD17" s="151"/>
      <c r="BE17" s="151"/>
      <c r="BF17" s="151"/>
      <c r="BG17" s="151"/>
      <c r="BH17" s="151"/>
      <c r="BI17" s="152"/>
      <c r="BJ17" s="150" t="s">
        <v>195</v>
      </c>
      <c r="BK17" s="151"/>
      <c r="BL17" s="151"/>
      <c r="BM17" s="151"/>
      <c r="BN17" s="151"/>
      <c r="BO17" s="151"/>
      <c r="BP17" s="151"/>
      <c r="BQ17" s="151"/>
      <c r="BR17" s="151"/>
      <c r="BS17" s="151"/>
      <c r="BT17" s="151"/>
      <c r="BU17" s="151"/>
      <c r="BV17" s="151"/>
      <c r="BW17" s="151"/>
      <c r="BX17" s="151"/>
      <c r="BY17" s="151"/>
      <c r="BZ17" s="151"/>
      <c r="CA17" s="151"/>
      <c r="CB17" s="152"/>
    </row>
    <row r="18" spans="1:80" x14ac:dyDescent="0.2">
      <c r="A18" s="153" t="s">
        <v>122</v>
      </c>
      <c r="B18" s="154"/>
      <c r="C18" s="154"/>
      <c r="D18" s="155"/>
      <c r="E18" s="153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5"/>
      <c r="AN18" s="153" t="s">
        <v>196</v>
      </c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5"/>
      <c r="BB18" s="153" t="s">
        <v>197</v>
      </c>
      <c r="BC18" s="154"/>
      <c r="BD18" s="154"/>
      <c r="BE18" s="154"/>
      <c r="BF18" s="154"/>
      <c r="BG18" s="154"/>
      <c r="BH18" s="154"/>
      <c r="BI18" s="155"/>
      <c r="BJ18" s="153" t="s">
        <v>198</v>
      </c>
      <c r="BK18" s="154"/>
      <c r="BL18" s="154"/>
      <c r="BM18" s="154"/>
      <c r="BN18" s="154"/>
      <c r="BO18" s="154"/>
      <c r="BP18" s="154"/>
      <c r="BQ18" s="154"/>
      <c r="BR18" s="154"/>
      <c r="BS18" s="154"/>
      <c r="BT18" s="154"/>
      <c r="BU18" s="154"/>
      <c r="BV18" s="154"/>
      <c r="BW18" s="154"/>
      <c r="BX18" s="154"/>
      <c r="BY18" s="154"/>
      <c r="BZ18" s="154"/>
      <c r="CA18" s="154"/>
      <c r="CB18" s="155"/>
    </row>
    <row r="19" spans="1:80" x14ac:dyDescent="0.2">
      <c r="A19" s="153"/>
      <c r="B19" s="154"/>
      <c r="C19" s="154"/>
      <c r="D19" s="155"/>
      <c r="E19" s="153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5"/>
      <c r="AN19" s="153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5"/>
      <c r="BB19" s="153"/>
      <c r="BC19" s="154"/>
      <c r="BD19" s="154"/>
      <c r="BE19" s="154"/>
      <c r="BF19" s="154"/>
      <c r="BG19" s="154"/>
      <c r="BH19" s="154"/>
      <c r="BI19" s="155"/>
      <c r="BJ19" s="153" t="s">
        <v>199</v>
      </c>
      <c r="BK19" s="154"/>
      <c r="BL19" s="154"/>
      <c r="BM19" s="154"/>
      <c r="BN19" s="154"/>
      <c r="BO19" s="154"/>
      <c r="BP19" s="154"/>
      <c r="BQ19" s="154"/>
      <c r="BR19" s="154"/>
      <c r="BS19" s="154"/>
      <c r="BT19" s="154"/>
      <c r="BU19" s="154"/>
      <c r="BV19" s="154"/>
      <c r="BW19" s="154"/>
      <c r="BX19" s="154"/>
      <c r="BY19" s="154"/>
      <c r="BZ19" s="154"/>
      <c r="CA19" s="154"/>
      <c r="CB19" s="155"/>
    </row>
    <row r="20" spans="1:80" x14ac:dyDescent="0.2">
      <c r="A20" s="153"/>
      <c r="B20" s="154"/>
      <c r="C20" s="154"/>
      <c r="D20" s="155"/>
      <c r="E20" s="153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5"/>
      <c r="AN20" s="153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5"/>
      <c r="BB20" s="153"/>
      <c r="BC20" s="154"/>
      <c r="BD20" s="154"/>
      <c r="BE20" s="154"/>
      <c r="BF20" s="154"/>
      <c r="BG20" s="154"/>
      <c r="BH20" s="154"/>
      <c r="BI20" s="155"/>
      <c r="BJ20" s="153" t="s">
        <v>200</v>
      </c>
      <c r="BK20" s="154"/>
      <c r="BL20" s="154"/>
      <c r="BM20" s="154"/>
      <c r="BN20" s="154"/>
      <c r="BO20" s="154"/>
      <c r="BP20" s="154"/>
      <c r="BQ20" s="154"/>
      <c r="BR20" s="154"/>
      <c r="BS20" s="154"/>
      <c r="BT20" s="154"/>
      <c r="BU20" s="154"/>
      <c r="BV20" s="154"/>
      <c r="BW20" s="154"/>
      <c r="BX20" s="154"/>
      <c r="BY20" s="154"/>
      <c r="BZ20" s="154"/>
      <c r="CA20" s="154"/>
      <c r="CB20" s="155"/>
    </row>
    <row r="21" spans="1:80" x14ac:dyDescent="0.2">
      <c r="A21" s="156">
        <v>1</v>
      </c>
      <c r="B21" s="157"/>
      <c r="C21" s="157"/>
      <c r="D21" s="158"/>
      <c r="E21" s="156">
        <v>2</v>
      </c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8"/>
      <c r="AN21" s="156">
        <v>3</v>
      </c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8"/>
      <c r="BB21" s="156">
        <v>4</v>
      </c>
      <c r="BC21" s="157"/>
      <c r="BD21" s="157"/>
      <c r="BE21" s="157"/>
      <c r="BF21" s="157"/>
      <c r="BG21" s="157"/>
      <c r="BH21" s="157"/>
      <c r="BI21" s="158"/>
      <c r="BJ21" s="156">
        <v>5</v>
      </c>
      <c r="BK21" s="157"/>
      <c r="BL21" s="157"/>
      <c r="BM21" s="157"/>
      <c r="BN21" s="157"/>
      <c r="BO21" s="157"/>
      <c r="BP21" s="157"/>
      <c r="BQ21" s="157"/>
      <c r="BR21" s="157"/>
      <c r="BS21" s="157"/>
      <c r="BT21" s="157"/>
      <c r="BU21" s="157"/>
      <c r="BV21" s="157"/>
      <c r="BW21" s="157"/>
      <c r="BX21" s="157"/>
      <c r="BY21" s="157"/>
      <c r="BZ21" s="157"/>
      <c r="CA21" s="157"/>
      <c r="CB21" s="158"/>
    </row>
    <row r="22" spans="1:80" x14ac:dyDescent="0.2">
      <c r="A22" s="176">
        <v>1</v>
      </c>
      <c r="B22" s="177"/>
      <c r="C22" s="177"/>
      <c r="D22" s="178"/>
      <c r="E22" s="167" t="s">
        <v>202</v>
      </c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9"/>
      <c r="AN22" s="170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1"/>
      <c r="BA22" s="172"/>
      <c r="BB22" s="173"/>
      <c r="BC22" s="174"/>
      <c r="BD22" s="174"/>
      <c r="BE22" s="174"/>
      <c r="BF22" s="174"/>
      <c r="BG22" s="174"/>
      <c r="BH22" s="174"/>
      <c r="BI22" s="175"/>
      <c r="BJ22" s="283"/>
      <c r="BK22" s="284"/>
      <c r="BL22" s="284"/>
      <c r="BM22" s="284"/>
      <c r="BN22" s="284"/>
      <c r="BO22" s="284"/>
      <c r="BP22" s="284"/>
      <c r="BQ22" s="284"/>
      <c r="BR22" s="284"/>
      <c r="BS22" s="284"/>
      <c r="BT22" s="284"/>
      <c r="BU22" s="284"/>
      <c r="BV22" s="284"/>
      <c r="BW22" s="284"/>
      <c r="BX22" s="284"/>
      <c r="BY22" s="284"/>
      <c r="BZ22" s="284"/>
      <c r="CA22" s="284"/>
      <c r="CB22" s="285"/>
    </row>
    <row r="23" spans="1:80" x14ac:dyDescent="0.2">
      <c r="A23" s="176">
        <v>2</v>
      </c>
      <c r="B23" s="177"/>
      <c r="C23" s="177"/>
      <c r="D23" s="178"/>
      <c r="E23" s="167" t="s">
        <v>203</v>
      </c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9"/>
      <c r="AN23" s="170"/>
      <c r="AO23" s="171"/>
      <c r="AP23" s="171"/>
      <c r="AQ23" s="171"/>
      <c r="AR23" s="171"/>
      <c r="AS23" s="171"/>
      <c r="AT23" s="171"/>
      <c r="AU23" s="171"/>
      <c r="AV23" s="171"/>
      <c r="AW23" s="171"/>
      <c r="AX23" s="171"/>
      <c r="AY23" s="171"/>
      <c r="AZ23" s="171"/>
      <c r="BA23" s="172"/>
      <c r="BB23" s="173"/>
      <c r="BC23" s="174"/>
      <c r="BD23" s="174"/>
      <c r="BE23" s="174"/>
      <c r="BF23" s="174"/>
      <c r="BG23" s="174"/>
      <c r="BH23" s="174"/>
      <c r="BI23" s="175"/>
      <c r="BJ23" s="283">
        <v>22860</v>
      </c>
      <c r="BK23" s="284"/>
      <c r="BL23" s="284"/>
      <c r="BM23" s="284"/>
      <c r="BN23" s="284"/>
      <c r="BO23" s="284"/>
      <c r="BP23" s="284"/>
      <c r="BQ23" s="284"/>
      <c r="BR23" s="284"/>
      <c r="BS23" s="284"/>
      <c r="BT23" s="284"/>
      <c r="BU23" s="284"/>
      <c r="BV23" s="284"/>
      <c r="BW23" s="284"/>
      <c r="BX23" s="284"/>
      <c r="BY23" s="284"/>
      <c r="BZ23" s="284"/>
      <c r="CA23" s="284"/>
      <c r="CB23" s="285"/>
    </row>
    <row r="24" spans="1:80" x14ac:dyDescent="0.2">
      <c r="A24" s="167"/>
      <c r="B24" s="168"/>
      <c r="C24" s="168"/>
      <c r="D24" s="169"/>
      <c r="E24" s="173" t="s">
        <v>145</v>
      </c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  <c r="AM24" s="175"/>
      <c r="AN24" s="173"/>
      <c r="AO24" s="174"/>
      <c r="AP24" s="174"/>
      <c r="AQ24" s="174"/>
      <c r="AR24" s="174"/>
      <c r="AS24" s="174"/>
      <c r="AT24" s="174"/>
      <c r="AU24" s="174"/>
      <c r="AV24" s="174"/>
      <c r="AW24" s="174"/>
      <c r="AX24" s="174"/>
      <c r="AY24" s="174"/>
      <c r="AZ24" s="174"/>
      <c r="BA24" s="175"/>
      <c r="BB24" s="202" t="s">
        <v>22</v>
      </c>
      <c r="BC24" s="203"/>
      <c r="BD24" s="203"/>
      <c r="BE24" s="203"/>
      <c r="BF24" s="203"/>
      <c r="BG24" s="203"/>
      <c r="BH24" s="203"/>
      <c r="BI24" s="204"/>
      <c r="BJ24" s="252">
        <f>SUM(BJ22:CB23)</f>
        <v>22860</v>
      </c>
      <c r="BK24" s="253"/>
      <c r="BL24" s="253"/>
      <c r="BM24" s="253"/>
      <c r="BN24" s="253"/>
      <c r="BO24" s="253"/>
      <c r="BP24" s="253"/>
      <c r="BQ24" s="253"/>
      <c r="BR24" s="253"/>
      <c r="BS24" s="253"/>
      <c r="BT24" s="253"/>
      <c r="BU24" s="253"/>
      <c r="BV24" s="253"/>
      <c r="BW24" s="253"/>
      <c r="BX24" s="253"/>
      <c r="BY24" s="253"/>
      <c r="BZ24" s="253"/>
      <c r="CA24" s="253"/>
      <c r="CB24" s="254"/>
    </row>
    <row r="25" spans="1:80" s="22" customFormat="1" ht="15.75" x14ac:dyDescent="0.25"/>
    <row r="26" spans="1:80" s="69" customFormat="1" ht="15.75" x14ac:dyDescent="0.25">
      <c r="A26" s="69" t="s">
        <v>113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251" t="s">
        <v>355</v>
      </c>
      <c r="T26" s="251"/>
      <c r="U26" s="251"/>
      <c r="V26" s="251"/>
      <c r="W26" s="251"/>
      <c r="X26" s="251"/>
      <c r="Y26" s="251"/>
      <c r="Z26" s="251"/>
      <c r="AA26" s="251"/>
      <c r="AB26" s="251"/>
      <c r="AC26" s="251"/>
      <c r="AD26" s="251"/>
      <c r="AE26" s="251"/>
      <c r="AF26" s="251"/>
      <c r="AG26" s="251"/>
      <c r="AH26" s="251"/>
      <c r="AI26" s="251"/>
      <c r="AJ26" s="251"/>
      <c r="AK26" s="251"/>
      <c r="AL26" s="251"/>
      <c r="AM26" s="251"/>
      <c r="AN26" s="251"/>
      <c r="AO26" s="251"/>
      <c r="AP26" s="251"/>
      <c r="AQ26" s="251"/>
      <c r="AR26" s="251"/>
      <c r="AS26" s="251"/>
      <c r="AT26" s="251"/>
      <c r="AU26" s="251"/>
      <c r="AV26" s="251"/>
      <c r="AW26" s="251"/>
      <c r="AX26" s="251"/>
      <c r="AY26" s="251"/>
      <c r="AZ26" s="251"/>
      <c r="BA26" s="251"/>
      <c r="BB26" s="251"/>
      <c r="BC26" s="251"/>
      <c r="BD26" s="251"/>
      <c r="BE26" s="251"/>
      <c r="BF26" s="251"/>
      <c r="BG26" s="251"/>
      <c r="BH26" s="251"/>
      <c r="BI26" s="251"/>
      <c r="BJ26" s="251"/>
      <c r="BK26" s="251"/>
      <c r="BL26" s="251"/>
      <c r="BM26" s="251"/>
      <c r="BN26" s="251"/>
      <c r="BO26" s="251"/>
      <c r="BP26" s="251"/>
      <c r="BQ26" s="251"/>
      <c r="BR26" s="251"/>
      <c r="BS26" s="251"/>
      <c r="BT26" s="251"/>
      <c r="BU26" s="251"/>
      <c r="BV26" s="251"/>
      <c r="BW26" s="251"/>
      <c r="BX26" s="251"/>
      <c r="BY26" s="251"/>
      <c r="BZ26" s="251"/>
      <c r="CA26" s="251"/>
      <c r="CB26" s="251"/>
    </row>
    <row r="27" spans="1:80" s="25" customFormat="1" ht="9.7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</row>
    <row r="28" spans="1:80" x14ac:dyDescent="0.2">
      <c r="A28" s="150" t="s">
        <v>115</v>
      </c>
      <c r="B28" s="151"/>
      <c r="C28" s="151"/>
      <c r="D28" s="152"/>
      <c r="E28" s="150" t="s">
        <v>147</v>
      </c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2"/>
      <c r="AN28" s="150" t="s">
        <v>193</v>
      </c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2"/>
      <c r="BB28" s="150" t="s">
        <v>194</v>
      </c>
      <c r="BC28" s="151"/>
      <c r="BD28" s="151"/>
      <c r="BE28" s="151"/>
      <c r="BF28" s="151"/>
      <c r="BG28" s="151"/>
      <c r="BH28" s="151"/>
      <c r="BI28" s="152"/>
      <c r="BJ28" s="150" t="s">
        <v>195</v>
      </c>
      <c r="BK28" s="151"/>
      <c r="BL28" s="151"/>
      <c r="BM28" s="151"/>
      <c r="BN28" s="151"/>
      <c r="BO28" s="151"/>
      <c r="BP28" s="151"/>
      <c r="BQ28" s="151"/>
      <c r="BR28" s="151"/>
      <c r="BS28" s="151"/>
      <c r="BT28" s="151"/>
      <c r="BU28" s="151"/>
      <c r="BV28" s="151"/>
      <c r="BW28" s="151"/>
      <c r="BX28" s="151"/>
      <c r="BY28" s="151"/>
      <c r="BZ28" s="151"/>
      <c r="CA28" s="151"/>
      <c r="CB28" s="152"/>
    </row>
    <row r="29" spans="1:80" x14ac:dyDescent="0.2">
      <c r="A29" s="153" t="s">
        <v>122</v>
      </c>
      <c r="B29" s="154"/>
      <c r="C29" s="154"/>
      <c r="D29" s="155"/>
      <c r="E29" s="153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5"/>
      <c r="AN29" s="153" t="s">
        <v>196</v>
      </c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5"/>
      <c r="BB29" s="153" t="s">
        <v>197</v>
      </c>
      <c r="BC29" s="154"/>
      <c r="BD29" s="154"/>
      <c r="BE29" s="154"/>
      <c r="BF29" s="154"/>
      <c r="BG29" s="154"/>
      <c r="BH29" s="154"/>
      <c r="BI29" s="155"/>
      <c r="BJ29" s="153" t="s">
        <v>198</v>
      </c>
      <c r="BK29" s="154"/>
      <c r="BL29" s="154"/>
      <c r="BM29" s="154"/>
      <c r="BN29" s="154"/>
      <c r="BO29" s="154"/>
      <c r="BP29" s="154"/>
      <c r="BQ29" s="154"/>
      <c r="BR29" s="154"/>
      <c r="BS29" s="154"/>
      <c r="BT29" s="154"/>
      <c r="BU29" s="154"/>
      <c r="BV29" s="154"/>
      <c r="BW29" s="154"/>
      <c r="BX29" s="154"/>
      <c r="BY29" s="154"/>
      <c r="BZ29" s="154"/>
      <c r="CA29" s="154"/>
      <c r="CB29" s="155"/>
    </row>
    <row r="30" spans="1:80" x14ac:dyDescent="0.2">
      <c r="A30" s="153"/>
      <c r="B30" s="154"/>
      <c r="C30" s="154"/>
      <c r="D30" s="155"/>
      <c r="E30" s="153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5"/>
      <c r="AN30" s="153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5"/>
      <c r="BB30" s="153"/>
      <c r="BC30" s="154"/>
      <c r="BD30" s="154"/>
      <c r="BE30" s="154"/>
      <c r="BF30" s="154"/>
      <c r="BG30" s="154"/>
      <c r="BH30" s="154"/>
      <c r="BI30" s="155"/>
      <c r="BJ30" s="153" t="s">
        <v>199</v>
      </c>
      <c r="BK30" s="154"/>
      <c r="BL30" s="154"/>
      <c r="BM30" s="154"/>
      <c r="BN30" s="154"/>
      <c r="BO30" s="154"/>
      <c r="BP30" s="154"/>
      <c r="BQ30" s="154"/>
      <c r="BR30" s="154"/>
      <c r="BS30" s="154"/>
      <c r="BT30" s="154"/>
      <c r="BU30" s="154"/>
      <c r="BV30" s="154"/>
      <c r="BW30" s="154"/>
      <c r="BX30" s="154"/>
      <c r="BY30" s="154"/>
      <c r="BZ30" s="154"/>
      <c r="CA30" s="154"/>
      <c r="CB30" s="155"/>
    </row>
    <row r="31" spans="1:80" x14ac:dyDescent="0.2">
      <c r="A31" s="153"/>
      <c r="B31" s="154"/>
      <c r="C31" s="154"/>
      <c r="D31" s="155"/>
      <c r="E31" s="153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5"/>
      <c r="AN31" s="153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5"/>
      <c r="BB31" s="153"/>
      <c r="BC31" s="154"/>
      <c r="BD31" s="154"/>
      <c r="BE31" s="154"/>
      <c r="BF31" s="154"/>
      <c r="BG31" s="154"/>
      <c r="BH31" s="154"/>
      <c r="BI31" s="155"/>
      <c r="BJ31" s="153" t="s">
        <v>200</v>
      </c>
      <c r="BK31" s="154"/>
      <c r="BL31" s="154"/>
      <c r="BM31" s="154"/>
      <c r="BN31" s="154"/>
      <c r="BO31" s="154"/>
      <c r="BP31" s="154"/>
      <c r="BQ31" s="154"/>
      <c r="BR31" s="154"/>
      <c r="BS31" s="154"/>
      <c r="BT31" s="154"/>
      <c r="BU31" s="154"/>
      <c r="BV31" s="154"/>
      <c r="BW31" s="154"/>
      <c r="BX31" s="154"/>
      <c r="BY31" s="154"/>
      <c r="BZ31" s="154"/>
      <c r="CA31" s="154"/>
      <c r="CB31" s="155"/>
    </row>
    <row r="32" spans="1:80" x14ac:dyDescent="0.2">
      <c r="A32" s="156">
        <v>1</v>
      </c>
      <c r="B32" s="157"/>
      <c r="C32" s="157"/>
      <c r="D32" s="158"/>
      <c r="E32" s="156">
        <v>2</v>
      </c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8"/>
      <c r="AN32" s="156">
        <v>3</v>
      </c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8"/>
      <c r="BB32" s="156">
        <v>4</v>
      </c>
      <c r="BC32" s="157"/>
      <c r="BD32" s="157"/>
      <c r="BE32" s="157"/>
      <c r="BF32" s="157"/>
      <c r="BG32" s="157"/>
      <c r="BH32" s="157"/>
      <c r="BI32" s="158"/>
      <c r="BJ32" s="156">
        <v>5</v>
      </c>
      <c r="BK32" s="157"/>
      <c r="BL32" s="157"/>
      <c r="BM32" s="157"/>
      <c r="BN32" s="157"/>
      <c r="BO32" s="157"/>
      <c r="BP32" s="157"/>
      <c r="BQ32" s="157"/>
      <c r="BR32" s="157"/>
      <c r="BS32" s="157"/>
      <c r="BT32" s="157"/>
      <c r="BU32" s="157"/>
      <c r="BV32" s="157"/>
      <c r="BW32" s="157"/>
      <c r="BX32" s="157"/>
      <c r="BY32" s="157"/>
      <c r="BZ32" s="157"/>
      <c r="CA32" s="157"/>
      <c r="CB32" s="158"/>
    </row>
    <row r="33" spans="1:80" x14ac:dyDescent="0.2">
      <c r="A33" s="176">
        <v>1</v>
      </c>
      <c r="B33" s="177"/>
      <c r="C33" s="177"/>
      <c r="D33" s="178"/>
      <c r="E33" s="167" t="s">
        <v>330</v>
      </c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9"/>
      <c r="AN33" s="170"/>
      <c r="AO33" s="171"/>
      <c r="AP33" s="171"/>
      <c r="AQ33" s="171"/>
      <c r="AR33" s="171"/>
      <c r="AS33" s="171"/>
      <c r="AT33" s="171"/>
      <c r="AU33" s="171"/>
      <c r="AV33" s="171"/>
      <c r="AW33" s="171"/>
      <c r="AX33" s="171"/>
      <c r="AY33" s="171"/>
      <c r="AZ33" s="171"/>
      <c r="BA33" s="172"/>
      <c r="BB33" s="173"/>
      <c r="BC33" s="174"/>
      <c r="BD33" s="174"/>
      <c r="BE33" s="174"/>
      <c r="BF33" s="174"/>
      <c r="BG33" s="174"/>
      <c r="BH33" s="174"/>
      <c r="BI33" s="175"/>
      <c r="BJ33" s="283"/>
      <c r="BK33" s="284"/>
      <c r="BL33" s="284"/>
      <c r="BM33" s="284"/>
      <c r="BN33" s="284"/>
      <c r="BO33" s="284"/>
      <c r="BP33" s="284"/>
      <c r="BQ33" s="284"/>
      <c r="BR33" s="284"/>
      <c r="BS33" s="284"/>
      <c r="BT33" s="284"/>
      <c r="BU33" s="284"/>
      <c r="BV33" s="284"/>
      <c r="BW33" s="284"/>
      <c r="BX33" s="284"/>
      <c r="BY33" s="284"/>
      <c r="BZ33" s="284"/>
      <c r="CA33" s="284"/>
      <c r="CB33" s="285"/>
    </row>
    <row r="34" spans="1:80" x14ac:dyDescent="0.2">
      <c r="A34" s="167"/>
      <c r="B34" s="168"/>
      <c r="C34" s="168"/>
      <c r="D34" s="169"/>
      <c r="E34" s="173" t="s">
        <v>145</v>
      </c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5"/>
      <c r="AN34" s="173"/>
      <c r="AO34" s="174"/>
      <c r="AP34" s="174"/>
      <c r="AQ34" s="174"/>
      <c r="AR34" s="174"/>
      <c r="AS34" s="174"/>
      <c r="AT34" s="174"/>
      <c r="AU34" s="174"/>
      <c r="AV34" s="174"/>
      <c r="AW34" s="174"/>
      <c r="AX34" s="174"/>
      <c r="AY34" s="174"/>
      <c r="AZ34" s="174"/>
      <c r="BA34" s="175"/>
      <c r="BB34" s="202" t="s">
        <v>22</v>
      </c>
      <c r="BC34" s="203"/>
      <c r="BD34" s="203"/>
      <c r="BE34" s="203"/>
      <c r="BF34" s="203"/>
      <c r="BG34" s="203"/>
      <c r="BH34" s="203"/>
      <c r="BI34" s="204"/>
      <c r="BJ34" s="252">
        <f>SUM(BJ33:CB33)</f>
        <v>0</v>
      </c>
      <c r="BK34" s="253"/>
      <c r="BL34" s="253"/>
      <c r="BM34" s="253"/>
      <c r="BN34" s="253"/>
      <c r="BO34" s="253"/>
      <c r="BP34" s="253"/>
      <c r="BQ34" s="253"/>
      <c r="BR34" s="253"/>
      <c r="BS34" s="253"/>
      <c r="BT34" s="253"/>
      <c r="BU34" s="253"/>
      <c r="BV34" s="253"/>
      <c r="BW34" s="253"/>
      <c r="BX34" s="253"/>
      <c r="BY34" s="253"/>
      <c r="BZ34" s="253"/>
      <c r="CA34" s="253"/>
      <c r="CB34" s="254"/>
    </row>
    <row r="36" spans="1:80" s="69" customFormat="1" ht="15.75" x14ac:dyDescent="0.25">
      <c r="A36" s="69" t="s">
        <v>113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251" t="s">
        <v>353</v>
      </c>
      <c r="T36" s="251"/>
      <c r="U36" s="251"/>
      <c r="V36" s="251"/>
      <c r="W36" s="251"/>
      <c r="X36" s="251"/>
      <c r="Y36" s="251"/>
      <c r="Z36" s="251"/>
      <c r="AA36" s="251"/>
      <c r="AB36" s="251"/>
      <c r="AC36" s="251"/>
      <c r="AD36" s="251"/>
      <c r="AE36" s="251"/>
      <c r="AF36" s="251"/>
      <c r="AG36" s="251"/>
      <c r="AH36" s="251"/>
      <c r="AI36" s="251"/>
      <c r="AJ36" s="251"/>
      <c r="AK36" s="251"/>
      <c r="AL36" s="251"/>
      <c r="AM36" s="251"/>
      <c r="AN36" s="251"/>
      <c r="AO36" s="251"/>
      <c r="AP36" s="251"/>
      <c r="AQ36" s="251"/>
      <c r="AR36" s="251"/>
      <c r="AS36" s="251"/>
      <c r="AT36" s="251"/>
      <c r="AU36" s="251"/>
      <c r="AV36" s="251"/>
      <c r="AW36" s="251"/>
      <c r="AX36" s="251"/>
      <c r="AY36" s="251"/>
      <c r="AZ36" s="251"/>
      <c r="BA36" s="251"/>
      <c r="BB36" s="251"/>
      <c r="BC36" s="251"/>
      <c r="BD36" s="251"/>
      <c r="BE36" s="251"/>
      <c r="BF36" s="251"/>
      <c r="BG36" s="251"/>
      <c r="BH36" s="251"/>
      <c r="BI36" s="251"/>
      <c r="BJ36" s="251"/>
      <c r="BK36" s="251"/>
      <c r="BL36" s="251"/>
      <c r="BM36" s="251"/>
      <c r="BN36" s="251"/>
      <c r="BO36" s="251"/>
      <c r="BP36" s="251"/>
      <c r="BQ36" s="251"/>
      <c r="BR36" s="251"/>
      <c r="BS36" s="251"/>
      <c r="BT36" s="251"/>
      <c r="BU36" s="251"/>
      <c r="BV36" s="251"/>
      <c r="BW36" s="251"/>
      <c r="BX36" s="251"/>
      <c r="BY36" s="251"/>
      <c r="BZ36" s="251"/>
      <c r="CA36" s="251"/>
      <c r="CB36" s="251"/>
    </row>
    <row r="37" spans="1:80" s="25" customFormat="1" ht="9.7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</row>
    <row r="38" spans="1:80" x14ac:dyDescent="0.2">
      <c r="A38" s="150" t="s">
        <v>115</v>
      </c>
      <c r="B38" s="151"/>
      <c r="C38" s="151"/>
      <c r="D38" s="152"/>
      <c r="E38" s="150" t="s">
        <v>147</v>
      </c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2"/>
      <c r="AN38" s="150" t="s">
        <v>193</v>
      </c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2"/>
      <c r="BB38" s="150" t="s">
        <v>194</v>
      </c>
      <c r="BC38" s="151"/>
      <c r="BD38" s="151"/>
      <c r="BE38" s="151"/>
      <c r="BF38" s="151"/>
      <c r="BG38" s="151"/>
      <c r="BH38" s="151"/>
      <c r="BI38" s="152"/>
      <c r="BJ38" s="150" t="s">
        <v>195</v>
      </c>
      <c r="BK38" s="151"/>
      <c r="BL38" s="151"/>
      <c r="BM38" s="151"/>
      <c r="BN38" s="151"/>
      <c r="BO38" s="151"/>
      <c r="BP38" s="151"/>
      <c r="BQ38" s="151"/>
      <c r="BR38" s="151"/>
      <c r="BS38" s="151"/>
      <c r="BT38" s="151"/>
      <c r="BU38" s="151"/>
      <c r="BV38" s="151"/>
      <c r="BW38" s="151"/>
      <c r="BX38" s="151"/>
      <c r="BY38" s="151"/>
      <c r="BZ38" s="151"/>
      <c r="CA38" s="151"/>
      <c r="CB38" s="152"/>
    </row>
    <row r="39" spans="1:80" x14ac:dyDescent="0.2">
      <c r="A39" s="153" t="s">
        <v>122</v>
      </c>
      <c r="B39" s="154"/>
      <c r="C39" s="154"/>
      <c r="D39" s="155"/>
      <c r="E39" s="153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  <c r="AL39" s="154"/>
      <c r="AM39" s="155"/>
      <c r="AN39" s="153" t="s">
        <v>196</v>
      </c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5"/>
      <c r="BB39" s="153" t="s">
        <v>197</v>
      </c>
      <c r="BC39" s="154"/>
      <c r="BD39" s="154"/>
      <c r="BE39" s="154"/>
      <c r="BF39" s="154"/>
      <c r="BG39" s="154"/>
      <c r="BH39" s="154"/>
      <c r="BI39" s="155"/>
      <c r="BJ39" s="153" t="s">
        <v>198</v>
      </c>
      <c r="BK39" s="154"/>
      <c r="BL39" s="154"/>
      <c r="BM39" s="154"/>
      <c r="BN39" s="154"/>
      <c r="BO39" s="154"/>
      <c r="BP39" s="154"/>
      <c r="BQ39" s="154"/>
      <c r="BR39" s="154"/>
      <c r="BS39" s="154"/>
      <c r="BT39" s="154"/>
      <c r="BU39" s="154"/>
      <c r="BV39" s="154"/>
      <c r="BW39" s="154"/>
      <c r="BX39" s="154"/>
      <c r="BY39" s="154"/>
      <c r="BZ39" s="154"/>
      <c r="CA39" s="154"/>
      <c r="CB39" s="155"/>
    </row>
    <row r="40" spans="1:80" x14ac:dyDescent="0.2">
      <c r="A40" s="153"/>
      <c r="B40" s="154"/>
      <c r="C40" s="154"/>
      <c r="D40" s="155"/>
      <c r="E40" s="153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4"/>
      <c r="AK40" s="154"/>
      <c r="AL40" s="154"/>
      <c r="AM40" s="155"/>
      <c r="AN40" s="153"/>
      <c r="AO40" s="154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5"/>
      <c r="BB40" s="153"/>
      <c r="BC40" s="154"/>
      <c r="BD40" s="154"/>
      <c r="BE40" s="154"/>
      <c r="BF40" s="154"/>
      <c r="BG40" s="154"/>
      <c r="BH40" s="154"/>
      <c r="BI40" s="155"/>
      <c r="BJ40" s="153" t="s">
        <v>199</v>
      </c>
      <c r="BK40" s="154"/>
      <c r="BL40" s="154"/>
      <c r="BM40" s="154"/>
      <c r="BN40" s="154"/>
      <c r="BO40" s="154"/>
      <c r="BP40" s="154"/>
      <c r="BQ40" s="154"/>
      <c r="BR40" s="154"/>
      <c r="BS40" s="154"/>
      <c r="BT40" s="154"/>
      <c r="BU40" s="154"/>
      <c r="BV40" s="154"/>
      <c r="BW40" s="154"/>
      <c r="BX40" s="154"/>
      <c r="BY40" s="154"/>
      <c r="BZ40" s="154"/>
      <c r="CA40" s="154"/>
      <c r="CB40" s="155"/>
    </row>
    <row r="41" spans="1:80" x14ac:dyDescent="0.2">
      <c r="A41" s="153"/>
      <c r="B41" s="154"/>
      <c r="C41" s="154"/>
      <c r="D41" s="155"/>
      <c r="E41" s="153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  <c r="AL41" s="154"/>
      <c r="AM41" s="155"/>
      <c r="AN41" s="153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5"/>
      <c r="BB41" s="153"/>
      <c r="BC41" s="154"/>
      <c r="BD41" s="154"/>
      <c r="BE41" s="154"/>
      <c r="BF41" s="154"/>
      <c r="BG41" s="154"/>
      <c r="BH41" s="154"/>
      <c r="BI41" s="155"/>
      <c r="BJ41" s="153" t="s">
        <v>200</v>
      </c>
      <c r="BK41" s="154"/>
      <c r="BL41" s="154"/>
      <c r="BM41" s="154"/>
      <c r="BN41" s="154"/>
      <c r="BO41" s="154"/>
      <c r="BP41" s="154"/>
      <c r="BQ41" s="154"/>
      <c r="BR41" s="154"/>
      <c r="BS41" s="154"/>
      <c r="BT41" s="154"/>
      <c r="BU41" s="154"/>
      <c r="BV41" s="154"/>
      <c r="BW41" s="154"/>
      <c r="BX41" s="154"/>
      <c r="BY41" s="154"/>
      <c r="BZ41" s="154"/>
      <c r="CA41" s="154"/>
      <c r="CB41" s="155"/>
    </row>
    <row r="42" spans="1:80" x14ac:dyDescent="0.2">
      <c r="A42" s="156">
        <v>1</v>
      </c>
      <c r="B42" s="157"/>
      <c r="C42" s="157"/>
      <c r="D42" s="158"/>
      <c r="E42" s="156">
        <v>2</v>
      </c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8"/>
      <c r="AN42" s="156">
        <v>3</v>
      </c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  <c r="BA42" s="158"/>
      <c r="BB42" s="156">
        <v>4</v>
      </c>
      <c r="BC42" s="157"/>
      <c r="BD42" s="157"/>
      <c r="BE42" s="157"/>
      <c r="BF42" s="157"/>
      <c r="BG42" s="157"/>
      <c r="BH42" s="157"/>
      <c r="BI42" s="158"/>
      <c r="BJ42" s="156">
        <v>5</v>
      </c>
      <c r="BK42" s="157"/>
      <c r="BL42" s="157"/>
      <c r="BM42" s="157"/>
      <c r="BN42" s="157"/>
      <c r="BO42" s="157"/>
      <c r="BP42" s="157"/>
      <c r="BQ42" s="157"/>
      <c r="BR42" s="157"/>
      <c r="BS42" s="157"/>
      <c r="BT42" s="157"/>
      <c r="BU42" s="157"/>
      <c r="BV42" s="157"/>
      <c r="BW42" s="157"/>
      <c r="BX42" s="157"/>
      <c r="BY42" s="157"/>
      <c r="BZ42" s="157"/>
      <c r="CA42" s="157"/>
      <c r="CB42" s="158"/>
    </row>
    <row r="43" spans="1:80" x14ac:dyDescent="0.2">
      <c r="A43" s="176">
        <v>1</v>
      </c>
      <c r="B43" s="177"/>
      <c r="C43" s="177"/>
      <c r="D43" s="178"/>
      <c r="E43" s="167" t="s">
        <v>201</v>
      </c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8"/>
      <c r="AK43" s="168"/>
      <c r="AL43" s="168"/>
      <c r="AM43" s="169"/>
      <c r="AN43" s="170"/>
      <c r="AO43" s="171"/>
      <c r="AP43" s="171"/>
      <c r="AQ43" s="171"/>
      <c r="AR43" s="171"/>
      <c r="AS43" s="171"/>
      <c r="AT43" s="171"/>
      <c r="AU43" s="171"/>
      <c r="AV43" s="171"/>
      <c r="AW43" s="171"/>
      <c r="AX43" s="171"/>
      <c r="AY43" s="171"/>
      <c r="AZ43" s="171"/>
      <c r="BA43" s="172"/>
      <c r="BB43" s="173"/>
      <c r="BC43" s="174"/>
      <c r="BD43" s="174"/>
      <c r="BE43" s="174"/>
      <c r="BF43" s="174"/>
      <c r="BG43" s="174"/>
      <c r="BH43" s="174"/>
      <c r="BI43" s="175"/>
      <c r="BJ43" s="283">
        <v>90</v>
      </c>
      <c r="BK43" s="284"/>
      <c r="BL43" s="284"/>
      <c r="BM43" s="284"/>
      <c r="BN43" s="284"/>
      <c r="BO43" s="284"/>
      <c r="BP43" s="284"/>
      <c r="BQ43" s="284"/>
      <c r="BR43" s="284"/>
      <c r="BS43" s="284"/>
      <c r="BT43" s="284"/>
      <c r="BU43" s="284"/>
      <c r="BV43" s="284"/>
      <c r="BW43" s="284"/>
      <c r="BX43" s="284"/>
      <c r="BY43" s="284"/>
      <c r="BZ43" s="284"/>
      <c r="CA43" s="284"/>
      <c r="CB43" s="285"/>
    </row>
    <row r="44" spans="1:80" x14ac:dyDescent="0.2">
      <c r="A44" s="167"/>
      <c r="B44" s="168"/>
      <c r="C44" s="168"/>
      <c r="D44" s="169"/>
      <c r="E44" s="173" t="s">
        <v>145</v>
      </c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74"/>
      <c r="AK44" s="174"/>
      <c r="AL44" s="174"/>
      <c r="AM44" s="175"/>
      <c r="AN44" s="173"/>
      <c r="AO44" s="174"/>
      <c r="AP44" s="174"/>
      <c r="AQ44" s="174"/>
      <c r="AR44" s="174"/>
      <c r="AS44" s="174"/>
      <c r="AT44" s="174"/>
      <c r="AU44" s="174"/>
      <c r="AV44" s="174"/>
      <c r="AW44" s="174"/>
      <c r="AX44" s="174"/>
      <c r="AY44" s="174"/>
      <c r="AZ44" s="174"/>
      <c r="BA44" s="175"/>
      <c r="BB44" s="202" t="s">
        <v>22</v>
      </c>
      <c r="BC44" s="203"/>
      <c r="BD44" s="203"/>
      <c r="BE44" s="203"/>
      <c r="BF44" s="203"/>
      <c r="BG44" s="203"/>
      <c r="BH44" s="203"/>
      <c r="BI44" s="204"/>
      <c r="BJ44" s="252">
        <f>SUM(BJ43:CB43)</f>
        <v>90</v>
      </c>
      <c r="BK44" s="253"/>
      <c r="BL44" s="253"/>
      <c r="BM44" s="253"/>
      <c r="BN44" s="253"/>
      <c r="BO44" s="253"/>
      <c r="BP44" s="253"/>
      <c r="BQ44" s="253"/>
      <c r="BR44" s="253"/>
      <c r="BS44" s="253"/>
      <c r="BT44" s="253"/>
      <c r="BU44" s="253"/>
      <c r="BV44" s="253"/>
      <c r="BW44" s="253"/>
      <c r="BX44" s="253"/>
      <c r="BY44" s="253"/>
      <c r="BZ44" s="253"/>
      <c r="CA44" s="253"/>
      <c r="CB44" s="254"/>
    </row>
    <row r="46" spans="1:80" s="101" customFormat="1" ht="15.75" x14ac:dyDescent="0.25">
      <c r="A46" s="101" t="s">
        <v>113</v>
      </c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251" t="s">
        <v>408</v>
      </c>
      <c r="T46" s="251"/>
      <c r="U46" s="251"/>
      <c r="V46" s="251"/>
      <c r="W46" s="251"/>
      <c r="X46" s="251"/>
      <c r="Y46" s="251"/>
      <c r="Z46" s="251"/>
      <c r="AA46" s="251"/>
      <c r="AB46" s="251"/>
      <c r="AC46" s="251"/>
      <c r="AD46" s="251"/>
      <c r="AE46" s="251"/>
      <c r="AF46" s="251"/>
      <c r="AG46" s="251"/>
      <c r="AH46" s="251"/>
      <c r="AI46" s="251"/>
      <c r="AJ46" s="251"/>
      <c r="AK46" s="251"/>
      <c r="AL46" s="251"/>
      <c r="AM46" s="251"/>
      <c r="AN46" s="251"/>
      <c r="AO46" s="251"/>
      <c r="AP46" s="251"/>
      <c r="AQ46" s="251"/>
      <c r="AR46" s="251"/>
      <c r="AS46" s="251"/>
      <c r="AT46" s="251"/>
      <c r="AU46" s="251"/>
      <c r="AV46" s="251"/>
      <c r="AW46" s="251"/>
      <c r="AX46" s="251"/>
      <c r="AY46" s="251"/>
      <c r="AZ46" s="251"/>
      <c r="BA46" s="251"/>
      <c r="BB46" s="251"/>
      <c r="BC46" s="251"/>
      <c r="BD46" s="251"/>
      <c r="BE46" s="251"/>
      <c r="BF46" s="251"/>
      <c r="BG46" s="251"/>
      <c r="BH46" s="251"/>
      <c r="BI46" s="251"/>
      <c r="BJ46" s="251"/>
      <c r="BK46" s="251"/>
      <c r="BL46" s="251"/>
      <c r="BM46" s="251"/>
      <c r="BN46" s="251"/>
      <c r="BO46" s="251"/>
      <c r="BP46" s="251"/>
      <c r="BQ46" s="251"/>
      <c r="BR46" s="251"/>
      <c r="BS46" s="251"/>
      <c r="BT46" s="251"/>
      <c r="BU46" s="251"/>
      <c r="BV46" s="251"/>
      <c r="BW46" s="251"/>
      <c r="BX46" s="251"/>
      <c r="BY46" s="251"/>
      <c r="BZ46" s="251"/>
      <c r="CA46" s="251"/>
      <c r="CB46" s="251"/>
    </row>
    <row r="47" spans="1:80" s="25" customFormat="1" ht="9.7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</row>
    <row r="48" spans="1:80" x14ac:dyDescent="0.2">
      <c r="A48" s="150" t="s">
        <v>115</v>
      </c>
      <c r="B48" s="151"/>
      <c r="C48" s="151"/>
      <c r="D48" s="152"/>
      <c r="E48" s="150" t="s">
        <v>147</v>
      </c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  <c r="AL48" s="151"/>
      <c r="AM48" s="152"/>
      <c r="AN48" s="150" t="s">
        <v>193</v>
      </c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2"/>
      <c r="BB48" s="150" t="s">
        <v>194</v>
      </c>
      <c r="BC48" s="151"/>
      <c r="BD48" s="151"/>
      <c r="BE48" s="151"/>
      <c r="BF48" s="151"/>
      <c r="BG48" s="151"/>
      <c r="BH48" s="151"/>
      <c r="BI48" s="152"/>
      <c r="BJ48" s="150" t="s">
        <v>195</v>
      </c>
      <c r="BK48" s="151"/>
      <c r="BL48" s="151"/>
      <c r="BM48" s="151"/>
      <c r="BN48" s="151"/>
      <c r="BO48" s="151"/>
      <c r="BP48" s="151"/>
      <c r="BQ48" s="151"/>
      <c r="BR48" s="151"/>
      <c r="BS48" s="151"/>
      <c r="BT48" s="151"/>
      <c r="BU48" s="151"/>
      <c r="BV48" s="151"/>
      <c r="BW48" s="151"/>
      <c r="BX48" s="151"/>
      <c r="BY48" s="151"/>
      <c r="BZ48" s="151"/>
      <c r="CA48" s="151"/>
      <c r="CB48" s="152"/>
    </row>
    <row r="49" spans="1:80" x14ac:dyDescent="0.2">
      <c r="A49" s="153" t="s">
        <v>122</v>
      </c>
      <c r="B49" s="154"/>
      <c r="C49" s="154"/>
      <c r="D49" s="155"/>
      <c r="E49" s="153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  <c r="AL49" s="154"/>
      <c r="AM49" s="155"/>
      <c r="AN49" s="153" t="s">
        <v>196</v>
      </c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5"/>
      <c r="BB49" s="153" t="s">
        <v>197</v>
      </c>
      <c r="BC49" s="154"/>
      <c r="BD49" s="154"/>
      <c r="BE49" s="154"/>
      <c r="BF49" s="154"/>
      <c r="BG49" s="154"/>
      <c r="BH49" s="154"/>
      <c r="BI49" s="155"/>
      <c r="BJ49" s="153" t="s">
        <v>198</v>
      </c>
      <c r="BK49" s="154"/>
      <c r="BL49" s="154"/>
      <c r="BM49" s="154"/>
      <c r="BN49" s="154"/>
      <c r="BO49" s="154"/>
      <c r="BP49" s="154"/>
      <c r="BQ49" s="154"/>
      <c r="BR49" s="154"/>
      <c r="BS49" s="154"/>
      <c r="BT49" s="154"/>
      <c r="BU49" s="154"/>
      <c r="BV49" s="154"/>
      <c r="BW49" s="154"/>
      <c r="BX49" s="154"/>
      <c r="BY49" s="154"/>
      <c r="BZ49" s="154"/>
      <c r="CA49" s="154"/>
      <c r="CB49" s="155"/>
    </row>
    <row r="50" spans="1:80" x14ac:dyDescent="0.2">
      <c r="A50" s="153"/>
      <c r="B50" s="154"/>
      <c r="C50" s="154"/>
      <c r="D50" s="155"/>
      <c r="E50" s="153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  <c r="AJ50" s="154"/>
      <c r="AK50" s="154"/>
      <c r="AL50" s="154"/>
      <c r="AM50" s="155"/>
      <c r="AN50" s="153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5"/>
      <c r="BB50" s="153"/>
      <c r="BC50" s="154"/>
      <c r="BD50" s="154"/>
      <c r="BE50" s="154"/>
      <c r="BF50" s="154"/>
      <c r="BG50" s="154"/>
      <c r="BH50" s="154"/>
      <c r="BI50" s="155"/>
      <c r="BJ50" s="153" t="s">
        <v>199</v>
      </c>
      <c r="BK50" s="154"/>
      <c r="BL50" s="154"/>
      <c r="BM50" s="154"/>
      <c r="BN50" s="154"/>
      <c r="BO50" s="154"/>
      <c r="BP50" s="154"/>
      <c r="BQ50" s="154"/>
      <c r="BR50" s="154"/>
      <c r="BS50" s="154"/>
      <c r="BT50" s="154"/>
      <c r="BU50" s="154"/>
      <c r="BV50" s="154"/>
      <c r="BW50" s="154"/>
      <c r="BX50" s="154"/>
      <c r="BY50" s="154"/>
      <c r="BZ50" s="154"/>
      <c r="CA50" s="154"/>
      <c r="CB50" s="155"/>
    </row>
    <row r="51" spans="1:80" x14ac:dyDescent="0.2">
      <c r="A51" s="153"/>
      <c r="B51" s="154"/>
      <c r="C51" s="154"/>
      <c r="D51" s="155"/>
      <c r="E51" s="153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  <c r="AI51" s="154"/>
      <c r="AJ51" s="154"/>
      <c r="AK51" s="154"/>
      <c r="AL51" s="154"/>
      <c r="AM51" s="155"/>
      <c r="AN51" s="153"/>
      <c r="AO51" s="154"/>
      <c r="AP51" s="154"/>
      <c r="AQ51" s="154"/>
      <c r="AR51" s="154"/>
      <c r="AS51" s="154"/>
      <c r="AT51" s="154"/>
      <c r="AU51" s="154"/>
      <c r="AV51" s="154"/>
      <c r="AW51" s="154"/>
      <c r="AX51" s="154"/>
      <c r="AY51" s="154"/>
      <c r="AZ51" s="154"/>
      <c r="BA51" s="155"/>
      <c r="BB51" s="153"/>
      <c r="BC51" s="154"/>
      <c r="BD51" s="154"/>
      <c r="BE51" s="154"/>
      <c r="BF51" s="154"/>
      <c r="BG51" s="154"/>
      <c r="BH51" s="154"/>
      <c r="BI51" s="155"/>
      <c r="BJ51" s="153" t="s">
        <v>200</v>
      </c>
      <c r="BK51" s="154"/>
      <c r="BL51" s="154"/>
      <c r="BM51" s="154"/>
      <c r="BN51" s="154"/>
      <c r="BO51" s="154"/>
      <c r="BP51" s="154"/>
      <c r="BQ51" s="154"/>
      <c r="BR51" s="154"/>
      <c r="BS51" s="154"/>
      <c r="BT51" s="154"/>
      <c r="BU51" s="154"/>
      <c r="BV51" s="154"/>
      <c r="BW51" s="154"/>
      <c r="BX51" s="154"/>
      <c r="BY51" s="154"/>
      <c r="BZ51" s="154"/>
      <c r="CA51" s="154"/>
      <c r="CB51" s="155"/>
    </row>
    <row r="52" spans="1:80" x14ac:dyDescent="0.2">
      <c r="A52" s="156">
        <v>1</v>
      </c>
      <c r="B52" s="157"/>
      <c r="C52" s="157"/>
      <c r="D52" s="158"/>
      <c r="E52" s="156">
        <v>2</v>
      </c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57"/>
      <c r="AL52" s="157"/>
      <c r="AM52" s="158"/>
      <c r="AN52" s="156">
        <v>3</v>
      </c>
      <c r="AO52" s="157"/>
      <c r="AP52" s="157"/>
      <c r="AQ52" s="157"/>
      <c r="AR52" s="157"/>
      <c r="AS52" s="157"/>
      <c r="AT52" s="157"/>
      <c r="AU52" s="157"/>
      <c r="AV52" s="157"/>
      <c r="AW52" s="157"/>
      <c r="AX52" s="157"/>
      <c r="AY52" s="157"/>
      <c r="AZ52" s="157"/>
      <c r="BA52" s="158"/>
      <c r="BB52" s="156">
        <v>4</v>
      </c>
      <c r="BC52" s="157"/>
      <c r="BD52" s="157"/>
      <c r="BE52" s="157"/>
      <c r="BF52" s="157"/>
      <c r="BG52" s="157"/>
      <c r="BH52" s="157"/>
      <c r="BI52" s="158"/>
      <c r="BJ52" s="156">
        <v>5</v>
      </c>
      <c r="BK52" s="157"/>
      <c r="BL52" s="157"/>
      <c r="BM52" s="157"/>
      <c r="BN52" s="157"/>
      <c r="BO52" s="157"/>
      <c r="BP52" s="157"/>
      <c r="BQ52" s="157"/>
      <c r="BR52" s="157"/>
      <c r="BS52" s="157"/>
      <c r="BT52" s="157"/>
      <c r="BU52" s="157"/>
      <c r="BV52" s="157"/>
      <c r="BW52" s="157"/>
      <c r="BX52" s="157"/>
      <c r="BY52" s="157"/>
      <c r="BZ52" s="157"/>
      <c r="CA52" s="157"/>
      <c r="CB52" s="158"/>
    </row>
    <row r="53" spans="1:80" x14ac:dyDescent="0.2">
      <c r="A53" s="176">
        <v>1</v>
      </c>
      <c r="B53" s="177"/>
      <c r="C53" s="177"/>
      <c r="D53" s="178"/>
      <c r="E53" s="167" t="s">
        <v>427</v>
      </c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9"/>
      <c r="AN53" s="170"/>
      <c r="AO53" s="171"/>
      <c r="AP53" s="171"/>
      <c r="AQ53" s="171"/>
      <c r="AR53" s="171"/>
      <c r="AS53" s="171"/>
      <c r="AT53" s="171"/>
      <c r="AU53" s="171"/>
      <c r="AV53" s="171"/>
      <c r="AW53" s="171"/>
      <c r="AX53" s="171"/>
      <c r="AY53" s="171"/>
      <c r="AZ53" s="171"/>
      <c r="BA53" s="172"/>
      <c r="BB53" s="173"/>
      <c r="BC53" s="174"/>
      <c r="BD53" s="174"/>
      <c r="BE53" s="174"/>
      <c r="BF53" s="174"/>
      <c r="BG53" s="174"/>
      <c r="BH53" s="174"/>
      <c r="BI53" s="175"/>
      <c r="BJ53" s="283">
        <v>30010</v>
      </c>
      <c r="BK53" s="284"/>
      <c r="BL53" s="284"/>
      <c r="BM53" s="284"/>
      <c r="BN53" s="284"/>
      <c r="BO53" s="284"/>
      <c r="BP53" s="284"/>
      <c r="BQ53" s="284"/>
      <c r="BR53" s="284"/>
      <c r="BS53" s="284"/>
      <c r="BT53" s="284"/>
      <c r="BU53" s="284"/>
      <c r="BV53" s="284"/>
      <c r="BW53" s="284"/>
      <c r="BX53" s="284"/>
      <c r="BY53" s="284"/>
      <c r="BZ53" s="284"/>
      <c r="CA53" s="284"/>
      <c r="CB53" s="285"/>
    </row>
    <row r="54" spans="1:80" x14ac:dyDescent="0.2">
      <c r="A54" s="167"/>
      <c r="B54" s="168"/>
      <c r="C54" s="168"/>
      <c r="D54" s="169"/>
      <c r="E54" s="173" t="s">
        <v>145</v>
      </c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  <c r="AK54" s="174"/>
      <c r="AL54" s="174"/>
      <c r="AM54" s="175"/>
      <c r="AN54" s="173"/>
      <c r="AO54" s="174"/>
      <c r="AP54" s="174"/>
      <c r="AQ54" s="174"/>
      <c r="AR54" s="174"/>
      <c r="AS54" s="174"/>
      <c r="AT54" s="174"/>
      <c r="AU54" s="174"/>
      <c r="AV54" s="174"/>
      <c r="AW54" s="174"/>
      <c r="AX54" s="174"/>
      <c r="AY54" s="174"/>
      <c r="AZ54" s="174"/>
      <c r="BA54" s="175"/>
      <c r="BB54" s="202" t="s">
        <v>22</v>
      </c>
      <c r="BC54" s="203"/>
      <c r="BD54" s="203"/>
      <c r="BE54" s="203"/>
      <c r="BF54" s="203"/>
      <c r="BG54" s="203"/>
      <c r="BH54" s="203"/>
      <c r="BI54" s="204"/>
      <c r="BJ54" s="252">
        <f>SUM(BJ53:CB53)</f>
        <v>30010</v>
      </c>
      <c r="BK54" s="253"/>
      <c r="BL54" s="253"/>
      <c r="BM54" s="253"/>
      <c r="BN54" s="253"/>
      <c r="BO54" s="253"/>
      <c r="BP54" s="253"/>
      <c r="BQ54" s="253"/>
      <c r="BR54" s="253"/>
      <c r="BS54" s="253"/>
      <c r="BT54" s="253"/>
      <c r="BU54" s="253"/>
      <c r="BV54" s="253"/>
      <c r="BW54" s="253"/>
      <c r="BX54" s="253"/>
      <c r="BY54" s="253"/>
      <c r="BZ54" s="253"/>
      <c r="CA54" s="253"/>
      <c r="CB54" s="254"/>
    </row>
    <row r="57" spans="1:80" x14ac:dyDescent="0.2">
      <c r="E57" s="26" t="str">
        <f>'310,340'!H139</f>
        <v>Директор МАУСОШ №4 им. А.И.Миргородского</v>
      </c>
      <c r="BG57" s="26" t="str">
        <f>'310,340'!BI139</f>
        <v>Лазирская Г.В.</v>
      </c>
    </row>
  </sheetData>
  <mergeCells count="187">
    <mergeCell ref="A54:D54"/>
    <mergeCell ref="E54:AM54"/>
    <mergeCell ref="AN54:BA54"/>
    <mergeCell ref="BB54:BI54"/>
    <mergeCell ref="BJ54:CB54"/>
    <mergeCell ref="A52:D52"/>
    <mergeCell ref="E52:AM52"/>
    <mergeCell ref="AN52:BA52"/>
    <mergeCell ref="BB52:BI52"/>
    <mergeCell ref="BJ52:CB52"/>
    <mergeCell ref="A53:D53"/>
    <mergeCell ref="E53:AM53"/>
    <mergeCell ref="AN53:BA53"/>
    <mergeCell ref="BB53:BI53"/>
    <mergeCell ref="BJ53:CB53"/>
    <mergeCell ref="A50:D50"/>
    <mergeCell ref="E50:AM50"/>
    <mergeCell ref="AN50:BA50"/>
    <mergeCell ref="BB50:BI50"/>
    <mergeCell ref="BJ50:CB50"/>
    <mergeCell ref="A51:D51"/>
    <mergeCell ref="E51:AM51"/>
    <mergeCell ref="AN51:BA51"/>
    <mergeCell ref="BB51:BI51"/>
    <mergeCell ref="BJ51:CB51"/>
    <mergeCell ref="S46:CB46"/>
    <mergeCell ref="A48:D48"/>
    <mergeCell ref="E48:AM48"/>
    <mergeCell ref="AN48:BA48"/>
    <mergeCell ref="BB48:BI48"/>
    <mergeCell ref="BJ48:CB48"/>
    <mergeCell ref="A49:D49"/>
    <mergeCell ref="E49:AM49"/>
    <mergeCell ref="AN49:BA49"/>
    <mergeCell ref="BB49:BI49"/>
    <mergeCell ref="BJ49:CB49"/>
    <mergeCell ref="A44:D44"/>
    <mergeCell ref="E44:AM44"/>
    <mergeCell ref="AN44:BA44"/>
    <mergeCell ref="BB44:BI44"/>
    <mergeCell ref="BJ44:CB44"/>
    <mergeCell ref="AN41:BA41"/>
    <mergeCell ref="BB41:BI41"/>
    <mergeCell ref="BJ41:CB41"/>
    <mergeCell ref="A42:D42"/>
    <mergeCell ref="E42:AM42"/>
    <mergeCell ref="AN42:BA42"/>
    <mergeCell ref="BB42:BI42"/>
    <mergeCell ref="BJ42:CB42"/>
    <mergeCell ref="BB43:BI43"/>
    <mergeCell ref="BJ43:CB43"/>
    <mergeCell ref="A43:D43"/>
    <mergeCell ref="E43:AM43"/>
    <mergeCell ref="AN43:BA43"/>
    <mergeCell ref="A41:D41"/>
    <mergeCell ref="E41:AM41"/>
    <mergeCell ref="BN10:CB10"/>
    <mergeCell ref="A11:D11"/>
    <mergeCell ref="E11:AM11"/>
    <mergeCell ref="AN11:BA11"/>
    <mergeCell ref="BB11:BM11"/>
    <mergeCell ref="BN11:CB11"/>
    <mergeCell ref="A13:CB13"/>
    <mergeCell ref="S15:CB15"/>
    <mergeCell ref="A22:D22"/>
    <mergeCell ref="E22:AM22"/>
    <mergeCell ref="AN22:BA22"/>
    <mergeCell ref="BB22:BI22"/>
    <mergeCell ref="BJ22:CB22"/>
    <mergeCell ref="E20:AM20"/>
    <mergeCell ref="AN20:BA20"/>
    <mergeCell ref="BB20:BI20"/>
    <mergeCell ref="BJ20:CB20"/>
    <mergeCell ref="A21:D21"/>
    <mergeCell ref="E21:AM21"/>
    <mergeCell ref="AN21:BA21"/>
    <mergeCell ref="BB21:BI21"/>
    <mergeCell ref="BJ21:CB21"/>
    <mergeCell ref="A20:D20"/>
    <mergeCell ref="A18:D18"/>
    <mergeCell ref="S26:CB26"/>
    <mergeCell ref="A28:D28"/>
    <mergeCell ref="E28:AM28"/>
    <mergeCell ref="AN28:BA28"/>
    <mergeCell ref="BB28:BI28"/>
    <mergeCell ref="BJ28:CB28"/>
    <mergeCell ref="A29:D29"/>
    <mergeCell ref="E29:AM29"/>
    <mergeCell ref="AN29:BA29"/>
    <mergeCell ref="BB29:BI29"/>
    <mergeCell ref="BJ29:CB29"/>
    <mergeCell ref="E23:AM23"/>
    <mergeCell ref="AN23:BA23"/>
    <mergeCell ref="BB23:BI23"/>
    <mergeCell ref="BJ23:CB23"/>
    <mergeCell ref="A24:D24"/>
    <mergeCell ref="E24:AM24"/>
    <mergeCell ref="AN24:BA24"/>
    <mergeCell ref="BB24:BI24"/>
    <mergeCell ref="BJ24:CB24"/>
    <mergeCell ref="A23:D23"/>
    <mergeCell ref="E18:AM18"/>
    <mergeCell ref="AN18:BA18"/>
    <mergeCell ref="BB18:BI18"/>
    <mergeCell ref="BJ18:CB18"/>
    <mergeCell ref="A19:D19"/>
    <mergeCell ref="E19:AM19"/>
    <mergeCell ref="AN19:BA19"/>
    <mergeCell ref="BB19:BI19"/>
    <mergeCell ref="BJ19:CB19"/>
    <mergeCell ref="A17:D17"/>
    <mergeCell ref="E17:AM17"/>
    <mergeCell ref="AN17:BA17"/>
    <mergeCell ref="BB17:BI17"/>
    <mergeCell ref="BJ17:CB17"/>
    <mergeCell ref="A7:D7"/>
    <mergeCell ref="E7:AM7"/>
    <mergeCell ref="AN7:BA7"/>
    <mergeCell ref="BB7:BM7"/>
    <mergeCell ref="BN7:CB7"/>
    <mergeCell ref="A8:D8"/>
    <mergeCell ref="E8:AM8"/>
    <mergeCell ref="AN8:BA8"/>
    <mergeCell ref="BB8:BM8"/>
    <mergeCell ref="BN8:CB8"/>
    <mergeCell ref="A9:D9"/>
    <mergeCell ref="E9:AM9"/>
    <mergeCell ref="AN9:BA9"/>
    <mergeCell ref="BB9:BM9"/>
    <mergeCell ref="BN9:CB9"/>
    <mergeCell ref="A10:D10"/>
    <mergeCell ref="E10:AM10"/>
    <mergeCell ref="AN10:BA10"/>
    <mergeCell ref="BB10:BM10"/>
    <mergeCell ref="A1:CB1"/>
    <mergeCell ref="S3:CB3"/>
    <mergeCell ref="A5:D5"/>
    <mergeCell ref="E5:AM5"/>
    <mergeCell ref="AN5:BA5"/>
    <mergeCell ref="BB5:BM5"/>
    <mergeCell ref="BN5:CB5"/>
    <mergeCell ref="A6:D6"/>
    <mergeCell ref="E6:AM6"/>
    <mergeCell ref="AN6:BA6"/>
    <mergeCell ref="BB6:BM6"/>
    <mergeCell ref="BN6:CB6"/>
    <mergeCell ref="BB32:BI32"/>
    <mergeCell ref="BJ32:CB32"/>
    <mergeCell ref="BB33:BI33"/>
    <mergeCell ref="BJ33:CB33"/>
    <mergeCell ref="A30:D30"/>
    <mergeCell ref="E30:AM30"/>
    <mergeCell ref="AN30:BA30"/>
    <mergeCell ref="BB30:BI30"/>
    <mergeCell ref="BJ30:CB30"/>
    <mergeCell ref="A31:D31"/>
    <mergeCell ref="E31:AM31"/>
    <mergeCell ref="AN31:BA31"/>
    <mergeCell ref="BB31:BI31"/>
    <mergeCell ref="BJ31:CB31"/>
    <mergeCell ref="A32:D32"/>
    <mergeCell ref="E32:AM32"/>
    <mergeCell ref="AN32:BA32"/>
    <mergeCell ref="A33:D33"/>
    <mergeCell ref="E33:AM33"/>
    <mergeCell ref="AN33:BA33"/>
    <mergeCell ref="BB34:BI34"/>
    <mergeCell ref="BJ34:CB34"/>
    <mergeCell ref="S36:CB36"/>
    <mergeCell ref="A38:D38"/>
    <mergeCell ref="E38:AM38"/>
    <mergeCell ref="AN38:BA38"/>
    <mergeCell ref="BB38:BI38"/>
    <mergeCell ref="BJ38:CB38"/>
    <mergeCell ref="A34:D34"/>
    <mergeCell ref="E34:AM34"/>
    <mergeCell ref="AN34:BA34"/>
    <mergeCell ref="A39:D39"/>
    <mergeCell ref="E39:AM39"/>
    <mergeCell ref="AN39:BA39"/>
    <mergeCell ref="BB39:BI39"/>
    <mergeCell ref="BJ39:CB39"/>
    <mergeCell ref="A40:D40"/>
    <mergeCell ref="E40:AM40"/>
    <mergeCell ref="AN40:BA40"/>
    <mergeCell ref="BB40:BI40"/>
    <mergeCell ref="BJ40:CB40"/>
  </mergeCells>
  <pageMargins left="0.7" right="0.7" top="0.75" bottom="0.75" header="0.3" footer="0.3"/>
  <pageSetup paperSize="9" scale="8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3"/>
  <sheetViews>
    <sheetView workbookViewId="0">
      <selection activeCell="A23" sqref="A23"/>
    </sheetView>
  </sheetViews>
  <sheetFormatPr defaultRowHeight="15" x14ac:dyDescent="0.25"/>
  <cols>
    <col min="1" max="16384" width="9.140625" style="42"/>
  </cols>
  <sheetData>
    <row r="1" spans="1:1" ht="17.25" x14ac:dyDescent="0.25">
      <c r="A1" t="s">
        <v>257</v>
      </c>
    </row>
    <row r="3" spans="1:1" ht="18" x14ac:dyDescent="0.25">
      <c r="A3" s="42" t="s">
        <v>237</v>
      </c>
    </row>
    <row r="5" spans="1:1" ht="18" x14ac:dyDescent="0.25">
      <c r="A5" s="42" t="s">
        <v>238</v>
      </c>
    </row>
    <row r="6" spans="1:1" x14ac:dyDescent="0.25">
      <c r="A6" s="42" t="s">
        <v>233</v>
      </c>
    </row>
    <row r="7" spans="1:1" x14ac:dyDescent="0.25">
      <c r="A7" s="42" t="s">
        <v>234</v>
      </c>
    </row>
    <row r="8" spans="1:1" x14ac:dyDescent="0.25">
      <c r="A8" s="42" t="s">
        <v>235</v>
      </c>
    </row>
    <row r="9" spans="1:1" x14ac:dyDescent="0.25">
      <c r="A9" s="42" t="s">
        <v>239</v>
      </c>
    </row>
    <row r="10" spans="1:1" x14ac:dyDescent="0.25">
      <c r="A10" s="42" t="s">
        <v>240</v>
      </c>
    </row>
    <row r="11" spans="1:1" x14ac:dyDescent="0.25">
      <c r="A11" s="42" t="s">
        <v>236</v>
      </c>
    </row>
    <row r="13" spans="1:1" ht="18" x14ac:dyDescent="0.25">
      <c r="A13" s="42" t="s">
        <v>241</v>
      </c>
    </row>
    <row r="14" spans="1:1" x14ac:dyDescent="0.25">
      <c r="A14" s="42" t="s">
        <v>242</v>
      </c>
    </row>
    <row r="16" spans="1:1" ht="18" x14ac:dyDescent="0.25">
      <c r="A16" s="42" t="s">
        <v>244</v>
      </c>
    </row>
    <row r="17" spans="1:1" x14ac:dyDescent="0.25">
      <c r="A17" s="42" t="s">
        <v>243</v>
      </c>
    </row>
    <row r="19" spans="1:1" ht="18" x14ac:dyDescent="0.25">
      <c r="A19" s="42" t="s">
        <v>245</v>
      </c>
    </row>
    <row r="20" spans="1:1" x14ac:dyDescent="0.25">
      <c r="A20" s="42" t="s">
        <v>246</v>
      </c>
    </row>
    <row r="21" spans="1:1" x14ac:dyDescent="0.25">
      <c r="A21" s="42" t="s">
        <v>247</v>
      </c>
    </row>
    <row r="23" spans="1:1" ht="18" x14ac:dyDescent="0.25">
      <c r="A23" s="42" t="s">
        <v>248</v>
      </c>
    </row>
    <row r="24" spans="1:1" x14ac:dyDescent="0.25">
      <c r="A24" s="42" t="s">
        <v>249</v>
      </c>
    </row>
    <row r="26" spans="1:1" ht="18" x14ac:dyDescent="0.25">
      <c r="A26" s="42" t="s">
        <v>250</v>
      </c>
    </row>
    <row r="28" spans="1:1" ht="18" x14ac:dyDescent="0.25">
      <c r="A28" s="42" t="s">
        <v>251</v>
      </c>
    </row>
    <row r="29" spans="1:1" x14ac:dyDescent="0.25">
      <c r="A29" s="42" t="s">
        <v>252</v>
      </c>
    </row>
    <row r="30" spans="1:1" x14ac:dyDescent="0.25">
      <c r="A30" s="42" t="s">
        <v>253</v>
      </c>
    </row>
    <row r="32" spans="1:1" ht="18" x14ac:dyDescent="0.25">
      <c r="A32" s="42" t="s">
        <v>265</v>
      </c>
    </row>
    <row r="33" spans="1:1" x14ac:dyDescent="0.25">
      <c r="A33" s="42" t="s">
        <v>266</v>
      </c>
    </row>
    <row r="35" spans="1:1" ht="18" x14ac:dyDescent="0.25">
      <c r="A35" s="42" t="s">
        <v>272</v>
      </c>
    </row>
    <row r="36" spans="1:1" x14ac:dyDescent="0.25">
      <c r="A36" s="42" t="s">
        <v>267</v>
      </c>
    </row>
    <row r="37" spans="1:1" x14ac:dyDescent="0.25">
      <c r="A37" s="42" t="s">
        <v>268</v>
      </c>
    </row>
    <row r="38" spans="1:1" x14ac:dyDescent="0.25">
      <c r="A38" s="42" t="s">
        <v>269</v>
      </c>
    </row>
    <row r="39" spans="1:1" x14ac:dyDescent="0.25">
      <c r="A39" s="42" t="s">
        <v>270</v>
      </c>
    </row>
    <row r="40" spans="1:1" x14ac:dyDescent="0.25">
      <c r="A40" s="42" t="s">
        <v>271</v>
      </c>
    </row>
    <row r="42" spans="1:1" ht="18" x14ac:dyDescent="0.25">
      <c r="A42" s="42" t="s">
        <v>273</v>
      </c>
    </row>
    <row r="43" spans="1:1" x14ac:dyDescent="0.25">
      <c r="A43" s="42" t="s">
        <v>274</v>
      </c>
    </row>
    <row r="45" spans="1:1" ht="18" x14ac:dyDescent="0.25">
      <c r="A45" s="42" t="s">
        <v>275</v>
      </c>
    </row>
    <row r="47" spans="1:1" ht="18.75" x14ac:dyDescent="0.25">
      <c r="A47" s="42" t="s">
        <v>276</v>
      </c>
    </row>
    <row r="49" spans="1:1" ht="17.25" x14ac:dyDescent="0.25">
      <c r="A49" t="s">
        <v>277</v>
      </c>
    </row>
    <row r="51" spans="1:1" ht="18" x14ac:dyDescent="0.25">
      <c r="A51" s="42" t="s">
        <v>278</v>
      </c>
    </row>
    <row r="52" spans="1:1" x14ac:dyDescent="0.25">
      <c r="A52" s="42" t="s">
        <v>279</v>
      </c>
    </row>
    <row r="53" spans="1:1" x14ac:dyDescent="0.25">
      <c r="A53" s="42" t="s">
        <v>280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3"/>
  <sheetViews>
    <sheetView view="pageBreakPreview" zoomScale="91" zoomScaleSheetLayoutView="91" workbookViewId="0">
      <pane ySplit="3" topLeftCell="A40" activePane="bottomLeft" state="frozen"/>
      <selection pane="bottomLeft" activeCell="E127" sqref="E127:E131"/>
    </sheetView>
  </sheetViews>
  <sheetFormatPr defaultRowHeight="15" x14ac:dyDescent="0.25"/>
  <cols>
    <col min="1" max="1" width="42" customWidth="1"/>
    <col min="2" max="2" width="9.140625" style="1"/>
    <col min="3" max="3" width="15.85546875" style="1" customWidth="1"/>
    <col min="4" max="4" width="9.140625" style="1"/>
    <col min="5" max="8" width="18" style="1" customWidth="1"/>
    <col min="9" max="9" width="9.140625" style="54"/>
    <col min="11" max="12" width="10.85546875" bestFit="1" customWidth="1"/>
  </cols>
  <sheetData>
    <row r="1" spans="1:12" ht="18.75" x14ac:dyDescent="0.3">
      <c r="A1" s="8" t="s">
        <v>17</v>
      </c>
      <c r="B1" s="8"/>
      <c r="C1" s="8"/>
      <c r="D1" s="8"/>
      <c r="E1" s="8"/>
    </row>
    <row r="2" spans="1:12" s="7" customFormat="1" ht="18" customHeight="1" x14ac:dyDescent="0.25">
      <c r="A2" s="123" t="s">
        <v>18</v>
      </c>
      <c r="B2" s="123" t="s">
        <v>19</v>
      </c>
      <c r="C2" s="122" t="s">
        <v>263</v>
      </c>
      <c r="D2" s="122" t="s">
        <v>264</v>
      </c>
      <c r="E2" s="123" t="s">
        <v>20</v>
      </c>
      <c r="F2" s="123"/>
      <c r="G2" s="123"/>
      <c r="H2" s="123"/>
      <c r="I2" s="55"/>
    </row>
    <row r="3" spans="1:12" s="7" customFormat="1" ht="63" x14ac:dyDescent="0.25">
      <c r="A3" s="123"/>
      <c r="B3" s="123"/>
      <c r="C3" s="122"/>
      <c r="D3" s="122"/>
      <c r="E3" s="9" t="s">
        <v>294</v>
      </c>
      <c r="F3" s="9" t="s">
        <v>295</v>
      </c>
      <c r="G3" s="9" t="s">
        <v>296</v>
      </c>
      <c r="H3" s="9" t="s">
        <v>21</v>
      </c>
      <c r="I3" s="55"/>
    </row>
    <row r="4" spans="1:12" s="1" customFormat="1" ht="15.75" x14ac:dyDescent="0.25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  <c r="I4" s="56"/>
    </row>
    <row r="5" spans="1:12" ht="32.25" x14ac:dyDescent="0.25">
      <c r="A5" s="41" t="s">
        <v>254</v>
      </c>
      <c r="B5" s="9">
        <v>1</v>
      </c>
      <c r="C5" s="9" t="s">
        <v>22</v>
      </c>
      <c r="D5" s="9" t="s">
        <v>22</v>
      </c>
      <c r="E5" s="61">
        <v>10816.52</v>
      </c>
      <c r="F5" s="61">
        <v>0</v>
      </c>
      <c r="G5" s="61">
        <v>0</v>
      </c>
      <c r="H5" s="9"/>
    </row>
    <row r="6" spans="1:12" ht="32.25" x14ac:dyDescent="0.25">
      <c r="A6" s="41" t="s">
        <v>255</v>
      </c>
      <c r="B6" s="9">
        <v>2</v>
      </c>
      <c r="C6" s="9" t="s">
        <v>22</v>
      </c>
      <c r="D6" s="9" t="s">
        <v>22</v>
      </c>
      <c r="E6" s="61">
        <f>E5+E7-E38+E37-E163</f>
        <v>-3.1292302082874812E-9</v>
      </c>
      <c r="F6" s="61">
        <f>F5+F7-F38</f>
        <v>0</v>
      </c>
      <c r="G6" s="61">
        <f>G5+G7-G38</f>
        <v>0</v>
      </c>
      <c r="H6" s="9"/>
    </row>
    <row r="7" spans="1:12" s="46" customFormat="1" ht="15.75" x14ac:dyDescent="0.25">
      <c r="A7" s="43" t="s">
        <v>23</v>
      </c>
      <c r="B7" s="44">
        <v>1000</v>
      </c>
      <c r="C7" s="44"/>
      <c r="D7" s="44"/>
      <c r="E7" s="62">
        <f>E9+E11+E17+E19+E21+E33</f>
        <v>23205918</v>
      </c>
      <c r="F7" s="62">
        <f>F9+F11+F17+F19+F21+F33</f>
        <v>21492000</v>
      </c>
      <c r="G7" s="62">
        <f>G9+G11+G17+G19+G21+G33</f>
        <v>21535000</v>
      </c>
      <c r="H7" s="45">
        <f>H9+H11+H17+H19+H21</f>
        <v>0</v>
      </c>
      <c r="I7" s="57"/>
    </row>
    <row r="8" spans="1:12" ht="15.75" x14ac:dyDescent="0.25">
      <c r="A8" s="10" t="s">
        <v>24</v>
      </c>
      <c r="B8" s="9"/>
      <c r="C8" s="9"/>
      <c r="D8" s="9"/>
      <c r="E8" s="61"/>
      <c r="F8" s="61"/>
      <c r="G8" s="61"/>
      <c r="H8" s="9"/>
    </row>
    <row r="9" spans="1:12" ht="15.75" x14ac:dyDescent="0.25">
      <c r="A9" s="10" t="s">
        <v>25</v>
      </c>
      <c r="B9" s="9">
        <v>1100</v>
      </c>
      <c r="C9" s="9">
        <v>120</v>
      </c>
      <c r="D9" s="9"/>
      <c r="E9" s="61"/>
      <c r="F9" s="61"/>
      <c r="G9" s="61"/>
      <c r="H9" s="9"/>
      <c r="I9" s="54" t="s">
        <v>298</v>
      </c>
    </row>
    <row r="10" spans="1:12" ht="15.75" x14ac:dyDescent="0.25">
      <c r="A10" s="10" t="s">
        <v>24</v>
      </c>
      <c r="B10" s="9">
        <v>1110</v>
      </c>
      <c r="C10" s="9"/>
      <c r="D10" s="9"/>
      <c r="E10" s="61"/>
      <c r="F10" s="61"/>
      <c r="G10" s="61"/>
      <c r="H10" s="9"/>
    </row>
    <row r="11" spans="1:12" ht="31.5" x14ac:dyDescent="0.25">
      <c r="A11" s="10" t="s">
        <v>26</v>
      </c>
      <c r="B11" s="9">
        <v>1200</v>
      </c>
      <c r="C11" s="9">
        <v>130</v>
      </c>
      <c r="D11" s="9"/>
      <c r="E11" s="61">
        <f>E13+E14+E15+E16</f>
        <v>21703700</v>
      </c>
      <c r="F11" s="61">
        <f t="shared" ref="F11:G11" si="0">F13+F14+F15+F16</f>
        <v>21492000</v>
      </c>
      <c r="G11" s="61">
        <f t="shared" si="0"/>
        <v>21535000</v>
      </c>
      <c r="H11" s="51"/>
    </row>
    <row r="12" spans="1:12" ht="15.75" x14ac:dyDescent="0.25">
      <c r="A12" s="10" t="s">
        <v>24</v>
      </c>
      <c r="B12" s="9"/>
      <c r="C12" s="9"/>
      <c r="D12" s="9"/>
      <c r="E12" s="61"/>
      <c r="F12" s="61"/>
      <c r="G12" s="61"/>
      <c r="H12" s="9"/>
    </row>
    <row r="13" spans="1:12" ht="15.75" x14ac:dyDescent="0.25">
      <c r="A13" s="10" t="s">
        <v>27</v>
      </c>
      <c r="B13" s="9">
        <v>1210</v>
      </c>
      <c r="C13" s="83">
        <v>130</v>
      </c>
      <c r="D13" s="83">
        <v>131</v>
      </c>
      <c r="E13" s="89"/>
      <c r="F13" s="89"/>
      <c r="G13" s="89"/>
      <c r="H13" s="9"/>
      <c r="I13" s="54" t="s">
        <v>299</v>
      </c>
    </row>
    <row r="14" spans="1:12" ht="15.75" x14ac:dyDescent="0.25">
      <c r="A14" s="10" t="s">
        <v>27</v>
      </c>
      <c r="B14" s="51">
        <v>1210</v>
      </c>
      <c r="C14" s="83">
        <v>130</v>
      </c>
      <c r="D14" s="83">
        <v>131</v>
      </c>
      <c r="E14" s="89"/>
      <c r="F14" s="89"/>
      <c r="G14" s="89"/>
      <c r="H14" s="51"/>
      <c r="I14" s="54" t="s">
        <v>300</v>
      </c>
    </row>
    <row r="15" spans="1:12" ht="63" x14ac:dyDescent="0.25">
      <c r="A15" s="10" t="s">
        <v>70</v>
      </c>
      <c r="B15" s="9">
        <v>1220</v>
      </c>
      <c r="C15" s="83">
        <v>130</v>
      </c>
      <c r="D15" s="83">
        <v>131</v>
      </c>
      <c r="E15" s="89">
        <v>3780700</v>
      </c>
      <c r="F15" s="89">
        <v>3520000</v>
      </c>
      <c r="G15" s="89">
        <v>3563000</v>
      </c>
      <c r="H15" s="9"/>
      <c r="I15" s="54" t="s">
        <v>301</v>
      </c>
      <c r="K15" s="98"/>
      <c r="L15" s="98"/>
    </row>
    <row r="16" spans="1:12" ht="78.75" x14ac:dyDescent="0.25">
      <c r="A16" s="10" t="s">
        <v>332</v>
      </c>
      <c r="B16" s="51">
        <v>1220</v>
      </c>
      <c r="C16" s="83">
        <v>130</v>
      </c>
      <c r="D16" s="83">
        <v>131</v>
      </c>
      <c r="E16" s="61">
        <v>17923000</v>
      </c>
      <c r="F16" s="61">
        <v>17972000</v>
      </c>
      <c r="G16" s="61">
        <v>17972000</v>
      </c>
      <c r="H16" s="51"/>
      <c r="I16" s="54" t="s">
        <v>302</v>
      </c>
      <c r="K16" s="98"/>
      <c r="L16" s="98"/>
    </row>
    <row r="17" spans="1:9" ht="33" customHeight="1" x14ac:dyDescent="0.25">
      <c r="A17" s="10" t="s">
        <v>28</v>
      </c>
      <c r="B17" s="9">
        <v>1300</v>
      </c>
      <c r="C17" s="9">
        <v>140</v>
      </c>
      <c r="D17" s="9"/>
      <c r="E17" s="61"/>
      <c r="F17" s="61"/>
      <c r="G17" s="61"/>
      <c r="H17" s="9"/>
    </row>
    <row r="18" spans="1:9" ht="15.75" x14ac:dyDescent="0.25">
      <c r="A18" s="10" t="s">
        <v>24</v>
      </c>
      <c r="B18" s="9">
        <v>1310</v>
      </c>
      <c r="C18" s="9">
        <v>140</v>
      </c>
      <c r="D18" s="9"/>
      <c r="E18" s="61"/>
      <c r="F18" s="61"/>
      <c r="G18" s="61"/>
      <c r="H18" s="9"/>
    </row>
    <row r="19" spans="1:9" ht="31.5" x14ac:dyDescent="0.25">
      <c r="A19" s="10" t="s">
        <v>29</v>
      </c>
      <c r="B19" s="9">
        <v>1400</v>
      </c>
      <c r="C19" s="9">
        <v>150</v>
      </c>
      <c r="D19" s="9"/>
      <c r="E19" s="61"/>
      <c r="F19" s="61"/>
      <c r="G19" s="61"/>
      <c r="H19" s="9"/>
      <c r="I19" s="54" t="s">
        <v>297</v>
      </c>
    </row>
    <row r="20" spans="1:9" ht="15.75" x14ac:dyDescent="0.25">
      <c r="A20" s="10" t="s">
        <v>24</v>
      </c>
      <c r="B20" s="9"/>
      <c r="C20" s="9"/>
      <c r="D20" s="9"/>
      <c r="E20" s="61"/>
      <c r="F20" s="61"/>
      <c r="G20" s="61"/>
      <c r="H20" s="9"/>
    </row>
    <row r="21" spans="1:9" s="14" customFormat="1" ht="15.75" x14ac:dyDescent="0.25">
      <c r="A21" s="12" t="s">
        <v>30</v>
      </c>
      <c r="B21" s="13">
        <v>1500</v>
      </c>
      <c r="C21" s="13">
        <v>180</v>
      </c>
      <c r="D21" s="13"/>
      <c r="E21" s="47">
        <f>E23+E30</f>
        <v>1502218</v>
      </c>
      <c r="F21" s="47">
        <f>F23+F30</f>
        <v>0</v>
      </c>
      <c r="G21" s="47">
        <f>G23+G30</f>
        <v>0</v>
      </c>
      <c r="H21" s="47">
        <f>H23+H30</f>
        <v>0</v>
      </c>
      <c r="I21" s="58"/>
    </row>
    <row r="22" spans="1:9" ht="15.75" x14ac:dyDescent="0.25">
      <c r="A22" s="10" t="s">
        <v>24</v>
      </c>
      <c r="B22" s="9"/>
      <c r="C22" s="9"/>
      <c r="D22" s="9"/>
      <c r="E22" s="61"/>
      <c r="F22" s="61"/>
      <c r="G22" s="61"/>
      <c r="H22" s="9"/>
    </row>
    <row r="23" spans="1:9" s="14" customFormat="1" ht="15.75" x14ac:dyDescent="0.25">
      <c r="A23" s="12" t="s">
        <v>31</v>
      </c>
      <c r="B23" s="13">
        <v>1510</v>
      </c>
      <c r="C23" s="13">
        <v>150</v>
      </c>
      <c r="D23" s="13"/>
      <c r="E23" s="47">
        <f>SUM(E24:E29)</f>
        <v>1502218</v>
      </c>
      <c r="F23" s="47">
        <f>SUM(F24:F29)</f>
        <v>0</v>
      </c>
      <c r="G23" s="47">
        <f>SUM(G24:G29)</f>
        <v>0</v>
      </c>
      <c r="H23" s="47">
        <f>SUM(H24:H29)</f>
        <v>0</v>
      </c>
      <c r="I23" s="58"/>
    </row>
    <row r="24" spans="1:9" ht="47.25" x14ac:dyDescent="0.25">
      <c r="A24" s="10" t="s">
        <v>372</v>
      </c>
      <c r="B24" s="9">
        <v>1511</v>
      </c>
      <c r="C24" s="83">
        <v>150</v>
      </c>
      <c r="D24" s="83">
        <v>152</v>
      </c>
      <c r="E24" s="61">
        <v>320000</v>
      </c>
      <c r="F24" s="61"/>
      <c r="G24" s="61"/>
      <c r="H24" s="9"/>
    </row>
    <row r="25" spans="1:9" ht="40.5" customHeight="1" x14ac:dyDescent="0.25">
      <c r="A25" s="10" t="s">
        <v>371</v>
      </c>
      <c r="B25" s="9">
        <v>1512</v>
      </c>
      <c r="C25" s="83">
        <v>150</v>
      </c>
      <c r="D25" s="83">
        <v>152</v>
      </c>
      <c r="E25" s="61">
        <v>353500</v>
      </c>
      <c r="F25" s="61"/>
      <c r="G25" s="61"/>
      <c r="H25" s="9"/>
    </row>
    <row r="26" spans="1:9" ht="47.25" x14ac:dyDescent="0.25">
      <c r="A26" s="10" t="s">
        <v>373</v>
      </c>
      <c r="B26" s="84">
        <v>1513</v>
      </c>
      <c r="C26" s="9">
        <v>150</v>
      </c>
      <c r="D26" s="9">
        <v>152</v>
      </c>
      <c r="E26" s="61">
        <v>38600</v>
      </c>
      <c r="F26" s="61"/>
      <c r="G26" s="61"/>
      <c r="H26" s="9"/>
    </row>
    <row r="27" spans="1:9" ht="31.5" x14ac:dyDescent="0.25">
      <c r="A27" s="10" t="s">
        <v>411</v>
      </c>
      <c r="B27" s="99">
        <v>1514</v>
      </c>
      <c r="C27" s="99">
        <v>150</v>
      </c>
      <c r="D27" s="83">
        <v>152</v>
      </c>
      <c r="E27" s="61">
        <v>497450</v>
      </c>
      <c r="F27" s="61"/>
      <c r="G27" s="61"/>
      <c r="H27" s="99"/>
    </row>
    <row r="28" spans="1:9" ht="47.25" x14ac:dyDescent="0.25">
      <c r="A28" s="10" t="s">
        <v>381</v>
      </c>
      <c r="B28" s="99">
        <v>1515</v>
      </c>
      <c r="C28" s="90">
        <v>150</v>
      </c>
      <c r="D28" s="83">
        <v>152</v>
      </c>
      <c r="E28" s="61">
        <v>250668</v>
      </c>
      <c r="F28" s="61"/>
      <c r="G28" s="61"/>
      <c r="H28" s="90"/>
    </row>
    <row r="29" spans="1:9" ht="47.25" x14ac:dyDescent="0.25">
      <c r="A29" s="10" t="s">
        <v>378</v>
      </c>
      <c r="B29" s="99">
        <v>1516</v>
      </c>
      <c r="C29" s="9">
        <v>150</v>
      </c>
      <c r="D29" s="99">
        <v>152</v>
      </c>
      <c r="E29" s="61">
        <v>42000</v>
      </c>
      <c r="F29" s="61"/>
      <c r="G29" s="61"/>
      <c r="H29" s="9"/>
    </row>
    <row r="30" spans="1:9" s="14" customFormat="1" ht="31.5" x14ac:dyDescent="0.25">
      <c r="A30" s="12" t="s">
        <v>32</v>
      </c>
      <c r="B30" s="13">
        <v>1520</v>
      </c>
      <c r="C30" s="13">
        <v>150</v>
      </c>
      <c r="D30" s="13"/>
      <c r="E30" s="47">
        <f>SUM(E31:E32)</f>
        <v>0</v>
      </c>
      <c r="F30" s="47">
        <f>SUM(F31:F32)</f>
        <v>0</v>
      </c>
      <c r="G30" s="47">
        <f>SUM(G31:G32)</f>
        <v>0</v>
      </c>
      <c r="H30" s="47">
        <f>SUM(H31:H32)</f>
        <v>0</v>
      </c>
      <c r="I30" s="58"/>
    </row>
    <row r="31" spans="1:9" ht="49.5" customHeight="1" x14ac:dyDescent="0.25">
      <c r="A31" s="10" t="s">
        <v>33</v>
      </c>
      <c r="B31" s="9">
        <v>1521</v>
      </c>
      <c r="C31" s="9">
        <v>150</v>
      </c>
      <c r="D31" s="9"/>
      <c r="E31" s="61"/>
      <c r="F31" s="61"/>
      <c r="G31" s="61"/>
      <c r="H31" s="9"/>
    </row>
    <row r="32" spans="1:9" ht="47.25" x14ac:dyDescent="0.25">
      <c r="A32" s="10" t="s">
        <v>33</v>
      </c>
      <c r="B32" s="9">
        <v>1522</v>
      </c>
      <c r="C32" s="9">
        <v>150</v>
      </c>
      <c r="D32" s="9"/>
      <c r="E32" s="61"/>
      <c r="F32" s="61"/>
      <c r="G32" s="61"/>
      <c r="H32" s="9"/>
    </row>
    <row r="33" spans="1:9" s="14" customFormat="1" ht="15.75" x14ac:dyDescent="0.25">
      <c r="A33" s="12" t="s">
        <v>34</v>
      </c>
      <c r="B33" s="13">
        <v>1900</v>
      </c>
      <c r="C33" s="13"/>
      <c r="D33" s="13"/>
      <c r="E33" s="47">
        <f>E35</f>
        <v>0</v>
      </c>
      <c r="F33" s="47">
        <f t="shared" ref="F33:G33" si="1">F35</f>
        <v>0</v>
      </c>
      <c r="G33" s="47">
        <f t="shared" si="1"/>
        <v>0</v>
      </c>
      <c r="H33" s="40" t="str">
        <f>H35</f>
        <v>х</v>
      </c>
      <c r="I33" s="58"/>
    </row>
    <row r="34" spans="1:9" ht="15.75" x14ac:dyDescent="0.25">
      <c r="A34" s="10" t="s">
        <v>24</v>
      </c>
      <c r="B34" s="9"/>
      <c r="C34" s="9"/>
      <c r="D34" s="9"/>
      <c r="E34" s="61"/>
      <c r="F34" s="61"/>
      <c r="G34" s="61"/>
      <c r="H34" s="9"/>
    </row>
    <row r="35" spans="1:9" s="14" customFormat="1" ht="17.25" x14ac:dyDescent="0.25">
      <c r="A35" s="48" t="s">
        <v>256</v>
      </c>
      <c r="B35" s="13">
        <v>1980</v>
      </c>
      <c r="C35" s="13" t="s">
        <v>22</v>
      </c>
      <c r="D35" s="13"/>
      <c r="E35" s="47">
        <f>E37</f>
        <v>0</v>
      </c>
      <c r="F35" s="47">
        <f t="shared" ref="F35:H35" si="2">F37</f>
        <v>0</v>
      </c>
      <c r="G35" s="47">
        <f t="shared" si="2"/>
        <v>0</v>
      </c>
      <c r="H35" s="40" t="str">
        <f t="shared" si="2"/>
        <v>х</v>
      </c>
      <c r="I35" s="58"/>
    </row>
    <row r="36" spans="1:9" ht="15.75" x14ac:dyDescent="0.25">
      <c r="A36" s="10" t="s">
        <v>35</v>
      </c>
      <c r="B36" s="9"/>
      <c r="C36" s="9"/>
      <c r="D36" s="9"/>
      <c r="E36" s="61"/>
      <c r="F36" s="61"/>
      <c r="G36" s="61"/>
      <c r="H36" s="9"/>
    </row>
    <row r="37" spans="1:9" ht="47.25" x14ac:dyDescent="0.25">
      <c r="A37" s="10" t="s">
        <v>36</v>
      </c>
      <c r="B37" s="9">
        <v>1981</v>
      </c>
      <c r="C37" s="9">
        <v>510</v>
      </c>
      <c r="D37" s="9"/>
      <c r="E37" s="61"/>
      <c r="F37" s="61"/>
      <c r="G37" s="61"/>
      <c r="H37" s="9" t="s">
        <v>22</v>
      </c>
    </row>
    <row r="38" spans="1:9" s="46" customFormat="1" ht="15.75" x14ac:dyDescent="0.25">
      <c r="A38" s="43" t="s">
        <v>37</v>
      </c>
      <c r="B38" s="44">
        <v>2000</v>
      </c>
      <c r="C38" s="44" t="s">
        <v>22</v>
      </c>
      <c r="D38" s="44"/>
      <c r="E38" s="62">
        <f>E40+E66+E85+E94+E101+E107</f>
        <v>23216389.630000003</v>
      </c>
      <c r="F38" s="62">
        <f t="shared" ref="F38:G38" si="3">F40+F66+F85+F94+F101+F107</f>
        <v>21492000</v>
      </c>
      <c r="G38" s="62">
        <f t="shared" si="3"/>
        <v>21535000</v>
      </c>
      <c r="H38" s="44"/>
      <c r="I38" s="57"/>
    </row>
    <row r="39" spans="1:9" ht="15.75" x14ac:dyDescent="0.25">
      <c r="A39" s="10" t="s">
        <v>24</v>
      </c>
      <c r="B39" s="9"/>
      <c r="C39" s="9"/>
      <c r="D39" s="9"/>
      <c r="E39" s="61"/>
      <c r="F39" s="61"/>
      <c r="G39" s="61"/>
      <c r="H39" s="9"/>
    </row>
    <row r="40" spans="1:9" s="14" customFormat="1" ht="15.75" x14ac:dyDescent="0.25">
      <c r="A40" s="81" t="s">
        <v>38</v>
      </c>
      <c r="B40" s="13">
        <v>2100</v>
      </c>
      <c r="C40" s="13" t="s">
        <v>22</v>
      </c>
      <c r="D40" s="13"/>
      <c r="E40" s="47">
        <f>E42+E47+E54+E59</f>
        <v>17998516</v>
      </c>
      <c r="F40" s="47">
        <f t="shared" ref="F40:G40" si="4">F42+F47+F54+F59</f>
        <v>18048516</v>
      </c>
      <c r="G40" s="47">
        <f t="shared" si="4"/>
        <v>18048516</v>
      </c>
      <c r="H40" s="13" t="s">
        <v>22</v>
      </c>
      <c r="I40" s="58"/>
    </row>
    <row r="41" spans="1:9" ht="15.75" x14ac:dyDescent="0.25">
      <c r="A41" s="10" t="s">
        <v>24</v>
      </c>
      <c r="B41" s="9"/>
      <c r="C41" s="9"/>
      <c r="D41" s="9"/>
      <c r="E41" s="61"/>
      <c r="F41" s="61"/>
      <c r="G41" s="61"/>
      <c r="H41" s="9"/>
    </row>
    <row r="42" spans="1:9" s="14" customFormat="1" ht="15.75" x14ac:dyDescent="0.25">
      <c r="A42" s="12" t="s">
        <v>39</v>
      </c>
      <c r="B42" s="13">
        <v>2110</v>
      </c>
      <c r="C42" s="13">
        <v>111</v>
      </c>
      <c r="D42" s="13"/>
      <c r="E42" s="47">
        <f>SUM(E43:E46)</f>
        <v>13782548</v>
      </c>
      <c r="F42" s="47">
        <f t="shared" ref="F42:G42" si="5">SUM(F43:F46)</f>
        <v>13861748</v>
      </c>
      <c r="G42" s="47">
        <f t="shared" si="5"/>
        <v>13861748</v>
      </c>
      <c r="H42" s="13" t="s">
        <v>22</v>
      </c>
      <c r="I42" s="58"/>
    </row>
    <row r="43" spans="1:9" ht="47.25" x14ac:dyDescent="0.25">
      <c r="A43" s="10" t="s">
        <v>362</v>
      </c>
      <c r="B43" s="9">
        <v>2111</v>
      </c>
      <c r="C43" s="9">
        <v>111</v>
      </c>
      <c r="D43" s="9">
        <v>211</v>
      </c>
      <c r="E43" s="94">
        <f>'111'!DF31</f>
        <v>660800</v>
      </c>
      <c r="F43" s="94">
        <v>727800</v>
      </c>
      <c r="G43" s="94">
        <v>727800</v>
      </c>
      <c r="H43" s="21" t="s">
        <v>22</v>
      </c>
    </row>
    <row r="44" spans="1:9" ht="47.25" x14ac:dyDescent="0.25">
      <c r="A44" s="10" t="s">
        <v>363</v>
      </c>
      <c r="B44" s="9">
        <v>2112</v>
      </c>
      <c r="C44" s="9">
        <v>111</v>
      </c>
      <c r="D44" s="9">
        <v>211</v>
      </c>
      <c r="E44" s="94">
        <f>'111'!DF18</f>
        <v>13111748</v>
      </c>
      <c r="F44" s="94">
        <v>13133948</v>
      </c>
      <c r="G44" s="94">
        <v>13133948</v>
      </c>
      <c r="H44" s="21" t="s">
        <v>22</v>
      </c>
    </row>
    <row r="45" spans="1:9" ht="47.25" x14ac:dyDescent="0.25">
      <c r="A45" s="10" t="s">
        <v>362</v>
      </c>
      <c r="B45" s="9">
        <v>2113</v>
      </c>
      <c r="C45" s="9">
        <v>111</v>
      </c>
      <c r="D45" s="9">
        <v>266</v>
      </c>
      <c r="E45" s="94"/>
      <c r="F45" s="61"/>
      <c r="G45" s="61"/>
      <c r="H45" s="21" t="s">
        <v>22</v>
      </c>
    </row>
    <row r="46" spans="1:9" ht="33.75" customHeight="1" x14ac:dyDescent="0.25">
      <c r="A46" s="10" t="s">
        <v>363</v>
      </c>
      <c r="B46" s="9">
        <v>2114</v>
      </c>
      <c r="C46" s="9">
        <v>111</v>
      </c>
      <c r="D46" s="9">
        <v>266</v>
      </c>
      <c r="E46" s="61">
        <f>'111'!BN40</f>
        <v>10000</v>
      </c>
      <c r="F46" s="61"/>
      <c r="G46" s="61"/>
      <c r="H46" s="21" t="s">
        <v>22</v>
      </c>
    </row>
    <row r="47" spans="1:9" s="14" customFormat="1" ht="31.5" x14ac:dyDescent="0.25">
      <c r="A47" s="12" t="s">
        <v>44</v>
      </c>
      <c r="B47" s="13">
        <v>2120</v>
      </c>
      <c r="C47" s="13">
        <v>112</v>
      </c>
      <c r="D47" s="13"/>
      <c r="E47" s="47">
        <f>SUM(E48:E53)</f>
        <v>25720</v>
      </c>
      <c r="F47" s="47">
        <f t="shared" ref="F47:G47" si="6">SUM(F48:F53)</f>
        <v>520</v>
      </c>
      <c r="G47" s="47">
        <f t="shared" si="6"/>
        <v>520</v>
      </c>
      <c r="H47" s="13" t="s">
        <v>22</v>
      </c>
      <c r="I47" s="58"/>
    </row>
    <row r="48" spans="1:9" ht="47.25" x14ac:dyDescent="0.25">
      <c r="A48" s="10" t="s">
        <v>362</v>
      </c>
      <c r="B48" s="9">
        <v>2121</v>
      </c>
      <c r="C48" s="9">
        <v>112</v>
      </c>
      <c r="D48" s="9">
        <v>266</v>
      </c>
      <c r="E48" s="94">
        <f>'112'!BP46</f>
        <v>520</v>
      </c>
      <c r="F48" s="61">
        <v>520</v>
      </c>
      <c r="G48" s="61">
        <v>520</v>
      </c>
      <c r="H48" s="21" t="s">
        <v>22</v>
      </c>
    </row>
    <row r="49" spans="1:9" ht="47.25" x14ac:dyDescent="0.25">
      <c r="A49" s="10" t="s">
        <v>362</v>
      </c>
      <c r="B49" s="106">
        <v>2122</v>
      </c>
      <c r="C49" s="106">
        <v>112</v>
      </c>
      <c r="D49" s="106">
        <v>212</v>
      </c>
      <c r="E49" s="94">
        <v>2000</v>
      </c>
      <c r="F49" s="61"/>
      <c r="G49" s="61"/>
      <c r="H49" s="106"/>
    </row>
    <row r="50" spans="1:9" ht="47.25" x14ac:dyDescent="0.25">
      <c r="A50" s="10" t="s">
        <v>362</v>
      </c>
      <c r="B50" s="106">
        <v>2123</v>
      </c>
      <c r="C50" s="106">
        <v>112</v>
      </c>
      <c r="D50" s="106">
        <v>226</v>
      </c>
      <c r="E50" s="61">
        <v>15000</v>
      </c>
      <c r="F50" s="61"/>
      <c r="G50" s="61"/>
      <c r="H50" s="106" t="s">
        <v>22</v>
      </c>
    </row>
    <row r="51" spans="1:9" ht="47.25" x14ac:dyDescent="0.25">
      <c r="A51" s="10" t="s">
        <v>363</v>
      </c>
      <c r="B51" s="106">
        <v>2124</v>
      </c>
      <c r="C51" s="9">
        <v>112</v>
      </c>
      <c r="D51" s="9">
        <v>212</v>
      </c>
      <c r="E51" s="61">
        <v>200</v>
      </c>
      <c r="F51" s="61"/>
      <c r="G51" s="61"/>
      <c r="H51" s="21" t="s">
        <v>22</v>
      </c>
    </row>
    <row r="52" spans="1:9" ht="47.25" x14ac:dyDescent="0.25">
      <c r="A52" s="10" t="s">
        <v>363</v>
      </c>
      <c r="B52" s="106">
        <v>2125</v>
      </c>
      <c r="C52" s="9">
        <v>112</v>
      </c>
      <c r="D52" s="9">
        <v>226</v>
      </c>
      <c r="E52" s="61">
        <v>8000</v>
      </c>
      <c r="F52" s="61"/>
      <c r="G52" s="61"/>
      <c r="H52" s="21" t="s">
        <v>22</v>
      </c>
    </row>
    <row r="53" spans="1:9" ht="31.5" x14ac:dyDescent="0.25">
      <c r="A53" s="10" t="s">
        <v>43</v>
      </c>
      <c r="B53" s="106">
        <v>2126</v>
      </c>
      <c r="C53" s="9">
        <v>112</v>
      </c>
      <c r="D53" s="9"/>
      <c r="E53" s="61"/>
      <c r="F53" s="61"/>
      <c r="G53" s="61"/>
      <c r="H53" s="21" t="s">
        <v>22</v>
      </c>
    </row>
    <row r="54" spans="1:9" s="14" customFormat="1" ht="63" x14ac:dyDescent="0.25">
      <c r="A54" s="12" t="s">
        <v>45</v>
      </c>
      <c r="B54" s="13">
        <v>2130</v>
      </c>
      <c r="C54" s="13">
        <v>113</v>
      </c>
      <c r="D54" s="13"/>
      <c r="E54" s="47">
        <f>SUM(E55:E58)</f>
        <v>4000</v>
      </c>
      <c r="F54" s="47">
        <f t="shared" ref="F54:G54" si="7">SUM(F55:F58)</f>
        <v>0</v>
      </c>
      <c r="G54" s="47">
        <f t="shared" si="7"/>
        <v>0</v>
      </c>
      <c r="H54" s="13" t="s">
        <v>22</v>
      </c>
      <c r="I54" s="58"/>
    </row>
    <row r="55" spans="1:9" ht="47.25" x14ac:dyDescent="0.25">
      <c r="A55" s="10" t="s">
        <v>362</v>
      </c>
      <c r="B55" s="9">
        <v>2131</v>
      </c>
      <c r="C55" s="9">
        <v>113</v>
      </c>
      <c r="D55" s="9"/>
      <c r="E55" s="61"/>
      <c r="F55" s="61"/>
      <c r="G55" s="61"/>
      <c r="H55" s="21" t="s">
        <v>22</v>
      </c>
    </row>
    <row r="56" spans="1:9" ht="47.25" x14ac:dyDescent="0.25">
      <c r="A56" s="10" t="s">
        <v>363</v>
      </c>
      <c r="B56" s="9">
        <v>2132</v>
      </c>
      <c r="C56" s="9">
        <v>113</v>
      </c>
      <c r="D56" s="9">
        <v>226</v>
      </c>
      <c r="E56" s="61">
        <v>4000</v>
      </c>
      <c r="F56" s="61"/>
      <c r="G56" s="61"/>
      <c r="H56" s="21" t="s">
        <v>22</v>
      </c>
    </row>
    <row r="57" spans="1:9" ht="47.25" x14ac:dyDescent="0.25">
      <c r="A57" s="10" t="s">
        <v>347</v>
      </c>
      <c r="B57" s="9">
        <v>2133</v>
      </c>
      <c r="C57" s="9">
        <v>113</v>
      </c>
      <c r="D57" s="9"/>
      <c r="E57" s="61"/>
      <c r="F57" s="61"/>
      <c r="G57" s="61"/>
      <c r="H57" s="21" t="s">
        <v>22</v>
      </c>
    </row>
    <row r="58" spans="1:9" ht="31.5" x14ac:dyDescent="0.25">
      <c r="A58" s="10" t="s">
        <v>43</v>
      </c>
      <c r="B58" s="9">
        <v>2134</v>
      </c>
      <c r="C58" s="9">
        <v>113</v>
      </c>
      <c r="D58" s="9"/>
      <c r="E58" s="61"/>
      <c r="F58" s="61"/>
      <c r="G58" s="61"/>
      <c r="H58" s="21" t="s">
        <v>22</v>
      </c>
    </row>
    <row r="59" spans="1:9" s="14" customFormat="1" ht="63" x14ac:dyDescent="0.25">
      <c r="A59" s="12" t="s">
        <v>46</v>
      </c>
      <c r="B59" s="13">
        <v>2140</v>
      </c>
      <c r="C59" s="13">
        <v>119</v>
      </c>
      <c r="D59" s="13"/>
      <c r="E59" s="47">
        <f>SUM(E61:E65)</f>
        <v>4186248</v>
      </c>
      <c r="F59" s="47">
        <f t="shared" ref="F59:G59" si="8">SUM(F61:F65)</f>
        <v>4186248</v>
      </c>
      <c r="G59" s="47">
        <f t="shared" si="8"/>
        <v>4186248</v>
      </c>
      <c r="H59" s="13" t="s">
        <v>22</v>
      </c>
      <c r="I59" s="58"/>
    </row>
    <row r="60" spans="1:9" ht="15.75" x14ac:dyDescent="0.25">
      <c r="A60" s="10" t="s">
        <v>24</v>
      </c>
      <c r="B60" s="9"/>
      <c r="C60" s="9"/>
      <c r="D60" s="9"/>
      <c r="E60" s="61"/>
      <c r="F60" s="61"/>
      <c r="G60" s="61"/>
      <c r="H60" s="9" t="s">
        <v>22</v>
      </c>
    </row>
    <row r="61" spans="1:9" ht="15.75" x14ac:dyDescent="0.25">
      <c r="A61" s="10" t="s">
        <v>47</v>
      </c>
      <c r="B61" s="9">
        <v>2141</v>
      </c>
      <c r="C61" s="9">
        <v>119</v>
      </c>
      <c r="D61" s="9"/>
      <c r="E61" s="61"/>
      <c r="F61" s="61"/>
      <c r="G61" s="61"/>
      <c r="H61" s="9"/>
    </row>
    <row r="62" spans="1:9" ht="47.25" x14ac:dyDescent="0.25">
      <c r="A62" s="10" t="s">
        <v>362</v>
      </c>
      <c r="B62" s="9">
        <v>2142</v>
      </c>
      <c r="C62" s="9">
        <v>119</v>
      </c>
      <c r="D62" s="9">
        <v>213</v>
      </c>
      <c r="E62" s="94">
        <f>'213'!BQ44</f>
        <v>219796</v>
      </c>
      <c r="F62" s="61">
        <v>219796</v>
      </c>
      <c r="G62" s="61">
        <v>219796</v>
      </c>
      <c r="H62" s="21" t="s">
        <v>22</v>
      </c>
    </row>
    <row r="63" spans="1:9" ht="47.25" x14ac:dyDescent="0.25">
      <c r="A63" s="10" t="s">
        <v>363</v>
      </c>
      <c r="B63" s="9">
        <v>2143</v>
      </c>
      <c r="C63" s="9">
        <v>119</v>
      </c>
      <c r="D63" s="9">
        <v>213</v>
      </c>
      <c r="E63" s="94">
        <f>'213'!BQ23</f>
        <v>3966452</v>
      </c>
      <c r="F63" s="61">
        <v>3966452</v>
      </c>
      <c r="G63" s="61">
        <v>3966452</v>
      </c>
      <c r="H63" s="21" t="s">
        <v>22</v>
      </c>
    </row>
    <row r="64" spans="1:9" ht="47.25" x14ac:dyDescent="0.25">
      <c r="A64" s="10" t="s">
        <v>347</v>
      </c>
      <c r="B64" s="9">
        <v>2144</v>
      </c>
      <c r="C64" s="9">
        <v>119</v>
      </c>
      <c r="D64" s="9">
        <v>213</v>
      </c>
      <c r="E64" s="94"/>
      <c r="F64" s="61"/>
      <c r="G64" s="61"/>
      <c r="H64" s="21" t="s">
        <v>22</v>
      </c>
    </row>
    <row r="65" spans="1:9" ht="31.5" x14ac:dyDescent="0.25">
      <c r="A65" s="10" t="s">
        <v>43</v>
      </c>
      <c r="B65" s="9">
        <v>2145</v>
      </c>
      <c r="C65" s="9">
        <v>119</v>
      </c>
      <c r="D65" s="9"/>
      <c r="E65" s="61"/>
      <c r="F65" s="61"/>
      <c r="G65" s="61"/>
      <c r="H65" s="21" t="s">
        <v>22</v>
      </c>
    </row>
    <row r="66" spans="1:9" s="14" customFormat="1" ht="31.5" x14ac:dyDescent="0.25">
      <c r="A66" s="81" t="s">
        <v>48</v>
      </c>
      <c r="B66" s="13">
        <v>2200</v>
      </c>
      <c r="C66" s="13">
        <v>300</v>
      </c>
      <c r="D66" s="13"/>
      <c r="E66" s="47">
        <f>E68+E75+E80</f>
        <v>0</v>
      </c>
      <c r="F66" s="47">
        <f t="shared" ref="F66:G66" si="9">F68+F75+F80</f>
        <v>0</v>
      </c>
      <c r="G66" s="47">
        <f t="shared" si="9"/>
        <v>0</v>
      </c>
      <c r="H66" s="40" t="s">
        <v>22</v>
      </c>
      <c r="I66" s="58"/>
    </row>
    <row r="67" spans="1:9" ht="15.75" x14ac:dyDescent="0.25">
      <c r="A67" s="10" t="s">
        <v>24</v>
      </c>
      <c r="B67" s="9"/>
      <c r="C67" s="9"/>
      <c r="D67" s="9"/>
      <c r="E67" s="61"/>
      <c r="F67" s="61"/>
      <c r="G67" s="61"/>
      <c r="H67" s="9"/>
    </row>
    <row r="68" spans="1:9" s="14" customFormat="1" ht="47.25" x14ac:dyDescent="0.25">
      <c r="A68" s="12" t="s">
        <v>49</v>
      </c>
      <c r="B68" s="13">
        <v>2210</v>
      </c>
      <c r="C68" s="13">
        <v>320</v>
      </c>
      <c r="D68" s="13"/>
      <c r="E68" s="47">
        <f>SUM(E70:E74)</f>
        <v>0</v>
      </c>
      <c r="F68" s="47">
        <f t="shared" ref="F68:H68" si="10">SUM(F70:F74)</f>
        <v>0</v>
      </c>
      <c r="G68" s="47">
        <f t="shared" si="10"/>
        <v>0</v>
      </c>
      <c r="H68" s="40">
        <f t="shared" si="10"/>
        <v>0</v>
      </c>
      <c r="I68" s="58"/>
    </row>
    <row r="69" spans="1:9" ht="15.75" x14ac:dyDescent="0.25">
      <c r="A69" s="10" t="s">
        <v>35</v>
      </c>
      <c r="B69" s="9"/>
      <c r="C69" s="9"/>
      <c r="D69" s="9"/>
      <c r="E69" s="61"/>
      <c r="F69" s="61"/>
      <c r="G69" s="61"/>
      <c r="H69" s="9"/>
    </row>
    <row r="70" spans="1:9" ht="47.25" x14ac:dyDescent="0.25">
      <c r="A70" s="10" t="s">
        <v>50</v>
      </c>
      <c r="B70" s="9">
        <v>2211</v>
      </c>
      <c r="C70" s="9">
        <v>321</v>
      </c>
      <c r="D70" s="9"/>
      <c r="E70" s="61"/>
      <c r="F70" s="61"/>
      <c r="G70" s="61"/>
      <c r="H70" s="9"/>
    </row>
    <row r="71" spans="1:9" ht="31.5" x14ac:dyDescent="0.25">
      <c r="A71" s="10" t="s">
        <v>40</v>
      </c>
      <c r="B71" s="9">
        <v>2212</v>
      </c>
      <c r="C71" s="9">
        <v>321</v>
      </c>
      <c r="D71" s="9"/>
      <c r="E71" s="61"/>
      <c r="F71" s="61"/>
      <c r="G71" s="61"/>
      <c r="H71" s="9"/>
    </row>
    <row r="72" spans="1:9" ht="31.5" x14ac:dyDescent="0.25">
      <c r="A72" s="10" t="s">
        <v>41</v>
      </c>
      <c r="B72" s="9">
        <v>2213</v>
      </c>
      <c r="C72" s="9">
        <v>321</v>
      </c>
      <c r="D72" s="9"/>
      <c r="E72" s="61"/>
      <c r="F72" s="61"/>
      <c r="G72" s="61"/>
      <c r="H72" s="9"/>
    </row>
    <row r="73" spans="1:9" ht="31.5" x14ac:dyDescent="0.25">
      <c r="A73" s="10" t="s">
        <v>42</v>
      </c>
      <c r="B73" s="9">
        <v>2214</v>
      </c>
      <c r="C73" s="9">
        <v>321</v>
      </c>
      <c r="D73" s="9"/>
      <c r="E73" s="61"/>
      <c r="F73" s="61"/>
      <c r="G73" s="61"/>
      <c r="H73" s="9"/>
    </row>
    <row r="74" spans="1:9" ht="31.5" x14ac:dyDescent="0.25">
      <c r="A74" s="10" t="s">
        <v>43</v>
      </c>
      <c r="B74" s="9">
        <v>2215</v>
      </c>
      <c r="C74" s="9">
        <v>321</v>
      </c>
      <c r="D74" s="9"/>
      <c r="E74" s="61"/>
      <c r="F74" s="61"/>
      <c r="G74" s="61"/>
      <c r="H74" s="9"/>
    </row>
    <row r="75" spans="1:9" s="14" customFormat="1" ht="113.25" customHeight="1" x14ac:dyDescent="0.25">
      <c r="A75" s="12" t="s">
        <v>51</v>
      </c>
      <c r="B75" s="13">
        <v>2230</v>
      </c>
      <c r="C75" s="13">
        <v>350</v>
      </c>
      <c r="D75" s="13"/>
      <c r="E75" s="47">
        <f>SUM(E76:E79)</f>
        <v>0</v>
      </c>
      <c r="F75" s="47">
        <f t="shared" ref="F75:G75" si="11">SUM(F76:F79)</f>
        <v>0</v>
      </c>
      <c r="G75" s="47">
        <f t="shared" si="11"/>
        <v>0</v>
      </c>
      <c r="H75" s="13" t="s">
        <v>22</v>
      </c>
      <c r="I75" s="58"/>
    </row>
    <row r="76" spans="1:9" ht="31.5" x14ac:dyDescent="0.25">
      <c r="A76" s="10" t="s">
        <v>40</v>
      </c>
      <c r="B76" s="9">
        <v>2231</v>
      </c>
      <c r="C76" s="9">
        <v>350</v>
      </c>
      <c r="D76" s="9"/>
      <c r="E76" s="61"/>
      <c r="F76" s="61"/>
      <c r="G76" s="61"/>
      <c r="H76" s="21" t="s">
        <v>22</v>
      </c>
    </row>
    <row r="77" spans="1:9" ht="31.5" x14ac:dyDescent="0.25">
      <c r="A77" s="10" t="s">
        <v>41</v>
      </c>
      <c r="B77" s="9">
        <v>2232</v>
      </c>
      <c r="C77" s="9">
        <v>350</v>
      </c>
      <c r="D77" s="9"/>
      <c r="E77" s="61"/>
      <c r="F77" s="61"/>
      <c r="G77" s="61"/>
      <c r="H77" s="21" t="s">
        <v>22</v>
      </c>
    </row>
    <row r="78" spans="1:9" ht="31.5" x14ac:dyDescent="0.25">
      <c r="A78" s="10" t="s">
        <v>42</v>
      </c>
      <c r="B78" s="9">
        <v>2233</v>
      </c>
      <c r="C78" s="9">
        <v>350</v>
      </c>
      <c r="D78" s="9"/>
      <c r="E78" s="61"/>
      <c r="F78" s="61"/>
      <c r="G78" s="61"/>
      <c r="H78" s="21" t="s">
        <v>22</v>
      </c>
    </row>
    <row r="79" spans="1:9" ht="31.5" x14ac:dyDescent="0.25">
      <c r="A79" s="10" t="s">
        <v>43</v>
      </c>
      <c r="B79" s="9">
        <v>2234</v>
      </c>
      <c r="C79" s="9">
        <v>350</v>
      </c>
      <c r="D79" s="9"/>
      <c r="E79" s="61"/>
      <c r="F79" s="61"/>
      <c r="G79" s="61"/>
      <c r="H79" s="21" t="s">
        <v>22</v>
      </c>
    </row>
    <row r="80" spans="1:9" s="14" customFormat="1" ht="47.25" x14ac:dyDescent="0.25">
      <c r="A80" s="12" t="s">
        <v>52</v>
      </c>
      <c r="B80" s="13">
        <v>2240</v>
      </c>
      <c r="C80" s="13">
        <v>360</v>
      </c>
      <c r="D80" s="13"/>
      <c r="E80" s="47">
        <f>SUM(E81:E84)</f>
        <v>0</v>
      </c>
      <c r="F80" s="47">
        <f t="shared" ref="F80:G80" si="12">SUM(F81:F84)</f>
        <v>0</v>
      </c>
      <c r="G80" s="47">
        <f t="shared" si="12"/>
        <v>0</v>
      </c>
      <c r="H80" s="13" t="s">
        <v>22</v>
      </c>
      <c r="I80" s="58"/>
    </row>
    <row r="81" spans="1:9" ht="31.5" x14ac:dyDescent="0.25">
      <c r="A81" s="10" t="s">
        <v>40</v>
      </c>
      <c r="B81" s="9">
        <v>2241</v>
      </c>
      <c r="C81" s="9">
        <v>360</v>
      </c>
      <c r="D81" s="9"/>
      <c r="E81" s="61"/>
      <c r="F81" s="61"/>
      <c r="G81" s="61"/>
      <c r="H81" s="21" t="s">
        <v>22</v>
      </c>
    </row>
    <row r="82" spans="1:9" ht="31.5" x14ac:dyDescent="0.25">
      <c r="A82" s="10" t="s">
        <v>41</v>
      </c>
      <c r="B82" s="9">
        <v>2242</v>
      </c>
      <c r="C82" s="9">
        <v>360</v>
      </c>
      <c r="D82" s="9"/>
      <c r="E82" s="61"/>
      <c r="F82" s="61"/>
      <c r="G82" s="61"/>
      <c r="H82" s="21" t="s">
        <v>22</v>
      </c>
    </row>
    <row r="83" spans="1:9" ht="31.5" x14ac:dyDescent="0.25">
      <c r="A83" s="10" t="s">
        <v>42</v>
      </c>
      <c r="B83" s="9">
        <v>2243</v>
      </c>
      <c r="C83" s="9">
        <v>360</v>
      </c>
      <c r="D83" s="9"/>
      <c r="E83" s="61"/>
      <c r="F83" s="61"/>
      <c r="G83" s="61"/>
      <c r="H83" s="21" t="s">
        <v>22</v>
      </c>
    </row>
    <row r="84" spans="1:9" ht="31.5" x14ac:dyDescent="0.25">
      <c r="A84" s="10" t="s">
        <v>43</v>
      </c>
      <c r="B84" s="9">
        <v>2244</v>
      </c>
      <c r="C84" s="9">
        <v>360</v>
      </c>
      <c r="D84" s="9"/>
      <c r="E84" s="61"/>
      <c r="F84" s="61"/>
      <c r="G84" s="61"/>
      <c r="H84" s="21" t="s">
        <v>22</v>
      </c>
    </row>
    <row r="85" spans="1:9" s="14" customFormat="1" ht="31.5" x14ac:dyDescent="0.25">
      <c r="A85" s="81" t="s">
        <v>53</v>
      </c>
      <c r="B85" s="13">
        <v>2300</v>
      </c>
      <c r="C85" s="13">
        <v>850</v>
      </c>
      <c r="D85" s="13"/>
      <c r="E85" s="47">
        <f>SUM(E87:E89)</f>
        <v>52960</v>
      </c>
      <c r="F85" s="47">
        <f t="shared" ref="F85:G85" si="13">SUM(F87:F89)</f>
        <v>25860</v>
      </c>
      <c r="G85" s="47">
        <f t="shared" si="13"/>
        <v>25860</v>
      </c>
      <c r="H85" s="13" t="s">
        <v>22</v>
      </c>
      <c r="I85" s="58"/>
    </row>
    <row r="86" spans="1:9" ht="15.75" x14ac:dyDescent="0.25">
      <c r="A86" s="10" t="s">
        <v>35</v>
      </c>
      <c r="B86" s="9"/>
      <c r="C86" s="9"/>
      <c r="D86" s="9"/>
      <c r="E86" s="61"/>
      <c r="F86" s="61"/>
      <c r="G86" s="61"/>
      <c r="H86" s="9"/>
    </row>
    <row r="87" spans="1:9" ht="31.5" x14ac:dyDescent="0.25">
      <c r="A87" s="10" t="s">
        <v>54</v>
      </c>
      <c r="B87" s="9">
        <v>2310</v>
      </c>
      <c r="C87" s="9">
        <v>851</v>
      </c>
      <c r="D87" s="9">
        <v>291</v>
      </c>
      <c r="E87" s="94">
        <f>проч!BJ24</f>
        <v>22860</v>
      </c>
      <c r="F87" s="61">
        <v>22860</v>
      </c>
      <c r="G87" s="61">
        <v>22860</v>
      </c>
      <c r="H87" s="9" t="s">
        <v>22</v>
      </c>
    </row>
    <row r="88" spans="1:9" ht="63" x14ac:dyDescent="0.25">
      <c r="A88" s="10" t="s">
        <v>55</v>
      </c>
      <c r="B88" s="9">
        <v>2320</v>
      </c>
      <c r="C88" s="9">
        <v>852</v>
      </c>
      <c r="D88" s="9">
        <v>291</v>
      </c>
      <c r="E88" s="94">
        <f>проч!BJ34</f>
        <v>0</v>
      </c>
      <c r="F88" s="61">
        <v>0</v>
      </c>
      <c r="G88" s="61">
        <v>0</v>
      </c>
      <c r="H88" s="9" t="s">
        <v>22</v>
      </c>
    </row>
    <row r="89" spans="1:9" s="14" customFormat="1" ht="47.25" x14ac:dyDescent="0.25">
      <c r="A89" s="12" t="s">
        <v>56</v>
      </c>
      <c r="B89" s="13">
        <v>2330</v>
      </c>
      <c r="C89" s="13">
        <v>853</v>
      </c>
      <c r="D89" s="13"/>
      <c r="E89" s="47">
        <f>SUM(E90:E93)</f>
        <v>30100</v>
      </c>
      <c r="F89" s="47">
        <f t="shared" ref="F89:G89" si="14">SUM(F90:F93)</f>
        <v>3000</v>
      </c>
      <c r="G89" s="47">
        <f t="shared" si="14"/>
        <v>3000</v>
      </c>
      <c r="H89" s="13" t="s">
        <v>22</v>
      </c>
      <c r="I89" s="58"/>
    </row>
    <row r="90" spans="1:9" ht="47.25" x14ac:dyDescent="0.25">
      <c r="A90" s="10" t="s">
        <v>362</v>
      </c>
      <c r="B90" s="9">
        <v>2331</v>
      </c>
      <c r="C90" s="9">
        <v>853</v>
      </c>
      <c r="D90" s="9">
        <v>291</v>
      </c>
      <c r="E90" s="94">
        <f>проч!BJ44</f>
        <v>90</v>
      </c>
      <c r="F90" s="61">
        <v>3000</v>
      </c>
      <c r="G90" s="61">
        <v>3000</v>
      </c>
      <c r="H90" s="21" t="s">
        <v>22</v>
      </c>
    </row>
    <row r="91" spans="1:9" ht="31.5" x14ac:dyDescent="0.25">
      <c r="A91" s="10" t="s">
        <v>41</v>
      </c>
      <c r="B91" s="9">
        <v>2332</v>
      </c>
      <c r="C91" s="9">
        <v>853</v>
      </c>
      <c r="D91" s="9">
        <v>295</v>
      </c>
      <c r="E91" s="61">
        <f>проч!BJ54</f>
        <v>30010</v>
      </c>
      <c r="F91" s="61"/>
      <c r="G91" s="61"/>
      <c r="H91" s="21" t="s">
        <v>22</v>
      </c>
    </row>
    <row r="92" spans="1:9" ht="31.5" x14ac:dyDescent="0.25">
      <c r="A92" s="10" t="s">
        <v>42</v>
      </c>
      <c r="B92" s="9">
        <v>2333</v>
      </c>
      <c r="C92" s="9">
        <v>853</v>
      </c>
      <c r="D92" s="9"/>
      <c r="E92" s="61"/>
      <c r="F92" s="61"/>
      <c r="G92" s="61"/>
      <c r="H92" s="21" t="s">
        <v>22</v>
      </c>
    </row>
    <row r="93" spans="1:9" ht="31.5" x14ac:dyDescent="0.25">
      <c r="A93" s="10" t="s">
        <v>43</v>
      </c>
      <c r="B93" s="9">
        <v>2334</v>
      </c>
      <c r="C93" s="9">
        <v>853</v>
      </c>
      <c r="D93" s="9"/>
      <c r="E93" s="61"/>
      <c r="F93" s="61"/>
      <c r="G93" s="61"/>
      <c r="H93" s="21" t="s">
        <v>22</v>
      </c>
    </row>
    <row r="94" spans="1:9" s="14" customFormat="1" ht="47.25" x14ac:dyDescent="0.25">
      <c r="A94" s="81" t="s">
        <v>57</v>
      </c>
      <c r="B94" s="13">
        <v>2400</v>
      </c>
      <c r="C94" s="13" t="s">
        <v>22</v>
      </c>
      <c r="D94" s="13"/>
      <c r="E94" s="47">
        <f>E96</f>
        <v>0</v>
      </c>
      <c r="F94" s="47">
        <f t="shared" ref="F94:G94" si="15">F96</f>
        <v>0</v>
      </c>
      <c r="G94" s="47">
        <f t="shared" si="15"/>
        <v>0</v>
      </c>
      <c r="H94" s="13" t="s">
        <v>22</v>
      </c>
      <c r="I94" s="58"/>
    </row>
    <row r="95" spans="1:9" ht="15.75" x14ac:dyDescent="0.25">
      <c r="A95" s="10" t="s">
        <v>35</v>
      </c>
      <c r="B95" s="9"/>
      <c r="C95" s="9"/>
      <c r="D95" s="9"/>
      <c r="E95" s="61"/>
      <c r="F95" s="61"/>
      <c r="G95" s="61"/>
      <c r="H95" s="9"/>
    </row>
    <row r="96" spans="1:9" s="14" customFormat="1" ht="31.5" x14ac:dyDescent="0.25">
      <c r="A96" s="12" t="s">
        <v>58</v>
      </c>
      <c r="B96" s="13">
        <v>2410</v>
      </c>
      <c r="C96" s="13">
        <v>810</v>
      </c>
      <c r="D96" s="13"/>
      <c r="E96" s="47">
        <f>SUM(E97:E100)</f>
        <v>0</v>
      </c>
      <c r="F96" s="47">
        <f t="shared" ref="F96:G96" si="16">SUM(F97:F100)</f>
        <v>0</v>
      </c>
      <c r="G96" s="47">
        <f t="shared" si="16"/>
        <v>0</v>
      </c>
      <c r="H96" s="13" t="s">
        <v>22</v>
      </c>
      <c r="I96" s="58"/>
    </row>
    <row r="97" spans="1:9" ht="31.5" x14ac:dyDescent="0.25">
      <c r="A97" s="10" t="s">
        <v>40</v>
      </c>
      <c r="B97" s="9">
        <v>2411</v>
      </c>
      <c r="C97" s="9">
        <v>810</v>
      </c>
      <c r="D97" s="9"/>
      <c r="E97" s="61"/>
      <c r="F97" s="61"/>
      <c r="G97" s="61"/>
      <c r="H97" s="21" t="s">
        <v>22</v>
      </c>
    </row>
    <row r="98" spans="1:9" ht="31.5" x14ac:dyDescent="0.25">
      <c r="A98" s="10" t="s">
        <v>41</v>
      </c>
      <c r="B98" s="9">
        <v>2412</v>
      </c>
      <c r="C98" s="9">
        <v>810</v>
      </c>
      <c r="D98" s="9"/>
      <c r="E98" s="61"/>
      <c r="F98" s="61"/>
      <c r="G98" s="61"/>
      <c r="H98" s="21" t="s">
        <v>22</v>
      </c>
    </row>
    <row r="99" spans="1:9" ht="31.5" x14ac:dyDescent="0.25">
      <c r="A99" s="10" t="s">
        <v>42</v>
      </c>
      <c r="B99" s="9">
        <v>2413</v>
      </c>
      <c r="C99" s="9">
        <v>810</v>
      </c>
      <c r="D99" s="9"/>
      <c r="E99" s="61"/>
      <c r="F99" s="61"/>
      <c r="G99" s="61"/>
      <c r="H99" s="21" t="s">
        <v>22</v>
      </c>
    </row>
    <row r="100" spans="1:9" ht="31.5" x14ac:dyDescent="0.25">
      <c r="A100" s="10" t="s">
        <v>43</v>
      </c>
      <c r="B100" s="9">
        <v>2414</v>
      </c>
      <c r="C100" s="9">
        <v>810</v>
      </c>
      <c r="D100" s="9"/>
      <c r="E100" s="61"/>
      <c r="F100" s="61"/>
      <c r="G100" s="61"/>
      <c r="H100" s="21" t="s">
        <v>22</v>
      </c>
    </row>
    <row r="101" spans="1:9" s="14" customFormat="1" ht="31.5" x14ac:dyDescent="0.25">
      <c r="A101" s="81" t="s">
        <v>59</v>
      </c>
      <c r="B101" s="13">
        <v>2500</v>
      </c>
      <c r="C101" s="13" t="s">
        <v>22</v>
      </c>
      <c r="D101" s="13"/>
      <c r="E101" s="47">
        <f>SUM(E102:E106)</f>
        <v>0</v>
      </c>
      <c r="F101" s="47">
        <f t="shared" ref="F101:G101" si="17">SUM(F102:F106)</f>
        <v>0</v>
      </c>
      <c r="G101" s="47">
        <f t="shared" si="17"/>
        <v>0</v>
      </c>
      <c r="H101" s="13" t="s">
        <v>22</v>
      </c>
      <c r="I101" s="58"/>
    </row>
    <row r="102" spans="1:9" ht="31.5" x14ac:dyDescent="0.25">
      <c r="A102" s="10" t="s">
        <v>40</v>
      </c>
      <c r="B102" s="9">
        <v>2501</v>
      </c>
      <c r="C102" s="9" t="s">
        <v>22</v>
      </c>
      <c r="D102" s="9"/>
      <c r="E102" s="61"/>
      <c r="F102" s="61"/>
      <c r="G102" s="61"/>
      <c r="H102" s="21" t="s">
        <v>22</v>
      </c>
    </row>
    <row r="103" spans="1:9" ht="31.5" x14ac:dyDescent="0.25">
      <c r="A103" s="10" t="s">
        <v>41</v>
      </c>
      <c r="B103" s="9">
        <v>2502</v>
      </c>
      <c r="C103" s="9" t="s">
        <v>22</v>
      </c>
      <c r="D103" s="9"/>
      <c r="E103" s="61"/>
      <c r="F103" s="61"/>
      <c r="G103" s="61"/>
      <c r="H103" s="21" t="s">
        <v>22</v>
      </c>
    </row>
    <row r="104" spans="1:9" ht="31.5" x14ac:dyDescent="0.25">
      <c r="A104" s="10" t="s">
        <v>42</v>
      </c>
      <c r="B104" s="9">
        <v>2503</v>
      </c>
      <c r="C104" s="9" t="s">
        <v>22</v>
      </c>
      <c r="D104" s="9"/>
      <c r="E104" s="61"/>
      <c r="F104" s="61"/>
      <c r="G104" s="61"/>
      <c r="H104" s="21" t="s">
        <v>22</v>
      </c>
    </row>
    <row r="105" spans="1:9" ht="31.5" x14ac:dyDescent="0.25">
      <c r="A105" s="10" t="s">
        <v>43</v>
      </c>
      <c r="B105" s="9">
        <v>2504</v>
      </c>
      <c r="C105" s="9" t="s">
        <v>22</v>
      </c>
      <c r="D105" s="9"/>
      <c r="E105" s="61"/>
      <c r="F105" s="61"/>
      <c r="G105" s="61"/>
      <c r="H105" s="21" t="s">
        <v>22</v>
      </c>
    </row>
    <row r="106" spans="1:9" ht="85.5" customHeight="1" x14ac:dyDescent="0.25">
      <c r="A106" s="10" t="s">
        <v>60</v>
      </c>
      <c r="B106" s="9">
        <v>2520</v>
      </c>
      <c r="C106" s="9">
        <v>831</v>
      </c>
      <c r="D106" s="9"/>
      <c r="E106" s="61"/>
      <c r="F106" s="61"/>
      <c r="G106" s="61"/>
      <c r="H106" s="9" t="s">
        <v>22</v>
      </c>
    </row>
    <row r="107" spans="1:9" s="105" customFormat="1" ht="34.5" customHeight="1" x14ac:dyDescent="0.25">
      <c r="A107" s="102" t="s">
        <v>321</v>
      </c>
      <c r="B107" s="44">
        <v>2600</v>
      </c>
      <c r="C107" s="44" t="s">
        <v>22</v>
      </c>
      <c r="D107" s="44"/>
      <c r="E107" s="62">
        <f>E109+E114+E119+E125+E146</f>
        <v>5164913.6300000008</v>
      </c>
      <c r="F107" s="62">
        <f>F109+F114+F119+F125+F146</f>
        <v>3417624</v>
      </c>
      <c r="G107" s="62">
        <f>G109+G114+G119+G125+G146</f>
        <v>3460624</v>
      </c>
      <c r="H107" s="103"/>
      <c r="I107" s="104"/>
    </row>
    <row r="108" spans="1:9" ht="15.75" x14ac:dyDescent="0.25">
      <c r="A108" s="10" t="s">
        <v>24</v>
      </c>
      <c r="B108" s="9"/>
      <c r="C108" s="9"/>
      <c r="D108" s="9"/>
      <c r="E108" s="61"/>
      <c r="F108" s="61"/>
      <c r="G108" s="61"/>
      <c r="H108" s="9"/>
    </row>
    <row r="109" spans="1:9" s="14" customFormat="1" ht="31.5" x14ac:dyDescent="0.25">
      <c r="A109" s="12" t="s">
        <v>61</v>
      </c>
      <c r="B109" s="13">
        <v>2610</v>
      </c>
      <c r="C109" s="13">
        <v>241</v>
      </c>
      <c r="D109" s="13"/>
      <c r="E109" s="47">
        <f>SUM(E110:E113)</f>
        <v>0</v>
      </c>
      <c r="F109" s="47">
        <f t="shared" ref="F109:G109" si="18">SUM(F110:F113)</f>
        <v>0</v>
      </c>
      <c r="G109" s="47">
        <f t="shared" si="18"/>
        <v>0</v>
      </c>
      <c r="H109" s="13"/>
      <c r="I109" s="58"/>
    </row>
    <row r="110" spans="1:9" ht="31.5" x14ac:dyDescent="0.25">
      <c r="A110" s="10" t="s">
        <v>40</v>
      </c>
      <c r="B110" s="9">
        <v>2611</v>
      </c>
      <c r="C110" s="9">
        <v>241</v>
      </c>
      <c r="D110" s="9"/>
      <c r="E110" s="61"/>
      <c r="F110" s="61"/>
      <c r="G110" s="61"/>
      <c r="H110" s="9"/>
    </row>
    <row r="111" spans="1:9" ht="31.5" x14ac:dyDescent="0.25">
      <c r="A111" s="10" t="s">
        <v>41</v>
      </c>
      <c r="B111" s="9">
        <v>2612</v>
      </c>
      <c r="C111" s="9">
        <v>241</v>
      </c>
      <c r="D111" s="9"/>
      <c r="E111" s="61"/>
      <c r="F111" s="61"/>
      <c r="G111" s="61"/>
      <c r="H111" s="9"/>
    </row>
    <row r="112" spans="1:9" ht="31.5" x14ac:dyDescent="0.25">
      <c r="A112" s="10" t="s">
        <v>42</v>
      </c>
      <c r="B112" s="9">
        <v>2613</v>
      </c>
      <c r="C112" s="9">
        <v>241</v>
      </c>
      <c r="D112" s="9"/>
      <c r="E112" s="61"/>
      <c r="F112" s="61"/>
      <c r="G112" s="61"/>
      <c r="H112" s="9"/>
    </row>
    <row r="113" spans="1:9" ht="31.5" x14ac:dyDescent="0.25">
      <c r="A113" s="10" t="s">
        <v>43</v>
      </c>
      <c r="B113" s="9">
        <v>2614</v>
      </c>
      <c r="C113" s="9">
        <v>241</v>
      </c>
      <c r="D113" s="9"/>
      <c r="E113" s="61"/>
      <c r="F113" s="61"/>
      <c r="G113" s="61"/>
      <c r="H113" s="9"/>
    </row>
    <row r="114" spans="1:9" s="14" customFormat="1" ht="47.25" x14ac:dyDescent="0.25">
      <c r="A114" s="12" t="s">
        <v>62</v>
      </c>
      <c r="B114" s="13">
        <v>2620</v>
      </c>
      <c r="C114" s="13">
        <v>242</v>
      </c>
      <c r="D114" s="13"/>
      <c r="E114" s="47">
        <f>SUM(E115:E118)</f>
        <v>0</v>
      </c>
      <c r="F114" s="47">
        <f t="shared" ref="F114:G114" si="19">SUM(F115:F118)</f>
        <v>0</v>
      </c>
      <c r="G114" s="47">
        <f t="shared" si="19"/>
        <v>0</v>
      </c>
      <c r="H114" s="13"/>
      <c r="I114" s="58"/>
    </row>
    <row r="115" spans="1:9" ht="31.5" x14ac:dyDescent="0.25">
      <c r="A115" s="10" t="s">
        <v>40</v>
      </c>
      <c r="B115" s="9">
        <v>2621</v>
      </c>
      <c r="C115" s="9">
        <v>242</v>
      </c>
      <c r="D115" s="9"/>
      <c r="E115" s="61"/>
      <c r="F115" s="61"/>
      <c r="G115" s="61"/>
      <c r="H115" s="9"/>
    </row>
    <row r="116" spans="1:9" ht="31.5" x14ac:dyDescent="0.25">
      <c r="A116" s="10" t="s">
        <v>41</v>
      </c>
      <c r="B116" s="9">
        <v>2622</v>
      </c>
      <c r="C116" s="9">
        <v>242</v>
      </c>
      <c r="D116" s="9"/>
      <c r="E116" s="61"/>
      <c r="F116" s="61"/>
      <c r="G116" s="61"/>
      <c r="H116" s="9"/>
    </row>
    <row r="117" spans="1:9" ht="31.5" x14ac:dyDescent="0.25">
      <c r="A117" s="10" t="s">
        <v>42</v>
      </c>
      <c r="B117" s="9">
        <v>2623</v>
      </c>
      <c r="C117" s="9">
        <v>242</v>
      </c>
      <c r="D117" s="9"/>
      <c r="E117" s="61"/>
      <c r="F117" s="61"/>
      <c r="G117" s="61"/>
      <c r="H117" s="9"/>
    </row>
    <row r="118" spans="1:9" ht="15" customHeight="1" x14ac:dyDescent="0.25">
      <c r="A118" s="10" t="s">
        <v>43</v>
      </c>
      <c r="B118" s="9">
        <v>2624</v>
      </c>
      <c r="C118" s="9">
        <v>242</v>
      </c>
      <c r="D118" s="9"/>
      <c r="E118" s="61"/>
      <c r="F118" s="61"/>
      <c r="G118" s="61"/>
      <c r="H118" s="9"/>
    </row>
    <row r="119" spans="1:9" s="14" customFormat="1" ht="47.25" x14ac:dyDescent="0.25">
      <c r="A119" s="12" t="s">
        <v>63</v>
      </c>
      <c r="B119" s="13">
        <v>2630</v>
      </c>
      <c r="C119" s="13">
        <v>243</v>
      </c>
      <c r="D119" s="13"/>
      <c r="E119" s="47">
        <f>SUM(E120:E124)</f>
        <v>358600</v>
      </c>
      <c r="F119" s="47">
        <f t="shared" ref="F119:H119" si="20">SUM(F120:F124)</f>
        <v>0</v>
      </c>
      <c r="G119" s="47">
        <f t="shared" si="20"/>
        <v>0</v>
      </c>
      <c r="H119" s="47">
        <f t="shared" si="20"/>
        <v>0</v>
      </c>
      <c r="I119" s="58"/>
    </row>
    <row r="120" spans="1:9" ht="31.5" x14ac:dyDescent="0.25">
      <c r="A120" s="10" t="s">
        <v>40</v>
      </c>
      <c r="B120" s="9">
        <v>2631</v>
      </c>
      <c r="C120" s="9">
        <v>243</v>
      </c>
      <c r="D120" s="9"/>
      <c r="E120" s="61"/>
      <c r="F120" s="61"/>
      <c r="G120" s="61"/>
      <c r="H120" s="9"/>
    </row>
    <row r="121" spans="1:9" ht="31.5" x14ac:dyDescent="0.25">
      <c r="A121" s="10" t="s">
        <v>41</v>
      </c>
      <c r="B121" s="9">
        <v>2632</v>
      </c>
      <c r="C121" s="9">
        <v>243</v>
      </c>
      <c r="D121" s="9"/>
      <c r="E121" s="61"/>
      <c r="F121" s="61"/>
      <c r="G121" s="61"/>
      <c r="H121" s="9"/>
    </row>
    <row r="122" spans="1:9" ht="31.5" x14ac:dyDescent="0.25">
      <c r="A122" s="10" t="s">
        <v>42</v>
      </c>
      <c r="B122" s="9">
        <v>2633</v>
      </c>
      <c r="C122" s="9">
        <v>243</v>
      </c>
      <c r="D122" s="9"/>
      <c r="E122" s="61"/>
      <c r="F122" s="61"/>
      <c r="G122" s="61"/>
      <c r="H122" s="9"/>
    </row>
    <row r="123" spans="1:9" ht="47.25" x14ac:dyDescent="0.25">
      <c r="A123" s="10" t="s">
        <v>372</v>
      </c>
      <c r="B123" s="9">
        <v>2634</v>
      </c>
      <c r="C123" s="9">
        <v>243</v>
      </c>
      <c r="D123" s="9">
        <v>225</v>
      </c>
      <c r="E123" s="61">
        <f>'225,226'!BN66</f>
        <v>320000</v>
      </c>
      <c r="F123" s="61"/>
      <c r="G123" s="61"/>
      <c r="H123" s="9"/>
    </row>
    <row r="124" spans="1:9" ht="47.25" x14ac:dyDescent="0.25">
      <c r="A124" s="10" t="s">
        <v>368</v>
      </c>
      <c r="B124" s="84">
        <v>2635</v>
      </c>
      <c r="C124" s="84">
        <v>243</v>
      </c>
      <c r="D124" s="84">
        <v>226</v>
      </c>
      <c r="E124" s="61">
        <v>38600</v>
      </c>
      <c r="F124" s="61"/>
      <c r="G124" s="61"/>
      <c r="H124" s="84"/>
    </row>
    <row r="125" spans="1:9" ht="31.5" x14ac:dyDescent="0.25">
      <c r="A125" s="12" t="s">
        <v>64</v>
      </c>
      <c r="B125" s="13">
        <v>2640</v>
      </c>
      <c r="C125" s="13">
        <v>244</v>
      </c>
      <c r="D125" s="12"/>
      <c r="E125" s="47">
        <f>SUM(E127:E145)</f>
        <v>4806313.6300000008</v>
      </c>
      <c r="F125" s="47">
        <f>SUM(F127:F145)</f>
        <v>3417624</v>
      </c>
      <c r="G125" s="47">
        <f>SUM(G127:G145)</f>
        <v>3460624</v>
      </c>
      <c r="H125" s="12"/>
    </row>
    <row r="126" spans="1:9" ht="15.75" x14ac:dyDescent="0.25">
      <c r="A126" s="10" t="s">
        <v>35</v>
      </c>
      <c r="B126" s="9"/>
      <c r="C126" s="9"/>
      <c r="D126" s="9"/>
      <c r="E126" s="61"/>
      <c r="F126" s="61"/>
      <c r="G126" s="61"/>
      <c r="H126" s="9"/>
    </row>
    <row r="127" spans="1:9" ht="47.25" x14ac:dyDescent="0.25">
      <c r="A127" s="10" t="s">
        <v>362</v>
      </c>
      <c r="B127" s="67">
        <v>2641</v>
      </c>
      <c r="C127" s="67">
        <v>244</v>
      </c>
      <c r="D127" s="67">
        <v>223</v>
      </c>
      <c r="E127" s="328">
        <f>'221, 223'!BP40</f>
        <v>2568520.2399999998</v>
      </c>
      <c r="F127" s="61">
        <v>2000000</v>
      </c>
      <c r="G127" s="61">
        <v>2000000</v>
      </c>
      <c r="H127" s="67"/>
    </row>
    <row r="128" spans="1:9" ht="47.25" x14ac:dyDescent="0.25">
      <c r="A128" s="10" t="s">
        <v>362</v>
      </c>
      <c r="B128" s="82">
        <v>2642</v>
      </c>
      <c r="C128" s="82">
        <v>244</v>
      </c>
      <c r="D128" s="82">
        <v>225</v>
      </c>
      <c r="E128" s="328">
        <f>'225,226'!BN20</f>
        <v>175432.95</v>
      </c>
      <c r="F128" s="61">
        <f>405633-100700</f>
        <v>304933</v>
      </c>
      <c r="G128" s="61">
        <f>405633-57700</f>
        <v>347933</v>
      </c>
      <c r="H128" s="82"/>
    </row>
    <row r="129" spans="1:8" ht="47.25" x14ac:dyDescent="0.25">
      <c r="A129" s="10" t="s">
        <v>362</v>
      </c>
      <c r="B129" s="84">
        <v>2643</v>
      </c>
      <c r="C129" s="82">
        <v>244</v>
      </c>
      <c r="D129" s="82">
        <v>226</v>
      </c>
      <c r="E129" s="328">
        <f>'225,226'!BN36</f>
        <v>27843.989999999998</v>
      </c>
      <c r="F129" s="61">
        <v>93824</v>
      </c>
      <c r="G129" s="61">
        <v>93824</v>
      </c>
      <c r="H129" s="82"/>
    </row>
    <row r="130" spans="1:8" ht="47.25" x14ac:dyDescent="0.25">
      <c r="A130" s="10" t="s">
        <v>362</v>
      </c>
      <c r="B130" s="84">
        <v>2644</v>
      </c>
      <c r="C130" s="84">
        <v>244</v>
      </c>
      <c r="D130" s="84">
        <v>221</v>
      </c>
      <c r="E130" s="328">
        <f>'221, 223'!BP23</f>
        <v>8099.18</v>
      </c>
      <c r="F130" s="61">
        <v>69732</v>
      </c>
      <c r="G130" s="61">
        <v>69732</v>
      </c>
      <c r="H130" s="84"/>
    </row>
    <row r="131" spans="1:8" ht="47.25" x14ac:dyDescent="0.25">
      <c r="A131" s="10" t="s">
        <v>362</v>
      </c>
      <c r="B131" s="84">
        <v>2645</v>
      </c>
      <c r="C131" s="82">
        <v>244</v>
      </c>
      <c r="D131" s="82">
        <v>346</v>
      </c>
      <c r="E131" s="89">
        <f>'310,340'!BN71</f>
        <v>53060.5</v>
      </c>
      <c r="F131" s="61">
        <v>77535</v>
      </c>
      <c r="G131" s="61">
        <v>77535</v>
      </c>
      <c r="H131" s="82"/>
    </row>
    <row r="132" spans="1:8" ht="47.25" x14ac:dyDescent="0.25">
      <c r="A132" s="10" t="s">
        <v>335</v>
      </c>
      <c r="B132" s="84">
        <v>2646</v>
      </c>
      <c r="C132" s="67">
        <v>244</v>
      </c>
      <c r="D132" s="67">
        <v>221</v>
      </c>
      <c r="E132" s="94">
        <f>'221, 223'!BP13</f>
        <v>169000</v>
      </c>
      <c r="F132" s="61">
        <v>169000</v>
      </c>
      <c r="G132" s="61">
        <v>169000</v>
      </c>
      <c r="H132" s="67"/>
    </row>
    <row r="133" spans="1:8" ht="47.25" x14ac:dyDescent="0.25">
      <c r="A133" s="10" t="s">
        <v>335</v>
      </c>
      <c r="B133" s="84">
        <v>2647</v>
      </c>
      <c r="C133" s="84">
        <v>244</v>
      </c>
      <c r="D133" s="84">
        <v>226</v>
      </c>
      <c r="E133" s="94">
        <f>'225,226'!BN52</f>
        <v>119000</v>
      </c>
      <c r="F133" s="61">
        <v>119000</v>
      </c>
      <c r="G133" s="61">
        <v>119000</v>
      </c>
      <c r="H133" s="84"/>
    </row>
    <row r="134" spans="1:8" ht="47.25" x14ac:dyDescent="0.25">
      <c r="A134" s="10" t="s">
        <v>335</v>
      </c>
      <c r="B134" s="84">
        <v>2648</v>
      </c>
      <c r="C134" s="84">
        <v>244</v>
      </c>
      <c r="D134" s="84">
        <v>310</v>
      </c>
      <c r="E134" s="94">
        <f>'310,340'!BN115</f>
        <v>514600</v>
      </c>
      <c r="F134" s="61">
        <f>514600+49000</f>
        <v>563600</v>
      </c>
      <c r="G134" s="61">
        <f>514600+49000</f>
        <v>563600</v>
      </c>
      <c r="H134" s="84"/>
    </row>
    <row r="135" spans="1:8" ht="47.25" x14ac:dyDescent="0.25">
      <c r="A135" s="10" t="s">
        <v>335</v>
      </c>
      <c r="B135" s="84">
        <v>2649</v>
      </c>
      <c r="C135" s="84">
        <v>244</v>
      </c>
      <c r="D135" s="84">
        <v>346</v>
      </c>
      <c r="E135" s="94">
        <f>'310,340'!BN126</f>
        <v>0</v>
      </c>
      <c r="F135" s="61">
        <v>0</v>
      </c>
      <c r="G135" s="61">
        <v>0</v>
      </c>
      <c r="H135" s="84"/>
    </row>
    <row r="136" spans="1:8" ht="47.25" x14ac:dyDescent="0.25">
      <c r="A136" s="10" t="s">
        <v>335</v>
      </c>
      <c r="B136" s="84">
        <v>2650</v>
      </c>
      <c r="C136" s="84">
        <v>244</v>
      </c>
      <c r="D136" s="84">
        <v>349</v>
      </c>
      <c r="E136" s="94">
        <f>'310,340'!BN136</f>
        <v>20000</v>
      </c>
      <c r="F136" s="61">
        <v>20000</v>
      </c>
      <c r="G136" s="61">
        <v>20000</v>
      </c>
      <c r="H136" s="84"/>
    </row>
    <row r="137" spans="1:8" ht="47.25" x14ac:dyDescent="0.25">
      <c r="A137" s="10" t="s">
        <v>347</v>
      </c>
      <c r="B137" s="84">
        <v>2651</v>
      </c>
      <c r="C137" s="67">
        <v>244</v>
      </c>
      <c r="D137" s="67">
        <v>346</v>
      </c>
      <c r="E137" s="61">
        <f>'310,340'!BN102</f>
        <v>5742.46</v>
      </c>
      <c r="F137" s="61"/>
      <c r="G137" s="61"/>
      <c r="H137" s="67"/>
    </row>
    <row r="138" spans="1:8" ht="31.5" x14ac:dyDescent="0.25">
      <c r="A138" s="10" t="s">
        <v>420</v>
      </c>
      <c r="B138" s="84">
        <v>2652</v>
      </c>
      <c r="C138" s="67">
        <v>244</v>
      </c>
      <c r="D138" s="67">
        <v>346</v>
      </c>
      <c r="E138" s="61">
        <f>'310,340'!BN92</f>
        <v>1396.31</v>
      </c>
      <c r="F138" s="61"/>
      <c r="G138" s="61"/>
      <c r="H138" s="67"/>
    </row>
    <row r="139" spans="1:8" ht="31.5" x14ac:dyDescent="0.25">
      <c r="A139" s="10" t="s">
        <v>42</v>
      </c>
      <c r="B139" s="84">
        <v>2653</v>
      </c>
      <c r="C139" s="67">
        <v>244</v>
      </c>
      <c r="D139" s="67">
        <v>346</v>
      </c>
      <c r="E139" s="61"/>
      <c r="F139" s="61"/>
      <c r="G139" s="61"/>
      <c r="H139" s="67"/>
    </row>
    <row r="140" spans="1:8" ht="47.25" x14ac:dyDescent="0.25">
      <c r="A140" s="10" t="s">
        <v>378</v>
      </c>
      <c r="B140" s="90">
        <v>2654</v>
      </c>
      <c r="C140" s="90">
        <v>244</v>
      </c>
      <c r="D140" s="90">
        <v>225</v>
      </c>
      <c r="E140" s="61">
        <f>'225,226'!BN94</f>
        <v>42000</v>
      </c>
      <c r="F140" s="61"/>
      <c r="G140" s="61"/>
      <c r="H140" s="90"/>
    </row>
    <row r="141" spans="1:8" ht="47.25" x14ac:dyDescent="0.25">
      <c r="A141" s="10" t="s">
        <v>381</v>
      </c>
      <c r="B141" s="99">
        <v>2655</v>
      </c>
      <c r="C141" s="90">
        <v>244</v>
      </c>
      <c r="D141" s="90">
        <v>226</v>
      </c>
      <c r="E141" s="61">
        <f>'225,226'!BN109</f>
        <v>250668</v>
      </c>
      <c r="F141" s="61"/>
      <c r="G141" s="61"/>
      <c r="H141" s="90"/>
    </row>
    <row r="142" spans="1:8" ht="31.5" x14ac:dyDescent="0.25">
      <c r="A142" s="10" t="s">
        <v>411</v>
      </c>
      <c r="B142" s="99">
        <v>2656</v>
      </c>
      <c r="C142" s="99">
        <v>244</v>
      </c>
      <c r="D142" s="83">
        <v>226</v>
      </c>
      <c r="E142" s="61">
        <f>'225,226'!BN117</f>
        <v>305450</v>
      </c>
      <c r="F142" s="61"/>
      <c r="G142" s="61"/>
      <c r="H142" s="99"/>
    </row>
    <row r="143" spans="1:8" ht="31.5" x14ac:dyDescent="0.25">
      <c r="A143" s="10" t="s">
        <v>411</v>
      </c>
      <c r="B143" s="99">
        <v>2657</v>
      </c>
      <c r="C143" s="99">
        <v>244</v>
      </c>
      <c r="D143" s="83">
        <v>310</v>
      </c>
      <c r="E143" s="61">
        <f>'310,340'!BN57</f>
        <v>12000</v>
      </c>
      <c r="F143" s="61"/>
      <c r="G143" s="61"/>
      <c r="H143" s="99"/>
    </row>
    <row r="144" spans="1:8" ht="31.5" x14ac:dyDescent="0.25">
      <c r="A144" s="10" t="s">
        <v>411</v>
      </c>
      <c r="B144" s="99">
        <v>2658</v>
      </c>
      <c r="C144" s="99">
        <v>244</v>
      </c>
      <c r="D144" s="83">
        <v>346</v>
      </c>
      <c r="E144" s="61">
        <f>'310,340'!BN58</f>
        <v>180000</v>
      </c>
      <c r="F144" s="61"/>
      <c r="G144" s="61"/>
      <c r="H144" s="99"/>
    </row>
    <row r="145" spans="1:9" ht="31.5" x14ac:dyDescent="0.25">
      <c r="A145" s="10" t="str">
        <f>A25</f>
        <v>МЦП "Рзвитие образоваия…" (приобретение движимого имущества...);</v>
      </c>
      <c r="B145" s="99">
        <v>2660</v>
      </c>
      <c r="C145" s="99">
        <v>244</v>
      </c>
      <c r="D145" s="97">
        <v>310</v>
      </c>
      <c r="E145" s="61">
        <f>'310,340'!BN35</f>
        <v>353500</v>
      </c>
      <c r="F145" s="61"/>
      <c r="G145" s="61"/>
      <c r="H145" s="97"/>
    </row>
    <row r="146" spans="1:9" s="14" customFormat="1" ht="31.5" x14ac:dyDescent="0.25">
      <c r="A146" s="12" t="s">
        <v>65</v>
      </c>
      <c r="B146" s="13">
        <v>2660</v>
      </c>
      <c r="C146" s="13">
        <v>400</v>
      </c>
      <c r="D146" s="13"/>
      <c r="E146" s="47">
        <f>SUM(E148:E156)</f>
        <v>0</v>
      </c>
      <c r="F146" s="47">
        <f t="shared" ref="F146:G146" si="21">SUM(F148:F156)</f>
        <v>0</v>
      </c>
      <c r="G146" s="47">
        <f t="shared" si="21"/>
        <v>0</v>
      </c>
      <c r="H146" s="13"/>
      <c r="I146" s="58"/>
    </row>
    <row r="147" spans="1:9" ht="15.75" x14ac:dyDescent="0.25">
      <c r="A147" s="10" t="s">
        <v>24</v>
      </c>
      <c r="B147" s="9"/>
      <c r="C147" s="9"/>
      <c r="D147" s="9"/>
      <c r="E147" s="61"/>
      <c r="F147" s="61"/>
      <c r="G147" s="61"/>
      <c r="H147" s="9"/>
    </row>
    <row r="148" spans="1:9" ht="47.25" x14ac:dyDescent="0.25">
      <c r="A148" s="10" t="s">
        <v>66</v>
      </c>
      <c r="B148" s="9">
        <v>2661</v>
      </c>
      <c r="C148" s="9">
        <v>406</v>
      </c>
      <c r="D148" s="9"/>
      <c r="E148" s="61"/>
      <c r="F148" s="61"/>
      <c r="G148" s="61"/>
      <c r="H148" s="9"/>
    </row>
    <row r="149" spans="1:9" ht="31.5" x14ac:dyDescent="0.25">
      <c r="A149" s="10" t="s">
        <v>40</v>
      </c>
      <c r="B149" s="9">
        <v>2662</v>
      </c>
      <c r="C149" s="9">
        <v>406</v>
      </c>
      <c r="D149" s="9"/>
      <c r="E149" s="61"/>
      <c r="F149" s="61"/>
      <c r="G149" s="61"/>
      <c r="H149" s="9"/>
    </row>
    <row r="150" spans="1:9" ht="31.5" x14ac:dyDescent="0.25">
      <c r="A150" s="10" t="s">
        <v>41</v>
      </c>
      <c r="B150" s="97">
        <v>2663</v>
      </c>
      <c r="C150" s="9">
        <v>406</v>
      </c>
      <c r="D150" s="9"/>
      <c r="E150" s="61"/>
      <c r="F150" s="61"/>
      <c r="G150" s="61"/>
      <c r="H150" s="9"/>
    </row>
    <row r="151" spans="1:9" ht="31.5" x14ac:dyDescent="0.25">
      <c r="A151" s="10" t="s">
        <v>42</v>
      </c>
      <c r="B151" s="97">
        <v>2664</v>
      </c>
      <c r="C151" s="9">
        <v>406</v>
      </c>
      <c r="D151" s="9"/>
      <c r="E151" s="61"/>
      <c r="F151" s="61"/>
      <c r="G151" s="61"/>
      <c r="H151" s="9"/>
    </row>
    <row r="152" spans="1:9" ht="31.5" x14ac:dyDescent="0.25">
      <c r="A152" s="10" t="s">
        <v>43</v>
      </c>
      <c r="B152" s="97">
        <v>2665</v>
      </c>
      <c r="C152" s="9">
        <v>406</v>
      </c>
      <c r="D152" s="9"/>
      <c r="E152" s="61"/>
      <c r="F152" s="61"/>
      <c r="G152" s="61"/>
      <c r="H152" s="9"/>
    </row>
    <row r="153" spans="1:9" ht="47.25" x14ac:dyDescent="0.25">
      <c r="A153" s="10" t="s">
        <v>67</v>
      </c>
      <c r="B153" s="97">
        <v>2666</v>
      </c>
      <c r="C153" s="9">
        <v>407</v>
      </c>
      <c r="D153" s="9"/>
      <c r="E153" s="61"/>
      <c r="F153" s="61"/>
      <c r="G153" s="61"/>
      <c r="H153" s="9"/>
    </row>
    <row r="154" spans="1:9" ht="31.5" x14ac:dyDescent="0.25">
      <c r="A154" s="10" t="s">
        <v>40</v>
      </c>
      <c r="B154" s="97">
        <v>2667</v>
      </c>
      <c r="C154" s="9">
        <v>407</v>
      </c>
      <c r="D154" s="9"/>
      <c r="E154" s="61"/>
      <c r="F154" s="61"/>
      <c r="G154" s="61"/>
      <c r="H154" s="9"/>
    </row>
    <row r="155" spans="1:9" ht="31.5" x14ac:dyDescent="0.25">
      <c r="A155" s="10" t="s">
        <v>41</v>
      </c>
      <c r="B155" s="97">
        <v>2668</v>
      </c>
      <c r="C155" s="9">
        <v>407</v>
      </c>
      <c r="D155" s="9"/>
      <c r="E155" s="61"/>
      <c r="F155" s="61"/>
      <c r="G155" s="61"/>
      <c r="H155" s="9"/>
    </row>
    <row r="156" spans="1:9" ht="31.5" x14ac:dyDescent="0.25">
      <c r="A156" s="10" t="s">
        <v>42</v>
      </c>
      <c r="B156" s="97">
        <v>2669</v>
      </c>
      <c r="C156" s="9">
        <v>407</v>
      </c>
      <c r="D156" s="9"/>
      <c r="E156" s="61"/>
      <c r="F156" s="61"/>
      <c r="G156" s="61"/>
      <c r="H156" s="9"/>
    </row>
    <row r="157" spans="1:9" ht="31.5" x14ac:dyDescent="0.25">
      <c r="A157" s="10" t="s">
        <v>43</v>
      </c>
      <c r="B157" s="97">
        <v>2670</v>
      </c>
      <c r="C157" s="9">
        <v>407</v>
      </c>
      <c r="D157" s="9"/>
      <c r="E157" s="61"/>
      <c r="F157" s="61"/>
      <c r="G157" s="61"/>
      <c r="H157" s="9"/>
    </row>
    <row r="158" spans="1:9" s="14" customFormat="1" ht="17.25" x14ac:dyDescent="0.25">
      <c r="A158" s="48" t="s">
        <v>258</v>
      </c>
      <c r="B158" s="13">
        <v>3000</v>
      </c>
      <c r="C158" s="13">
        <v>100</v>
      </c>
      <c r="D158" s="13"/>
      <c r="E158" s="47">
        <f>SUM(E160:E162)</f>
        <v>0</v>
      </c>
      <c r="F158" s="47">
        <f t="shared" ref="F158:G158" si="22">SUM(F160:F162)</f>
        <v>0</v>
      </c>
      <c r="G158" s="47">
        <f t="shared" si="22"/>
        <v>0</v>
      </c>
      <c r="H158" s="13" t="s">
        <v>22</v>
      </c>
      <c r="I158" s="58"/>
    </row>
    <row r="159" spans="1:9" ht="15.75" x14ac:dyDescent="0.25">
      <c r="A159" s="10" t="s">
        <v>24</v>
      </c>
      <c r="B159" s="9"/>
      <c r="C159" s="9"/>
      <c r="D159" s="9"/>
      <c r="E159" s="61"/>
      <c r="F159" s="61"/>
      <c r="G159" s="61"/>
      <c r="H159" s="9"/>
    </row>
    <row r="160" spans="1:9" ht="17.25" x14ac:dyDescent="0.25">
      <c r="A160" s="41" t="s">
        <v>259</v>
      </c>
      <c r="B160" s="9">
        <v>3010</v>
      </c>
      <c r="C160" s="9"/>
      <c r="D160" s="9"/>
      <c r="E160" s="61"/>
      <c r="F160" s="61"/>
      <c r="G160" s="61"/>
      <c r="H160" s="9" t="s">
        <v>22</v>
      </c>
    </row>
    <row r="161" spans="1:14" ht="17.25" x14ac:dyDescent="0.25">
      <c r="A161" s="41" t="s">
        <v>260</v>
      </c>
      <c r="B161" s="9">
        <v>3020</v>
      </c>
      <c r="C161" s="9"/>
      <c r="D161" s="9"/>
      <c r="E161" s="61"/>
      <c r="F161" s="61"/>
      <c r="G161" s="61"/>
      <c r="H161" s="9" t="s">
        <v>22</v>
      </c>
    </row>
    <row r="162" spans="1:14" ht="17.25" x14ac:dyDescent="0.25">
      <c r="A162" s="41" t="s">
        <v>261</v>
      </c>
      <c r="B162" s="9">
        <v>3030</v>
      </c>
      <c r="C162" s="9"/>
      <c r="D162" s="9"/>
      <c r="E162" s="61"/>
      <c r="F162" s="61"/>
      <c r="G162" s="61"/>
      <c r="H162" s="9" t="s">
        <v>22</v>
      </c>
    </row>
    <row r="163" spans="1:14" s="14" customFormat="1" ht="17.25" x14ac:dyDescent="0.25">
      <c r="A163" s="48" t="s">
        <v>262</v>
      </c>
      <c r="B163" s="13">
        <v>4000</v>
      </c>
      <c r="C163" s="13" t="s">
        <v>22</v>
      </c>
      <c r="D163" s="13"/>
      <c r="E163" s="47">
        <f>SUM(E165)</f>
        <v>344.89</v>
      </c>
      <c r="F163" s="47">
        <f t="shared" ref="F163:G163" si="23">SUM(F165)</f>
        <v>0</v>
      </c>
      <c r="G163" s="47">
        <f t="shared" si="23"/>
        <v>0</v>
      </c>
      <c r="H163" s="13" t="s">
        <v>22</v>
      </c>
      <c r="I163" s="58"/>
    </row>
    <row r="164" spans="1:14" ht="15.75" x14ac:dyDescent="0.25">
      <c r="A164" s="10" t="s">
        <v>35</v>
      </c>
      <c r="B164" s="9"/>
      <c r="C164" s="9"/>
      <c r="D164" s="9"/>
      <c r="E164" s="61"/>
      <c r="F164" s="61"/>
      <c r="G164" s="61"/>
      <c r="H164" s="9"/>
    </row>
    <row r="165" spans="1:14" s="14" customFormat="1" ht="15.75" x14ac:dyDescent="0.25">
      <c r="A165" s="12" t="s">
        <v>68</v>
      </c>
      <c r="B165" s="13">
        <v>4010</v>
      </c>
      <c r="C165" s="13">
        <v>610</v>
      </c>
      <c r="D165" s="13"/>
      <c r="E165" s="47">
        <f>SUM(E166:E167)</f>
        <v>344.89</v>
      </c>
      <c r="F165" s="47">
        <f t="shared" ref="F165:G165" si="24">SUM(F166:F167)</f>
        <v>0</v>
      </c>
      <c r="G165" s="47">
        <f t="shared" si="24"/>
        <v>0</v>
      </c>
      <c r="H165" s="13" t="s">
        <v>22</v>
      </c>
      <c r="I165" s="58"/>
    </row>
    <row r="166" spans="1:14" ht="65.25" customHeight="1" x14ac:dyDescent="0.25">
      <c r="A166" s="10" t="s">
        <v>404</v>
      </c>
      <c r="B166" s="9">
        <v>4011</v>
      </c>
      <c r="C166" s="9">
        <v>610</v>
      </c>
      <c r="D166" s="9"/>
      <c r="E166" s="61">
        <v>344.89</v>
      </c>
      <c r="F166" s="61"/>
      <c r="G166" s="61"/>
      <c r="H166" s="21" t="s">
        <v>22</v>
      </c>
    </row>
    <row r="167" spans="1:14" ht="33.75" customHeight="1" x14ac:dyDescent="0.25">
      <c r="A167" s="10" t="s">
        <v>69</v>
      </c>
      <c r="B167" s="9">
        <v>4012</v>
      </c>
      <c r="C167" s="9">
        <v>610</v>
      </c>
      <c r="D167" s="9"/>
      <c r="E167" s="61"/>
      <c r="F167" s="61"/>
      <c r="G167" s="61"/>
      <c r="H167" s="21" t="s">
        <v>22</v>
      </c>
    </row>
    <row r="169" spans="1:14" ht="18.75" x14ac:dyDescent="0.3">
      <c r="A169" s="8" t="s">
        <v>99</v>
      </c>
      <c r="B169"/>
      <c r="C169" s="124"/>
      <c r="D169" s="124"/>
      <c r="E169" s="124"/>
      <c r="F169" s="11"/>
      <c r="G169" s="125" t="str">
        <f>'стр 1'!M12</f>
        <v>Лазирская Г.В.</v>
      </c>
      <c r="H169" s="125"/>
      <c r="I169" s="59"/>
      <c r="J169" s="17"/>
      <c r="K169" s="17"/>
      <c r="L169" s="17"/>
      <c r="M169" s="17"/>
      <c r="N169" s="17"/>
    </row>
    <row r="170" spans="1:14" x14ac:dyDescent="0.25">
      <c r="B170"/>
      <c r="C170" s="126" t="s">
        <v>109</v>
      </c>
      <c r="D170" s="126"/>
      <c r="E170" s="126"/>
      <c r="F170" s="20" t="s">
        <v>110</v>
      </c>
      <c r="G170" s="126" t="s">
        <v>111</v>
      </c>
      <c r="H170" s="126"/>
      <c r="I170" s="59"/>
      <c r="J170" s="18"/>
      <c r="K170" s="18"/>
      <c r="L170" s="18"/>
      <c r="M170" s="18"/>
      <c r="N170" s="18"/>
    </row>
    <row r="171" spans="1:14" ht="15.75" x14ac:dyDescent="0.25">
      <c r="B171"/>
      <c r="C171"/>
      <c r="D171"/>
      <c r="E171"/>
      <c r="F171"/>
      <c r="G171" s="19"/>
      <c r="H171" s="17"/>
      <c r="I171" s="59"/>
      <c r="J171" s="17"/>
      <c r="K171" s="17"/>
      <c r="L171" s="17"/>
      <c r="M171" s="17"/>
      <c r="N171" s="17"/>
    </row>
    <row r="172" spans="1:14" ht="18.75" x14ac:dyDescent="0.3">
      <c r="A172" s="8" t="s">
        <v>100</v>
      </c>
      <c r="B172"/>
      <c r="C172" s="124"/>
      <c r="D172" s="124"/>
      <c r="E172" s="124"/>
      <c r="F172" s="11"/>
      <c r="G172" s="125" t="s">
        <v>402</v>
      </c>
      <c r="H172" s="125"/>
      <c r="I172" s="60"/>
      <c r="J172" s="17"/>
      <c r="K172" s="17"/>
      <c r="L172" s="4"/>
      <c r="M172" s="4"/>
      <c r="N172" s="4"/>
    </row>
    <row r="173" spans="1:14" x14ac:dyDescent="0.25">
      <c r="B173"/>
      <c r="C173" s="126" t="s">
        <v>109</v>
      </c>
      <c r="D173" s="126"/>
      <c r="E173" s="126"/>
      <c r="F173" s="20" t="s">
        <v>110</v>
      </c>
      <c r="G173" s="126" t="s">
        <v>111</v>
      </c>
      <c r="H173" s="126"/>
      <c r="I173" s="60"/>
      <c r="J173" s="18"/>
      <c r="K173" s="18"/>
      <c r="L173" s="18"/>
      <c r="M173" s="18"/>
      <c r="N173" s="18"/>
    </row>
    <row r="174" spans="1:14" x14ac:dyDescent="0.25">
      <c r="B174"/>
      <c r="C174"/>
      <c r="D174"/>
      <c r="E174"/>
      <c r="F174"/>
      <c r="G174" s="17"/>
      <c r="H174" s="17"/>
      <c r="I174" s="60"/>
      <c r="J174" s="17"/>
      <c r="K174" s="17"/>
      <c r="L174" s="17"/>
      <c r="M174" s="17"/>
      <c r="N174" s="17"/>
    </row>
    <row r="175" spans="1:14" ht="18.75" x14ac:dyDescent="0.3">
      <c r="A175" s="8" t="s">
        <v>101</v>
      </c>
      <c r="B175"/>
      <c r="C175" s="124"/>
      <c r="D175" s="124"/>
      <c r="E175" s="124"/>
      <c r="F175" s="11"/>
      <c r="G175" s="125" t="s">
        <v>401</v>
      </c>
      <c r="H175" s="125"/>
      <c r="I175" s="60"/>
      <c r="J175" s="17"/>
      <c r="K175" s="17"/>
      <c r="L175" s="4"/>
      <c r="M175" s="4"/>
      <c r="N175" s="4"/>
    </row>
    <row r="176" spans="1:14" x14ac:dyDescent="0.25">
      <c r="B176"/>
      <c r="C176" s="126" t="s">
        <v>109</v>
      </c>
      <c r="D176" s="126"/>
      <c r="E176" s="126"/>
      <c r="F176" s="20" t="s">
        <v>110</v>
      </c>
      <c r="G176" s="126" t="s">
        <v>111</v>
      </c>
      <c r="H176" s="126"/>
      <c r="I176" s="60"/>
      <c r="J176" s="18"/>
      <c r="K176" s="18"/>
      <c r="L176" s="18"/>
      <c r="M176" s="18"/>
      <c r="N176" s="18"/>
    </row>
    <row r="178" spans="1:7" x14ac:dyDescent="0.25">
      <c r="A178" t="s">
        <v>336</v>
      </c>
      <c r="E178" s="93">
        <f>E131+E130+E129+E127+E90+E88+E87+E62+E48+E43+E128</f>
        <v>3737022.86</v>
      </c>
      <c r="F178" s="93">
        <f>F131+F130+F129+F127+F90+F88+F87+F62+F48+F43+F128</f>
        <v>3520000</v>
      </c>
      <c r="G178" s="93">
        <f>G131+G130+G129+G127+G90+G88+G87+G62+G48+G43+G128</f>
        <v>3563000</v>
      </c>
    </row>
    <row r="179" spans="1:7" x14ac:dyDescent="0.25">
      <c r="A179" t="s">
        <v>337</v>
      </c>
      <c r="E179" s="93">
        <f>E44+E63+E56+E132+E133+E134+E135+E136</f>
        <v>17904800</v>
      </c>
      <c r="F179" s="93">
        <f>F44+F63+F56+F132+F133+F134+F135+F136</f>
        <v>17972000</v>
      </c>
      <c r="G179" s="93">
        <f>G44+G63+G56+G132+G133+G134+G135+G136</f>
        <v>17972000</v>
      </c>
    </row>
    <row r="181" spans="1:7" x14ac:dyDescent="0.25">
      <c r="E181" s="93">
        <f>E16-E179</f>
        <v>18200</v>
      </c>
      <c r="F181" s="93">
        <f>F16-F179</f>
        <v>0</v>
      </c>
      <c r="G181" s="93">
        <f>G16-G179</f>
        <v>0</v>
      </c>
    </row>
    <row r="182" spans="1:7" x14ac:dyDescent="0.25">
      <c r="E182" s="93">
        <f>E15-E178</f>
        <v>43677.14000000013</v>
      </c>
      <c r="F182" s="93">
        <f>F15-F178</f>
        <v>0</v>
      </c>
      <c r="G182" s="93">
        <f>G15-G178</f>
        <v>0</v>
      </c>
    </row>
    <row r="183" spans="1:7" x14ac:dyDescent="0.25">
      <c r="E183" s="93"/>
      <c r="F183" s="93"/>
      <c r="G183" s="93"/>
    </row>
  </sheetData>
  <autoFilter ref="A38:N167"/>
  <mergeCells count="17">
    <mergeCell ref="C173:E173"/>
    <mergeCell ref="G173:H173"/>
    <mergeCell ref="C175:E175"/>
    <mergeCell ref="G175:H175"/>
    <mergeCell ref="C176:E176"/>
    <mergeCell ref="G176:H176"/>
    <mergeCell ref="C169:E169"/>
    <mergeCell ref="G169:H169"/>
    <mergeCell ref="C170:E170"/>
    <mergeCell ref="G170:H170"/>
    <mergeCell ref="C172:E172"/>
    <mergeCell ref="G172:H172"/>
    <mergeCell ref="D2:D3"/>
    <mergeCell ref="A2:A3"/>
    <mergeCell ref="B2:B3"/>
    <mergeCell ref="C2:C3"/>
    <mergeCell ref="E2:H2"/>
  </mergeCells>
  <hyperlinks>
    <hyperlink ref="A5" location="примечания!A16" display="Остаток средств на начало текущего финансового года5"/>
    <hyperlink ref="A6" location="примечания!A16" display="Остаток средств на конец текущего финансового года5"/>
    <hyperlink ref="A35" location="примечания!A19" display="прочие поступления, всего6"/>
    <hyperlink ref="A158" location="примечания!A26" display="Выплаты, уменьшающие доход, всего8"/>
    <hyperlink ref="A160" location="примечания!A26" display="налог на прибыль8"/>
    <hyperlink ref="A161" location="примечания!A26" display="налог на добавленную стоимость8"/>
    <hyperlink ref="A162" location="примечания!A26" display="прочие налоги, уменьшающие доход8"/>
    <hyperlink ref="A107" location="примечания!A23" display="расходы на закупку товаров, работ, услуг, всего7"/>
    <hyperlink ref="A163" location="примечания!A28" display="Прочие выплаты, всего9"/>
    <hyperlink ref="C2:C3" location="примечания!A5" display="Код по бюджетной классификации Российской Федерации3"/>
    <hyperlink ref="D2:D3" location="примечания!A13" display="Аналитический код4 "/>
  </hyperlinks>
  <pageMargins left="0.39370078740157483" right="0.39370078740157483" top="0.18" bottom="0.17" header="0.16" footer="0.17"/>
  <pageSetup paperSize="9" scale="55" orientation="portrait" r:id="rId1"/>
  <rowBreaks count="1" manualBreakCount="1">
    <brk id="127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selection activeCell="C60" sqref="C60"/>
    </sheetView>
  </sheetViews>
  <sheetFormatPr defaultRowHeight="15" x14ac:dyDescent="0.25"/>
  <cols>
    <col min="1" max="1" width="12.7109375" style="1" customWidth="1"/>
    <col min="2" max="2" width="46" style="1" customWidth="1"/>
    <col min="3" max="4" width="9.140625" style="1"/>
    <col min="5" max="8" width="18.140625" style="1" customWidth="1"/>
  </cols>
  <sheetData>
    <row r="1" spans="1:8" ht="21" customHeight="1" x14ac:dyDescent="0.25">
      <c r="A1" s="49" t="s">
        <v>281</v>
      </c>
    </row>
    <row r="2" spans="1:8" s="7" customFormat="1" ht="15.75" x14ac:dyDescent="0.25">
      <c r="A2" s="123" t="s">
        <v>71</v>
      </c>
      <c r="B2" s="123" t="s">
        <v>18</v>
      </c>
      <c r="C2" s="123" t="s">
        <v>72</v>
      </c>
      <c r="D2" s="123" t="s">
        <v>73</v>
      </c>
      <c r="E2" s="123" t="s">
        <v>20</v>
      </c>
      <c r="F2" s="123"/>
      <c r="G2" s="123"/>
      <c r="H2" s="123"/>
    </row>
    <row r="3" spans="1:8" s="7" customFormat="1" ht="63" x14ac:dyDescent="0.25">
      <c r="A3" s="123"/>
      <c r="B3" s="123"/>
      <c r="C3" s="123"/>
      <c r="D3" s="123"/>
      <c r="E3" s="9" t="s">
        <v>74</v>
      </c>
      <c r="F3" s="9" t="s">
        <v>75</v>
      </c>
      <c r="G3" s="9" t="s">
        <v>76</v>
      </c>
      <c r="H3" s="9" t="s">
        <v>21</v>
      </c>
    </row>
    <row r="4" spans="1:8" s="7" customFormat="1" ht="15.75" x14ac:dyDescent="0.25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</row>
    <row r="5" spans="1:8" s="46" customFormat="1" ht="32.25" x14ac:dyDescent="0.25">
      <c r="A5" s="44">
        <v>1</v>
      </c>
      <c r="B5" s="50" t="s">
        <v>282</v>
      </c>
      <c r="C5" s="44">
        <v>26000</v>
      </c>
      <c r="D5" s="44" t="s">
        <v>22</v>
      </c>
      <c r="E5" s="45">
        <f>E7+E8+E9+E10+E11</f>
        <v>0</v>
      </c>
      <c r="F5" s="45">
        <f t="shared" ref="F5:H5" si="0">F7+F8+F9+F10+F11</f>
        <v>0</v>
      </c>
      <c r="G5" s="45">
        <f t="shared" si="0"/>
        <v>0</v>
      </c>
      <c r="H5" s="45">
        <f t="shared" si="0"/>
        <v>0</v>
      </c>
    </row>
    <row r="6" spans="1:8" ht="15.75" x14ac:dyDescent="0.25">
      <c r="A6" s="9"/>
      <c r="B6" s="10" t="s">
        <v>24</v>
      </c>
      <c r="C6" s="9"/>
      <c r="D6" s="9"/>
      <c r="E6" s="39"/>
      <c r="F6" s="39"/>
      <c r="G6" s="39"/>
      <c r="H6" s="39"/>
    </row>
    <row r="7" spans="1:8" ht="163.5" customHeight="1" x14ac:dyDescent="0.25">
      <c r="A7" s="9" t="s">
        <v>77</v>
      </c>
      <c r="B7" s="41" t="s">
        <v>283</v>
      </c>
      <c r="C7" s="9">
        <v>26100</v>
      </c>
      <c r="D7" s="9" t="s">
        <v>22</v>
      </c>
      <c r="E7" s="39"/>
      <c r="F7" s="39"/>
      <c r="G7" s="39"/>
      <c r="H7" s="39"/>
    </row>
    <row r="8" spans="1:8" ht="77.25" x14ac:dyDescent="0.25">
      <c r="A8" s="9" t="s">
        <v>78</v>
      </c>
      <c r="B8" s="41" t="s">
        <v>284</v>
      </c>
      <c r="C8" s="9">
        <v>26200</v>
      </c>
      <c r="D8" s="9" t="s">
        <v>22</v>
      </c>
      <c r="E8" s="39"/>
      <c r="F8" s="39"/>
      <c r="G8" s="39"/>
      <c r="H8" s="39"/>
    </row>
    <row r="9" spans="1:8" ht="47.25" x14ac:dyDescent="0.25">
      <c r="A9" s="9" t="s">
        <v>79</v>
      </c>
      <c r="B9" s="41" t="s">
        <v>285</v>
      </c>
      <c r="C9" s="9">
        <v>26300</v>
      </c>
      <c r="D9" s="9" t="s">
        <v>22</v>
      </c>
      <c r="E9" s="39"/>
      <c r="F9" s="39"/>
      <c r="G9" s="39"/>
      <c r="H9" s="39"/>
    </row>
    <row r="10" spans="1:8" ht="47.25" x14ac:dyDescent="0.25">
      <c r="A10" s="9" t="s">
        <v>80</v>
      </c>
      <c r="B10" s="41" t="s">
        <v>286</v>
      </c>
      <c r="C10" s="9">
        <v>26400</v>
      </c>
      <c r="D10" s="9" t="s">
        <v>22</v>
      </c>
      <c r="E10" s="39"/>
      <c r="F10" s="39"/>
      <c r="G10" s="39"/>
      <c r="H10" s="39"/>
    </row>
    <row r="11" spans="1:8" s="46" customFormat="1" ht="62.25" x14ac:dyDescent="0.25">
      <c r="A11" s="44" t="s">
        <v>81</v>
      </c>
      <c r="B11" s="50" t="s">
        <v>287</v>
      </c>
      <c r="C11" s="44">
        <v>26500</v>
      </c>
      <c r="D11" s="44" t="s">
        <v>22</v>
      </c>
      <c r="E11" s="45">
        <f>E13+E17+E21+E22</f>
        <v>0</v>
      </c>
      <c r="F11" s="45">
        <f t="shared" ref="F11:H11" si="1">F13+F17+F21+F22</f>
        <v>0</v>
      </c>
      <c r="G11" s="45">
        <f t="shared" si="1"/>
        <v>0</v>
      </c>
      <c r="H11" s="45">
        <f t="shared" si="1"/>
        <v>0</v>
      </c>
    </row>
    <row r="12" spans="1:8" ht="15.75" x14ac:dyDescent="0.25">
      <c r="A12" s="9"/>
      <c r="B12" s="10" t="s">
        <v>24</v>
      </c>
      <c r="C12" s="9"/>
      <c r="D12" s="9"/>
      <c r="E12" s="39"/>
      <c r="F12" s="39"/>
      <c r="G12" s="39"/>
      <c r="H12" s="39"/>
    </row>
    <row r="13" spans="1:8" s="14" customFormat="1" ht="47.25" x14ac:dyDescent="0.25">
      <c r="A13" s="13" t="s">
        <v>108</v>
      </c>
      <c r="B13" s="12" t="s">
        <v>82</v>
      </c>
      <c r="C13" s="13">
        <v>26510</v>
      </c>
      <c r="D13" s="13" t="s">
        <v>22</v>
      </c>
      <c r="E13" s="40">
        <f>E15+E16</f>
        <v>0</v>
      </c>
      <c r="F13" s="40">
        <f t="shared" ref="F13:H13" si="2">F15+F16</f>
        <v>0</v>
      </c>
      <c r="G13" s="40">
        <f t="shared" si="2"/>
        <v>0</v>
      </c>
      <c r="H13" s="40">
        <f t="shared" si="2"/>
        <v>0</v>
      </c>
    </row>
    <row r="14" spans="1:8" ht="15.75" x14ac:dyDescent="0.25">
      <c r="A14" s="9"/>
      <c r="B14" s="10" t="s">
        <v>24</v>
      </c>
      <c r="C14" s="9"/>
      <c r="D14" s="9"/>
      <c r="E14" s="39"/>
      <c r="F14" s="39"/>
      <c r="G14" s="39"/>
      <c r="H14" s="39"/>
    </row>
    <row r="15" spans="1:8" ht="31.5" x14ac:dyDescent="0.25">
      <c r="A15" s="9" t="s">
        <v>83</v>
      </c>
      <c r="B15" s="10" t="s">
        <v>84</v>
      </c>
      <c r="C15" s="9">
        <v>26511</v>
      </c>
      <c r="D15" s="9" t="s">
        <v>22</v>
      </c>
      <c r="E15" s="39"/>
      <c r="F15" s="39"/>
      <c r="G15" s="39"/>
      <c r="H15" s="39"/>
    </row>
    <row r="16" spans="1:8" ht="32.25" x14ac:dyDescent="0.25">
      <c r="A16" s="9" t="s">
        <v>85</v>
      </c>
      <c r="B16" s="41" t="s">
        <v>288</v>
      </c>
      <c r="C16" s="9">
        <v>26512</v>
      </c>
      <c r="D16" s="9" t="s">
        <v>22</v>
      </c>
      <c r="E16" s="39"/>
      <c r="F16" s="39"/>
      <c r="G16" s="39"/>
      <c r="H16" s="39"/>
    </row>
    <row r="17" spans="1:14" s="14" customFormat="1" ht="63" x14ac:dyDescent="0.25">
      <c r="A17" s="13" t="s">
        <v>86</v>
      </c>
      <c r="B17" s="12" t="s">
        <v>87</v>
      </c>
      <c r="C17" s="13">
        <v>26520</v>
      </c>
      <c r="D17" s="13" t="s">
        <v>22</v>
      </c>
      <c r="E17" s="40">
        <f>E19+E20</f>
        <v>0</v>
      </c>
      <c r="F17" s="40">
        <f t="shared" ref="F17:H17" si="3">F19+F20</f>
        <v>0</v>
      </c>
      <c r="G17" s="40">
        <f t="shared" si="3"/>
        <v>0</v>
      </c>
      <c r="H17" s="40">
        <f t="shared" si="3"/>
        <v>0</v>
      </c>
    </row>
    <row r="18" spans="1:14" ht="15.75" x14ac:dyDescent="0.25">
      <c r="A18" s="9"/>
      <c r="B18" s="10" t="s">
        <v>24</v>
      </c>
      <c r="C18" s="9"/>
      <c r="D18" s="9"/>
      <c r="E18" s="9"/>
      <c r="F18" s="9"/>
      <c r="G18" s="9"/>
      <c r="H18" s="9"/>
    </row>
    <row r="19" spans="1:14" ht="31.5" x14ac:dyDescent="0.25">
      <c r="A19" s="9" t="s">
        <v>88</v>
      </c>
      <c r="B19" s="10" t="s">
        <v>84</v>
      </c>
      <c r="C19" s="9">
        <v>26521</v>
      </c>
      <c r="D19" s="9" t="s">
        <v>22</v>
      </c>
      <c r="E19" s="9"/>
      <c r="F19" s="9"/>
      <c r="G19" s="9"/>
      <c r="H19" s="9"/>
    </row>
    <row r="20" spans="1:14" ht="32.25" x14ac:dyDescent="0.25">
      <c r="A20" s="9" t="s">
        <v>89</v>
      </c>
      <c r="B20" s="41" t="s">
        <v>288</v>
      </c>
      <c r="C20" s="9">
        <v>26522</v>
      </c>
      <c r="D20" s="9" t="s">
        <v>22</v>
      </c>
      <c r="E20" s="9"/>
      <c r="F20" s="9"/>
      <c r="G20" s="9"/>
      <c r="H20" s="9"/>
    </row>
    <row r="21" spans="1:14" ht="32.25" x14ac:dyDescent="0.25">
      <c r="A21" s="9" t="s">
        <v>90</v>
      </c>
      <c r="B21" s="41" t="s">
        <v>289</v>
      </c>
      <c r="C21" s="9">
        <v>26530</v>
      </c>
      <c r="D21" s="9" t="s">
        <v>22</v>
      </c>
      <c r="E21" s="9"/>
      <c r="F21" s="9"/>
      <c r="G21" s="9"/>
      <c r="H21" s="9"/>
    </row>
    <row r="22" spans="1:14" s="14" customFormat="1" ht="31.5" x14ac:dyDescent="0.25">
      <c r="A22" s="13" t="s">
        <v>232</v>
      </c>
      <c r="B22" s="12" t="s">
        <v>91</v>
      </c>
      <c r="C22" s="13">
        <v>26550</v>
      </c>
      <c r="D22" s="13" t="s">
        <v>22</v>
      </c>
      <c r="E22" s="40">
        <f>E24+E25</f>
        <v>0</v>
      </c>
      <c r="F22" s="40">
        <f t="shared" ref="F22:H22" si="4">F24+F25</f>
        <v>0</v>
      </c>
      <c r="G22" s="40">
        <f t="shared" si="4"/>
        <v>0</v>
      </c>
      <c r="H22" s="40">
        <f t="shared" si="4"/>
        <v>0</v>
      </c>
    </row>
    <row r="23" spans="1:14" ht="15.75" x14ac:dyDescent="0.25">
      <c r="A23" s="9"/>
      <c r="B23" s="10" t="s">
        <v>24</v>
      </c>
      <c r="C23" s="9"/>
      <c r="D23" s="9"/>
      <c r="E23" s="9"/>
      <c r="F23" s="9"/>
      <c r="G23" s="9"/>
      <c r="H23" s="9"/>
    </row>
    <row r="24" spans="1:14" ht="31.5" x14ac:dyDescent="0.25">
      <c r="A24" s="9" t="s">
        <v>92</v>
      </c>
      <c r="B24" s="10" t="s">
        <v>84</v>
      </c>
      <c r="C24" s="9">
        <v>26551</v>
      </c>
      <c r="D24" s="9" t="s">
        <v>22</v>
      </c>
      <c r="E24" s="9"/>
      <c r="F24" s="9"/>
      <c r="G24" s="9"/>
      <c r="H24" s="9"/>
    </row>
    <row r="25" spans="1:14" ht="31.5" x14ac:dyDescent="0.25">
      <c r="A25" s="9" t="s">
        <v>93</v>
      </c>
      <c r="B25" s="10" t="s">
        <v>94</v>
      </c>
      <c r="C25" s="9">
        <v>26552</v>
      </c>
      <c r="D25" s="9" t="s">
        <v>22</v>
      </c>
      <c r="E25" s="9"/>
      <c r="F25" s="9"/>
      <c r="G25" s="9"/>
      <c r="H25" s="9"/>
    </row>
    <row r="26" spans="1:14" s="46" customFormat="1" ht="62.25" x14ac:dyDescent="0.25">
      <c r="A26" s="44" t="s">
        <v>95</v>
      </c>
      <c r="B26" s="50" t="s">
        <v>290</v>
      </c>
      <c r="C26" s="44">
        <v>26600</v>
      </c>
      <c r="D26" s="44" t="s">
        <v>22</v>
      </c>
      <c r="E26" s="44"/>
      <c r="F26" s="44"/>
      <c r="G26" s="44"/>
      <c r="H26" s="44"/>
    </row>
    <row r="27" spans="1:14" ht="15.75" x14ac:dyDescent="0.25">
      <c r="A27" s="9"/>
      <c r="B27" s="10" t="s">
        <v>96</v>
      </c>
      <c r="C27" s="9">
        <v>26610</v>
      </c>
      <c r="D27" s="9"/>
      <c r="E27" s="9"/>
      <c r="F27" s="9"/>
      <c r="G27" s="9"/>
      <c r="H27" s="9"/>
    </row>
    <row r="28" spans="1:14" s="46" customFormat="1" ht="78.75" x14ac:dyDescent="0.25">
      <c r="A28" s="44" t="s">
        <v>97</v>
      </c>
      <c r="B28" s="43" t="s">
        <v>98</v>
      </c>
      <c r="C28" s="44">
        <v>26700</v>
      </c>
      <c r="D28" s="44" t="s">
        <v>22</v>
      </c>
      <c r="E28" s="44"/>
      <c r="F28" s="44"/>
      <c r="G28" s="44"/>
      <c r="H28" s="44"/>
    </row>
    <row r="29" spans="1:14" ht="15.75" x14ac:dyDescent="0.25">
      <c r="A29" s="9"/>
      <c r="B29" s="10" t="s">
        <v>96</v>
      </c>
      <c r="C29" s="9">
        <v>26710</v>
      </c>
      <c r="D29" s="9"/>
      <c r="E29" s="9"/>
      <c r="F29" s="9"/>
      <c r="G29" s="9"/>
      <c r="H29" s="9"/>
    </row>
    <row r="31" spans="1:14" ht="18.75" x14ac:dyDescent="0.3">
      <c r="A31" s="8" t="s">
        <v>99</v>
      </c>
      <c r="B31"/>
      <c r="C31" s="124"/>
      <c r="D31" s="124"/>
      <c r="E31" s="124"/>
      <c r="F31" s="11"/>
      <c r="G31" s="125" t="str">
        <f>'Раздел 1'!G169:H169</f>
        <v>Лазирская Г.В.</v>
      </c>
      <c r="H31" s="125"/>
      <c r="I31" s="4"/>
      <c r="J31" s="17"/>
      <c r="K31" s="17"/>
      <c r="L31" s="17"/>
      <c r="M31" s="17"/>
      <c r="N31" s="17"/>
    </row>
    <row r="32" spans="1:14" x14ac:dyDescent="0.25">
      <c r="A32"/>
      <c r="B32"/>
      <c r="C32" s="126" t="s">
        <v>109</v>
      </c>
      <c r="D32" s="126"/>
      <c r="E32" s="126"/>
      <c r="F32" s="20" t="s">
        <v>110</v>
      </c>
      <c r="G32" s="126" t="s">
        <v>111</v>
      </c>
      <c r="H32" s="126"/>
      <c r="I32" s="4"/>
      <c r="J32" s="18"/>
      <c r="K32" s="18"/>
      <c r="L32" s="18"/>
      <c r="M32" s="18"/>
      <c r="N32" s="18"/>
    </row>
    <row r="33" spans="1:14" x14ac:dyDescent="0.25">
      <c r="A33"/>
      <c r="B33"/>
      <c r="C33"/>
      <c r="D33"/>
      <c r="E33"/>
      <c r="F33"/>
      <c r="G33" s="17"/>
      <c r="H33" s="17"/>
      <c r="I33" s="17"/>
      <c r="J33" s="17"/>
      <c r="K33" s="17"/>
      <c r="L33" s="17"/>
      <c r="M33" s="17"/>
      <c r="N33" s="17"/>
    </row>
    <row r="34" spans="1:14" ht="18.75" x14ac:dyDescent="0.3">
      <c r="A34" s="8" t="s">
        <v>101</v>
      </c>
      <c r="B34"/>
      <c r="C34" s="124"/>
      <c r="D34" s="124"/>
      <c r="E34" s="124"/>
      <c r="F34" s="11"/>
      <c r="G34" s="125"/>
      <c r="H34" s="125"/>
      <c r="I34" s="17"/>
      <c r="J34" s="17"/>
      <c r="K34" s="17"/>
      <c r="L34" s="4"/>
      <c r="M34" s="4"/>
      <c r="N34" s="4"/>
    </row>
    <row r="35" spans="1:14" x14ac:dyDescent="0.25">
      <c r="A35"/>
      <c r="B35"/>
      <c r="C35" s="126" t="s">
        <v>109</v>
      </c>
      <c r="D35" s="126"/>
      <c r="E35" s="126"/>
      <c r="F35" s="20" t="s">
        <v>110</v>
      </c>
      <c r="G35" s="126" t="s">
        <v>111</v>
      </c>
      <c r="H35" s="126"/>
      <c r="I35" s="17"/>
      <c r="J35" s="18"/>
      <c r="K35" s="18"/>
      <c r="L35" s="18"/>
      <c r="M35" s="18"/>
      <c r="N35" s="18"/>
    </row>
    <row r="36" spans="1:14" x14ac:dyDescent="0.25">
      <c r="A36"/>
      <c r="B36"/>
      <c r="C36"/>
      <c r="D36"/>
      <c r="E36"/>
      <c r="F36"/>
      <c r="G36" s="17"/>
      <c r="H36" s="17"/>
      <c r="I36" s="17"/>
      <c r="J36" s="17"/>
      <c r="K36" s="17"/>
      <c r="L36" s="17"/>
      <c r="M36" s="17"/>
      <c r="N36" s="17"/>
    </row>
    <row r="37" spans="1:14" x14ac:dyDescent="0.25">
      <c r="A37"/>
      <c r="B37"/>
      <c r="C37"/>
      <c r="D37"/>
      <c r="E37"/>
      <c r="F37"/>
      <c r="G37"/>
      <c r="H37"/>
    </row>
    <row r="38" spans="1:14" ht="18.75" x14ac:dyDescent="0.3">
      <c r="A38" s="8" t="s">
        <v>102</v>
      </c>
      <c r="B38"/>
      <c r="C38"/>
      <c r="D38"/>
      <c r="E38"/>
      <c r="F38"/>
      <c r="G38"/>
      <c r="H38"/>
    </row>
    <row r="39" spans="1:14" x14ac:dyDescent="0.25">
      <c r="A39"/>
      <c r="B39"/>
      <c r="C39"/>
      <c r="D39"/>
      <c r="E39"/>
      <c r="F39"/>
      <c r="G39"/>
      <c r="H39"/>
    </row>
    <row r="40" spans="1:14" x14ac:dyDescent="0.25">
      <c r="A40"/>
      <c r="B40"/>
      <c r="C40"/>
      <c r="D40"/>
      <c r="E40"/>
      <c r="F40"/>
      <c r="G40"/>
      <c r="H40"/>
    </row>
    <row r="41" spans="1:14" ht="18.75" x14ac:dyDescent="0.3">
      <c r="A41" s="127"/>
      <c r="B41" s="127"/>
      <c r="C41" s="127"/>
      <c r="D41" s="127"/>
      <c r="E41" s="127"/>
      <c r="F41" s="127"/>
      <c r="G41" s="127"/>
      <c r="H41" s="127"/>
      <c r="I41" s="127"/>
      <c r="J41" s="127"/>
    </row>
    <row r="42" spans="1:14" ht="18.75" x14ac:dyDescent="0.3">
      <c r="A42" s="127" t="s">
        <v>105</v>
      </c>
      <c r="B42" s="127"/>
      <c r="C42" s="127"/>
      <c r="D42" s="127"/>
      <c r="E42" s="127"/>
      <c r="F42" s="15"/>
      <c r="G42" s="15"/>
      <c r="H42" s="15"/>
      <c r="I42" s="15"/>
      <c r="J42" s="15"/>
    </row>
    <row r="43" spans="1:14" ht="44.25" customHeight="1" x14ac:dyDescent="0.3">
      <c r="A43" s="117" t="s">
        <v>310</v>
      </c>
      <c r="B43" s="117"/>
      <c r="C43" s="117"/>
      <c r="D43" s="117"/>
      <c r="E43" s="117"/>
      <c r="F43" s="15"/>
      <c r="G43" s="15"/>
      <c r="H43" s="15"/>
      <c r="I43" s="15"/>
      <c r="J43" s="15"/>
    </row>
    <row r="44" spans="1:14" ht="15.75" x14ac:dyDescent="0.25">
      <c r="A44" s="128" t="s">
        <v>107</v>
      </c>
      <c r="B44" s="128"/>
      <c r="C44" s="128"/>
      <c r="D44" s="128"/>
      <c r="E44" s="128"/>
      <c r="F44" s="16"/>
      <c r="G44" s="16"/>
      <c r="H44" s="16"/>
      <c r="I44" s="16"/>
      <c r="J44" s="16"/>
    </row>
    <row r="45" spans="1:14" ht="15.75" x14ac:dyDescent="0.25">
      <c r="A45" s="128" t="s">
        <v>106</v>
      </c>
      <c r="B45" s="128"/>
      <c r="C45" s="128"/>
      <c r="D45" s="128"/>
      <c r="E45" s="128"/>
      <c r="F45" s="16"/>
      <c r="G45" s="16"/>
      <c r="H45" s="16"/>
      <c r="I45" s="16"/>
      <c r="J45" s="16"/>
    </row>
    <row r="46" spans="1:14" ht="18.75" x14ac:dyDescent="0.3">
      <c r="A46" s="129" t="s">
        <v>311</v>
      </c>
      <c r="B46" s="129"/>
      <c r="C46" s="129"/>
      <c r="D46" s="129"/>
      <c r="E46" s="129"/>
      <c r="F46" s="15"/>
      <c r="G46" s="15"/>
      <c r="H46" s="15"/>
      <c r="I46" s="15"/>
      <c r="J46" s="15"/>
    </row>
    <row r="47" spans="1:14" ht="15.75" x14ac:dyDescent="0.25">
      <c r="A47" s="130" t="s">
        <v>104</v>
      </c>
      <c r="B47" s="130"/>
      <c r="C47" s="130"/>
      <c r="D47" s="130"/>
      <c r="E47" s="130"/>
      <c r="F47" s="16"/>
      <c r="G47" s="16"/>
      <c r="H47" s="16"/>
      <c r="I47" s="16"/>
      <c r="J47" s="16"/>
    </row>
    <row r="48" spans="1:14" ht="18.75" x14ac:dyDescent="0.3">
      <c r="A48" s="127" t="s">
        <v>103</v>
      </c>
      <c r="B48" s="127"/>
      <c r="C48" s="127"/>
      <c r="D48" s="127"/>
      <c r="E48" s="127"/>
      <c r="F48" s="15"/>
      <c r="G48" s="15"/>
      <c r="H48" s="15"/>
      <c r="I48" s="15"/>
      <c r="J48" s="15"/>
    </row>
    <row r="49" spans="1:10" ht="18.75" x14ac:dyDescent="0.3">
      <c r="A49" s="127" t="s">
        <v>312</v>
      </c>
      <c r="B49" s="127"/>
      <c r="C49" s="127"/>
      <c r="D49" s="127"/>
      <c r="E49" s="127"/>
      <c r="F49" s="15"/>
      <c r="G49" s="15"/>
      <c r="H49" s="15"/>
      <c r="I49" s="15"/>
      <c r="J49" s="15"/>
    </row>
    <row r="50" spans="1:10" ht="18.75" x14ac:dyDescent="0.3">
      <c r="A50" s="15"/>
      <c r="B50" s="15"/>
      <c r="C50" s="15"/>
      <c r="D50" s="15"/>
      <c r="E50" s="15"/>
      <c r="F50" s="15"/>
      <c r="G50" s="15"/>
      <c r="H50" s="15"/>
      <c r="I50" s="15"/>
      <c r="J50" s="15"/>
    </row>
  </sheetData>
  <mergeCells count="22">
    <mergeCell ref="C31:E31"/>
    <mergeCell ref="A2:A3"/>
    <mergeCell ref="B2:B3"/>
    <mergeCell ref="C2:C3"/>
    <mergeCell ref="D2:D3"/>
    <mergeCell ref="E2:H2"/>
    <mergeCell ref="A49:E49"/>
    <mergeCell ref="G31:H31"/>
    <mergeCell ref="G34:H34"/>
    <mergeCell ref="C32:E32"/>
    <mergeCell ref="G32:H32"/>
    <mergeCell ref="C35:E35"/>
    <mergeCell ref="A42:E42"/>
    <mergeCell ref="A43:E43"/>
    <mergeCell ref="A44:E44"/>
    <mergeCell ref="A45:E45"/>
    <mergeCell ref="A46:E46"/>
    <mergeCell ref="A47:E47"/>
    <mergeCell ref="A48:E48"/>
    <mergeCell ref="C34:E34"/>
    <mergeCell ref="A41:J41"/>
    <mergeCell ref="G35:H35"/>
  </mergeCells>
  <hyperlinks>
    <hyperlink ref="A1" location="примечания!A32" display="Раздел 2. Сведения по выплатам на закупки товаров, работ, услуг10"/>
    <hyperlink ref="B5" location="примечания!A35" display="Выплаты на закупку товаров, работ, услуг, всего11"/>
    <hyperlink ref="B7" location="примечания!A42" display="по контрактам (договорам), заключенным до начала текущего финансового года без применения норм Федерального закона от 5 апреля 2013 года № 44-ФЗ «О контрактной системе в сфере закупок товаров, работ, услуг для обеспечения государственных и муниципальных н"/>
    <hyperlink ref="B8" location="примечания!A42" display="по контрактам (договорам), планируемым к заключению в соответствующем финансовом году без применения норм Федерального закона № 44-ФЗ и Федерального закона № 223-ФЗ12"/>
    <hyperlink ref="B9" location="примечания!A45" display="по контрактам (договорам), заключенным до начала текущего финансового года с учетом требований Федерального закона № 44-ФЗ13 "/>
    <hyperlink ref="B10" location="примечания!A45" display="по контрактам (договорам), заключенным до начала текущего финансового года с учетом требований Федерального закона № 223-ФЗ13"/>
    <hyperlink ref="B11" location="примечания!A45" display="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13"/>
    <hyperlink ref="B16" location="примечания!A47" display="в соответствии с Федеральным законом № 223-ФЗ14"/>
    <hyperlink ref="B20" location="примечания!A47" display="в соответствии с Федеральным законом № 223-ФЗ14"/>
    <hyperlink ref="B21" location="примечания!A49" display="за счет субсидий, предоставляемых на осуществление капитальных вложений15"/>
    <hyperlink ref="B26" location="примечания!A51" display="Итого по контрактам, планируемым к заключению в соответствующем финансовом году в соответствии с Федеральным законом № 44-ФЗ, по соответствующему году закупки16"/>
  </hyperlinks>
  <pageMargins left="0.39370078740157483" right="0.39370078740157483" top="0.39370078740157483" bottom="0.39370078740157483" header="0.31496062992125984" footer="0.31496062992125984"/>
  <pageSetup paperSize="9" scale="4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151"/>
  <sheetViews>
    <sheetView view="pageBreakPreview" topLeftCell="A19" zoomScaleSheetLayoutView="100" workbookViewId="0">
      <selection activeCell="BN41" sqref="BN41:CB41"/>
    </sheetView>
  </sheetViews>
  <sheetFormatPr defaultColWidth="1.140625" defaultRowHeight="15.75" x14ac:dyDescent="0.25"/>
  <cols>
    <col min="1" max="1" width="7.42578125" style="22" bestFit="1" customWidth="1"/>
    <col min="2" max="18" width="1.140625" style="22"/>
    <col min="19" max="19" width="11.7109375" style="22" bestFit="1" customWidth="1"/>
    <col min="20" max="124" width="1.140625" style="22"/>
    <col min="125" max="125" width="13.42578125" style="22" customWidth="1"/>
    <col min="126" max="256" width="1.140625" style="22"/>
    <col min="257" max="257" width="7.42578125" style="22" bestFit="1" customWidth="1"/>
    <col min="258" max="274" width="1.140625" style="22"/>
    <col min="275" max="275" width="11.7109375" style="22" bestFit="1" customWidth="1"/>
    <col min="276" max="512" width="1.140625" style="22"/>
    <col min="513" max="513" width="7.42578125" style="22" bestFit="1" customWidth="1"/>
    <col min="514" max="530" width="1.140625" style="22"/>
    <col min="531" max="531" width="11.7109375" style="22" bestFit="1" customWidth="1"/>
    <col min="532" max="768" width="1.140625" style="22"/>
    <col min="769" max="769" width="7.42578125" style="22" bestFit="1" customWidth="1"/>
    <col min="770" max="786" width="1.140625" style="22"/>
    <col min="787" max="787" width="11.7109375" style="22" bestFit="1" customWidth="1"/>
    <col min="788" max="1024" width="1.140625" style="22"/>
    <col min="1025" max="1025" width="7.42578125" style="22" bestFit="1" customWidth="1"/>
    <col min="1026" max="1042" width="1.140625" style="22"/>
    <col min="1043" max="1043" width="11.7109375" style="22" bestFit="1" customWidth="1"/>
    <col min="1044" max="1280" width="1.140625" style="22"/>
    <col min="1281" max="1281" width="7.42578125" style="22" bestFit="1" customWidth="1"/>
    <col min="1282" max="1298" width="1.140625" style="22"/>
    <col min="1299" max="1299" width="11.7109375" style="22" bestFit="1" customWidth="1"/>
    <col min="1300" max="1536" width="1.140625" style="22"/>
    <col min="1537" max="1537" width="7.42578125" style="22" bestFit="1" customWidth="1"/>
    <col min="1538" max="1554" width="1.140625" style="22"/>
    <col min="1555" max="1555" width="11.7109375" style="22" bestFit="1" customWidth="1"/>
    <col min="1556" max="1792" width="1.140625" style="22"/>
    <col min="1793" max="1793" width="7.42578125" style="22" bestFit="1" customWidth="1"/>
    <col min="1794" max="1810" width="1.140625" style="22"/>
    <col min="1811" max="1811" width="11.7109375" style="22" bestFit="1" customWidth="1"/>
    <col min="1812" max="2048" width="1.140625" style="22"/>
    <col min="2049" max="2049" width="7.42578125" style="22" bestFit="1" customWidth="1"/>
    <col min="2050" max="2066" width="1.140625" style="22"/>
    <col min="2067" max="2067" width="11.7109375" style="22" bestFit="1" customWidth="1"/>
    <col min="2068" max="2304" width="1.140625" style="22"/>
    <col min="2305" max="2305" width="7.42578125" style="22" bestFit="1" customWidth="1"/>
    <col min="2306" max="2322" width="1.140625" style="22"/>
    <col min="2323" max="2323" width="11.7109375" style="22" bestFit="1" customWidth="1"/>
    <col min="2324" max="2560" width="1.140625" style="22"/>
    <col min="2561" max="2561" width="7.42578125" style="22" bestFit="1" customWidth="1"/>
    <col min="2562" max="2578" width="1.140625" style="22"/>
    <col min="2579" max="2579" width="11.7109375" style="22" bestFit="1" customWidth="1"/>
    <col min="2580" max="2816" width="1.140625" style="22"/>
    <col min="2817" max="2817" width="7.42578125" style="22" bestFit="1" customWidth="1"/>
    <col min="2818" max="2834" width="1.140625" style="22"/>
    <col min="2835" max="2835" width="11.7109375" style="22" bestFit="1" customWidth="1"/>
    <col min="2836" max="3072" width="1.140625" style="22"/>
    <col min="3073" max="3073" width="7.42578125" style="22" bestFit="1" customWidth="1"/>
    <col min="3074" max="3090" width="1.140625" style="22"/>
    <col min="3091" max="3091" width="11.7109375" style="22" bestFit="1" customWidth="1"/>
    <col min="3092" max="3328" width="1.140625" style="22"/>
    <col min="3329" max="3329" width="7.42578125" style="22" bestFit="1" customWidth="1"/>
    <col min="3330" max="3346" width="1.140625" style="22"/>
    <col min="3347" max="3347" width="11.7109375" style="22" bestFit="1" customWidth="1"/>
    <col min="3348" max="3584" width="1.140625" style="22"/>
    <col min="3585" max="3585" width="7.42578125" style="22" bestFit="1" customWidth="1"/>
    <col min="3586" max="3602" width="1.140625" style="22"/>
    <col min="3603" max="3603" width="11.7109375" style="22" bestFit="1" customWidth="1"/>
    <col min="3604" max="3840" width="1.140625" style="22"/>
    <col min="3841" max="3841" width="7.42578125" style="22" bestFit="1" customWidth="1"/>
    <col min="3842" max="3858" width="1.140625" style="22"/>
    <col min="3859" max="3859" width="11.7109375" style="22" bestFit="1" customWidth="1"/>
    <col min="3860" max="4096" width="1.140625" style="22"/>
    <col min="4097" max="4097" width="7.42578125" style="22" bestFit="1" customWidth="1"/>
    <col min="4098" max="4114" width="1.140625" style="22"/>
    <col min="4115" max="4115" width="11.7109375" style="22" bestFit="1" customWidth="1"/>
    <col min="4116" max="4352" width="1.140625" style="22"/>
    <col min="4353" max="4353" width="7.42578125" style="22" bestFit="1" customWidth="1"/>
    <col min="4354" max="4370" width="1.140625" style="22"/>
    <col min="4371" max="4371" width="11.7109375" style="22" bestFit="1" customWidth="1"/>
    <col min="4372" max="4608" width="1.140625" style="22"/>
    <col min="4609" max="4609" width="7.42578125" style="22" bestFit="1" customWidth="1"/>
    <col min="4610" max="4626" width="1.140625" style="22"/>
    <col min="4627" max="4627" width="11.7109375" style="22" bestFit="1" customWidth="1"/>
    <col min="4628" max="4864" width="1.140625" style="22"/>
    <col min="4865" max="4865" width="7.42578125" style="22" bestFit="1" customWidth="1"/>
    <col min="4866" max="4882" width="1.140625" style="22"/>
    <col min="4883" max="4883" width="11.7109375" style="22" bestFit="1" customWidth="1"/>
    <col min="4884" max="5120" width="1.140625" style="22"/>
    <col min="5121" max="5121" width="7.42578125" style="22" bestFit="1" customWidth="1"/>
    <col min="5122" max="5138" width="1.140625" style="22"/>
    <col min="5139" max="5139" width="11.7109375" style="22" bestFit="1" customWidth="1"/>
    <col min="5140" max="5376" width="1.140625" style="22"/>
    <col min="5377" max="5377" width="7.42578125" style="22" bestFit="1" customWidth="1"/>
    <col min="5378" max="5394" width="1.140625" style="22"/>
    <col min="5395" max="5395" width="11.7109375" style="22" bestFit="1" customWidth="1"/>
    <col min="5396" max="5632" width="1.140625" style="22"/>
    <col min="5633" max="5633" width="7.42578125" style="22" bestFit="1" customWidth="1"/>
    <col min="5634" max="5650" width="1.140625" style="22"/>
    <col min="5651" max="5651" width="11.7109375" style="22" bestFit="1" customWidth="1"/>
    <col min="5652" max="5888" width="1.140625" style="22"/>
    <col min="5889" max="5889" width="7.42578125" style="22" bestFit="1" customWidth="1"/>
    <col min="5890" max="5906" width="1.140625" style="22"/>
    <col min="5907" max="5907" width="11.7109375" style="22" bestFit="1" customWidth="1"/>
    <col min="5908" max="6144" width="1.140625" style="22"/>
    <col min="6145" max="6145" width="7.42578125" style="22" bestFit="1" customWidth="1"/>
    <col min="6146" max="6162" width="1.140625" style="22"/>
    <col min="6163" max="6163" width="11.7109375" style="22" bestFit="1" customWidth="1"/>
    <col min="6164" max="6400" width="1.140625" style="22"/>
    <col min="6401" max="6401" width="7.42578125" style="22" bestFit="1" customWidth="1"/>
    <col min="6402" max="6418" width="1.140625" style="22"/>
    <col min="6419" max="6419" width="11.7109375" style="22" bestFit="1" customWidth="1"/>
    <col min="6420" max="6656" width="1.140625" style="22"/>
    <col min="6657" max="6657" width="7.42578125" style="22" bestFit="1" customWidth="1"/>
    <col min="6658" max="6674" width="1.140625" style="22"/>
    <col min="6675" max="6675" width="11.7109375" style="22" bestFit="1" customWidth="1"/>
    <col min="6676" max="6912" width="1.140625" style="22"/>
    <col min="6913" max="6913" width="7.42578125" style="22" bestFit="1" customWidth="1"/>
    <col min="6914" max="6930" width="1.140625" style="22"/>
    <col min="6931" max="6931" width="11.7109375" style="22" bestFit="1" customWidth="1"/>
    <col min="6932" max="7168" width="1.140625" style="22"/>
    <col min="7169" max="7169" width="7.42578125" style="22" bestFit="1" customWidth="1"/>
    <col min="7170" max="7186" width="1.140625" style="22"/>
    <col min="7187" max="7187" width="11.7109375" style="22" bestFit="1" customWidth="1"/>
    <col min="7188" max="7424" width="1.140625" style="22"/>
    <col min="7425" max="7425" width="7.42578125" style="22" bestFit="1" customWidth="1"/>
    <col min="7426" max="7442" width="1.140625" style="22"/>
    <col min="7443" max="7443" width="11.7109375" style="22" bestFit="1" customWidth="1"/>
    <col min="7444" max="7680" width="1.140625" style="22"/>
    <col min="7681" max="7681" width="7.42578125" style="22" bestFit="1" customWidth="1"/>
    <col min="7682" max="7698" width="1.140625" style="22"/>
    <col min="7699" max="7699" width="11.7109375" style="22" bestFit="1" customWidth="1"/>
    <col min="7700" max="7936" width="1.140625" style="22"/>
    <col min="7937" max="7937" width="7.42578125" style="22" bestFit="1" customWidth="1"/>
    <col min="7938" max="7954" width="1.140625" style="22"/>
    <col min="7955" max="7955" width="11.7109375" style="22" bestFit="1" customWidth="1"/>
    <col min="7956" max="8192" width="1.140625" style="22"/>
    <col min="8193" max="8193" width="7.42578125" style="22" bestFit="1" customWidth="1"/>
    <col min="8194" max="8210" width="1.140625" style="22"/>
    <col min="8211" max="8211" width="11.7109375" style="22" bestFit="1" customWidth="1"/>
    <col min="8212" max="8448" width="1.140625" style="22"/>
    <col min="8449" max="8449" width="7.42578125" style="22" bestFit="1" customWidth="1"/>
    <col min="8450" max="8466" width="1.140625" style="22"/>
    <col min="8467" max="8467" width="11.7109375" style="22" bestFit="1" customWidth="1"/>
    <col min="8468" max="8704" width="1.140625" style="22"/>
    <col min="8705" max="8705" width="7.42578125" style="22" bestFit="1" customWidth="1"/>
    <col min="8706" max="8722" width="1.140625" style="22"/>
    <col min="8723" max="8723" width="11.7109375" style="22" bestFit="1" customWidth="1"/>
    <col min="8724" max="8960" width="1.140625" style="22"/>
    <col min="8961" max="8961" width="7.42578125" style="22" bestFit="1" customWidth="1"/>
    <col min="8962" max="8978" width="1.140625" style="22"/>
    <col min="8979" max="8979" width="11.7109375" style="22" bestFit="1" customWidth="1"/>
    <col min="8980" max="9216" width="1.140625" style="22"/>
    <col min="9217" max="9217" width="7.42578125" style="22" bestFit="1" customWidth="1"/>
    <col min="9218" max="9234" width="1.140625" style="22"/>
    <col min="9235" max="9235" width="11.7109375" style="22" bestFit="1" customWidth="1"/>
    <col min="9236" max="9472" width="1.140625" style="22"/>
    <col min="9473" max="9473" width="7.42578125" style="22" bestFit="1" customWidth="1"/>
    <col min="9474" max="9490" width="1.140625" style="22"/>
    <col min="9491" max="9491" width="11.7109375" style="22" bestFit="1" customWidth="1"/>
    <col min="9492" max="9728" width="1.140625" style="22"/>
    <col min="9729" max="9729" width="7.42578125" style="22" bestFit="1" customWidth="1"/>
    <col min="9730" max="9746" width="1.140625" style="22"/>
    <col min="9747" max="9747" width="11.7109375" style="22" bestFit="1" customWidth="1"/>
    <col min="9748" max="9984" width="1.140625" style="22"/>
    <col min="9985" max="9985" width="7.42578125" style="22" bestFit="1" customWidth="1"/>
    <col min="9986" max="10002" width="1.140625" style="22"/>
    <col min="10003" max="10003" width="11.7109375" style="22" bestFit="1" customWidth="1"/>
    <col min="10004" max="10240" width="1.140625" style="22"/>
    <col min="10241" max="10241" width="7.42578125" style="22" bestFit="1" customWidth="1"/>
    <col min="10242" max="10258" width="1.140625" style="22"/>
    <col min="10259" max="10259" width="11.7109375" style="22" bestFit="1" customWidth="1"/>
    <col min="10260" max="10496" width="1.140625" style="22"/>
    <col min="10497" max="10497" width="7.42578125" style="22" bestFit="1" customWidth="1"/>
    <col min="10498" max="10514" width="1.140625" style="22"/>
    <col min="10515" max="10515" width="11.7109375" style="22" bestFit="1" customWidth="1"/>
    <col min="10516" max="10752" width="1.140625" style="22"/>
    <col min="10753" max="10753" width="7.42578125" style="22" bestFit="1" customWidth="1"/>
    <col min="10754" max="10770" width="1.140625" style="22"/>
    <col min="10771" max="10771" width="11.7109375" style="22" bestFit="1" customWidth="1"/>
    <col min="10772" max="11008" width="1.140625" style="22"/>
    <col min="11009" max="11009" width="7.42578125" style="22" bestFit="1" customWidth="1"/>
    <col min="11010" max="11026" width="1.140625" style="22"/>
    <col min="11027" max="11027" width="11.7109375" style="22" bestFit="1" customWidth="1"/>
    <col min="11028" max="11264" width="1.140625" style="22"/>
    <col min="11265" max="11265" width="7.42578125" style="22" bestFit="1" customWidth="1"/>
    <col min="11266" max="11282" width="1.140625" style="22"/>
    <col min="11283" max="11283" width="11.7109375" style="22" bestFit="1" customWidth="1"/>
    <col min="11284" max="11520" width="1.140625" style="22"/>
    <col min="11521" max="11521" width="7.42578125" style="22" bestFit="1" customWidth="1"/>
    <col min="11522" max="11538" width="1.140625" style="22"/>
    <col min="11539" max="11539" width="11.7109375" style="22" bestFit="1" customWidth="1"/>
    <col min="11540" max="11776" width="1.140625" style="22"/>
    <col min="11777" max="11777" width="7.42578125" style="22" bestFit="1" customWidth="1"/>
    <col min="11778" max="11794" width="1.140625" style="22"/>
    <col min="11795" max="11795" width="11.7109375" style="22" bestFit="1" customWidth="1"/>
    <col min="11796" max="12032" width="1.140625" style="22"/>
    <col min="12033" max="12033" width="7.42578125" style="22" bestFit="1" customWidth="1"/>
    <col min="12034" max="12050" width="1.140625" style="22"/>
    <col min="12051" max="12051" width="11.7109375" style="22" bestFit="1" customWidth="1"/>
    <col min="12052" max="12288" width="1.140625" style="22"/>
    <col min="12289" max="12289" width="7.42578125" style="22" bestFit="1" customWidth="1"/>
    <col min="12290" max="12306" width="1.140625" style="22"/>
    <col min="12307" max="12307" width="11.7109375" style="22" bestFit="1" customWidth="1"/>
    <col min="12308" max="12544" width="1.140625" style="22"/>
    <col min="12545" max="12545" width="7.42578125" style="22" bestFit="1" customWidth="1"/>
    <col min="12546" max="12562" width="1.140625" style="22"/>
    <col min="12563" max="12563" width="11.7109375" style="22" bestFit="1" customWidth="1"/>
    <col min="12564" max="12800" width="1.140625" style="22"/>
    <col min="12801" max="12801" width="7.42578125" style="22" bestFit="1" customWidth="1"/>
    <col min="12802" max="12818" width="1.140625" style="22"/>
    <col min="12819" max="12819" width="11.7109375" style="22" bestFit="1" customWidth="1"/>
    <col min="12820" max="13056" width="1.140625" style="22"/>
    <col min="13057" max="13057" width="7.42578125" style="22" bestFit="1" customWidth="1"/>
    <col min="13058" max="13074" width="1.140625" style="22"/>
    <col min="13075" max="13075" width="11.7109375" style="22" bestFit="1" customWidth="1"/>
    <col min="13076" max="13312" width="1.140625" style="22"/>
    <col min="13313" max="13313" width="7.42578125" style="22" bestFit="1" customWidth="1"/>
    <col min="13314" max="13330" width="1.140625" style="22"/>
    <col min="13331" max="13331" width="11.7109375" style="22" bestFit="1" customWidth="1"/>
    <col min="13332" max="13568" width="1.140625" style="22"/>
    <col min="13569" max="13569" width="7.42578125" style="22" bestFit="1" customWidth="1"/>
    <col min="13570" max="13586" width="1.140625" style="22"/>
    <col min="13587" max="13587" width="11.7109375" style="22" bestFit="1" customWidth="1"/>
    <col min="13588" max="13824" width="1.140625" style="22"/>
    <col min="13825" max="13825" width="7.42578125" style="22" bestFit="1" customWidth="1"/>
    <col min="13826" max="13842" width="1.140625" style="22"/>
    <col min="13843" max="13843" width="11.7109375" style="22" bestFit="1" customWidth="1"/>
    <col min="13844" max="14080" width="1.140625" style="22"/>
    <col min="14081" max="14081" width="7.42578125" style="22" bestFit="1" customWidth="1"/>
    <col min="14082" max="14098" width="1.140625" style="22"/>
    <col min="14099" max="14099" width="11.7109375" style="22" bestFit="1" customWidth="1"/>
    <col min="14100" max="14336" width="1.140625" style="22"/>
    <col min="14337" max="14337" width="7.42578125" style="22" bestFit="1" customWidth="1"/>
    <col min="14338" max="14354" width="1.140625" style="22"/>
    <col min="14355" max="14355" width="11.7109375" style="22" bestFit="1" customWidth="1"/>
    <col min="14356" max="14592" width="1.140625" style="22"/>
    <col min="14593" max="14593" width="7.42578125" style="22" bestFit="1" customWidth="1"/>
    <col min="14594" max="14610" width="1.140625" style="22"/>
    <col min="14611" max="14611" width="11.7109375" style="22" bestFit="1" customWidth="1"/>
    <col min="14612" max="14848" width="1.140625" style="22"/>
    <col min="14849" max="14849" width="7.42578125" style="22" bestFit="1" customWidth="1"/>
    <col min="14850" max="14866" width="1.140625" style="22"/>
    <col min="14867" max="14867" width="11.7109375" style="22" bestFit="1" customWidth="1"/>
    <col min="14868" max="15104" width="1.140625" style="22"/>
    <col min="15105" max="15105" width="7.42578125" style="22" bestFit="1" customWidth="1"/>
    <col min="15106" max="15122" width="1.140625" style="22"/>
    <col min="15123" max="15123" width="11.7109375" style="22" bestFit="1" customWidth="1"/>
    <col min="15124" max="15360" width="1.140625" style="22"/>
    <col min="15361" max="15361" width="7.42578125" style="22" bestFit="1" customWidth="1"/>
    <col min="15362" max="15378" width="1.140625" style="22"/>
    <col min="15379" max="15379" width="11.7109375" style="22" bestFit="1" customWidth="1"/>
    <col min="15380" max="15616" width="1.140625" style="22"/>
    <col min="15617" max="15617" width="7.42578125" style="22" bestFit="1" customWidth="1"/>
    <col min="15618" max="15634" width="1.140625" style="22"/>
    <col min="15635" max="15635" width="11.7109375" style="22" bestFit="1" customWidth="1"/>
    <col min="15636" max="15872" width="1.140625" style="22"/>
    <col min="15873" max="15873" width="7.42578125" style="22" bestFit="1" customWidth="1"/>
    <col min="15874" max="15890" width="1.140625" style="22"/>
    <col min="15891" max="15891" width="11.7109375" style="22" bestFit="1" customWidth="1"/>
    <col min="15892" max="16128" width="1.140625" style="22"/>
    <col min="16129" max="16129" width="7.42578125" style="22" bestFit="1" customWidth="1"/>
    <col min="16130" max="16146" width="1.140625" style="22"/>
    <col min="16147" max="16147" width="11.7109375" style="22" bestFit="1" customWidth="1"/>
    <col min="16148" max="16384" width="1.140625" style="22"/>
  </cols>
  <sheetData>
    <row r="1" spans="1:123" s="53" customFormat="1" x14ac:dyDescent="0.25">
      <c r="A1" s="159" t="s">
        <v>112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  <c r="BZ1" s="159"/>
      <c r="CA1" s="159"/>
      <c r="CB1" s="159"/>
      <c r="CC1" s="159"/>
      <c r="CD1" s="159"/>
      <c r="CE1" s="159"/>
      <c r="CF1" s="159"/>
      <c r="CG1" s="159"/>
      <c r="CH1" s="159"/>
      <c r="CI1" s="159"/>
      <c r="CJ1" s="159"/>
      <c r="CK1" s="159"/>
      <c r="CL1" s="159"/>
      <c r="CM1" s="159"/>
      <c r="CN1" s="159"/>
      <c r="CO1" s="159"/>
      <c r="CP1" s="159"/>
      <c r="CQ1" s="159"/>
      <c r="CR1" s="159"/>
      <c r="CS1" s="159"/>
      <c r="CT1" s="159"/>
      <c r="CU1" s="159"/>
      <c r="CV1" s="159"/>
      <c r="CW1" s="159"/>
      <c r="CX1" s="159"/>
      <c r="CY1" s="159"/>
      <c r="CZ1" s="159"/>
      <c r="DA1" s="159"/>
      <c r="DB1" s="159"/>
      <c r="DC1" s="159"/>
      <c r="DD1" s="159"/>
      <c r="DE1" s="159"/>
      <c r="DF1" s="159"/>
      <c r="DG1" s="159"/>
      <c r="DH1" s="159"/>
      <c r="DI1" s="159"/>
      <c r="DJ1" s="159"/>
      <c r="DK1" s="159"/>
      <c r="DL1" s="159"/>
      <c r="DM1" s="159"/>
      <c r="DN1" s="159"/>
      <c r="DO1" s="159"/>
      <c r="DP1" s="159"/>
      <c r="DQ1" s="159"/>
      <c r="DR1" s="159"/>
      <c r="DS1" s="159"/>
    </row>
    <row r="2" spans="1:123" s="25" customFormat="1" ht="9.75" x14ac:dyDescent="0.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</row>
    <row r="3" spans="1:123" s="53" customFormat="1" x14ac:dyDescent="0.25">
      <c r="A3" s="159" t="s">
        <v>307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  <c r="BQ3" s="159"/>
      <c r="BR3" s="159"/>
      <c r="BS3" s="159"/>
      <c r="BT3" s="159"/>
      <c r="BU3" s="159"/>
      <c r="BV3" s="159"/>
      <c r="BW3" s="159"/>
      <c r="BX3" s="159"/>
      <c r="BY3" s="159"/>
      <c r="BZ3" s="159"/>
      <c r="CA3" s="159"/>
      <c r="CB3" s="159"/>
      <c r="CC3" s="159"/>
      <c r="CD3" s="159"/>
      <c r="CE3" s="159"/>
      <c r="CF3" s="159"/>
      <c r="CG3" s="159"/>
      <c r="CH3" s="159"/>
      <c r="CI3" s="159"/>
      <c r="CJ3" s="159"/>
      <c r="CK3" s="159"/>
      <c r="CL3" s="159"/>
      <c r="CM3" s="159"/>
      <c r="CN3" s="159"/>
      <c r="CO3" s="159"/>
      <c r="CP3" s="159"/>
      <c r="CQ3" s="159"/>
      <c r="CR3" s="159"/>
      <c r="CS3" s="159"/>
      <c r="CT3" s="159"/>
      <c r="CU3" s="159"/>
      <c r="CV3" s="159"/>
      <c r="CW3" s="159"/>
      <c r="CX3" s="159"/>
      <c r="CY3" s="159"/>
      <c r="CZ3" s="159"/>
      <c r="DA3" s="159"/>
      <c r="DB3" s="159"/>
      <c r="DC3" s="159"/>
      <c r="DD3" s="159"/>
      <c r="DE3" s="159"/>
      <c r="DF3" s="159"/>
      <c r="DG3" s="159"/>
      <c r="DH3" s="159"/>
      <c r="DI3" s="159"/>
      <c r="DJ3" s="159"/>
      <c r="DK3" s="159"/>
      <c r="DL3" s="159"/>
      <c r="DM3" s="159"/>
      <c r="DN3" s="159"/>
      <c r="DO3" s="159"/>
      <c r="DP3" s="159"/>
      <c r="DQ3" s="159"/>
      <c r="DR3" s="159"/>
      <c r="DS3" s="159"/>
    </row>
    <row r="4" spans="1:123" s="26" customFormat="1" ht="12.75" x14ac:dyDescent="0.2"/>
    <row r="5" spans="1:123" x14ac:dyDescent="0.25">
      <c r="A5" s="22" t="s">
        <v>113</v>
      </c>
      <c r="T5" s="140" t="s">
        <v>331</v>
      </c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</row>
    <row r="6" spans="1:123" s="27" customFormat="1" ht="9.75" x14ac:dyDescent="0.2">
      <c r="A6" s="25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</row>
    <row r="7" spans="1:123" s="26" customFormat="1" ht="12.75" x14ac:dyDescent="0.2">
      <c r="A7" s="150" t="s">
        <v>115</v>
      </c>
      <c r="B7" s="151"/>
      <c r="C7" s="151"/>
      <c r="D7" s="152"/>
      <c r="E7" s="150" t="s">
        <v>116</v>
      </c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2"/>
      <c r="U7" s="150" t="s">
        <v>117</v>
      </c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2"/>
      <c r="AG7" s="156" t="s">
        <v>118</v>
      </c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8"/>
      <c r="CK7" s="150" t="s">
        <v>119</v>
      </c>
      <c r="CL7" s="151"/>
      <c r="CM7" s="151"/>
      <c r="CN7" s="151"/>
      <c r="CO7" s="151"/>
      <c r="CP7" s="151"/>
      <c r="CQ7" s="151"/>
      <c r="CR7" s="151"/>
      <c r="CS7" s="151"/>
      <c r="CT7" s="151"/>
      <c r="CU7" s="152"/>
      <c r="CV7" s="150" t="s">
        <v>120</v>
      </c>
      <c r="CW7" s="151"/>
      <c r="CX7" s="151"/>
      <c r="CY7" s="151"/>
      <c r="CZ7" s="151"/>
      <c r="DA7" s="151"/>
      <c r="DB7" s="151"/>
      <c r="DC7" s="151"/>
      <c r="DD7" s="151"/>
      <c r="DE7" s="152"/>
      <c r="DF7" s="150" t="s">
        <v>121</v>
      </c>
      <c r="DG7" s="151"/>
      <c r="DH7" s="151"/>
      <c r="DI7" s="151"/>
      <c r="DJ7" s="151"/>
      <c r="DK7" s="151"/>
      <c r="DL7" s="151"/>
      <c r="DM7" s="151"/>
      <c r="DN7" s="151"/>
      <c r="DO7" s="151"/>
      <c r="DP7" s="151"/>
      <c r="DQ7" s="151"/>
      <c r="DR7" s="151"/>
      <c r="DS7" s="152"/>
    </row>
    <row r="8" spans="1:123" s="26" customFormat="1" ht="12.75" x14ac:dyDescent="0.2">
      <c r="A8" s="153" t="s">
        <v>122</v>
      </c>
      <c r="B8" s="154"/>
      <c r="C8" s="154"/>
      <c r="D8" s="155"/>
      <c r="E8" s="153" t="s">
        <v>123</v>
      </c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5"/>
      <c r="U8" s="153" t="s">
        <v>124</v>
      </c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5"/>
      <c r="AG8" s="150" t="s">
        <v>125</v>
      </c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2"/>
      <c r="AU8" s="156" t="s">
        <v>24</v>
      </c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8"/>
      <c r="CK8" s="153" t="s">
        <v>126</v>
      </c>
      <c r="CL8" s="154"/>
      <c r="CM8" s="154"/>
      <c r="CN8" s="154"/>
      <c r="CO8" s="154"/>
      <c r="CP8" s="154"/>
      <c r="CQ8" s="154"/>
      <c r="CR8" s="154"/>
      <c r="CS8" s="154"/>
      <c r="CT8" s="154"/>
      <c r="CU8" s="155"/>
      <c r="CV8" s="153" t="s">
        <v>127</v>
      </c>
      <c r="CW8" s="154"/>
      <c r="CX8" s="154"/>
      <c r="CY8" s="154"/>
      <c r="CZ8" s="154"/>
      <c r="DA8" s="154"/>
      <c r="DB8" s="154"/>
      <c r="DC8" s="154"/>
      <c r="DD8" s="154"/>
      <c r="DE8" s="155"/>
      <c r="DF8" s="153" t="s">
        <v>128</v>
      </c>
      <c r="DG8" s="154"/>
      <c r="DH8" s="154"/>
      <c r="DI8" s="154"/>
      <c r="DJ8" s="154"/>
      <c r="DK8" s="154"/>
      <c r="DL8" s="154"/>
      <c r="DM8" s="154"/>
      <c r="DN8" s="154"/>
      <c r="DO8" s="154"/>
      <c r="DP8" s="154"/>
      <c r="DQ8" s="154"/>
      <c r="DR8" s="154"/>
      <c r="DS8" s="155"/>
    </row>
    <row r="9" spans="1:123" s="26" customFormat="1" ht="12.75" x14ac:dyDescent="0.2">
      <c r="A9" s="153"/>
      <c r="B9" s="154"/>
      <c r="C9" s="154"/>
      <c r="D9" s="155"/>
      <c r="E9" s="153" t="s">
        <v>129</v>
      </c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5"/>
      <c r="U9" s="153" t="s">
        <v>130</v>
      </c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5"/>
      <c r="AG9" s="153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5"/>
      <c r="AU9" s="150" t="s">
        <v>131</v>
      </c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2"/>
      <c r="BI9" s="150" t="s">
        <v>132</v>
      </c>
      <c r="BJ9" s="151"/>
      <c r="BK9" s="151"/>
      <c r="BL9" s="151"/>
      <c r="BM9" s="151"/>
      <c r="BN9" s="151"/>
      <c r="BO9" s="151"/>
      <c r="BP9" s="151"/>
      <c r="BQ9" s="151"/>
      <c r="BR9" s="151"/>
      <c r="BS9" s="151"/>
      <c r="BT9" s="151"/>
      <c r="BU9" s="151"/>
      <c r="BV9" s="152"/>
      <c r="BW9" s="150" t="s">
        <v>132</v>
      </c>
      <c r="BX9" s="151"/>
      <c r="BY9" s="151"/>
      <c r="BZ9" s="151"/>
      <c r="CA9" s="151"/>
      <c r="CB9" s="151"/>
      <c r="CC9" s="151"/>
      <c r="CD9" s="151"/>
      <c r="CE9" s="151"/>
      <c r="CF9" s="151"/>
      <c r="CG9" s="151"/>
      <c r="CH9" s="151"/>
      <c r="CI9" s="151"/>
      <c r="CJ9" s="152"/>
      <c r="CK9" s="153" t="s">
        <v>133</v>
      </c>
      <c r="CL9" s="154"/>
      <c r="CM9" s="154"/>
      <c r="CN9" s="154"/>
      <c r="CO9" s="154"/>
      <c r="CP9" s="154"/>
      <c r="CQ9" s="154"/>
      <c r="CR9" s="154"/>
      <c r="CS9" s="154"/>
      <c r="CT9" s="154"/>
      <c r="CU9" s="155"/>
      <c r="CV9" s="153"/>
      <c r="CW9" s="154"/>
      <c r="CX9" s="154"/>
      <c r="CY9" s="154"/>
      <c r="CZ9" s="154"/>
      <c r="DA9" s="154"/>
      <c r="DB9" s="154"/>
      <c r="DC9" s="154"/>
      <c r="DD9" s="154"/>
      <c r="DE9" s="155"/>
      <c r="DF9" s="153" t="s">
        <v>134</v>
      </c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55"/>
    </row>
    <row r="10" spans="1:123" s="26" customFormat="1" ht="12.75" x14ac:dyDescent="0.2">
      <c r="A10" s="153"/>
      <c r="B10" s="154"/>
      <c r="C10" s="154"/>
      <c r="D10" s="155"/>
      <c r="E10" s="153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5"/>
      <c r="U10" s="153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5"/>
      <c r="AG10" s="153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5"/>
      <c r="AU10" s="153" t="s">
        <v>133</v>
      </c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5"/>
      <c r="BI10" s="153" t="s">
        <v>135</v>
      </c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5"/>
      <c r="BW10" s="153" t="s">
        <v>136</v>
      </c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5"/>
      <c r="CK10" s="153" t="s">
        <v>137</v>
      </c>
      <c r="CL10" s="154"/>
      <c r="CM10" s="154"/>
      <c r="CN10" s="154"/>
      <c r="CO10" s="154"/>
      <c r="CP10" s="154"/>
      <c r="CQ10" s="154"/>
      <c r="CR10" s="154"/>
      <c r="CS10" s="154"/>
      <c r="CT10" s="154"/>
      <c r="CU10" s="155"/>
      <c r="CV10" s="153"/>
      <c r="CW10" s="154"/>
      <c r="CX10" s="154"/>
      <c r="CY10" s="154"/>
      <c r="CZ10" s="154"/>
      <c r="DA10" s="154"/>
      <c r="DB10" s="154"/>
      <c r="DC10" s="154"/>
      <c r="DD10" s="154"/>
      <c r="DE10" s="155"/>
      <c r="DF10" s="153" t="s">
        <v>138</v>
      </c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5"/>
    </row>
    <row r="11" spans="1:123" s="26" customFormat="1" ht="12.75" x14ac:dyDescent="0.2">
      <c r="A11" s="153"/>
      <c r="B11" s="154"/>
      <c r="C11" s="154"/>
      <c r="D11" s="155"/>
      <c r="E11" s="153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5"/>
      <c r="U11" s="153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5"/>
      <c r="AG11" s="153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5"/>
      <c r="AU11" s="153" t="s">
        <v>139</v>
      </c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5"/>
      <c r="BI11" s="153" t="s">
        <v>140</v>
      </c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5"/>
      <c r="BW11" s="153" t="s">
        <v>140</v>
      </c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  <c r="CH11" s="154"/>
      <c r="CI11" s="154"/>
      <c r="CJ11" s="155"/>
      <c r="CK11" s="153"/>
      <c r="CL11" s="154"/>
      <c r="CM11" s="154"/>
      <c r="CN11" s="154"/>
      <c r="CO11" s="154"/>
      <c r="CP11" s="154"/>
      <c r="CQ11" s="154"/>
      <c r="CR11" s="154"/>
      <c r="CS11" s="154"/>
      <c r="CT11" s="154"/>
      <c r="CU11" s="155"/>
      <c r="CV11" s="153"/>
      <c r="CW11" s="154"/>
      <c r="CX11" s="154"/>
      <c r="CY11" s="154"/>
      <c r="CZ11" s="154"/>
      <c r="DA11" s="154"/>
      <c r="DB11" s="154"/>
      <c r="DC11" s="154"/>
      <c r="DD11" s="154"/>
      <c r="DE11" s="155"/>
      <c r="DF11" s="153" t="s">
        <v>141</v>
      </c>
      <c r="DG11" s="154"/>
      <c r="DH11" s="154"/>
      <c r="DI11" s="154"/>
      <c r="DJ11" s="154"/>
      <c r="DK11" s="154"/>
      <c r="DL11" s="154"/>
      <c r="DM11" s="154"/>
      <c r="DN11" s="154"/>
      <c r="DO11" s="154"/>
      <c r="DP11" s="154"/>
      <c r="DQ11" s="154"/>
      <c r="DR11" s="154"/>
      <c r="DS11" s="155"/>
    </row>
    <row r="12" spans="1:123" s="26" customFormat="1" ht="12.75" x14ac:dyDescent="0.2">
      <c r="A12" s="156">
        <v>1</v>
      </c>
      <c r="B12" s="157"/>
      <c r="C12" s="157"/>
      <c r="D12" s="158"/>
      <c r="E12" s="156">
        <v>2</v>
      </c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8"/>
      <c r="U12" s="156">
        <v>3</v>
      </c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8"/>
      <c r="AG12" s="156">
        <v>4</v>
      </c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8"/>
      <c r="AU12" s="156">
        <v>5</v>
      </c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8"/>
      <c r="BI12" s="156">
        <v>6</v>
      </c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8"/>
      <c r="BW12" s="156">
        <v>7</v>
      </c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8"/>
      <c r="CK12" s="156">
        <v>8</v>
      </c>
      <c r="CL12" s="157"/>
      <c r="CM12" s="157"/>
      <c r="CN12" s="157"/>
      <c r="CO12" s="157"/>
      <c r="CP12" s="157"/>
      <c r="CQ12" s="157"/>
      <c r="CR12" s="157"/>
      <c r="CS12" s="157"/>
      <c r="CT12" s="157"/>
      <c r="CU12" s="158"/>
      <c r="CV12" s="156">
        <v>9</v>
      </c>
      <c r="CW12" s="157"/>
      <c r="CX12" s="157"/>
      <c r="CY12" s="157"/>
      <c r="CZ12" s="157"/>
      <c r="DA12" s="157"/>
      <c r="DB12" s="157"/>
      <c r="DC12" s="157"/>
      <c r="DD12" s="157"/>
      <c r="DE12" s="158"/>
      <c r="DF12" s="156">
        <v>10</v>
      </c>
      <c r="DG12" s="157"/>
      <c r="DH12" s="157"/>
      <c r="DI12" s="157"/>
      <c r="DJ12" s="157"/>
      <c r="DK12" s="157"/>
      <c r="DL12" s="157"/>
      <c r="DM12" s="157"/>
      <c r="DN12" s="157"/>
      <c r="DO12" s="157"/>
      <c r="DP12" s="157"/>
      <c r="DQ12" s="157"/>
      <c r="DR12" s="157"/>
      <c r="DS12" s="158"/>
    </row>
    <row r="13" spans="1:123" s="29" customFormat="1" ht="30.75" customHeight="1" x14ac:dyDescent="0.25">
      <c r="A13" s="141">
        <v>1</v>
      </c>
      <c r="B13" s="142"/>
      <c r="C13" s="142"/>
      <c r="D13" s="143"/>
      <c r="E13" s="160" t="s">
        <v>303</v>
      </c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2"/>
      <c r="U13" s="147">
        <v>2</v>
      </c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9"/>
      <c r="AG13" s="147">
        <f t="shared" ref="AG13:AG16" si="0">SUM(AU13:CJ13)</f>
        <v>31175</v>
      </c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9"/>
      <c r="AU13" s="147">
        <v>28062</v>
      </c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9"/>
      <c r="BI13" s="147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8"/>
      <c r="BU13" s="148"/>
      <c r="BV13" s="149"/>
      <c r="BW13" s="147">
        <v>3113</v>
      </c>
      <c r="BX13" s="148"/>
      <c r="BY13" s="148"/>
      <c r="BZ13" s="148"/>
      <c r="CA13" s="148"/>
      <c r="CB13" s="148"/>
      <c r="CC13" s="148"/>
      <c r="CD13" s="148"/>
      <c r="CE13" s="148"/>
      <c r="CF13" s="148"/>
      <c r="CG13" s="148"/>
      <c r="CH13" s="148"/>
      <c r="CI13" s="148"/>
      <c r="CJ13" s="149"/>
      <c r="CK13" s="147"/>
      <c r="CL13" s="148"/>
      <c r="CM13" s="148"/>
      <c r="CN13" s="148"/>
      <c r="CO13" s="148"/>
      <c r="CP13" s="148"/>
      <c r="CQ13" s="148"/>
      <c r="CR13" s="148"/>
      <c r="CS13" s="148"/>
      <c r="CT13" s="148"/>
      <c r="CU13" s="149"/>
      <c r="CV13" s="147"/>
      <c r="CW13" s="148"/>
      <c r="CX13" s="148"/>
      <c r="CY13" s="148"/>
      <c r="CZ13" s="148"/>
      <c r="DA13" s="148"/>
      <c r="DB13" s="148"/>
      <c r="DC13" s="148"/>
      <c r="DD13" s="148"/>
      <c r="DE13" s="149"/>
      <c r="DF13" s="147">
        <f t="shared" ref="DF13:DF15" si="1">AG13*U13*12</f>
        <v>748200</v>
      </c>
      <c r="DG13" s="148"/>
      <c r="DH13" s="148"/>
      <c r="DI13" s="148"/>
      <c r="DJ13" s="148"/>
      <c r="DK13" s="148"/>
      <c r="DL13" s="148"/>
      <c r="DM13" s="148"/>
      <c r="DN13" s="148"/>
      <c r="DO13" s="148"/>
      <c r="DP13" s="148"/>
      <c r="DQ13" s="148"/>
      <c r="DR13" s="148"/>
      <c r="DS13" s="149"/>
    </row>
    <row r="14" spans="1:123" s="29" customFormat="1" ht="30.75" customHeight="1" x14ac:dyDescent="0.25">
      <c r="A14" s="141" t="s">
        <v>142</v>
      </c>
      <c r="B14" s="142"/>
      <c r="C14" s="142"/>
      <c r="D14" s="143"/>
      <c r="E14" s="160" t="s">
        <v>304</v>
      </c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2"/>
      <c r="U14" s="147">
        <v>44.66</v>
      </c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9"/>
      <c r="AG14" s="147">
        <f t="shared" si="0"/>
        <v>18458.180996999999</v>
      </c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9"/>
      <c r="AU14" s="147">
        <v>9158</v>
      </c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9"/>
      <c r="BI14" s="147"/>
      <c r="BJ14" s="148"/>
      <c r="BK14" s="148"/>
      <c r="BL14" s="148"/>
      <c r="BM14" s="148"/>
      <c r="BN14" s="148"/>
      <c r="BO14" s="148"/>
      <c r="BP14" s="148"/>
      <c r="BQ14" s="148"/>
      <c r="BR14" s="148"/>
      <c r="BS14" s="148"/>
      <c r="BT14" s="148"/>
      <c r="BU14" s="148"/>
      <c r="BV14" s="149"/>
      <c r="BW14" s="147">
        <v>9300.1809969999995</v>
      </c>
      <c r="BX14" s="148"/>
      <c r="BY14" s="148"/>
      <c r="BZ14" s="148"/>
      <c r="CA14" s="148"/>
      <c r="CB14" s="148"/>
      <c r="CC14" s="148"/>
      <c r="CD14" s="148"/>
      <c r="CE14" s="148"/>
      <c r="CF14" s="148"/>
      <c r="CG14" s="148"/>
      <c r="CH14" s="148"/>
      <c r="CI14" s="148"/>
      <c r="CJ14" s="149"/>
      <c r="CK14" s="147"/>
      <c r="CL14" s="148"/>
      <c r="CM14" s="148"/>
      <c r="CN14" s="148"/>
      <c r="CO14" s="148"/>
      <c r="CP14" s="148"/>
      <c r="CQ14" s="148"/>
      <c r="CR14" s="148"/>
      <c r="CS14" s="148"/>
      <c r="CT14" s="148"/>
      <c r="CU14" s="149"/>
      <c r="CV14" s="147"/>
      <c r="CW14" s="148"/>
      <c r="CX14" s="148"/>
      <c r="CY14" s="148"/>
      <c r="CZ14" s="148"/>
      <c r="DA14" s="148"/>
      <c r="DB14" s="148"/>
      <c r="DC14" s="148"/>
      <c r="DD14" s="148"/>
      <c r="DE14" s="149"/>
      <c r="DF14" s="147">
        <f t="shared" si="1"/>
        <v>9892108.359912239</v>
      </c>
      <c r="DG14" s="148"/>
      <c r="DH14" s="148"/>
      <c r="DI14" s="148"/>
      <c r="DJ14" s="148"/>
      <c r="DK14" s="148"/>
      <c r="DL14" s="148"/>
      <c r="DM14" s="148"/>
      <c r="DN14" s="148"/>
      <c r="DO14" s="148"/>
      <c r="DP14" s="148"/>
      <c r="DQ14" s="148"/>
      <c r="DR14" s="148"/>
      <c r="DS14" s="149"/>
    </row>
    <row r="15" spans="1:123" s="29" customFormat="1" ht="30.75" customHeight="1" x14ac:dyDescent="0.25">
      <c r="A15" s="141" t="s">
        <v>143</v>
      </c>
      <c r="B15" s="142"/>
      <c r="C15" s="142"/>
      <c r="D15" s="143"/>
      <c r="E15" s="160" t="s">
        <v>305</v>
      </c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2"/>
      <c r="U15" s="147">
        <v>3</v>
      </c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9"/>
      <c r="AG15" s="147">
        <f t="shared" si="0"/>
        <v>9530</v>
      </c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9"/>
      <c r="AU15" s="147">
        <v>7144</v>
      </c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9"/>
      <c r="BI15" s="147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8"/>
      <c r="BU15" s="148"/>
      <c r="BV15" s="149"/>
      <c r="BW15" s="147">
        <v>2386</v>
      </c>
      <c r="BX15" s="148"/>
      <c r="BY15" s="148"/>
      <c r="BZ15" s="148"/>
      <c r="CA15" s="148"/>
      <c r="CB15" s="148"/>
      <c r="CC15" s="148"/>
      <c r="CD15" s="148"/>
      <c r="CE15" s="148"/>
      <c r="CF15" s="148"/>
      <c r="CG15" s="148"/>
      <c r="CH15" s="148"/>
      <c r="CI15" s="148"/>
      <c r="CJ15" s="149"/>
      <c r="CK15" s="147"/>
      <c r="CL15" s="148"/>
      <c r="CM15" s="148"/>
      <c r="CN15" s="148"/>
      <c r="CO15" s="148"/>
      <c r="CP15" s="148"/>
      <c r="CQ15" s="148"/>
      <c r="CR15" s="148"/>
      <c r="CS15" s="148"/>
      <c r="CT15" s="148"/>
      <c r="CU15" s="149"/>
      <c r="CV15" s="147"/>
      <c r="CW15" s="148"/>
      <c r="CX15" s="148"/>
      <c r="CY15" s="148"/>
      <c r="CZ15" s="148"/>
      <c r="DA15" s="148"/>
      <c r="DB15" s="148"/>
      <c r="DC15" s="148"/>
      <c r="DD15" s="148"/>
      <c r="DE15" s="149"/>
      <c r="DF15" s="147">
        <f t="shared" si="1"/>
        <v>343080</v>
      </c>
      <c r="DG15" s="148"/>
      <c r="DH15" s="148"/>
      <c r="DI15" s="148"/>
      <c r="DJ15" s="148"/>
      <c r="DK15" s="148"/>
      <c r="DL15" s="148"/>
      <c r="DM15" s="148"/>
      <c r="DN15" s="148"/>
      <c r="DO15" s="148"/>
      <c r="DP15" s="148"/>
      <c r="DQ15" s="148"/>
      <c r="DR15" s="148"/>
      <c r="DS15" s="149"/>
    </row>
    <row r="16" spans="1:123" s="29" customFormat="1" ht="30.75" customHeight="1" x14ac:dyDescent="0.25">
      <c r="A16" s="141" t="s">
        <v>144</v>
      </c>
      <c r="B16" s="142"/>
      <c r="C16" s="142"/>
      <c r="D16" s="143"/>
      <c r="E16" s="160" t="s">
        <v>306</v>
      </c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2"/>
      <c r="U16" s="147">
        <v>6</v>
      </c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9"/>
      <c r="AG16" s="147">
        <f t="shared" si="0"/>
        <v>9130</v>
      </c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9"/>
      <c r="AU16" s="147">
        <v>5469</v>
      </c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9"/>
      <c r="BI16" s="147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9"/>
      <c r="BW16" s="147">
        <v>3661</v>
      </c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8"/>
      <c r="CJ16" s="149"/>
      <c r="CK16" s="147"/>
      <c r="CL16" s="148"/>
      <c r="CM16" s="148"/>
      <c r="CN16" s="148"/>
      <c r="CO16" s="148"/>
      <c r="CP16" s="148"/>
      <c r="CQ16" s="148"/>
      <c r="CR16" s="148"/>
      <c r="CS16" s="148"/>
      <c r="CT16" s="148"/>
      <c r="CU16" s="149"/>
      <c r="CV16" s="147"/>
      <c r="CW16" s="148"/>
      <c r="CX16" s="148"/>
      <c r="CY16" s="148"/>
      <c r="CZ16" s="148"/>
      <c r="DA16" s="148"/>
      <c r="DB16" s="148"/>
      <c r="DC16" s="148"/>
      <c r="DD16" s="148"/>
      <c r="DE16" s="149"/>
      <c r="DF16" s="147">
        <f>AG16*U16*12</f>
        <v>657360</v>
      </c>
      <c r="DG16" s="148"/>
      <c r="DH16" s="148"/>
      <c r="DI16" s="148"/>
      <c r="DJ16" s="148"/>
      <c r="DK16" s="148"/>
      <c r="DL16" s="148"/>
      <c r="DM16" s="148"/>
      <c r="DN16" s="148"/>
      <c r="DO16" s="148"/>
      <c r="DP16" s="148"/>
      <c r="DQ16" s="148"/>
      <c r="DR16" s="148"/>
      <c r="DS16" s="149"/>
    </row>
    <row r="17" spans="1:125" s="29" customFormat="1" ht="30.75" customHeight="1" x14ac:dyDescent="0.25">
      <c r="A17" s="141" t="s">
        <v>333</v>
      </c>
      <c r="B17" s="142"/>
      <c r="C17" s="142"/>
      <c r="D17" s="143"/>
      <c r="E17" s="160" t="s">
        <v>334</v>
      </c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2"/>
      <c r="U17" s="147">
        <v>40.86</v>
      </c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9"/>
      <c r="AG17" s="147">
        <f t="shared" ref="AG17" si="2">SUM(AU17:CJ17)</f>
        <v>3000</v>
      </c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9"/>
      <c r="AU17" s="147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9"/>
      <c r="BI17" s="147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8"/>
      <c r="BU17" s="148"/>
      <c r="BV17" s="149"/>
      <c r="BW17" s="147">
        <v>3000</v>
      </c>
      <c r="BX17" s="148"/>
      <c r="BY17" s="148"/>
      <c r="BZ17" s="148"/>
      <c r="CA17" s="148"/>
      <c r="CB17" s="148"/>
      <c r="CC17" s="148"/>
      <c r="CD17" s="148"/>
      <c r="CE17" s="148"/>
      <c r="CF17" s="148"/>
      <c r="CG17" s="148"/>
      <c r="CH17" s="148"/>
      <c r="CI17" s="148"/>
      <c r="CJ17" s="149"/>
      <c r="CK17" s="147"/>
      <c r="CL17" s="148"/>
      <c r="CM17" s="148"/>
      <c r="CN17" s="148"/>
      <c r="CO17" s="148"/>
      <c r="CP17" s="148"/>
      <c r="CQ17" s="148"/>
      <c r="CR17" s="148"/>
      <c r="CS17" s="148"/>
      <c r="CT17" s="148"/>
      <c r="CU17" s="149"/>
      <c r="CV17" s="147"/>
      <c r="CW17" s="148"/>
      <c r="CX17" s="148"/>
      <c r="CY17" s="148"/>
      <c r="CZ17" s="148"/>
      <c r="DA17" s="148"/>
      <c r="DB17" s="148"/>
      <c r="DC17" s="148"/>
      <c r="DD17" s="148"/>
      <c r="DE17" s="149"/>
      <c r="DF17" s="147">
        <f t="shared" ref="DF17" si="3">ROUNDUP(AG17*U17*12,-2)</f>
        <v>1471000</v>
      </c>
      <c r="DG17" s="148"/>
      <c r="DH17" s="148"/>
      <c r="DI17" s="148"/>
      <c r="DJ17" s="148"/>
      <c r="DK17" s="148"/>
      <c r="DL17" s="148"/>
      <c r="DM17" s="148"/>
      <c r="DN17" s="148"/>
      <c r="DO17" s="148"/>
      <c r="DP17" s="148"/>
      <c r="DQ17" s="148"/>
      <c r="DR17" s="148"/>
      <c r="DS17" s="149"/>
    </row>
    <row r="18" spans="1:125" s="30" customFormat="1" ht="24" customHeight="1" x14ac:dyDescent="0.25">
      <c r="A18" s="131" t="s">
        <v>145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3"/>
      <c r="U18" s="131" t="s">
        <v>22</v>
      </c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3"/>
      <c r="AG18" s="131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3"/>
      <c r="AU18" s="131" t="s">
        <v>22</v>
      </c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3"/>
      <c r="BI18" s="131" t="s">
        <v>22</v>
      </c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3"/>
      <c r="BW18" s="131" t="s">
        <v>22</v>
      </c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3"/>
      <c r="CK18" s="134" t="s">
        <v>22</v>
      </c>
      <c r="CL18" s="135"/>
      <c r="CM18" s="135"/>
      <c r="CN18" s="135"/>
      <c r="CO18" s="135"/>
      <c r="CP18" s="135"/>
      <c r="CQ18" s="135"/>
      <c r="CR18" s="135"/>
      <c r="CS18" s="135"/>
      <c r="CT18" s="135"/>
      <c r="CU18" s="136"/>
      <c r="CV18" s="131" t="s">
        <v>22</v>
      </c>
      <c r="CW18" s="132"/>
      <c r="CX18" s="132"/>
      <c r="CY18" s="132"/>
      <c r="CZ18" s="132"/>
      <c r="DA18" s="132"/>
      <c r="DB18" s="132"/>
      <c r="DC18" s="132"/>
      <c r="DD18" s="132"/>
      <c r="DE18" s="133"/>
      <c r="DF18" s="137">
        <f>ROUND(SUM(DF13:DS17),0)</f>
        <v>13111748</v>
      </c>
      <c r="DG18" s="138"/>
      <c r="DH18" s="138"/>
      <c r="DI18" s="138"/>
      <c r="DJ18" s="138"/>
      <c r="DK18" s="138"/>
      <c r="DL18" s="138"/>
      <c r="DM18" s="138"/>
      <c r="DN18" s="138"/>
      <c r="DO18" s="138"/>
      <c r="DP18" s="138"/>
      <c r="DQ18" s="138"/>
      <c r="DR18" s="138"/>
      <c r="DS18" s="139"/>
      <c r="DU18" s="30">
        <v>13111748</v>
      </c>
    </row>
    <row r="19" spans="1:125" s="26" customFormat="1" ht="12.75" x14ac:dyDescent="0.2">
      <c r="DU19" s="92">
        <f>DU18-DF18</f>
        <v>0</v>
      </c>
    </row>
    <row r="20" spans="1:125" x14ac:dyDescent="0.25">
      <c r="A20" s="53" t="s">
        <v>113</v>
      </c>
      <c r="T20" s="140" t="s">
        <v>346</v>
      </c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40"/>
      <c r="CJ20" s="140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40"/>
      <c r="CY20" s="140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40"/>
      <c r="DN20" s="140"/>
      <c r="DO20" s="140"/>
      <c r="DP20" s="140"/>
      <c r="DQ20" s="140"/>
      <c r="DR20" s="140"/>
      <c r="DS20" s="140"/>
      <c r="DU20" s="22">
        <f>DU19/12/U14</f>
        <v>0</v>
      </c>
    </row>
    <row r="21" spans="1:125" s="27" customFormat="1" ht="9.75" x14ac:dyDescent="0.2">
      <c r="A21" s="25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</row>
    <row r="22" spans="1:125" s="26" customFormat="1" ht="12.75" x14ac:dyDescent="0.2">
      <c r="A22" s="150" t="s">
        <v>115</v>
      </c>
      <c r="B22" s="151"/>
      <c r="C22" s="151"/>
      <c r="D22" s="152"/>
      <c r="E22" s="150" t="s">
        <v>116</v>
      </c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2"/>
      <c r="U22" s="150" t="s">
        <v>117</v>
      </c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2"/>
      <c r="AG22" s="156" t="s">
        <v>118</v>
      </c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157"/>
      <c r="BL22" s="157"/>
      <c r="BM22" s="157"/>
      <c r="BN22" s="157"/>
      <c r="BO22" s="157"/>
      <c r="BP22" s="157"/>
      <c r="BQ22" s="157"/>
      <c r="BR22" s="157"/>
      <c r="BS22" s="157"/>
      <c r="BT22" s="157"/>
      <c r="BU22" s="157"/>
      <c r="BV22" s="157"/>
      <c r="BW22" s="157"/>
      <c r="BX22" s="157"/>
      <c r="BY22" s="157"/>
      <c r="BZ22" s="157"/>
      <c r="CA22" s="157"/>
      <c r="CB22" s="157"/>
      <c r="CC22" s="157"/>
      <c r="CD22" s="157"/>
      <c r="CE22" s="157"/>
      <c r="CF22" s="157"/>
      <c r="CG22" s="157"/>
      <c r="CH22" s="157"/>
      <c r="CI22" s="157"/>
      <c r="CJ22" s="158"/>
      <c r="CK22" s="150" t="s">
        <v>119</v>
      </c>
      <c r="CL22" s="151"/>
      <c r="CM22" s="151"/>
      <c r="CN22" s="151"/>
      <c r="CO22" s="151"/>
      <c r="CP22" s="151"/>
      <c r="CQ22" s="151"/>
      <c r="CR22" s="151"/>
      <c r="CS22" s="151"/>
      <c r="CT22" s="151"/>
      <c r="CU22" s="152"/>
      <c r="CV22" s="150" t="s">
        <v>120</v>
      </c>
      <c r="CW22" s="151"/>
      <c r="CX22" s="151"/>
      <c r="CY22" s="151"/>
      <c r="CZ22" s="151"/>
      <c r="DA22" s="151"/>
      <c r="DB22" s="151"/>
      <c r="DC22" s="151"/>
      <c r="DD22" s="151"/>
      <c r="DE22" s="152"/>
      <c r="DF22" s="150" t="s">
        <v>121</v>
      </c>
      <c r="DG22" s="151"/>
      <c r="DH22" s="151"/>
      <c r="DI22" s="151"/>
      <c r="DJ22" s="151"/>
      <c r="DK22" s="151"/>
      <c r="DL22" s="151"/>
      <c r="DM22" s="151"/>
      <c r="DN22" s="151"/>
      <c r="DO22" s="151"/>
      <c r="DP22" s="151"/>
      <c r="DQ22" s="151"/>
      <c r="DR22" s="151"/>
      <c r="DS22" s="152"/>
    </row>
    <row r="23" spans="1:125" s="26" customFormat="1" ht="12.75" x14ac:dyDescent="0.2">
      <c r="A23" s="153" t="s">
        <v>122</v>
      </c>
      <c r="B23" s="154"/>
      <c r="C23" s="154"/>
      <c r="D23" s="155"/>
      <c r="E23" s="153" t="s">
        <v>123</v>
      </c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5"/>
      <c r="U23" s="153" t="s">
        <v>124</v>
      </c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5"/>
      <c r="AG23" s="150" t="s">
        <v>125</v>
      </c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2"/>
      <c r="AU23" s="156" t="s">
        <v>24</v>
      </c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  <c r="BI23" s="157"/>
      <c r="BJ23" s="157"/>
      <c r="BK23" s="157"/>
      <c r="BL23" s="157"/>
      <c r="BM23" s="157"/>
      <c r="BN23" s="157"/>
      <c r="BO23" s="157"/>
      <c r="BP23" s="157"/>
      <c r="BQ23" s="157"/>
      <c r="BR23" s="157"/>
      <c r="BS23" s="157"/>
      <c r="BT23" s="157"/>
      <c r="BU23" s="157"/>
      <c r="BV23" s="157"/>
      <c r="BW23" s="157"/>
      <c r="BX23" s="157"/>
      <c r="BY23" s="157"/>
      <c r="BZ23" s="157"/>
      <c r="CA23" s="157"/>
      <c r="CB23" s="157"/>
      <c r="CC23" s="157"/>
      <c r="CD23" s="157"/>
      <c r="CE23" s="157"/>
      <c r="CF23" s="157"/>
      <c r="CG23" s="157"/>
      <c r="CH23" s="157"/>
      <c r="CI23" s="157"/>
      <c r="CJ23" s="158"/>
      <c r="CK23" s="153" t="s">
        <v>126</v>
      </c>
      <c r="CL23" s="154"/>
      <c r="CM23" s="154"/>
      <c r="CN23" s="154"/>
      <c r="CO23" s="154"/>
      <c r="CP23" s="154"/>
      <c r="CQ23" s="154"/>
      <c r="CR23" s="154"/>
      <c r="CS23" s="154"/>
      <c r="CT23" s="154"/>
      <c r="CU23" s="155"/>
      <c r="CV23" s="153" t="s">
        <v>127</v>
      </c>
      <c r="CW23" s="154"/>
      <c r="CX23" s="154"/>
      <c r="CY23" s="154"/>
      <c r="CZ23" s="154"/>
      <c r="DA23" s="154"/>
      <c r="DB23" s="154"/>
      <c r="DC23" s="154"/>
      <c r="DD23" s="154"/>
      <c r="DE23" s="155"/>
      <c r="DF23" s="153" t="s">
        <v>128</v>
      </c>
      <c r="DG23" s="154"/>
      <c r="DH23" s="154"/>
      <c r="DI23" s="154"/>
      <c r="DJ23" s="154"/>
      <c r="DK23" s="154"/>
      <c r="DL23" s="154"/>
      <c r="DM23" s="154"/>
      <c r="DN23" s="154"/>
      <c r="DO23" s="154"/>
      <c r="DP23" s="154"/>
      <c r="DQ23" s="154"/>
      <c r="DR23" s="154"/>
      <c r="DS23" s="155"/>
    </row>
    <row r="24" spans="1:125" s="26" customFormat="1" ht="12.75" x14ac:dyDescent="0.2">
      <c r="A24" s="153"/>
      <c r="B24" s="154"/>
      <c r="C24" s="154"/>
      <c r="D24" s="155"/>
      <c r="E24" s="153" t="s">
        <v>129</v>
      </c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5"/>
      <c r="U24" s="153" t="s">
        <v>130</v>
      </c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5"/>
      <c r="AG24" s="153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5"/>
      <c r="AU24" s="150" t="s">
        <v>131</v>
      </c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2"/>
      <c r="BI24" s="150" t="s">
        <v>132</v>
      </c>
      <c r="BJ24" s="151"/>
      <c r="BK24" s="151"/>
      <c r="BL24" s="151"/>
      <c r="BM24" s="151"/>
      <c r="BN24" s="151"/>
      <c r="BO24" s="151"/>
      <c r="BP24" s="151"/>
      <c r="BQ24" s="151"/>
      <c r="BR24" s="151"/>
      <c r="BS24" s="151"/>
      <c r="BT24" s="151"/>
      <c r="BU24" s="151"/>
      <c r="BV24" s="152"/>
      <c r="BW24" s="150" t="s">
        <v>132</v>
      </c>
      <c r="BX24" s="151"/>
      <c r="BY24" s="151"/>
      <c r="BZ24" s="151"/>
      <c r="CA24" s="151"/>
      <c r="CB24" s="151"/>
      <c r="CC24" s="151"/>
      <c r="CD24" s="151"/>
      <c r="CE24" s="151"/>
      <c r="CF24" s="151"/>
      <c r="CG24" s="151"/>
      <c r="CH24" s="151"/>
      <c r="CI24" s="151"/>
      <c r="CJ24" s="152"/>
      <c r="CK24" s="153" t="s">
        <v>133</v>
      </c>
      <c r="CL24" s="154"/>
      <c r="CM24" s="154"/>
      <c r="CN24" s="154"/>
      <c r="CO24" s="154"/>
      <c r="CP24" s="154"/>
      <c r="CQ24" s="154"/>
      <c r="CR24" s="154"/>
      <c r="CS24" s="154"/>
      <c r="CT24" s="154"/>
      <c r="CU24" s="155"/>
      <c r="CV24" s="153"/>
      <c r="CW24" s="154"/>
      <c r="CX24" s="154"/>
      <c r="CY24" s="154"/>
      <c r="CZ24" s="154"/>
      <c r="DA24" s="154"/>
      <c r="DB24" s="154"/>
      <c r="DC24" s="154"/>
      <c r="DD24" s="154"/>
      <c r="DE24" s="155"/>
      <c r="DF24" s="153" t="s">
        <v>134</v>
      </c>
      <c r="DG24" s="154"/>
      <c r="DH24" s="154"/>
      <c r="DI24" s="154"/>
      <c r="DJ24" s="154"/>
      <c r="DK24" s="154"/>
      <c r="DL24" s="154"/>
      <c r="DM24" s="154"/>
      <c r="DN24" s="154"/>
      <c r="DO24" s="154"/>
      <c r="DP24" s="154"/>
      <c r="DQ24" s="154"/>
      <c r="DR24" s="154"/>
      <c r="DS24" s="155"/>
    </row>
    <row r="25" spans="1:125" s="26" customFormat="1" ht="12.75" x14ac:dyDescent="0.2">
      <c r="A25" s="153"/>
      <c r="B25" s="154"/>
      <c r="C25" s="154"/>
      <c r="D25" s="155"/>
      <c r="E25" s="153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5"/>
      <c r="U25" s="153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5"/>
      <c r="AG25" s="153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5"/>
      <c r="AU25" s="153" t="s">
        <v>133</v>
      </c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5"/>
      <c r="BI25" s="153" t="s">
        <v>135</v>
      </c>
      <c r="BJ25" s="154"/>
      <c r="BK25" s="154"/>
      <c r="BL25" s="154"/>
      <c r="BM25" s="154"/>
      <c r="BN25" s="154"/>
      <c r="BO25" s="154"/>
      <c r="BP25" s="154"/>
      <c r="BQ25" s="154"/>
      <c r="BR25" s="154"/>
      <c r="BS25" s="154"/>
      <c r="BT25" s="154"/>
      <c r="BU25" s="154"/>
      <c r="BV25" s="155"/>
      <c r="BW25" s="153" t="s">
        <v>136</v>
      </c>
      <c r="BX25" s="154"/>
      <c r="BY25" s="154"/>
      <c r="BZ25" s="154"/>
      <c r="CA25" s="154"/>
      <c r="CB25" s="154"/>
      <c r="CC25" s="154"/>
      <c r="CD25" s="154"/>
      <c r="CE25" s="154"/>
      <c r="CF25" s="154"/>
      <c r="CG25" s="154"/>
      <c r="CH25" s="154"/>
      <c r="CI25" s="154"/>
      <c r="CJ25" s="155"/>
      <c r="CK25" s="153" t="s">
        <v>137</v>
      </c>
      <c r="CL25" s="154"/>
      <c r="CM25" s="154"/>
      <c r="CN25" s="154"/>
      <c r="CO25" s="154"/>
      <c r="CP25" s="154"/>
      <c r="CQ25" s="154"/>
      <c r="CR25" s="154"/>
      <c r="CS25" s="154"/>
      <c r="CT25" s="154"/>
      <c r="CU25" s="155"/>
      <c r="CV25" s="153"/>
      <c r="CW25" s="154"/>
      <c r="CX25" s="154"/>
      <c r="CY25" s="154"/>
      <c r="CZ25" s="154"/>
      <c r="DA25" s="154"/>
      <c r="DB25" s="154"/>
      <c r="DC25" s="154"/>
      <c r="DD25" s="154"/>
      <c r="DE25" s="155"/>
      <c r="DF25" s="153" t="s">
        <v>138</v>
      </c>
      <c r="DG25" s="154"/>
      <c r="DH25" s="154"/>
      <c r="DI25" s="154"/>
      <c r="DJ25" s="154"/>
      <c r="DK25" s="154"/>
      <c r="DL25" s="154"/>
      <c r="DM25" s="154"/>
      <c r="DN25" s="154"/>
      <c r="DO25" s="154"/>
      <c r="DP25" s="154"/>
      <c r="DQ25" s="154"/>
      <c r="DR25" s="154"/>
      <c r="DS25" s="155"/>
    </row>
    <row r="26" spans="1:125" s="26" customFormat="1" ht="12.75" x14ac:dyDescent="0.2">
      <c r="A26" s="153"/>
      <c r="B26" s="154"/>
      <c r="C26" s="154"/>
      <c r="D26" s="155"/>
      <c r="E26" s="153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5"/>
      <c r="U26" s="153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5"/>
      <c r="AG26" s="153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5"/>
      <c r="AU26" s="153" t="s">
        <v>139</v>
      </c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5"/>
      <c r="BI26" s="153" t="s">
        <v>140</v>
      </c>
      <c r="BJ26" s="154"/>
      <c r="BK26" s="154"/>
      <c r="BL26" s="154"/>
      <c r="BM26" s="154"/>
      <c r="BN26" s="154"/>
      <c r="BO26" s="154"/>
      <c r="BP26" s="154"/>
      <c r="BQ26" s="154"/>
      <c r="BR26" s="154"/>
      <c r="BS26" s="154"/>
      <c r="BT26" s="154"/>
      <c r="BU26" s="154"/>
      <c r="BV26" s="155"/>
      <c r="BW26" s="153" t="s">
        <v>140</v>
      </c>
      <c r="BX26" s="154"/>
      <c r="BY26" s="154"/>
      <c r="BZ26" s="154"/>
      <c r="CA26" s="154"/>
      <c r="CB26" s="154"/>
      <c r="CC26" s="154"/>
      <c r="CD26" s="154"/>
      <c r="CE26" s="154"/>
      <c r="CF26" s="154"/>
      <c r="CG26" s="154"/>
      <c r="CH26" s="154"/>
      <c r="CI26" s="154"/>
      <c r="CJ26" s="155"/>
      <c r="CK26" s="153"/>
      <c r="CL26" s="154"/>
      <c r="CM26" s="154"/>
      <c r="CN26" s="154"/>
      <c r="CO26" s="154"/>
      <c r="CP26" s="154"/>
      <c r="CQ26" s="154"/>
      <c r="CR26" s="154"/>
      <c r="CS26" s="154"/>
      <c r="CT26" s="154"/>
      <c r="CU26" s="155"/>
      <c r="CV26" s="153"/>
      <c r="CW26" s="154"/>
      <c r="CX26" s="154"/>
      <c r="CY26" s="154"/>
      <c r="CZ26" s="154"/>
      <c r="DA26" s="154"/>
      <c r="DB26" s="154"/>
      <c r="DC26" s="154"/>
      <c r="DD26" s="154"/>
      <c r="DE26" s="155"/>
      <c r="DF26" s="153" t="s">
        <v>141</v>
      </c>
      <c r="DG26" s="154"/>
      <c r="DH26" s="154"/>
      <c r="DI26" s="154"/>
      <c r="DJ26" s="154"/>
      <c r="DK26" s="154"/>
      <c r="DL26" s="154"/>
      <c r="DM26" s="154"/>
      <c r="DN26" s="154"/>
      <c r="DO26" s="154"/>
      <c r="DP26" s="154"/>
      <c r="DQ26" s="154"/>
      <c r="DR26" s="154"/>
      <c r="DS26" s="155"/>
    </row>
    <row r="27" spans="1:125" s="26" customFormat="1" ht="12.75" x14ac:dyDescent="0.2">
      <c r="A27" s="156">
        <v>1</v>
      </c>
      <c r="B27" s="157"/>
      <c r="C27" s="157"/>
      <c r="D27" s="158"/>
      <c r="E27" s="156">
        <v>2</v>
      </c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8"/>
      <c r="U27" s="156">
        <v>3</v>
      </c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8"/>
      <c r="AG27" s="156">
        <v>4</v>
      </c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8"/>
      <c r="AU27" s="156">
        <v>5</v>
      </c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  <c r="BF27" s="157"/>
      <c r="BG27" s="157"/>
      <c r="BH27" s="158"/>
      <c r="BI27" s="156">
        <v>6</v>
      </c>
      <c r="BJ27" s="157"/>
      <c r="BK27" s="157"/>
      <c r="BL27" s="157"/>
      <c r="BM27" s="157"/>
      <c r="BN27" s="157"/>
      <c r="BO27" s="157"/>
      <c r="BP27" s="157"/>
      <c r="BQ27" s="157"/>
      <c r="BR27" s="157"/>
      <c r="BS27" s="157"/>
      <c r="BT27" s="157"/>
      <c r="BU27" s="157"/>
      <c r="BV27" s="158"/>
      <c r="BW27" s="156">
        <v>7</v>
      </c>
      <c r="BX27" s="157"/>
      <c r="BY27" s="157"/>
      <c r="BZ27" s="157"/>
      <c r="CA27" s="157"/>
      <c r="CB27" s="157"/>
      <c r="CC27" s="157"/>
      <c r="CD27" s="157"/>
      <c r="CE27" s="157"/>
      <c r="CF27" s="157"/>
      <c r="CG27" s="157"/>
      <c r="CH27" s="157"/>
      <c r="CI27" s="157"/>
      <c r="CJ27" s="158"/>
      <c r="CK27" s="156">
        <v>8</v>
      </c>
      <c r="CL27" s="157"/>
      <c r="CM27" s="157"/>
      <c r="CN27" s="157"/>
      <c r="CO27" s="157"/>
      <c r="CP27" s="157"/>
      <c r="CQ27" s="157"/>
      <c r="CR27" s="157"/>
      <c r="CS27" s="157"/>
      <c r="CT27" s="157"/>
      <c r="CU27" s="158"/>
      <c r="CV27" s="156">
        <v>9</v>
      </c>
      <c r="CW27" s="157"/>
      <c r="CX27" s="157"/>
      <c r="CY27" s="157"/>
      <c r="CZ27" s="157"/>
      <c r="DA27" s="157"/>
      <c r="DB27" s="157"/>
      <c r="DC27" s="157"/>
      <c r="DD27" s="157"/>
      <c r="DE27" s="158"/>
      <c r="DF27" s="156">
        <v>10</v>
      </c>
      <c r="DG27" s="157"/>
      <c r="DH27" s="157"/>
      <c r="DI27" s="157"/>
      <c r="DJ27" s="157"/>
      <c r="DK27" s="157"/>
      <c r="DL27" s="157"/>
      <c r="DM27" s="157"/>
      <c r="DN27" s="157"/>
      <c r="DO27" s="157"/>
      <c r="DP27" s="157"/>
      <c r="DQ27" s="157"/>
      <c r="DR27" s="157"/>
      <c r="DS27" s="158"/>
    </row>
    <row r="28" spans="1:125" s="29" customFormat="1" ht="30.75" customHeight="1" x14ac:dyDescent="0.25">
      <c r="A28" s="141">
        <v>1</v>
      </c>
      <c r="B28" s="142"/>
      <c r="C28" s="142"/>
      <c r="D28" s="143"/>
      <c r="E28" s="144" t="s">
        <v>306</v>
      </c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6"/>
      <c r="U28" s="147">
        <v>5</v>
      </c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9"/>
      <c r="AG28" s="147">
        <f>SUM(AU28:CJ28)</f>
        <v>11013.25</v>
      </c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9"/>
      <c r="AU28" s="147">
        <v>5547</v>
      </c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9"/>
      <c r="BI28" s="147">
        <v>2774.25</v>
      </c>
      <c r="BJ28" s="148"/>
      <c r="BK28" s="148"/>
      <c r="BL28" s="148"/>
      <c r="BM28" s="148"/>
      <c r="BN28" s="148"/>
      <c r="BO28" s="148"/>
      <c r="BP28" s="148"/>
      <c r="BQ28" s="148"/>
      <c r="BR28" s="148"/>
      <c r="BS28" s="148"/>
      <c r="BT28" s="148"/>
      <c r="BU28" s="148"/>
      <c r="BV28" s="149"/>
      <c r="BW28" s="147">
        <v>2692</v>
      </c>
      <c r="BX28" s="148"/>
      <c r="BY28" s="148"/>
      <c r="BZ28" s="148"/>
      <c r="CA28" s="148"/>
      <c r="CB28" s="148"/>
      <c r="CC28" s="148"/>
      <c r="CD28" s="148"/>
      <c r="CE28" s="148"/>
      <c r="CF28" s="148"/>
      <c r="CG28" s="148"/>
      <c r="CH28" s="148"/>
      <c r="CI28" s="148"/>
      <c r="CJ28" s="149"/>
      <c r="CK28" s="147"/>
      <c r="CL28" s="148"/>
      <c r="CM28" s="148"/>
      <c r="CN28" s="148"/>
      <c r="CO28" s="148"/>
      <c r="CP28" s="148"/>
      <c r="CQ28" s="148"/>
      <c r="CR28" s="148"/>
      <c r="CS28" s="148"/>
      <c r="CT28" s="148"/>
      <c r="CU28" s="149"/>
      <c r="CV28" s="147"/>
      <c r="CW28" s="148"/>
      <c r="CX28" s="148"/>
      <c r="CY28" s="148"/>
      <c r="CZ28" s="148"/>
      <c r="DA28" s="148"/>
      <c r="DB28" s="148"/>
      <c r="DC28" s="148"/>
      <c r="DD28" s="148"/>
      <c r="DE28" s="149"/>
      <c r="DF28" s="147">
        <f>ROUNDUP(AG28*U28*12,-1)</f>
        <v>660800</v>
      </c>
      <c r="DG28" s="148"/>
      <c r="DH28" s="148"/>
      <c r="DI28" s="148"/>
      <c r="DJ28" s="148"/>
      <c r="DK28" s="148"/>
      <c r="DL28" s="148"/>
      <c r="DM28" s="148"/>
      <c r="DN28" s="148"/>
      <c r="DO28" s="148"/>
      <c r="DP28" s="148"/>
      <c r="DQ28" s="148"/>
      <c r="DR28" s="148"/>
      <c r="DS28" s="149"/>
      <c r="DU28" s="29">
        <v>660800</v>
      </c>
    </row>
    <row r="29" spans="1:125" s="29" customFormat="1" ht="30.75" hidden="1" customHeight="1" x14ac:dyDescent="0.25">
      <c r="A29" s="141"/>
      <c r="B29" s="142"/>
      <c r="C29" s="142"/>
      <c r="D29" s="143"/>
      <c r="E29" s="144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6"/>
      <c r="U29" s="147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9"/>
      <c r="AG29" s="147">
        <f>SUM(AU29:CJ29)</f>
        <v>0</v>
      </c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9"/>
      <c r="AU29" s="147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9"/>
      <c r="BI29" s="147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9"/>
      <c r="BW29" s="147"/>
      <c r="BX29" s="148"/>
      <c r="BY29" s="148"/>
      <c r="BZ29" s="148"/>
      <c r="CA29" s="148"/>
      <c r="CB29" s="148"/>
      <c r="CC29" s="148"/>
      <c r="CD29" s="148"/>
      <c r="CE29" s="148"/>
      <c r="CF29" s="148"/>
      <c r="CG29" s="148"/>
      <c r="CH29" s="148"/>
      <c r="CI29" s="148"/>
      <c r="CJ29" s="149"/>
      <c r="CK29" s="147"/>
      <c r="CL29" s="148"/>
      <c r="CM29" s="148"/>
      <c r="CN29" s="148"/>
      <c r="CO29" s="148"/>
      <c r="CP29" s="148"/>
      <c r="CQ29" s="148"/>
      <c r="CR29" s="148"/>
      <c r="CS29" s="148"/>
      <c r="CT29" s="148"/>
      <c r="CU29" s="149"/>
      <c r="CV29" s="147"/>
      <c r="CW29" s="148"/>
      <c r="CX29" s="148"/>
      <c r="CY29" s="148"/>
      <c r="CZ29" s="148"/>
      <c r="DA29" s="148"/>
      <c r="DB29" s="148"/>
      <c r="DC29" s="148"/>
      <c r="DD29" s="148"/>
      <c r="DE29" s="149"/>
      <c r="DF29" s="147">
        <f>ROUNDUP(AG29*U29*12,0)</f>
        <v>0</v>
      </c>
      <c r="DG29" s="148"/>
      <c r="DH29" s="148"/>
      <c r="DI29" s="148"/>
      <c r="DJ29" s="148"/>
      <c r="DK29" s="148"/>
      <c r="DL29" s="148"/>
      <c r="DM29" s="148"/>
      <c r="DN29" s="148"/>
      <c r="DO29" s="148"/>
      <c r="DP29" s="148"/>
      <c r="DQ29" s="148"/>
      <c r="DR29" s="148"/>
      <c r="DS29" s="149"/>
    </row>
    <row r="30" spans="1:125" s="29" customFormat="1" ht="30.75" hidden="1" customHeight="1" x14ac:dyDescent="0.25">
      <c r="A30" s="141"/>
      <c r="B30" s="142"/>
      <c r="C30" s="142"/>
      <c r="D30" s="143"/>
      <c r="E30" s="144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6"/>
      <c r="U30" s="147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9"/>
      <c r="AG30" s="147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9"/>
      <c r="AU30" s="147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9"/>
      <c r="BI30" s="147"/>
      <c r="BJ30" s="148"/>
      <c r="BK30" s="148"/>
      <c r="BL30" s="148"/>
      <c r="BM30" s="148"/>
      <c r="BN30" s="148"/>
      <c r="BO30" s="148"/>
      <c r="BP30" s="148"/>
      <c r="BQ30" s="148"/>
      <c r="BR30" s="148"/>
      <c r="BS30" s="148"/>
      <c r="BT30" s="148"/>
      <c r="BU30" s="148"/>
      <c r="BV30" s="149"/>
      <c r="BW30" s="147"/>
      <c r="BX30" s="148"/>
      <c r="BY30" s="148"/>
      <c r="BZ30" s="148"/>
      <c r="CA30" s="148"/>
      <c r="CB30" s="148"/>
      <c r="CC30" s="148"/>
      <c r="CD30" s="148"/>
      <c r="CE30" s="148"/>
      <c r="CF30" s="148"/>
      <c r="CG30" s="148"/>
      <c r="CH30" s="148"/>
      <c r="CI30" s="148"/>
      <c r="CJ30" s="149"/>
      <c r="CK30" s="147"/>
      <c r="CL30" s="148"/>
      <c r="CM30" s="148"/>
      <c r="CN30" s="148"/>
      <c r="CO30" s="148"/>
      <c r="CP30" s="148"/>
      <c r="CQ30" s="148"/>
      <c r="CR30" s="148"/>
      <c r="CS30" s="148"/>
      <c r="CT30" s="148"/>
      <c r="CU30" s="149"/>
      <c r="CV30" s="147"/>
      <c r="CW30" s="148"/>
      <c r="CX30" s="148"/>
      <c r="CY30" s="148"/>
      <c r="CZ30" s="148"/>
      <c r="DA30" s="148"/>
      <c r="DB30" s="148"/>
      <c r="DC30" s="148"/>
      <c r="DD30" s="148"/>
      <c r="DE30" s="149"/>
      <c r="DF30" s="147"/>
      <c r="DG30" s="148"/>
      <c r="DH30" s="148"/>
      <c r="DI30" s="148"/>
      <c r="DJ30" s="148"/>
      <c r="DK30" s="148"/>
      <c r="DL30" s="148"/>
      <c r="DM30" s="148"/>
      <c r="DN30" s="148"/>
      <c r="DO30" s="148"/>
      <c r="DP30" s="148"/>
      <c r="DQ30" s="148"/>
      <c r="DR30" s="148"/>
      <c r="DS30" s="149"/>
    </row>
    <row r="31" spans="1:125" s="30" customFormat="1" ht="24" customHeight="1" x14ac:dyDescent="0.25">
      <c r="A31" s="131" t="s">
        <v>145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3"/>
      <c r="U31" s="131" t="s">
        <v>22</v>
      </c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3"/>
      <c r="AG31" s="131"/>
      <c r="AH31" s="132"/>
      <c r="AI31" s="132"/>
      <c r="AJ31" s="132"/>
      <c r="AK31" s="132"/>
      <c r="AL31" s="132"/>
      <c r="AM31" s="132"/>
      <c r="AN31" s="132"/>
      <c r="AO31" s="132"/>
      <c r="AP31" s="132"/>
      <c r="AQ31" s="132"/>
      <c r="AR31" s="132"/>
      <c r="AS31" s="132"/>
      <c r="AT31" s="133"/>
      <c r="AU31" s="131" t="s">
        <v>22</v>
      </c>
      <c r="AV31" s="132"/>
      <c r="AW31" s="132"/>
      <c r="AX31" s="132"/>
      <c r="AY31" s="132"/>
      <c r="AZ31" s="132"/>
      <c r="BA31" s="132"/>
      <c r="BB31" s="132"/>
      <c r="BC31" s="132"/>
      <c r="BD31" s="132"/>
      <c r="BE31" s="132"/>
      <c r="BF31" s="132"/>
      <c r="BG31" s="132"/>
      <c r="BH31" s="133"/>
      <c r="BI31" s="131" t="s">
        <v>22</v>
      </c>
      <c r="BJ31" s="132"/>
      <c r="BK31" s="132"/>
      <c r="BL31" s="132"/>
      <c r="BM31" s="132"/>
      <c r="BN31" s="132"/>
      <c r="BO31" s="132"/>
      <c r="BP31" s="132"/>
      <c r="BQ31" s="132"/>
      <c r="BR31" s="132"/>
      <c r="BS31" s="132"/>
      <c r="BT31" s="132"/>
      <c r="BU31" s="132"/>
      <c r="BV31" s="133"/>
      <c r="BW31" s="131" t="s">
        <v>22</v>
      </c>
      <c r="BX31" s="132"/>
      <c r="BY31" s="132"/>
      <c r="BZ31" s="132"/>
      <c r="CA31" s="132"/>
      <c r="CB31" s="132"/>
      <c r="CC31" s="132"/>
      <c r="CD31" s="132"/>
      <c r="CE31" s="132"/>
      <c r="CF31" s="132"/>
      <c r="CG31" s="132"/>
      <c r="CH31" s="132"/>
      <c r="CI31" s="132"/>
      <c r="CJ31" s="133"/>
      <c r="CK31" s="134" t="s">
        <v>22</v>
      </c>
      <c r="CL31" s="135"/>
      <c r="CM31" s="135"/>
      <c r="CN31" s="135"/>
      <c r="CO31" s="135"/>
      <c r="CP31" s="135"/>
      <c r="CQ31" s="135"/>
      <c r="CR31" s="135"/>
      <c r="CS31" s="135"/>
      <c r="CT31" s="135"/>
      <c r="CU31" s="136"/>
      <c r="CV31" s="131" t="s">
        <v>22</v>
      </c>
      <c r="CW31" s="132"/>
      <c r="CX31" s="132"/>
      <c r="CY31" s="132"/>
      <c r="CZ31" s="132"/>
      <c r="DA31" s="132"/>
      <c r="DB31" s="132"/>
      <c r="DC31" s="132"/>
      <c r="DD31" s="132"/>
      <c r="DE31" s="133"/>
      <c r="DF31" s="137">
        <f>ROUND(SUM(DF28:DS30),-1)</f>
        <v>660800</v>
      </c>
      <c r="DG31" s="138"/>
      <c r="DH31" s="138"/>
      <c r="DI31" s="138"/>
      <c r="DJ31" s="138"/>
      <c r="DK31" s="138"/>
      <c r="DL31" s="138"/>
      <c r="DM31" s="138"/>
      <c r="DN31" s="138"/>
      <c r="DO31" s="138"/>
      <c r="DP31" s="138"/>
      <c r="DQ31" s="138"/>
      <c r="DR31" s="138"/>
      <c r="DS31" s="139"/>
      <c r="DU31" s="30">
        <f>DU28-DF31</f>
        <v>0</v>
      </c>
    </row>
    <row r="32" spans="1:125" s="26" customFormat="1" ht="12.75" x14ac:dyDescent="0.2">
      <c r="DU32" s="92">
        <f>DU31/U28/12</f>
        <v>0</v>
      </c>
    </row>
    <row r="33" spans="1:125" s="26" customFormat="1" ht="12.75" x14ac:dyDescent="0.2"/>
    <row r="34" spans="1:125" s="288" customFormat="1" x14ac:dyDescent="0.25">
      <c r="A34" s="286" t="s">
        <v>113</v>
      </c>
      <c r="B34" s="286"/>
      <c r="C34" s="286"/>
      <c r="D34" s="286"/>
      <c r="E34" s="286"/>
      <c r="F34" s="286"/>
      <c r="G34" s="286"/>
      <c r="H34" s="286"/>
      <c r="I34" s="286"/>
      <c r="J34" s="286"/>
      <c r="K34" s="286"/>
      <c r="L34" s="286"/>
      <c r="M34" s="286"/>
      <c r="N34" s="286"/>
      <c r="O34" s="286"/>
      <c r="P34" s="286"/>
      <c r="Q34" s="286"/>
      <c r="R34" s="286"/>
      <c r="S34" s="287" t="s">
        <v>422</v>
      </c>
      <c r="T34" s="287"/>
      <c r="U34" s="287"/>
      <c r="V34" s="287"/>
      <c r="W34" s="287"/>
      <c r="X34" s="287"/>
      <c r="Y34" s="287"/>
      <c r="Z34" s="287"/>
      <c r="AA34" s="287"/>
      <c r="AB34" s="287"/>
      <c r="AC34" s="287"/>
      <c r="AD34" s="287"/>
      <c r="AE34" s="287"/>
      <c r="AF34" s="287"/>
      <c r="AG34" s="287"/>
      <c r="AH34" s="287"/>
      <c r="AI34" s="287"/>
      <c r="AJ34" s="287"/>
      <c r="AK34" s="287"/>
      <c r="AL34" s="287"/>
      <c r="AM34" s="287"/>
      <c r="AN34" s="287"/>
      <c r="AO34" s="287"/>
      <c r="AP34" s="287"/>
      <c r="AQ34" s="287"/>
      <c r="AR34" s="287"/>
      <c r="AS34" s="287"/>
      <c r="AT34" s="287"/>
      <c r="AU34" s="287"/>
      <c r="AV34" s="287"/>
      <c r="AW34" s="287"/>
      <c r="AX34" s="287"/>
      <c r="AY34" s="287"/>
      <c r="AZ34" s="287"/>
      <c r="BA34" s="287"/>
      <c r="BB34" s="287"/>
      <c r="BC34" s="287"/>
      <c r="BD34" s="287"/>
      <c r="BE34" s="287"/>
      <c r="BF34" s="287"/>
      <c r="BG34" s="287"/>
      <c r="BH34" s="287"/>
      <c r="BI34" s="287"/>
      <c r="BJ34" s="287"/>
      <c r="BK34" s="287"/>
      <c r="BL34" s="287"/>
      <c r="BM34" s="287"/>
      <c r="BN34" s="287"/>
      <c r="BO34" s="287"/>
      <c r="BP34" s="287"/>
      <c r="BQ34" s="287"/>
      <c r="BR34" s="287"/>
      <c r="BS34" s="287"/>
      <c r="BT34" s="287"/>
      <c r="BU34" s="287"/>
      <c r="BV34" s="287"/>
      <c r="BW34" s="287"/>
      <c r="BX34" s="287"/>
      <c r="BY34" s="287"/>
      <c r="BZ34" s="287"/>
      <c r="CA34" s="287"/>
      <c r="CB34" s="287"/>
      <c r="DU34" s="288" t="e">
        <f>DU33/12/U31</f>
        <v>#VALUE!</v>
      </c>
    </row>
    <row r="35" spans="1:125" s="288" customFormat="1" ht="12.75" x14ac:dyDescent="0.2">
      <c r="A35" s="289"/>
      <c r="B35" s="289"/>
      <c r="C35" s="289"/>
      <c r="D35" s="289"/>
      <c r="E35" s="289"/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89"/>
      <c r="R35" s="289"/>
      <c r="S35" s="289"/>
      <c r="T35" s="289"/>
      <c r="U35" s="289"/>
      <c r="V35" s="289"/>
      <c r="W35" s="289"/>
      <c r="X35" s="289"/>
      <c r="Y35" s="289"/>
      <c r="Z35" s="289"/>
      <c r="AA35" s="289"/>
      <c r="AB35" s="289"/>
      <c r="AC35" s="289"/>
      <c r="AD35" s="289"/>
      <c r="AE35" s="289"/>
      <c r="AF35" s="289"/>
      <c r="AG35" s="289"/>
      <c r="AH35" s="289"/>
      <c r="AI35" s="289"/>
      <c r="AJ35" s="289"/>
      <c r="AK35" s="289"/>
      <c r="AL35" s="289"/>
      <c r="AM35" s="289"/>
      <c r="AN35" s="289"/>
      <c r="AO35" s="289"/>
      <c r="AP35" s="289"/>
      <c r="AQ35" s="289"/>
      <c r="AR35" s="289"/>
      <c r="AS35" s="289"/>
      <c r="AT35" s="289"/>
      <c r="AU35" s="289"/>
      <c r="AV35" s="289"/>
      <c r="AW35" s="289"/>
      <c r="AX35" s="289"/>
      <c r="AY35" s="289"/>
      <c r="AZ35" s="289"/>
      <c r="BA35" s="289"/>
      <c r="BB35" s="289"/>
      <c r="BC35" s="289"/>
      <c r="BD35" s="289"/>
      <c r="BE35" s="289"/>
      <c r="BF35" s="289"/>
      <c r="BG35" s="289"/>
      <c r="BH35" s="289"/>
      <c r="BI35" s="289"/>
      <c r="BJ35" s="289"/>
      <c r="BK35" s="289"/>
      <c r="BL35" s="289"/>
      <c r="BM35" s="289"/>
      <c r="BN35" s="289"/>
      <c r="BO35" s="289"/>
      <c r="BP35" s="289"/>
      <c r="BQ35" s="289"/>
      <c r="BR35" s="289"/>
      <c r="BS35" s="289"/>
      <c r="BT35" s="289"/>
      <c r="BU35" s="289"/>
      <c r="BV35" s="289"/>
      <c r="BW35" s="289"/>
      <c r="BX35" s="289"/>
      <c r="BY35" s="289"/>
      <c r="BZ35" s="289"/>
      <c r="CA35" s="289"/>
      <c r="CB35" s="289"/>
    </row>
    <row r="36" spans="1:125" s="288" customFormat="1" ht="12.75" x14ac:dyDescent="0.2">
      <c r="A36" s="290" t="s">
        <v>115</v>
      </c>
      <c r="B36" s="291"/>
      <c r="C36" s="291"/>
      <c r="D36" s="292"/>
      <c r="E36" s="290" t="s">
        <v>147</v>
      </c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2"/>
      <c r="BD36" s="290" t="s">
        <v>149</v>
      </c>
      <c r="BE36" s="291"/>
      <c r="BF36" s="291"/>
      <c r="BG36" s="291"/>
      <c r="BH36" s="291"/>
      <c r="BI36" s="291"/>
      <c r="BJ36" s="291"/>
      <c r="BK36" s="291"/>
      <c r="BL36" s="291"/>
      <c r="BM36" s="292"/>
      <c r="BN36" s="290" t="s">
        <v>204</v>
      </c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2"/>
    </row>
    <row r="37" spans="1:125" s="288" customFormat="1" ht="12.75" x14ac:dyDescent="0.2">
      <c r="A37" s="293" t="s">
        <v>122</v>
      </c>
      <c r="B37" s="294"/>
      <c r="C37" s="294"/>
      <c r="D37" s="295"/>
      <c r="E37" s="293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5"/>
      <c r="BD37" s="293" t="s">
        <v>423</v>
      </c>
      <c r="BE37" s="294"/>
      <c r="BF37" s="294"/>
      <c r="BG37" s="294"/>
      <c r="BH37" s="294"/>
      <c r="BI37" s="294"/>
      <c r="BJ37" s="294"/>
      <c r="BK37" s="294"/>
      <c r="BL37" s="294"/>
      <c r="BM37" s="295"/>
      <c r="BN37" s="293" t="s">
        <v>227</v>
      </c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  <c r="BZ37" s="294"/>
      <c r="CA37" s="294"/>
      <c r="CB37" s="295"/>
    </row>
    <row r="38" spans="1:125" s="288" customFormat="1" ht="12.75" x14ac:dyDescent="0.2">
      <c r="A38" s="293"/>
      <c r="B38" s="294"/>
      <c r="C38" s="294"/>
      <c r="D38" s="295"/>
      <c r="E38" s="296"/>
      <c r="F38" s="297"/>
      <c r="G38" s="297"/>
      <c r="H38" s="297"/>
      <c r="I38" s="297"/>
      <c r="J38" s="297"/>
      <c r="K38" s="297"/>
      <c r="L38" s="297"/>
      <c r="M38" s="297"/>
      <c r="N38" s="297"/>
      <c r="O38" s="297"/>
      <c r="P38" s="297"/>
      <c r="Q38" s="297"/>
      <c r="R38" s="297"/>
      <c r="S38" s="297"/>
      <c r="T38" s="297"/>
      <c r="U38" s="297"/>
      <c r="V38" s="297"/>
      <c r="W38" s="297"/>
      <c r="X38" s="297"/>
      <c r="Y38" s="297"/>
      <c r="Z38" s="297"/>
      <c r="AA38" s="297"/>
      <c r="AB38" s="297"/>
      <c r="AC38" s="297"/>
      <c r="AD38" s="297"/>
      <c r="AE38" s="297"/>
      <c r="AF38" s="297"/>
      <c r="AG38" s="297"/>
      <c r="AH38" s="297"/>
      <c r="AI38" s="297"/>
      <c r="AJ38" s="297"/>
      <c r="AK38" s="297"/>
      <c r="AL38" s="297"/>
      <c r="AM38" s="297"/>
      <c r="AN38" s="297"/>
      <c r="AO38" s="297"/>
      <c r="AP38" s="297"/>
      <c r="AQ38" s="297"/>
      <c r="AR38" s="297"/>
      <c r="AS38" s="297"/>
      <c r="AT38" s="297"/>
      <c r="AU38" s="297"/>
      <c r="AV38" s="297"/>
      <c r="AW38" s="297"/>
      <c r="AX38" s="297"/>
      <c r="AY38" s="297"/>
      <c r="AZ38" s="297"/>
      <c r="BA38" s="297"/>
      <c r="BB38" s="297"/>
      <c r="BC38" s="298"/>
      <c r="BD38" s="293"/>
      <c r="BE38" s="294"/>
      <c r="BF38" s="294"/>
      <c r="BG38" s="294"/>
      <c r="BH38" s="294"/>
      <c r="BI38" s="294"/>
      <c r="BJ38" s="294"/>
      <c r="BK38" s="294"/>
      <c r="BL38" s="294"/>
      <c r="BM38" s="295"/>
      <c r="BN38" s="293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  <c r="BZ38" s="294"/>
      <c r="CA38" s="294"/>
      <c r="CB38" s="295"/>
    </row>
    <row r="39" spans="1:125" s="288" customFormat="1" ht="12.75" x14ac:dyDescent="0.2">
      <c r="A39" s="299">
        <v>1</v>
      </c>
      <c r="B39" s="300"/>
      <c r="C39" s="300"/>
      <c r="D39" s="301"/>
      <c r="E39" s="299">
        <v>2</v>
      </c>
      <c r="F39" s="300"/>
      <c r="G39" s="300"/>
      <c r="H39" s="300"/>
      <c r="I39" s="300"/>
      <c r="J39" s="300"/>
      <c r="K39" s="300"/>
      <c r="L39" s="300"/>
      <c r="M39" s="300"/>
      <c r="N39" s="300"/>
      <c r="O39" s="300"/>
      <c r="P39" s="300"/>
      <c r="Q39" s="300"/>
      <c r="R39" s="300"/>
      <c r="S39" s="300"/>
      <c r="T39" s="300"/>
      <c r="U39" s="300"/>
      <c r="V39" s="300"/>
      <c r="W39" s="300"/>
      <c r="X39" s="300"/>
      <c r="Y39" s="300"/>
      <c r="Z39" s="300"/>
      <c r="AA39" s="300"/>
      <c r="AB39" s="300"/>
      <c r="AC39" s="300"/>
      <c r="AD39" s="300"/>
      <c r="AE39" s="300"/>
      <c r="AF39" s="300"/>
      <c r="AG39" s="300"/>
      <c r="AH39" s="300"/>
      <c r="AI39" s="300"/>
      <c r="AJ39" s="300"/>
      <c r="AK39" s="300"/>
      <c r="AL39" s="300"/>
      <c r="AM39" s="300"/>
      <c r="AN39" s="300"/>
      <c r="AO39" s="300"/>
      <c r="AP39" s="300"/>
      <c r="AQ39" s="300"/>
      <c r="AR39" s="300"/>
      <c r="AS39" s="300"/>
      <c r="AT39" s="300"/>
      <c r="AU39" s="300"/>
      <c r="AV39" s="300"/>
      <c r="AW39" s="300"/>
      <c r="AX39" s="300"/>
      <c r="AY39" s="300"/>
      <c r="AZ39" s="300"/>
      <c r="BA39" s="300"/>
      <c r="BB39" s="300"/>
      <c r="BC39" s="301"/>
      <c r="BD39" s="299">
        <v>3</v>
      </c>
      <c r="BE39" s="300"/>
      <c r="BF39" s="300"/>
      <c r="BG39" s="300"/>
      <c r="BH39" s="300"/>
      <c r="BI39" s="300"/>
      <c r="BJ39" s="300"/>
      <c r="BK39" s="300"/>
      <c r="BL39" s="300"/>
      <c r="BM39" s="301"/>
      <c r="BN39" s="299">
        <v>4</v>
      </c>
      <c r="BO39" s="300"/>
      <c r="BP39" s="300"/>
      <c r="BQ39" s="300"/>
      <c r="BR39" s="300"/>
      <c r="BS39" s="300"/>
      <c r="BT39" s="300"/>
      <c r="BU39" s="300"/>
      <c r="BV39" s="300"/>
      <c r="BW39" s="300"/>
      <c r="BX39" s="300"/>
      <c r="BY39" s="300"/>
      <c r="BZ39" s="300"/>
      <c r="CA39" s="300"/>
      <c r="CB39" s="301"/>
    </row>
    <row r="40" spans="1:125" s="288" customFormat="1" ht="12.75" x14ac:dyDescent="0.2">
      <c r="A40" s="302">
        <v>1</v>
      </c>
      <c r="B40" s="303"/>
      <c r="C40" s="303"/>
      <c r="D40" s="304"/>
      <c r="E40" s="305" t="s">
        <v>424</v>
      </c>
      <c r="F40" s="306"/>
      <c r="G40" s="306"/>
      <c r="H40" s="306"/>
      <c r="I40" s="306"/>
      <c r="J40" s="306"/>
      <c r="K40" s="306"/>
      <c r="L40" s="306"/>
      <c r="M40" s="306"/>
      <c r="N40" s="306"/>
      <c r="O40" s="306"/>
      <c r="P40" s="306"/>
      <c r="Q40" s="306"/>
      <c r="R40" s="306"/>
      <c r="S40" s="306"/>
      <c r="T40" s="306"/>
      <c r="U40" s="306"/>
      <c r="V40" s="306"/>
      <c r="W40" s="306"/>
      <c r="X40" s="306"/>
      <c r="Y40" s="306"/>
      <c r="Z40" s="306"/>
      <c r="AA40" s="306"/>
      <c r="AB40" s="306"/>
      <c r="AC40" s="306"/>
      <c r="AD40" s="306"/>
      <c r="AE40" s="306"/>
      <c r="AF40" s="306"/>
      <c r="AG40" s="306"/>
      <c r="AH40" s="306"/>
      <c r="AI40" s="306"/>
      <c r="AJ40" s="306"/>
      <c r="AK40" s="306"/>
      <c r="AL40" s="306"/>
      <c r="AM40" s="306"/>
      <c r="AN40" s="306"/>
      <c r="AO40" s="306"/>
      <c r="AP40" s="306"/>
      <c r="AQ40" s="306"/>
      <c r="AR40" s="306"/>
      <c r="AS40" s="306"/>
      <c r="AT40" s="306"/>
      <c r="AU40" s="306"/>
      <c r="AV40" s="306"/>
      <c r="AW40" s="306"/>
      <c r="AX40" s="306"/>
      <c r="AY40" s="306"/>
      <c r="AZ40" s="306"/>
      <c r="BA40" s="306"/>
      <c r="BB40" s="306"/>
      <c r="BC40" s="307"/>
      <c r="BD40" s="308"/>
      <c r="BE40" s="309"/>
      <c r="BF40" s="309"/>
      <c r="BG40" s="309"/>
      <c r="BH40" s="309"/>
      <c r="BI40" s="309"/>
      <c r="BJ40" s="309"/>
      <c r="BK40" s="309"/>
      <c r="BL40" s="309"/>
      <c r="BM40" s="310"/>
      <c r="BN40" s="311">
        <v>10000</v>
      </c>
      <c r="BO40" s="312"/>
      <c r="BP40" s="312"/>
      <c r="BQ40" s="312"/>
      <c r="BR40" s="312"/>
      <c r="BS40" s="312"/>
      <c r="BT40" s="312"/>
      <c r="BU40" s="312"/>
      <c r="BV40" s="312"/>
      <c r="BW40" s="312"/>
      <c r="BX40" s="312"/>
      <c r="BY40" s="312"/>
      <c r="BZ40" s="312"/>
      <c r="CA40" s="312"/>
      <c r="CB40" s="313"/>
    </row>
    <row r="41" spans="1:125" s="288" customFormat="1" ht="12.75" x14ac:dyDescent="0.2">
      <c r="A41" s="314"/>
      <c r="B41" s="315"/>
      <c r="C41" s="315"/>
      <c r="D41" s="316"/>
      <c r="E41" s="317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8"/>
      <c r="AQ41" s="318"/>
      <c r="AR41" s="318"/>
      <c r="AS41" s="318"/>
      <c r="AT41" s="318"/>
      <c r="AU41" s="318"/>
      <c r="AV41" s="318"/>
      <c r="AW41" s="318"/>
      <c r="AX41" s="318"/>
      <c r="AY41" s="318"/>
      <c r="AZ41" s="318"/>
      <c r="BA41" s="318"/>
      <c r="BB41" s="318"/>
      <c r="BC41" s="319"/>
      <c r="BD41" s="320" t="s">
        <v>22</v>
      </c>
      <c r="BE41" s="321"/>
      <c r="BF41" s="321"/>
      <c r="BG41" s="321"/>
      <c r="BH41" s="321"/>
      <c r="BI41" s="321"/>
      <c r="BJ41" s="321"/>
      <c r="BK41" s="321"/>
      <c r="BL41" s="321"/>
      <c r="BM41" s="322"/>
      <c r="BN41" s="323">
        <f>SUM(BN40:CB40)</f>
        <v>10000</v>
      </c>
      <c r="BO41" s="324"/>
      <c r="BP41" s="324"/>
      <c r="BQ41" s="324"/>
      <c r="BR41" s="324"/>
      <c r="BS41" s="324"/>
      <c r="BT41" s="324"/>
      <c r="BU41" s="324"/>
      <c r="BV41" s="324"/>
      <c r="BW41" s="324"/>
      <c r="BX41" s="324"/>
      <c r="BY41" s="324"/>
      <c r="BZ41" s="324"/>
      <c r="CA41" s="324"/>
      <c r="CB41" s="325"/>
    </row>
    <row r="42" spans="1:125" s="26" customFormat="1" ht="12" customHeight="1" x14ac:dyDescent="0.2"/>
    <row r="43" spans="1:125" s="26" customFormat="1" ht="12.75" x14ac:dyDescent="0.2"/>
    <row r="44" spans="1:125" s="288" customFormat="1" x14ac:dyDescent="0.25">
      <c r="A44" s="286" t="s">
        <v>113</v>
      </c>
      <c r="B44" s="286"/>
      <c r="C44" s="286"/>
      <c r="D44" s="286"/>
      <c r="E44" s="286"/>
      <c r="F44" s="286"/>
      <c r="G44" s="286"/>
      <c r="H44" s="286"/>
      <c r="I44" s="286"/>
      <c r="J44" s="286"/>
      <c r="K44" s="286"/>
      <c r="L44" s="286"/>
      <c r="M44" s="286"/>
      <c r="N44" s="286"/>
      <c r="O44" s="286"/>
      <c r="P44" s="286"/>
      <c r="Q44" s="286"/>
      <c r="R44" s="286"/>
      <c r="S44" s="287" t="s">
        <v>425</v>
      </c>
      <c r="T44" s="287"/>
      <c r="U44" s="287"/>
      <c r="V44" s="287"/>
      <c r="W44" s="287"/>
      <c r="X44" s="287"/>
      <c r="Y44" s="287"/>
      <c r="Z44" s="287"/>
      <c r="AA44" s="287"/>
      <c r="AB44" s="287"/>
      <c r="AC44" s="287"/>
      <c r="AD44" s="287"/>
      <c r="AE44" s="287"/>
      <c r="AF44" s="287"/>
      <c r="AG44" s="287"/>
      <c r="AH44" s="287"/>
      <c r="AI44" s="287"/>
      <c r="AJ44" s="287"/>
      <c r="AK44" s="287"/>
      <c r="AL44" s="287"/>
      <c r="AM44" s="287"/>
      <c r="AN44" s="287"/>
      <c r="AO44" s="287"/>
      <c r="AP44" s="287"/>
      <c r="AQ44" s="287"/>
      <c r="AR44" s="287"/>
      <c r="AS44" s="287"/>
      <c r="AT44" s="287"/>
      <c r="AU44" s="287"/>
      <c r="AV44" s="287"/>
      <c r="AW44" s="287"/>
      <c r="AX44" s="287"/>
      <c r="AY44" s="287"/>
      <c r="AZ44" s="287"/>
      <c r="BA44" s="287"/>
      <c r="BB44" s="287"/>
      <c r="BC44" s="287"/>
      <c r="BD44" s="287"/>
      <c r="BE44" s="287"/>
      <c r="BF44" s="287"/>
      <c r="BG44" s="287"/>
      <c r="BH44" s="287"/>
      <c r="BI44" s="287"/>
      <c r="BJ44" s="287"/>
      <c r="BK44" s="287"/>
      <c r="BL44" s="287"/>
      <c r="BM44" s="287"/>
      <c r="BN44" s="287"/>
      <c r="BO44" s="287"/>
      <c r="BP44" s="287"/>
      <c r="BQ44" s="287"/>
      <c r="BR44" s="287"/>
      <c r="BS44" s="287"/>
      <c r="BT44" s="287"/>
      <c r="BU44" s="287"/>
      <c r="BV44" s="287"/>
      <c r="BW44" s="287"/>
      <c r="BX44" s="287"/>
      <c r="BY44" s="287"/>
      <c r="BZ44" s="287"/>
      <c r="CA44" s="287"/>
      <c r="CB44" s="287"/>
      <c r="DU44" s="288" t="e">
        <f>DU43/12/U41</f>
        <v>#DIV/0!</v>
      </c>
    </row>
    <row r="45" spans="1:125" s="288" customFormat="1" ht="12.75" x14ac:dyDescent="0.2">
      <c r="A45" s="289"/>
      <c r="B45" s="289"/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  <c r="P45" s="289"/>
      <c r="Q45" s="289"/>
      <c r="R45" s="289"/>
      <c r="S45" s="289"/>
      <c r="T45" s="289"/>
      <c r="U45" s="289"/>
      <c r="V45" s="289"/>
      <c r="W45" s="289"/>
      <c r="X45" s="289"/>
      <c r="Y45" s="289"/>
      <c r="Z45" s="289"/>
      <c r="AA45" s="289"/>
      <c r="AB45" s="289"/>
      <c r="AC45" s="289"/>
      <c r="AD45" s="289"/>
      <c r="AE45" s="289"/>
      <c r="AF45" s="289"/>
      <c r="AG45" s="289"/>
      <c r="AH45" s="289"/>
      <c r="AI45" s="289"/>
      <c r="AJ45" s="289"/>
      <c r="AK45" s="289"/>
      <c r="AL45" s="289"/>
      <c r="AM45" s="289"/>
      <c r="AN45" s="289"/>
      <c r="AO45" s="289"/>
      <c r="AP45" s="289"/>
      <c r="AQ45" s="289"/>
      <c r="AR45" s="289"/>
      <c r="AS45" s="289"/>
      <c r="AT45" s="289"/>
      <c r="AU45" s="289"/>
      <c r="AV45" s="289"/>
      <c r="AW45" s="289"/>
      <c r="AX45" s="289"/>
      <c r="AY45" s="289"/>
      <c r="AZ45" s="289"/>
      <c r="BA45" s="289"/>
      <c r="BB45" s="289"/>
      <c r="BC45" s="289"/>
      <c r="BD45" s="289"/>
      <c r="BE45" s="289"/>
      <c r="BF45" s="289"/>
      <c r="BG45" s="289"/>
      <c r="BH45" s="289"/>
      <c r="BI45" s="289"/>
      <c r="BJ45" s="289"/>
      <c r="BK45" s="289"/>
      <c r="BL45" s="289"/>
      <c r="BM45" s="289"/>
      <c r="BN45" s="289"/>
      <c r="BO45" s="289"/>
      <c r="BP45" s="289"/>
      <c r="BQ45" s="289"/>
      <c r="BR45" s="289"/>
      <c r="BS45" s="289"/>
      <c r="BT45" s="289"/>
      <c r="BU45" s="289"/>
      <c r="BV45" s="289"/>
      <c r="BW45" s="289"/>
      <c r="BX45" s="289"/>
      <c r="BY45" s="289"/>
      <c r="BZ45" s="289"/>
      <c r="CA45" s="289"/>
      <c r="CB45" s="289"/>
    </row>
    <row r="46" spans="1:125" s="288" customFormat="1" ht="12.75" x14ac:dyDescent="0.2">
      <c r="A46" s="290" t="s">
        <v>115</v>
      </c>
      <c r="B46" s="291"/>
      <c r="C46" s="291"/>
      <c r="D46" s="292"/>
      <c r="E46" s="290" t="s">
        <v>147</v>
      </c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2"/>
      <c r="BD46" s="290" t="s">
        <v>149</v>
      </c>
      <c r="BE46" s="291"/>
      <c r="BF46" s="291"/>
      <c r="BG46" s="291"/>
      <c r="BH46" s="291"/>
      <c r="BI46" s="291"/>
      <c r="BJ46" s="291"/>
      <c r="BK46" s="291"/>
      <c r="BL46" s="291"/>
      <c r="BM46" s="292"/>
      <c r="BN46" s="290" t="s">
        <v>204</v>
      </c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2"/>
    </row>
    <row r="47" spans="1:125" s="288" customFormat="1" ht="12.75" x14ac:dyDescent="0.2">
      <c r="A47" s="293" t="s">
        <v>122</v>
      </c>
      <c r="B47" s="294"/>
      <c r="C47" s="294"/>
      <c r="D47" s="295"/>
      <c r="E47" s="293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5"/>
      <c r="BD47" s="293" t="s">
        <v>423</v>
      </c>
      <c r="BE47" s="294"/>
      <c r="BF47" s="294"/>
      <c r="BG47" s="294"/>
      <c r="BH47" s="294"/>
      <c r="BI47" s="294"/>
      <c r="BJ47" s="294"/>
      <c r="BK47" s="294"/>
      <c r="BL47" s="294"/>
      <c r="BM47" s="295"/>
      <c r="BN47" s="293" t="s">
        <v>227</v>
      </c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  <c r="BZ47" s="294"/>
      <c r="CA47" s="294"/>
      <c r="CB47" s="295"/>
    </row>
    <row r="48" spans="1:125" s="288" customFormat="1" ht="12.75" x14ac:dyDescent="0.2">
      <c r="A48" s="293"/>
      <c r="B48" s="294"/>
      <c r="C48" s="294"/>
      <c r="D48" s="295"/>
      <c r="E48" s="296"/>
      <c r="F48" s="297"/>
      <c r="G48" s="297"/>
      <c r="H48" s="297"/>
      <c r="I48" s="297"/>
      <c r="J48" s="297"/>
      <c r="K48" s="297"/>
      <c r="L48" s="297"/>
      <c r="M48" s="297"/>
      <c r="N48" s="297"/>
      <c r="O48" s="297"/>
      <c r="P48" s="297"/>
      <c r="Q48" s="297"/>
      <c r="R48" s="297"/>
      <c r="S48" s="297"/>
      <c r="T48" s="297"/>
      <c r="U48" s="297"/>
      <c r="V48" s="297"/>
      <c r="W48" s="297"/>
      <c r="X48" s="297"/>
      <c r="Y48" s="297"/>
      <c r="Z48" s="297"/>
      <c r="AA48" s="297"/>
      <c r="AB48" s="297"/>
      <c r="AC48" s="297"/>
      <c r="AD48" s="297"/>
      <c r="AE48" s="297"/>
      <c r="AF48" s="297"/>
      <c r="AG48" s="297"/>
      <c r="AH48" s="297"/>
      <c r="AI48" s="297"/>
      <c r="AJ48" s="297"/>
      <c r="AK48" s="297"/>
      <c r="AL48" s="297"/>
      <c r="AM48" s="297"/>
      <c r="AN48" s="297"/>
      <c r="AO48" s="297"/>
      <c r="AP48" s="297"/>
      <c r="AQ48" s="297"/>
      <c r="AR48" s="297"/>
      <c r="AS48" s="297"/>
      <c r="AT48" s="297"/>
      <c r="AU48" s="297"/>
      <c r="AV48" s="297"/>
      <c r="AW48" s="297"/>
      <c r="AX48" s="297"/>
      <c r="AY48" s="297"/>
      <c r="AZ48" s="297"/>
      <c r="BA48" s="297"/>
      <c r="BB48" s="297"/>
      <c r="BC48" s="298"/>
      <c r="BD48" s="293"/>
      <c r="BE48" s="294"/>
      <c r="BF48" s="294"/>
      <c r="BG48" s="294"/>
      <c r="BH48" s="294"/>
      <c r="BI48" s="294"/>
      <c r="BJ48" s="294"/>
      <c r="BK48" s="294"/>
      <c r="BL48" s="294"/>
      <c r="BM48" s="295"/>
      <c r="BN48" s="293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  <c r="BZ48" s="294"/>
      <c r="CA48" s="294"/>
      <c r="CB48" s="295"/>
    </row>
    <row r="49" spans="1:80" s="288" customFormat="1" ht="12.75" x14ac:dyDescent="0.2">
      <c r="A49" s="299">
        <v>1</v>
      </c>
      <c r="B49" s="300"/>
      <c r="C49" s="300"/>
      <c r="D49" s="301"/>
      <c r="E49" s="299">
        <v>2</v>
      </c>
      <c r="F49" s="300"/>
      <c r="G49" s="300"/>
      <c r="H49" s="300"/>
      <c r="I49" s="300"/>
      <c r="J49" s="300"/>
      <c r="K49" s="300"/>
      <c r="L49" s="300"/>
      <c r="M49" s="300"/>
      <c r="N49" s="300"/>
      <c r="O49" s="300"/>
      <c r="P49" s="300"/>
      <c r="Q49" s="300"/>
      <c r="R49" s="300"/>
      <c r="S49" s="300"/>
      <c r="T49" s="300"/>
      <c r="U49" s="300"/>
      <c r="V49" s="300"/>
      <c r="W49" s="300"/>
      <c r="X49" s="300"/>
      <c r="Y49" s="300"/>
      <c r="Z49" s="300"/>
      <c r="AA49" s="300"/>
      <c r="AB49" s="300"/>
      <c r="AC49" s="300"/>
      <c r="AD49" s="300"/>
      <c r="AE49" s="300"/>
      <c r="AF49" s="300"/>
      <c r="AG49" s="300"/>
      <c r="AH49" s="300"/>
      <c r="AI49" s="300"/>
      <c r="AJ49" s="300"/>
      <c r="AK49" s="300"/>
      <c r="AL49" s="300"/>
      <c r="AM49" s="300"/>
      <c r="AN49" s="300"/>
      <c r="AO49" s="300"/>
      <c r="AP49" s="300"/>
      <c r="AQ49" s="300"/>
      <c r="AR49" s="300"/>
      <c r="AS49" s="300"/>
      <c r="AT49" s="300"/>
      <c r="AU49" s="300"/>
      <c r="AV49" s="300"/>
      <c r="AW49" s="300"/>
      <c r="AX49" s="300"/>
      <c r="AY49" s="300"/>
      <c r="AZ49" s="300"/>
      <c r="BA49" s="300"/>
      <c r="BB49" s="300"/>
      <c r="BC49" s="301"/>
      <c r="BD49" s="299">
        <v>3</v>
      </c>
      <c r="BE49" s="300"/>
      <c r="BF49" s="300"/>
      <c r="BG49" s="300"/>
      <c r="BH49" s="300"/>
      <c r="BI49" s="300"/>
      <c r="BJ49" s="300"/>
      <c r="BK49" s="300"/>
      <c r="BL49" s="300"/>
      <c r="BM49" s="301"/>
      <c r="BN49" s="299">
        <v>4</v>
      </c>
      <c r="BO49" s="300"/>
      <c r="BP49" s="300"/>
      <c r="BQ49" s="300"/>
      <c r="BR49" s="300"/>
      <c r="BS49" s="300"/>
      <c r="BT49" s="300"/>
      <c r="BU49" s="300"/>
      <c r="BV49" s="300"/>
      <c r="BW49" s="300"/>
      <c r="BX49" s="300"/>
      <c r="BY49" s="300"/>
      <c r="BZ49" s="300"/>
      <c r="CA49" s="300"/>
      <c r="CB49" s="301"/>
    </row>
    <row r="50" spans="1:80" s="288" customFormat="1" ht="12.75" x14ac:dyDescent="0.2">
      <c r="A50" s="302">
        <v>1</v>
      </c>
      <c r="B50" s="303"/>
      <c r="C50" s="303"/>
      <c r="D50" s="304"/>
      <c r="E50" s="305" t="s">
        <v>424</v>
      </c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X50" s="306"/>
      <c r="Y50" s="306"/>
      <c r="Z50" s="306"/>
      <c r="AA50" s="306"/>
      <c r="AB50" s="306"/>
      <c r="AC50" s="306"/>
      <c r="AD50" s="306"/>
      <c r="AE50" s="306"/>
      <c r="AF50" s="306"/>
      <c r="AG50" s="306"/>
      <c r="AH50" s="306"/>
      <c r="AI50" s="306"/>
      <c r="AJ50" s="306"/>
      <c r="AK50" s="306"/>
      <c r="AL50" s="306"/>
      <c r="AM50" s="306"/>
      <c r="AN50" s="306"/>
      <c r="AO50" s="306"/>
      <c r="AP50" s="306"/>
      <c r="AQ50" s="306"/>
      <c r="AR50" s="306"/>
      <c r="AS50" s="306"/>
      <c r="AT50" s="306"/>
      <c r="AU50" s="306"/>
      <c r="AV50" s="306"/>
      <c r="AW50" s="306"/>
      <c r="AX50" s="306"/>
      <c r="AY50" s="306"/>
      <c r="AZ50" s="306"/>
      <c r="BA50" s="306"/>
      <c r="BB50" s="306"/>
      <c r="BC50" s="307"/>
      <c r="BD50" s="308"/>
      <c r="BE50" s="309"/>
      <c r="BF50" s="309"/>
      <c r="BG50" s="309"/>
      <c r="BH50" s="309"/>
      <c r="BI50" s="309"/>
      <c r="BJ50" s="309"/>
      <c r="BK50" s="309"/>
      <c r="BL50" s="309"/>
      <c r="BM50" s="310"/>
      <c r="BN50" s="311">
        <v>0</v>
      </c>
      <c r="BO50" s="312"/>
      <c r="BP50" s="312"/>
      <c r="BQ50" s="312"/>
      <c r="BR50" s="312"/>
      <c r="BS50" s="312"/>
      <c r="BT50" s="312"/>
      <c r="BU50" s="312"/>
      <c r="BV50" s="312"/>
      <c r="BW50" s="312"/>
      <c r="BX50" s="312"/>
      <c r="BY50" s="312"/>
      <c r="BZ50" s="312"/>
      <c r="CA50" s="312"/>
      <c r="CB50" s="313"/>
    </row>
    <row r="51" spans="1:80" s="288" customFormat="1" ht="12.75" x14ac:dyDescent="0.2">
      <c r="A51" s="314"/>
      <c r="B51" s="315"/>
      <c r="C51" s="315"/>
      <c r="D51" s="316"/>
      <c r="E51" s="317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8"/>
      <c r="AY51" s="318"/>
      <c r="AZ51" s="318"/>
      <c r="BA51" s="318"/>
      <c r="BB51" s="318"/>
      <c r="BC51" s="319"/>
      <c r="BD51" s="320" t="s">
        <v>22</v>
      </c>
      <c r="BE51" s="321"/>
      <c r="BF51" s="321"/>
      <c r="BG51" s="321"/>
      <c r="BH51" s="321"/>
      <c r="BI51" s="321"/>
      <c r="BJ51" s="321"/>
      <c r="BK51" s="321"/>
      <c r="BL51" s="321"/>
      <c r="BM51" s="322"/>
      <c r="BN51" s="323">
        <f>SUM(BN50:CB50)</f>
        <v>0</v>
      </c>
      <c r="BO51" s="324"/>
      <c r="BP51" s="324"/>
      <c r="BQ51" s="324"/>
      <c r="BR51" s="324"/>
      <c r="BS51" s="324"/>
      <c r="BT51" s="324"/>
      <c r="BU51" s="324"/>
      <c r="BV51" s="324"/>
      <c r="BW51" s="324"/>
      <c r="BX51" s="324"/>
      <c r="BY51" s="324"/>
      <c r="BZ51" s="324"/>
      <c r="CA51" s="324"/>
      <c r="CB51" s="325"/>
    </row>
    <row r="52" spans="1:80" s="26" customFormat="1" ht="12.75" x14ac:dyDescent="0.2">
      <c r="S52" s="26" t="str">
        <f>'стр 1'!J10</f>
        <v>Директор МАУСОШ №4 им. А.И.Миргородского</v>
      </c>
      <c r="CA52" s="26" t="str">
        <f>'стр 1'!M12</f>
        <v>Лазирская Г.В.</v>
      </c>
    </row>
    <row r="53" spans="1:80" s="26" customFormat="1" ht="12.75" x14ac:dyDescent="0.2"/>
    <row r="54" spans="1:80" s="26" customFormat="1" ht="12.75" x14ac:dyDescent="0.2"/>
    <row r="55" spans="1:80" s="26" customFormat="1" ht="12.75" x14ac:dyDescent="0.2"/>
    <row r="56" spans="1:80" s="26" customFormat="1" ht="12.75" x14ac:dyDescent="0.2"/>
    <row r="57" spans="1:80" s="26" customFormat="1" ht="12.75" x14ac:dyDescent="0.2"/>
    <row r="58" spans="1:80" s="26" customFormat="1" ht="12.75" x14ac:dyDescent="0.2"/>
    <row r="59" spans="1:80" s="26" customFormat="1" ht="12.75" x14ac:dyDescent="0.2"/>
    <row r="60" spans="1:80" s="26" customFormat="1" ht="12.75" x14ac:dyDescent="0.2"/>
    <row r="61" spans="1:80" s="26" customFormat="1" ht="12.75" x14ac:dyDescent="0.2"/>
    <row r="62" spans="1:80" s="26" customFormat="1" ht="12.75" x14ac:dyDescent="0.2"/>
    <row r="63" spans="1:80" s="26" customFormat="1" ht="12.75" x14ac:dyDescent="0.2"/>
    <row r="64" spans="1:80" s="26" customFormat="1" ht="12.75" x14ac:dyDescent="0.2"/>
    <row r="65" s="26" customFormat="1" ht="12.75" x14ac:dyDescent="0.2"/>
    <row r="66" s="26" customFormat="1" ht="12.75" x14ac:dyDescent="0.2"/>
    <row r="67" s="26" customFormat="1" ht="12.75" x14ac:dyDescent="0.2"/>
    <row r="68" s="26" customFormat="1" ht="12.75" x14ac:dyDescent="0.2"/>
    <row r="69" s="26" customFormat="1" ht="12.75" x14ac:dyDescent="0.2"/>
    <row r="70" s="26" customFormat="1" ht="12.75" x14ac:dyDescent="0.2"/>
    <row r="71" s="26" customFormat="1" ht="12.75" x14ac:dyDescent="0.2"/>
    <row r="72" s="26" customFormat="1" ht="12.75" x14ac:dyDescent="0.2"/>
    <row r="73" s="26" customFormat="1" ht="12.75" x14ac:dyDescent="0.2"/>
    <row r="74" s="26" customFormat="1" ht="12.75" x14ac:dyDescent="0.2"/>
    <row r="75" s="26" customFormat="1" ht="12.75" x14ac:dyDescent="0.2"/>
    <row r="76" s="26" customFormat="1" ht="12.75" x14ac:dyDescent="0.2"/>
    <row r="77" s="26" customFormat="1" ht="12.75" x14ac:dyDescent="0.2"/>
    <row r="78" s="26" customFormat="1" ht="12.75" x14ac:dyDescent="0.2"/>
    <row r="79" s="26" customFormat="1" ht="12.75" x14ac:dyDescent="0.2"/>
    <row r="80" s="26" customFormat="1" ht="12.75" x14ac:dyDescent="0.2"/>
    <row r="81" s="26" customFormat="1" ht="12.75" x14ac:dyDescent="0.2"/>
    <row r="82" s="26" customFormat="1" ht="12.75" x14ac:dyDescent="0.2"/>
    <row r="83" s="26" customFormat="1" ht="12.75" x14ac:dyDescent="0.2"/>
    <row r="84" s="26" customFormat="1" ht="12.75" x14ac:dyDescent="0.2"/>
    <row r="85" s="26" customFormat="1" ht="12.75" x14ac:dyDescent="0.2"/>
    <row r="86" s="26" customFormat="1" ht="12.75" x14ac:dyDescent="0.2"/>
    <row r="87" s="26" customFormat="1" ht="12.75" x14ac:dyDescent="0.2"/>
    <row r="88" s="26" customFormat="1" ht="12.75" x14ac:dyDescent="0.2"/>
    <row r="89" s="26" customFormat="1" ht="12.75" x14ac:dyDescent="0.2"/>
    <row r="90" s="26" customFormat="1" ht="12.75" x14ac:dyDescent="0.2"/>
    <row r="91" s="26" customFormat="1" ht="12.75" x14ac:dyDescent="0.2"/>
    <row r="92" s="26" customFormat="1" ht="12.75" x14ac:dyDescent="0.2"/>
    <row r="93" s="26" customFormat="1" ht="12.75" x14ac:dyDescent="0.2"/>
    <row r="94" s="26" customFormat="1" ht="12.75" x14ac:dyDescent="0.2"/>
    <row r="95" s="26" customFormat="1" ht="12.75" x14ac:dyDescent="0.2"/>
    <row r="96" s="26" customFormat="1" ht="12.75" x14ac:dyDescent="0.2"/>
    <row r="97" s="26" customFormat="1" ht="12.75" x14ac:dyDescent="0.2"/>
    <row r="98" s="26" customFormat="1" ht="12.75" x14ac:dyDescent="0.2"/>
    <row r="99" s="26" customFormat="1" ht="12.75" x14ac:dyDescent="0.2"/>
    <row r="100" s="26" customFormat="1" ht="12.75" x14ac:dyDescent="0.2"/>
    <row r="101" s="26" customFormat="1" ht="12.75" x14ac:dyDescent="0.2"/>
    <row r="102" s="26" customFormat="1" ht="12.75" x14ac:dyDescent="0.2"/>
    <row r="103" s="26" customFormat="1" ht="12.75" x14ac:dyDescent="0.2"/>
    <row r="104" s="26" customFormat="1" ht="12.75" x14ac:dyDescent="0.2"/>
    <row r="105" s="26" customFormat="1" ht="12.75" x14ac:dyDescent="0.2"/>
    <row r="106" s="26" customFormat="1" ht="12.75" x14ac:dyDescent="0.2"/>
    <row r="107" s="26" customFormat="1" ht="12.75" x14ac:dyDescent="0.2"/>
    <row r="108" s="26" customFormat="1" ht="12.75" x14ac:dyDescent="0.2"/>
    <row r="109" s="26" customFormat="1" ht="12.75" x14ac:dyDescent="0.2"/>
    <row r="110" s="26" customFormat="1" ht="12.75" x14ac:dyDescent="0.2"/>
    <row r="111" s="26" customFormat="1" ht="12.75" x14ac:dyDescent="0.2"/>
    <row r="112" s="26" customFormat="1" ht="12.75" x14ac:dyDescent="0.2"/>
    <row r="113" s="26" customFormat="1" ht="12.75" x14ac:dyDescent="0.2"/>
    <row r="114" s="26" customFormat="1" ht="12.75" x14ac:dyDescent="0.2"/>
    <row r="115" s="26" customFormat="1" ht="12.75" x14ac:dyDescent="0.2"/>
    <row r="116" s="26" customFormat="1" ht="12.75" x14ac:dyDescent="0.2"/>
    <row r="117" s="26" customFormat="1" ht="12.75" x14ac:dyDescent="0.2"/>
    <row r="118" s="26" customFormat="1" ht="12.75" x14ac:dyDescent="0.2"/>
    <row r="119" s="26" customFormat="1" ht="12.75" x14ac:dyDescent="0.2"/>
    <row r="120" s="26" customFormat="1" ht="12.75" x14ac:dyDescent="0.2"/>
    <row r="121" s="26" customFormat="1" ht="12.75" x14ac:dyDescent="0.2"/>
    <row r="122" s="26" customFormat="1" ht="12.75" x14ac:dyDescent="0.2"/>
    <row r="123" s="26" customFormat="1" ht="12.75" x14ac:dyDescent="0.2"/>
    <row r="124" s="26" customFormat="1" ht="12.75" x14ac:dyDescent="0.2"/>
    <row r="125" s="26" customFormat="1" ht="12.75" x14ac:dyDescent="0.2"/>
    <row r="126" s="26" customFormat="1" ht="12.75" x14ac:dyDescent="0.2"/>
    <row r="127" s="26" customFormat="1" ht="12.75" x14ac:dyDescent="0.2"/>
    <row r="128" s="26" customFormat="1" ht="12.75" x14ac:dyDescent="0.2"/>
    <row r="129" s="26" customFormat="1" ht="12.75" x14ac:dyDescent="0.2"/>
    <row r="130" s="26" customFormat="1" ht="12.75" x14ac:dyDescent="0.2"/>
    <row r="131" s="26" customFormat="1" ht="12.75" x14ac:dyDescent="0.2"/>
    <row r="132" s="26" customFormat="1" ht="12.75" x14ac:dyDescent="0.2"/>
    <row r="133" s="26" customFormat="1" ht="12.75" x14ac:dyDescent="0.2"/>
    <row r="134" s="26" customFormat="1" ht="12.75" x14ac:dyDescent="0.2"/>
    <row r="135" s="26" customFormat="1" ht="12.75" x14ac:dyDescent="0.2"/>
    <row r="136" s="26" customFormat="1" ht="12.75" x14ac:dyDescent="0.2"/>
    <row r="137" s="26" customFormat="1" ht="12.75" x14ac:dyDescent="0.2"/>
    <row r="138" s="26" customFormat="1" ht="12.75" x14ac:dyDescent="0.2"/>
    <row r="139" s="26" customFormat="1" ht="12.75" x14ac:dyDescent="0.2"/>
    <row r="140" s="26" customFormat="1" ht="12.75" x14ac:dyDescent="0.2"/>
    <row r="141" s="26" customFormat="1" ht="12.75" x14ac:dyDescent="0.2"/>
    <row r="142" s="26" customFormat="1" ht="12.75" x14ac:dyDescent="0.2"/>
    <row r="143" s="26" customFormat="1" ht="12.75" x14ac:dyDescent="0.2"/>
    <row r="144" s="26" customFormat="1" ht="12.75" x14ac:dyDescent="0.2"/>
    <row r="145" s="26" customFormat="1" ht="12.75" x14ac:dyDescent="0.2"/>
    <row r="146" s="26" customFormat="1" ht="12.75" x14ac:dyDescent="0.2"/>
    <row r="147" s="26" customFormat="1" ht="12.75" x14ac:dyDescent="0.2"/>
    <row r="148" s="26" customFormat="1" ht="12.75" x14ac:dyDescent="0.2"/>
    <row r="149" s="26" customFormat="1" ht="12.75" x14ac:dyDescent="0.2"/>
    <row r="150" s="26" customFormat="1" ht="12.75" x14ac:dyDescent="0.2"/>
    <row r="151" s="26" customFormat="1" ht="12.75" x14ac:dyDescent="0.2"/>
  </sheetData>
  <mergeCells count="262">
    <mergeCell ref="A50:D50"/>
    <mergeCell ref="E50:BC50"/>
    <mergeCell ref="BD50:BM50"/>
    <mergeCell ref="BN50:CB50"/>
    <mergeCell ref="A51:D51"/>
    <mergeCell ref="E51:BC51"/>
    <mergeCell ref="BD51:BM51"/>
    <mergeCell ref="BN51:CB51"/>
    <mergeCell ref="A47:D47"/>
    <mergeCell ref="E47:BC47"/>
    <mergeCell ref="BD47:BM47"/>
    <mergeCell ref="BN47:CB47"/>
    <mergeCell ref="A48:D48"/>
    <mergeCell ref="E48:BC48"/>
    <mergeCell ref="BD48:BM48"/>
    <mergeCell ref="BN48:CB48"/>
    <mergeCell ref="A49:D49"/>
    <mergeCell ref="E49:BC49"/>
    <mergeCell ref="BD49:BM49"/>
    <mergeCell ref="BN49:CB49"/>
    <mergeCell ref="A41:D41"/>
    <mergeCell ref="E41:BC41"/>
    <mergeCell ref="BD41:BM41"/>
    <mergeCell ref="BN41:CB41"/>
    <mergeCell ref="S44:CB44"/>
    <mergeCell ref="A46:D46"/>
    <mergeCell ref="E46:BC46"/>
    <mergeCell ref="BD46:BM46"/>
    <mergeCell ref="BN46:CB46"/>
    <mergeCell ref="A38:D38"/>
    <mergeCell ref="E38:BC38"/>
    <mergeCell ref="BD38:BM38"/>
    <mergeCell ref="BN38:CB38"/>
    <mergeCell ref="A39:D39"/>
    <mergeCell ref="E39:BC39"/>
    <mergeCell ref="BD39:BM39"/>
    <mergeCell ref="BN39:CB39"/>
    <mergeCell ref="A40:D40"/>
    <mergeCell ref="E40:BC40"/>
    <mergeCell ref="BD40:BM40"/>
    <mergeCell ref="BN40:CB40"/>
    <mergeCell ref="S34:CB34"/>
    <mergeCell ref="A36:D36"/>
    <mergeCell ref="E36:BC36"/>
    <mergeCell ref="BD36:BM36"/>
    <mergeCell ref="BN36:CB36"/>
    <mergeCell ref="A37:D37"/>
    <mergeCell ref="E37:BC37"/>
    <mergeCell ref="BD37:BM37"/>
    <mergeCell ref="BN37:CB37"/>
    <mergeCell ref="CK28:CU28"/>
    <mergeCell ref="CV28:DE28"/>
    <mergeCell ref="U29:AF29"/>
    <mergeCell ref="U28:AF28"/>
    <mergeCell ref="AG28:AT28"/>
    <mergeCell ref="AU28:BH28"/>
    <mergeCell ref="BI28:BV28"/>
    <mergeCell ref="BW28:CJ28"/>
    <mergeCell ref="AU29:BH29"/>
    <mergeCell ref="BI29:BV29"/>
    <mergeCell ref="BW29:CJ29"/>
    <mergeCell ref="CK29:CU29"/>
    <mergeCell ref="CV29:DE29"/>
    <mergeCell ref="DF30:DS30"/>
    <mergeCell ref="A31:T31"/>
    <mergeCell ref="U31:AF31"/>
    <mergeCell ref="AG31:AT31"/>
    <mergeCell ref="AU31:BH31"/>
    <mergeCell ref="BI31:BV31"/>
    <mergeCell ref="BW31:CJ31"/>
    <mergeCell ref="CK31:CU31"/>
    <mergeCell ref="CV31:DE31"/>
    <mergeCell ref="DF31:DS31"/>
    <mergeCell ref="A30:D30"/>
    <mergeCell ref="E30:T30"/>
    <mergeCell ref="U30:AF30"/>
    <mergeCell ref="AG30:AT30"/>
    <mergeCell ref="AU30:BH30"/>
    <mergeCell ref="BI30:BV30"/>
    <mergeCell ref="BW30:CJ30"/>
    <mergeCell ref="CK30:CU30"/>
    <mergeCell ref="CV30:DE30"/>
    <mergeCell ref="DF28:DS28"/>
    <mergeCell ref="DF29:DS29"/>
    <mergeCell ref="DF27:DS27"/>
    <mergeCell ref="BW26:CJ26"/>
    <mergeCell ref="CK26:CU26"/>
    <mergeCell ref="CV26:DE26"/>
    <mergeCell ref="DF26:DS26"/>
    <mergeCell ref="A27:D27"/>
    <mergeCell ref="E27:T27"/>
    <mergeCell ref="U27:AF27"/>
    <mergeCell ref="AG27:AT27"/>
    <mergeCell ref="AU27:BH27"/>
    <mergeCell ref="BI27:BV27"/>
    <mergeCell ref="A26:D26"/>
    <mergeCell ref="E26:T26"/>
    <mergeCell ref="U26:AF26"/>
    <mergeCell ref="AG26:AT26"/>
    <mergeCell ref="AU26:BH26"/>
    <mergeCell ref="BI26:BV26"/>
    <mergeCell ref="BW27:CJ27"/>
    <mergeCell ref="CK27:CU27"/>
    <mergeCell ref="CV27:DE27"/>
    <mergeCell ref="A29:D29"/>
    <mergeCell ref="E29:T29"/>
    <mergeCell ref="DF24:DS24"/>
    <mergeCell ref="DF25:DS25"/>
    <mergeCell ref="A24:D24"/>
    <mergeCell ref="E24:T24"/>
    <mergeCell ref="U24:AF24"/>
    <mergeCell ref="AG24:AT24"/>
    <mergeCell ref="AU24:BH24"/>
    <mergeCell ref="BI24:BV24"/>
    <mergeCell ref="BW24:CJ24"/>
    <mergeCell ref="CK24:CU24"/>
    <mergeCell ref="CV24:DE24"/>
    <mergeCell ref="A25:D25"/>
    <mergeCell ref="E25:T25"/>
    <mergeCell ref="U25:AF25"/>
    <mergeCell ref="AG25:AT25"/>
    <mergeCell ref="AU25:BH25"/>
    <mergeCell ref="BI25:BV25"/>
    <mergeCell ref="BW25:CJ25"/>
    <mergeCell ref="CK25:CU25"/>
    <mergeCell ref="CV25:DE25"/>
    <mergeCell ref="DF16:DS16"/>
    <mergeCell ref="U18:AF18"/>
    <mergeCell ref="AG18:AT18"/>
    <mergeCell ref="AU18:BH18"/>
    <mergeCell ref="BI18:BV18"/>
    <mergeCell ref="A16:D16"/>
    <mergeCell ref="E16:T16"/>
    <mergeCell ref="U16:AF16"/>
    <mergeCell ref="AG16:AT16"/>
    <mergeCell ref="AU16:BH16"/>
    <mergeCell ref="BI16:BV16"/>
    <mergeCell ref="BW16:CJ16"/>
    <mergeCell ref="CK16:CU16"/>
    <mergeCell ref="CV16:DE16"/>
    <mergeCell ref="A17:D17"/>
    <mergeCell ref="E17:T17"/>
    <mergeCell ref="U17:AF17"/>
    <mergeCell ref="AG17:AT17"/>
    <mergeCell ref="AU17:BH17"/>
    <mergeCell ref="BI17:BV17"/>
    <mergeCell ref="BW17:CJ17"/>
    <mergeCell ref="CK17:CU17"/>
    <mergeCell ref="CV17:DE17"/>
    <mergeCell ref="DF17:DS17"/>
    <mergeCell ref="DF15:DS15"/>
    <mergeCell ref="DF14:DS14"/>
    <mergeCell ref="A14:D14"/>
    <mergeCell ref="E14:T14"/>
    <mergeCell ref="U14:AF14"/>
    <mergeCell ref="AG14:AT14"/>
    <mergeCell ref="AU14:BH14"/>
    <mergeCell ref="BI14:BV14"/>
    <mergeCell ref="BW14:CJ14"/>
    <mergeCell ref="CK14:CU14"/>
    <mergeCell ref="CV14:DE14"/>
    <mergeCell ref="A15:D15"/>
    <mergeCell ref="E15:T15"/>
    <mergeCell ref="U15:AF15"/>
    <mergeCell ref="AG15:AT15"/>
    <mergeCell ref="AU15:BH15"/>
    <mergeCell ref="BI15:BV15"/>
    <mergeCell ref="BW15:CJ15"/>
    <mergeCell ref="CK15:CU15"/>
    <mergeCell ref="CV15:DE15"/>
    <mergeCell ref="DF12:DS12"/>
    <mergeCell ref="A13:D13"/>
    <mergeCell ref="E13:T13"/>
    <mergeCell ref="U13:AF13"/>
    <mergeCell ref="AG13:AT13"/>
    <mergeCell ref="AU13:BH13"/>
    <mergeCell ref="BI13:BV13"/>
    <mergeCell ref="BW13:CJ13"/>
    <mergeCell ref="CK13:CU13"/>
    <mergeCell ref="CV13:DE13"/>
    <mergeCell ref="DF13:DS13"/>
    <mergeCell ref="A12:D12"/>
    <mergeCell ref="E12:T12"/>
    <mergeCell ref="U12:AF12"/>
    <mergeCell ref="AG12:AT12"/>
    <mergeCell ref="AU12:BH12"/>
    <mergeCell ref="BI12:BV12"/>
    <mergeCell ref="BW12:CJ12"/>
    <mergeCell ref="CK12:CU12"/>
    <mergeCell ref="CV12:DE12"/>
    <mergeCell ref="AG8:AT8"/>
    <mergeCell ref="AU8:CJ8"/>
    <mergeCell ref="BW10:CJ10"/>
    <mergeCell ref="CK10:CU10"/>
    <mergeCell ref="CV10:DE10"/>
    <mergeCell ref="CK8:CU8"/>
    <mergeCell ref="CV8:DE8"/>
    <mergeCell ref="DF10:DS10"/>
    <mergeCell ref="A11:D11"/>
    <mergeCell ref="E11:T11"/>
    <mergeCell ref="U11:AF11"/>
    <mergeCell ref="AG11:AT11"/>
    <mergeCell ref="AU11:BH11"/>
    <mergeCell ref="BI11:BV11"/>
    <mergeCell ref="BW11:CJ11"/>
    <mergeCell ref="CK11:CU11"/>
    <mergeCell ref="CV11:DE11"/>
    <mergeCell ref="DF11:DS11"/>
    <mergeCell ref="A10:D10"/>
    <mergeCell ref="E10:T10"/>
    <mergeCell ref="U10:AF10"/>
    <mergeCell ref="AG10:AT10"/>
    <mergeCell ref="AU10:BH10"/>
    <mergeCell ref="BI10:BV10"/>
    <mergeCell ref="DF8:DS8"/>
    <mergeCell ref="BW9:CJ9"/>
    <mergeCell ref="CK9:CU9"/>
    <mergeCell ref="CV9:DE9"/>
    <mergeCell ref="DF9:DS9"/>
    <mergeCell ref="A1:DS1"/>
    <mergeCell ref="A3:DS3"/>
    <mergeCell ref="T5:DS5"/>
    <mergeCell ref="A7:D7"/>
    <mergeCell ref="E7:T7"/>
    <mergeCell ref="U7:AF7"/>
    <mergeCell ref="AG7:CJ7"/>
    <mergeCell ref="CK7:CU7"/>
    <mergeCell ref="CV7:DE7"/>
    <mergeCell ref="DF7:DS7"/>
    <mergeCell ref="A9:D9"/>
    <mergeCell ref="E9:T9"/>
    <mergeCell ref="U9:AF9"/>
    <mergeCell ref="AG9:AT9"/>
    <mergeCell ref="AU9:BH9"/>
    <mergeCell ref="BI9:BV9"/>
    <mergeCell ref="A8:D8"/>
    <mergeCell ref="E8:T8"/>
    <mergeCell ref="U8:AF8"/>
    <mergeCell ref="BW18:CJ18"/>
    <mergeCell ref="CK18:CU18"/>
    <mergeCell ref="CV18:DE18"/>
    <mergeCell ref="DF18:DS18"/>
    <mergeCell ref="A18:T18"/>
    <mergeCell ref="T20:DS20"/>
    <mergeCell ref="A28:D28"/>
    <mergeCell ref="E28:T28"/>
    <mergeCell ref="AG29:AT29"/>
    <mergeCell ref="CK22:CU22"/>
    <mergeCell ref="CV22:DE22"/>
    <mergeCell ref="DF22:DS22"/>
    <mergeCell ref="A23:D23"/>
    <mergeCell ref="E23:T23"/>
    <mergeCell ref="U23:AF23"/>
    <mergeCell ref="AG23:AT23"/>
    <mergeCell ref="A22:D22"/>
    <mergeCell ref="E22:T22"/>
    <mergeCell ref="U22:AF22"/>
    <mergeCell ref="CK23:CU23"/>
    <mergeCell ref="CV23:DE23"/>
    <mergeCell ref="DF23:DS23"/>
    <mergeCell ref="AG22:CJ22"/>
    <mergeCell ref="AU23:CJ23"/>
  </mergeCells>
  <pageMargins left="0.7" right="0.7" top="0.75" bottom="0.75" header="0.3" footer="0.3"/>
  <pageSetup paperSize="9" scale="4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51"/>
  <sheetViews>
    <sheetView view="pageBreakPreview" zoomScaleSheetLayoutView="100" workbookViewId="0">
      <selection activeCell="BP9" sqref="BP9:CB9"/>
    </sheetView>
  </sheetViews>
  <sheetFormatPr defaultColWidth="1.140625" defaultRowHeight="12.75" x14ac:dyDescent="0.2"/>
  <cols>
    <col min="1" max="1" width="7.42578125" style="26" bestFit="1" customWidth="1"/>
    <col min="2" max="17" width="1.140625" style="26"/>
    <col min="18" max="18" width="10" style="26" bestFit="1" customWidth="1"/>
    <col min="19" max="30" width="1.140625" style="26"/>
    <col min="31" max="31" width="7.42578125" style="26" bestFit="1" customWidth="1"/>
    <col min="32" max="256" width="1.140625" style="26"/>
    <col min="257" max="257" width="7.42578125" style="26" bestFit="1" customWidth="1"/>
    <col min="258" max="273" width="1.140625" style="26"/>
    <col min="274" max="274" width="10" style="26" bestFit="1" customWidth="1"/>
    <col min="275" max="286" width="1.140625" style="26"/>
    <col min="287" max="287" width="7.42578125" style="26" bestFit="1" customWidth="1"/>
    <col min="288" max="512" width="1.140625" style="26"/>
    <col min="513" max="513" width="7.42578125" style="26" bestFit="1" customWidth="1"/>
    <col min="514" max="529" width="1.140625" style="26"/>
    <col min="530" max="530" width="10" style="26" bestFit="1" customWidth="1"/>
    <col min="531" max="542" width="1.140625" style="26"/>
    <col min="543" max="543" width="7.42578125" style="26" bestFit="1" customWidth="1"/>
    <col min="544" max="768" width="1.140625" style="26"/>
    <col min="769" max="769" width="7.42578125" style="26" bestFit="1" customWidth="1"/>
    <col min="770" max="785" width="1.140625" style="26"/>
    <col min="786" max="786" width="10" style="26" bestFit="1" customWidth="1"/>
    <col min="787" max="798" width="1.140625" style="26"/>
    <col min="799" max="799" width="7.42578125" style="26" bestFit="1" customWidth="1"/>
    <col min="800" max="1024" width="1.140625" style="26"/>
    <col min="1025" max="1025" width="7.42578125" style="26" bestFit="1" customWidth="1"/>
    <col min="1026" max="1041" width="1.140625" style="26"/>
    <col min="1042" max="1042" width="10" style="26" bestFit="1" customWidth="1"/>
    <col min="1043" max="1054" width="1.140625" style="26"/>
    <col min="1055" max="1055" width="7.42578125" style="26" bestFit="1" customWidth="1"/>
    <col min="1056" max="1280" width="1.140625" style="26"/>
    <col min="1281" max="1281" width="7.42578125" style="26" bestFit="1" customWidth="1"/>
    <col min="1282" max="1297" width="1.140625" style="26"/>
    <col min="1298" max="1298" width="10" style="26" bestFit="1" customWidth="1"/>
    <col min="1299" max="1310" width="1.140625" style="26"/>
    <col min="1311" max="1311" width="7.42578125" style="26" bestFit="1" customWidth="1"/>
    <col min="1312" max="1536" width="1.140625" style="26"/>
    <col min="1537" max="1537" width="7.42578125" style="26" bestFit="1" customWidth="1"/>
    <col min="1538" max="1553" width="1.140625" style="26"/>
    <col min="1554" max="1554" width="10" style="26" bestFit="1" customWidth="1"/>
    <col min="1555" max="1566" width="1.140625" style="26"/>
    <col min="1567" max="1567" width="7.42578125" style="26" bestFit="1" customWidth="1"/>
    <col min="1568" max="1792" width="1.140625" style="26"/>
    <col min="1793" max="1793" width="7.42578125" style="26" bestFit="1" customWidth="1"/>
    <col min="1794" max="1809" width="1.140625" style="26"/>
    <col min="1810" max="1810" width="10" style="26" bestFit="1" customWidth="1"/>
    <col min="1811" max="1822" width="1.140625" style="26"/>
    <col min="1823" max="1823" width="7.42578125" style="26" bestFit="1" customWidth="1"/>
    <col min="1824" max="2048" width="1.140625" style="26"/>
    <col min="2049" max="2049" width="7.42578125" style="26" bestFit="1" customWidth="1"/>
    <col min="2050" max="2065" width="1.140625" style="26"/>
    <col min="2066" max="2066" width="10" style="26" bestFit="1" customWidth="1"/>
    <col min="2067" max="2078" width="1.140625" style="26"/>
    <col min="2079" max="2079" width="7.42578125" style="26" bestFit="1" customWidth="1"/>
    <col min="2080" max="2304" width="1.140625" style="26"/>
    <col min="2305" max="2305" width="7.42578125" style="26" bestFit="1" customWidth="1"/>
    <col min="2306" max="2321" width="1.140625" style="26"/>
    <col min="2322" max="2322" width="10" style="26" bestFit="1" customWidth="1"/>
    <col min="2323" max="2334" width="1.140625" style="26"/>
    <col min="2335" max="2335" width="7.42578125" style="26" bestFit="1" customWidth="1"/>
    <col min="2336" max="2560" width="1.140625" style="26"/>
    <col min="2561" max="2561" width="7.42578125" style="26" bestFit="1" customWidth="1"/>
    <col min="2562" max="2577" width="1.140625" style="26"/>
    <col min="2578" max="2578" width="10" style="26" bestFit="1" customWidth="1"/>
    <col min="2579" max="2590" width="1.140625" style="26"/>
    <col min="2591" max="2591" width="7.42578125" style="26" bestFit="1" customWidth="1"/>
    <col min="2592" max="2816" width="1.140625" style="26"/>
    <col min="2817" max="2817" width="7.42578125" style="26" bestFit="1" customWidth="1"/>
    <col min="2818" max="2833" width="1.140625" style="26"/>
    <col min="2834" max="2834" width="10" style="26" bestFit="1" customWidth="1"/>
    <col min="2835" max="2846" width="1.140625" style="26"/>
    <col min="2847" max="2847" width="7.42578125" style="26" bestFit="1" customWidth="1"/>
    <col min="2848" max="3072" width="1.140625" style="26"/>
    <col min="3073" max="3073" width="7.42578125" style="26" bestFit="1" customWidth="1"/>
    <col min="3074" max="3089" width="1.140625" style="26"/>
    <col min="3090" max="3090" width="10" style="26" bestFit="1" customWidth="1"/>
    <col min="3091" max="3102" width="1.140625" style="26"/>
    <col min="3103" max="3103" width="7.42578125" style="26" bestFit="1" customWidth="1"/>
    <col min="3104" max="3328" width="1.140625" style="26"/>
    <col min="3329" max="3329" width="7.42578125" style="26" bestFit="1" customWidth="1"/>
    <col min="3330" max="3345" width="1.140625" style="26"/>
    <col min="3346" max="3346" width="10" style="26" bestFit="1" customWidth="1"/>
    <col min="3347" max="3358" width="1.140625" style="26"/>
    <col min="3359" max="3359" width="7.42578125" style="26" bestFit="1" customWidth="1"/>
    <col min="3360" max="3584" width="1.140625" style="26"/>
    <col min="3585" max="3585" width="7.42578125" style="26" bestFit="1" customWidth="1"/>
    <col min="3586" max="3601" width="1.140625" style="26"/>
    <col min="3602" max="3602" width="10" style="26" bestFit="1" customWidth="1"/>
    <col min="3603" max="3614" width="1.140625" style="26"/>
    <col min="3615" max="3615" width="7.42578125" style="26" bestFit="1" customWidth="1"/>
    <col min="3616" max="3840" width="1.140625" style="26"/>
    <col min="3841" max="3841" width="7.42578125" style="26" bestFit="1" customWidth="1"/>
    <col min="3842" max="3857" width="1.140625" style="26"/>
    <col min="3858" max="3858" width="10" style="26" bestFit="1" customWidth="1"/>
    <col min="3859" max="3870" width="1.140625" style="26"/>
    <col min="3871" max="3871" width="7.42578125" style="26" bestFit="1" customWidth="1"/>
    <col min="3872" max="4096" width="1.140625" style="26"/>
    <col min="4097" max="4097" width="7.42578125" style="26" bestFit="1" customWidth="1"/>
    <col min="4098" max="4113" width="1.140625" style="26"/>
    <col min="4114" max="4114" width="10" style="26" bestFit="1" customWidth="1"/>
    <col min="4115" max="4126" width="1.140625" style="26"/>
    <col min="4127" max="4127" width="7.42578125" style="26" bestFit="1" customWidth="1"/>
    <col min="4128" max="4352" width="1.140625" style="26"/>
    <col min="4353" max="4353" width="7.42578125" style="26" bestFit="1" customWidth="1"/>
    <col min="4354" max="4369" width="1.140625" style="26"/>
    <col min="4370" max="4370" width="10" style="26" bestFit="1" customWidth="1"/>
    <col min="4371" max="4382" width="1.140625" style="26"/>
    <col min="4383" max="4383" width="7.42578125" style="26" bestFit="1" customWidth="1"/>
    <col min="4384" max="4608" width="1.140625" style="26"/>
    <col min="4609" max="4609" width="7.42578125" style="26" bestFit="1" customWidth="1"/>
    <col min="4610" max="4625" width="1.140625" style="26"/>
    <col min="4626" max="4626" width="10" style="26" bestFit="1" customWidth="1"/>
    <col min="4627" max="4638" width="1.140625" style="26"/>
    <col min="4639" max="4639" width="7.42578125" style="26" bestFit="1" customWidth="1"/>
    <col min="4640" max="4864" width="1.140625" style="26"/>
    <col min="4865" max="4865" width="7.42578125" style="26" bestFit="1" customWidth="1"/>
    <col min="4866" max="4881" width="1.140625" style="26"/>
    <col min="4882" max="4882" width="10" style="26" bestFit="1" customWidth="1"/>
    <col min="4883" max="4894" width="1.140625" style="26"/>
    <col min="4895" max="4895" width="7.42578125" style="26" bestFit="1" customWidth="1"/>
    <col min="4896" max="5120" width="1.140625" style="26"/>
    <col min="5121" max="5121" width="7.42578125" style="26" bestFit="1" customWidth="1"/>
    <col min="5122" max="5137" width="1.140625" style="26"/>
    <col min="5138" max="5138" width="10" style="26" bestFit="1" customWidth="1"/>
    <col min="5139" max="5150" width="1.140625" style="26"/>
    <col min="5151" max="5151" width="7.42578125" style="26" bestFit="1" customWidth="1"/>
    <col min="5152" max="5376" width="1.140625" style="26"/>
    <col min="5377" max="5377" width="7.42578125" style="26" bestFit="1" customWidth="1"/>
    <col min="5378" max="5393" width="1.140625" style="26"/>
    <col min="5394" max="5394" width="10" style="26" bestFit="1" customWidth="1"/>
    <col min="5395" max="5406" width="1.140625" style="26"/>
    <col min="5407" max="5407" width="7.42578125" style="26" bestFit="1" customWidth="1"/>
    <col min="5408" max="5632" width="1.140625" style="26"/>
    <col min="5633" max="5633" width="7.42578125" style="26" bestFit="1" customWidth="1"/>
    <col min="5634" max="5649" width="1.140625" style="26"/>
    <col min="5650" max="5650" width="10" style="26" bestFit="1" customWidth="1"/>
    <col min="5651" max="5662" width="1.140625" style="26"/>
    <col min="5663" max="5663" width="7.42578125" style="26" bestFit="1" customWidth="1"/>
    <col min="5664" max="5888" width="1.140625" style="26"/>
    <col min="5889" max="5889" width="7.42578125" style="26" bestFit="1" customWidth="1"/>
    <col min="5890" max="5905" width="1.140625" style="26"/>
    <col min="5906" max="5906" width="10" style="26" bestFit="1" customWidth="1"/>
    <col min="5907" max="5918" width="1.140625" style="26"/>
    <col min="5919" max="5919" width="7.42578125" style="26" bestFit="1" customWidth="1"/>
    <col min="5920" max="6144" width="1.140625" style="26"/>
    <col min="6145" max="6145" width="7.42578125" style="26" bestFit="1" customWidth="1"/>
    <col min="6146" max="6161" width="1.140625" style="26"/>
    <col min="6162" max="6162" width="10" style="26" bestFit="1" customWidth="1"/>
    <col min="6163" max="6174" width="1.140625" style="26"/>
    <col min="6175" max="6175" width="7.42578125" style="26" bestFit="1" customWidth="1"/>
    <col min="6176" max="6400" width="1.140625" style="26"/>
    <col min="6401" max="6401" width="7.42578125" style="26" bestFit="1" customWidth="1"/>
    <col min="6402" max="6417" width="1.140625" style="26"/>
    <col min="6418" max="6418" width="10" style="26" bestFit="1" customWidth="1"/>
    <col min="6419" max="6430" width="1.140625" style="26"/>
    <col min="6431" max="6431" width="7.42578125" style="26" bestFit="1" customWidth="1"/>
    <col min="6432" max="6656" width="1.140625" style="26"/>
    <col min="6657" max="6657" width="7.42578125" style="26" bestFit="1" customWidth="1"/>
    <col min="6658" max="6673" width="1.140625" style="26"/>
    <col min="6674" max="6674" width="10" style="26" bestFit="1" customWidth="1"/>
    <col min="6675" max="6686" width="1.140625" style="26"/>
    <col min="6687" max="6687" width="7.42578125" style="26" bestFit="1" customWidth="1"/>
    <col min="6688" max="6912" width="1.140625" style="26"/>
    <col min="6913" max="6913" width="7.42578125" style="26" bestFit="1" customWidth="1"/>
    <col min="6914" max="6929" width="1.140625" style="26"/>
    <col min="6930" max="6930" width="10" style="26" bestFit="1" customWidth="1"/>
    <col min="6931" max="6942" width="1.140625" style="26"/>
    <col min="6943" max="6943" width="7.42578125" style="26" bestFit="1" customWidth="1"/>
    <col min="6944" max="7168" width="1.140625" style="26"/>
    <col min="7169" max="7169" width="7.42578125" style="26" bestFit="1" customWidth="1"/>
    <col min="7170" max="7185" width="1.140625" style="26"/>
    <col min="7186" max="7186" width="10" style="26" bestFit="1" customWidth="1"/>
    <col min="7187" max="7198" width="1.140625" style="26"/>
    <col min="7199" max="7199" width="7.42578125" style="26" bestFit="1" customWidth="1"/>
    <col min="7200" max="7424" width="1.140625" style="26"/>
    <col min="7425" max="7425" width="7.42578125" style="26" bestFit="1" customWidth="1"/>
    <col min="7426" max="7441" width="1.140625" style="26"/>
    <col min="7442" max="7442" width="10" style="26" bestFit="1" customWidth="1"/>
    <col min="7443" max="7454" width="1.140625" style="26"/>
    <col min="7455" max="7455" width="7.42578125" style="26" bestFit="1" customWidth="1"/>
    <col min="7456" max="7680" width="1.140625" style="26"/>
    <col min="7681" max="7681" width="7.42578125" style="26" bestFit="1" customWidth="1"/>
    <col min="7682" max="7697" width="1.140625" style="26"/>
    <col min="7698" max="7698" width="10" style="26" bestFit="1" customWidth="1"/>
    <col min="7699" max="7710" width="1.140625" style="26"/>
    <col min="7711" max="7711" width="7.42578125" style="26" bestFit="1" customWidth="1"/>
    <col min="7712" max="7936" width="1.140625" style="26"/>
    <col min="7937" max="7937" width="7.42578125" style="26" bestFit="1" customWidth="1"/>
    <col min="7938" max="7953" width="1.140625" style="26"/>
    <col min="7954" max="7954" width="10" style="26" bestFit="1" customWidth="1"/>
    <col min="7955" max="7966" width="1.140625" style="26"/>
    <col min="7967" max="7967" width="7.42578125" style="26" bestFit="1" customWidth="1"/>
    <col min="7968" max="8192" width="1.140625" style="26"/>
    <col min="8193" max="8193" width="7.42578125" style="26" bestFit="1" customWidth="1"/>
    <col min="8194" max="8209" width="1.140625" style="26"/>
    <col min="8210" max="8210" width="10" style="26" bestFit="1" customWidth="1"/>
    <col min="8211" max="8222" width="1.140625" style="26"/>
    <col min="8223" max="8223" width="7.42578125" style="26" bestFit="1" customWidth="1"/>
    <col min="8224" max="8448" width="1.140625" style="26"/>
    <col min="8449" max="8449" width="7.42578125" style="26" bestFit="1" customWidth="1"/>
    <col min="8450" max="8465" width="1.140625" style="26"/>
    <col min="8466" max="8466" width="10" style="26" bestFit="1" customWidth="1"/>
    <col min="8467" max="8478" width="1.140625" style="26"/>
    <col min="8479" max="8479" width="7.42578125" style="26" bestFit="1" customWidth="1"/>
    <col min="8480" max="8704" width="1.140625" style="26"/>
    <col min="8705" max="8705" width="7.42578125" style="26" bestFit="1" customWidth="1"/>
    <col min="8706" max="8721" width="1.140625" style="26"/>
    <col min="8722" max="8722" width="10" style="26" bestFit="1" customWidth="1"/>
    <col min="8723" max="8734" width="1.140625" style="26"/>
    <col min="8735" max="8735" width="7.42578125" style="26" bestFit="1" customWidth="1"/>
    <col min="8736" max="8960" width="1.140625" style="26"/>
    <col min="8961" max="8961" width="7.42578125" style="26" bestFit="1" customWidth="1"/>
    <col min="8962" max="8977" width="1.140625" style="26"/>
    <col min="8978" max="8978" width="10" style="26" bestFit="1" customWidth="1"/>
    <col min="8979" max="8990" width="1.140625" style="26"/>
    <col min="8991" max="8991" width="7.42578125" style="26" bestFit="1" customWidth="1"/>
    <col min="8992" max="9216" width="1.140625" style="26"/>
    <col min="9217" max="9217" width="7.42578125" style="26" bestFit="1" customWidth="1"/>
    <col min="9218" max="9233" width="1.140625" style="26"/>
    <col min="9234" max="9234" width="10" style="26" bestFit="1" customWidth="1"/>
    <col min="9235" max="9246" width="1.140625" style="26"/>
    <col min="9247" max="9247" width="7.42578125" style="26" bestFit="1" customWidth="1"/>
    <col min="9248" max="9472" width="1.140625" style="26"/>
    <col min="9473" max="9473" width="7.42578125" style="26" bestFit="1" customWidth="1"/>
    <col min="9474" max="9489" width="1.140625" style="26"/>
    <col min="9490" max="9490" width="10" style="26" bestFit="1" customWidth="1"/>
    <col min="9491" max="9502" width="1.140625" style="26"/>
    <col min="9503" max="9503" width="7.42578125" style="26" bestFit="1" customWidth="1"/>
    <col min="9504" max="9728" width="1.140625" style="26"/>
    <col min="9729" max="9729" width="7.42578125" style="26" bestFit="1" customWidth="1"/>
    <col min="9730" max="9745" width="1.140625" style="26"/>
    <col min="9746" max="9746" width="10" style="26" bestFit="1" customWidth="1"/>
    <col min="9747" max="9758" width="1.140625" style="26"/>
    <col min="9759" max="9759" width="7.42578125" style="26" bestFit="1" customWidth="1"/>
    <col min="9760" max="9984" width="1.140625" style="26"/>
    <col min="9985" max="9985" width="7.42578125" style="26" bestFit="1" customWidth="1"/>
    <col min="9986" max="10001" width="1.140625" style="26"/>
    <col min="10002" max="10002" width="10" style="26" bestFit="1" customWidth="1"/>
    <col min="10003" max="10014" width="1.140625" style="26"/>
    <col min="10015" max="10015" width="7.42578125" style="26" bestFit="1" customWidth="1"/>
    <col min="10016" max="10240" width="1.140625" style="26"/>
    <col min="10241" max="10241" width="7.42578125" style="26" bestFit="1" customWidth="1"/>
    <col min="10242" max="10257" width="1.140625" style="26"/>
    <col min="10258" max="10258" width="10" style="26" bestFit="1" customWidth="1"/>
    <col min="10259" max="10270" width="1.140625" style="26"/>
    <col min="10271" max="10271" width="7.42578125" style="26" bestFit="1" customWidth="1"/>
    <col min="10272" max="10496" width="1.140625" style="26"/>
    <col min="10497" max="10497" width="7.42578125" style="26" bestFit="1" customWidth="1"/>
    <col min="10498" max="10513" width="1.140625" style="26"/>
    <col min="10514" max="10514" width="10" style="26" bestFit="1" customWidth="1"/>
    <col min="10515" max="10526" width="1.140625" style="26"/>
    <col min="10527" max="10527" width="7.42578125" style="26" bestFit="1" customWidth="1"/>
    <col min="10528" max="10752" width="1.140625" style="26"/>
    <col min="10753" max="10753" width="7.42578125" style="26" bestFit="1" customWidth="1"/>
    <col min="10754" max="10769" width="1.140625" style="26"/>
    <col min="10770" max="10770" width="10" style="26" bestFit="1" customWidth="1"/>
    <col min="10771" max="10782" width="1.140625" style="26"/>
    <col min="10783" max="10783" width="7.42578125" style="26" bestFit="1" customWidth="1"/>
    <col min="10784" max="11008" width="1.140625" style="26"/>
    <col min="11009" max="11009" width="7.42578125" style="26" bestFit="1" customWidth="1"/>
    <col min="11010" max="11025" width="1.140625" style="26"/>
    <col min="11026" max="11026" width="10" style="26" bestFit="1" customWidth="1"/>
    <col min="11027" max="11038" width="1.140625" style="26"/>
    <col min="11039" max="11039" width="7.42578125" style="26" bestFit="1" customWidth="1"/>
    <col min="11040" max="11264" width="1.140625" style="26"/>
    <col min="11265" max="11265" width="7.42578125" style="26" bestFit="1" customWidth="1"/>
    <col min="11266" max="11281" width="1.140625" style="26"/>
    <col min="11282" max="11282" width="10" style="26" bestFit="1" customWidth="1"/>
    <col min="11283" max="11294" width="1.140625" style="26"/>
    <col min="11295" max="11295" width="7.42578125" style="26" bestFit="1" customWidth="1"/>
    <col min="11296" max="11520" width="1.140625" style="26"/>
    <col min="11521" max="11521" width="7.42578125" style="26" bestFit="1" customWidth="1"/>
    <col min="11522" max="11537" width="1.140625" style="26"/>
    <col min="11538" max="11538" width="10" style="26" bestFit="1" customWidth="1"/>
    <col min="11539" max="11550" width="1.140625" style="26"/>
    <col min="11551" max="11551" width="7.42578125" style="26" bestFit="1" customWidth="1"/>
    <col min="11552" max="11776" width="1.140625" style="26"/>
    <col min="11777" max="11777" width="7.42578125" style="26" bestFit="1" customWidth="1"/>
    <col min="11778" max="11793" width="1.140625" style="26"/>
    <col min="11794" max="11794" width="10" style="26" bestFit="1" customWidth="1"/>
    <col min="11795" max="11806" width="1.140625" style="26"/>
    <col min="11807" max="11807" width="7.42578125" style="26" bestFit="1" customWidth="1"/>
    <col min="11808" max="12032" width="1.140625" style="26"/>
    <col min="12033" max="12033" width="7.42578125" style="26" bestFit="1" customWidth="1"/>
    <col min="12034" max="12049" width="1.140625" style="26"/>
    <col min="12050" max="12050" width="10" style="26" bestFit="1" customWidth="1"/>
    <col min="12051" max="12062" width="1.140625" style="26"/>
    <col min="12063" max="12063" width="7.42578125" style="26" bestFit="1" customWidth="1"/>
    <col min="12064" max="12288" width="1.140625" style="26"/>
    <col min="12289" max="12289" width="7.42578125" style="26" bestFit="1" customWidth="1"/>
    <col min="12290" max="12305" width="1.140625" style="26"/>
    <col min="12306" max="12306" width="10" style="26" bestFit="1" customWidth="1"/>
    <col min="12307" max="12318" width="1.140625" style="26"/>
    <col min="12319" max="12319" width="7.42578125" style="26" bestFit="1" customWidth="1"/>
    <col min="12320" max="12544" width="1.140625" style="26"/>
    <col min="12545" max="12545" width="7.42578125" style="26" bestFit="1" customWidth="1"/>
    <col min="12546" max="12561" width="1.140625" style="26"/>
    <col min="12562" max="12562" width="10" style="26" bestFit="1" customWidth="1"/>
    <col min="12563" max="12574" width="1.140625" style="26"/>
    <col min="12575" max="12575" width="7.42578125" style="26" bestFit="1" customWidth="1"/>
    <col min="12576" max="12800" width="1.140625" style="26"/>
    <col min="12801" max="12801" width="7.42578125" style="26" bestFit="1" customWidth="1"/>
    <col min="12802" max="12817" width="1.140625" style="26"/>
    <col min="12818" max="12818" width="10" style="26" bestFit="1" customWidth="1"/>
    <col min="12819" max="12830" width="1.140625" style="26"/>
    <col min="12831" max="12831" width="7.42578125" style="26" bestFit="1" customWidth="1"/>
    <col min="12832" max="13056" width="1.140625" style="26"/>
    <col min="13057" max="13057" width="7.42578125" style="26" bestFit="1" customWidth="1"/>
    <col min="13058" max="13073" width="1.140625" style="26"/>
    <col min="13074" max="13074" width="10" style="26" bestFit="1" customWidth="1"/>
    <col min="13075" max="13086" width="1.140625" style="26"/>
    <col min="13087" max="13087" width="7.42578125" style="26" bestFit="1" customWidth="1"/>
    <col min="13088" max="13312" width="1.140625" style="26"/>
    <col min="13313" max="13313" width="7.42578125" style="26" bestFit="1" customWidth="1"/>
    <col min="13314" max="13329" width="1.140625" style="26"/>
    <col min="13330" max="13330" width="10" style="26" bestFit="1" customWidth="1"/>
    <col min="13331" max="13342" width="1.140625" style="26"/>
    <col min="13343" max="13343" width="7.42578125" style="26" bestFit="1" customWidth="1"/>
    <col min="13344" max="13568" width="1.140625" style="26"/>
    <col min="13569" max="13569" width="7.42578125" style="26" bestFit="1" customWidth="1"/>
    <col min="13570" max="13585" width="1.140625" style="26"/>
    <col min="13586" max="13586" width="10" style="26" bestFit="1" customWidth="1"/>
    <col min="13587" max="13598" width="1.140625" style="26"/>
    <col min="13599" max="13599" width="7.42578125" style="26" bestFit="1" customWidth="1"/>
    <col min="13600" max="13824" width="1.140625" style="26"/>
    <col min="13825" max="13825" width="7.42578125" style="26" bestFit="1" customWidth="1"/>
    <col min="13826" max="13841" width="1.140625" style="26"/>
    <col min="13842" max="13842" width="10" style="26" bestFit="1" customWidth="1"/>
    <col min="13843" max="13854" width="1.140625" style="26"/>
    <col min="13855" max="13855" width="7.42578125" style="26" bestFit="1" customWidth="1"/>
    <col min="13856" max="14080" width="1.140625" style="26"/>
    <col min="14081" max="14081" width="7.42578125" style="26" bestFit="1" customWidth="1"/>
    <col min="14082" max="14097" width="1.140625" style="26"/>
    <col min="14098" max="14098" width="10" style="26" bestFit="1" customWidth="1"/>
    <col min="14099" max="14110" width="1.140625" style="26"/>
    <col min="14111" max="14111" width="7.42578125" style="26" bestFit="1" customWidth="1"/>
    <col min="14112" max="14336" width="1.140625" style="26"/>
    <col min="14337" max="14337" width="7.42578125" style="26" bestFit="1" customWidth="1"/>
    <col min="14338" max="14353" width="1.140625" style="26"/>
    <col min="14354" max="14354" width="10" style="26" bestFit="1" customWidth="1"/>
    <col min="14355" max="14366" width="1.140625" style="26"/>
    <col min="14367" max="14367" width="7.42578125" style="26" bestFit="1" customWidth="1"/>
    <col min="14368" max="14592" width="1.140625" style="26"/>
    <col min="14593" max="14593" width="7.42578125" style="26" bestFit="1" customWidth="1"/>
    <col min="14594" max="14609" width="1.140625" style="26"/>
    <col min="14610" max="14610" width="10" style="26" bestFit="1" customWidth="1"/>
    <col min="14611" max="14622" width="1.140625" style="26"/>
    <col min="14623" max="14623" width="7.42578125" style="26" bestFit="1" customWidth="1"/>
    <col min="14624" max="14848" width="1.140625" style="26"/>
    <col min="14849" max="14849" width="7.42578125" style="26" bestFit="1" customWidth="1"/>
    <col min="14850" max="14865" width="1.140625" style="26"/>
    <col min="14866" max="14866" width="10" style="26" bestFit="1" customWidth="1"/>
    <col min="14867" max="14878" width="1.140625" style="26"/>
    <col min="14879" max="14879" width="7.42578125" style="26" bestFit="1" customWidth="1"/>
    <col min="14880" max="15104" width="1.140625" style="26"/>
    <col min="15105" max="15105" width="7.42578125" style="26" bestFit="1" customWidth="1"/>
    <col min="15106" max="15121" width="1.140625" style="26"/>
    <col min="15122" max="15122" width="10" style="26" bestFit="1" customWidth="1"/>
    <col min="15123" max="15134" width="1.140625" style="26"/>
    <col min="15135" max="15135" width="7.42578125" style="26" bestFit="1" customWidth="1"/>
    <col min="15136" max="15360" width="1.140625" style="26"/>
    <col min="15361" max="15361" width="7.42578125" style="26" bestFit="1" customWidth="1"/>
    <col min="15362" max="15377" width="1.140625" style="26"/>
    <col min="15378" max="15378" width="10" style="26" bestFit="1" customWidth="1"/>
    <col min="15379" max="15390" width="1.140625" style="26"/>
    <col min="15391" max="15391" width="7.42578125" style="26" bestFit="1" customWidth="1"/>
    <col min="15392" max="15616" width="1.140625" style="26"/>
    <col min="15617" max="15617" width="7.42578125" style="26" bestFit="1" customWidth="1"/>
    <col min="15618" max="15633" width="1.140625" style="26"/>
    <col min="15634" max="15634" width="10" style="26" bestFit="1" customWidth="1"/>
    <col min="15635" max="15646" width="1.140625" style="26"/>
    <col min="15647" max="15647" width="7.42578125" style="26" bestFit="1" customWidth="1"/>
    <col min="15648" max="15872" width="1.140625" style="26"/>
    <col min="15873" max="15873" width="7.42578125" style="26" bestFit="1" customWidth="1"/>
    <col min="15874" max="15889" width="1.140625" style="26"/>
    <col min="15890" max="15890" width="10" style="26" bestFit="1" customWidth="1"/>
    <col min="15891" max="15902" width="1.140625" style="26"/>
    <col min="15903" max="15903" width="7.42578125" style="26" bestFit="1" customWidth="1"/>
    <col min="15904" max="16128" width="1.140625" style="26"/>
    <col min="16129" max="16129" width="7.42578125" style="26" bestFit="1" customWidth="1"/>
    <col min="16130" max="16145" width="1.140625" style="26"/>
    <col min="16146" max="16146" width="10" style="26" bestFit="1" customWidth="1"/>
    <col min="16147" max="16158" width="1.140625" style="26"/>
    <col min="16159" max="16159" width="7.42578125" style="26" bestFit="1" customWidth="1"/>
    <col min="16160" max="16384" width="1.140625" style="26"/>
  </cols>
  <sheetData>
    <row r="1" spans="1:80" s="53" customFormat="1" ht="15.75" x14ac:dyDescent="0.25">
      <c r="A1" s="163" t="s">
        <v>313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63"/>
      <c r="BG1" s="163"/>
      <c r="BH1" s="163"/>
      <c r="BI1" s="163"/>
      <c r="BJ1" s="163"/>
      <c r="BK1" s="163"/>
      <c r="BL1" s="163"/>
      <c r="BM1" s="163"/>
      <c r="BN1" s="163"/>
      <c r="BO1" s="163"/>
      <c r="BP1" s="163"/>
      <c r="BQ1" s="163"/>
      <c r="BR1" s="163"/>
      <c r="BS1" s="163"/>
      <c r="BT1" s="163"/>
      <c r="BU1" s="163"/>
      <c r="BV1" s="163"/>
      <c r="BW1" s="163"/>
      <c r="BX1" s="163"/>
      <c r="BY1" s="163"/>
      <c r="BZ1" s="163"/>
      <c r="CA1" s="163"/>
      <c r="CB1" s="163"/>
    </row>
    <row r="2" spans="1:80" s="22" customFormat="1" ht="15.75" x14ac:dyDescent="0.25">
      <c r="A2" s="53" t="s">
        <v>113</v>
      </c>
      <c r="T2" s="140" t="s">
        <v>405</v>
      </c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  <c r="BK2" s="140"/>
      <c r="BL2" s="140"/>
      <c r="BM2" s="140"/>
      <c r="BN2" s="140"/>
      <c r="BO2" s="140"/>
      <c r="BP2" s="140"/>
      <c r="BQ2" s="140"/>
      <c r="BR2" s="140"/>
      <c r="BS2" s="140"/>
      <c r="BT2" s="140"/>
      <c r="BU2" s="140"/>
      <c r="BV2" s="140"/>
      <c r="BW2" s="140"/>
      <c r="BX2" s="140"/>
      <c r="BY2" s="140"/>
      <c r="BZ2" s="140"/>
      <c r="CA2" s="140"/>
      <c r="CB2" s="140"/>
    </row>
    <row r="3" spans="1:80" s="27" customFormat="1" ht="9.75" x14ac:dyDescent="0.2">
      <c r="A3" s="2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</row>
    <row r="4" spans="1:80" x14ac:dyDescent="0.2">
      <c r="A4" s="150" t="s">
        <v>115</v>
      </c>
      <c r="B4" s="151"/>
      <c r="C4" s="151"/>
      <c r="D4" s="152"/>
      <c r="E4" s="150" t="s">
        <v>147</v>
      </c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2"/>
      <c r="AJ4" s="150" t="s">
        <v>148</v>
      </c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2"/>
      <c r="AX4" s="150" t="s">
        <v>149</v>
      </c>
      <c r="AY4" s="151"/>
      <c r="AZ4" s="151"/>
      <c r="BA4" s="151"/>
      <c r="BB4" s="151"/>
      <c r="BC4" s="151"/>
      <c r="BD4" s="151"/>
      <c r="BE4" s="151"/>
      <c r="BF4" s="152"/>
      <c r="BG4" s="150" t="s">
        <v>149</v>
      </c>
      <c r="BH4" s="151"/>
      <c r="BI4" s="151"/>
      <c r="BJ4" s="151"/>
      <c r="BK4" s="151"/>
      <c r="BL4" s="151"/>
      <c r="BM4" s="151"/>
      <c r="BN4" s="151"/>
      <c r="BO4" s="152"/>
      <c r="BP4" s="150" t="s">
        <v>150</v>
      </c>
      <c r="BQ4" s="151"/>
      <c r="BR4" s="151"/>
      <c r="BS4" s="151"/>
      <c r="BT4" s="151"/>
      <c r="BU4" s="151"/>
      <c r="BV4" s="151"/>
      <c r="BW4" s="151"/>
      <c r="BX4" s="151"/>
      <c r="BY4" s="151"/>
      <c r="BZ4" s="151"/>
      <c r="CA4" s="151"/>
      <c r="CB4" s="152"/>
    </row>
    <row r="5" spans="1:80" x14ac:dyDescent="0.2">
      <c r="A5" s="153" t="s">
        <v>122</v>
      </c>
      <c r="B5" s="154"/>
      <c r="C5" s="154"/>
      <c r="D5" s="155"/>
      <c r="E5" s="153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5"/>
      <c r="AJ5" s="153" t="s">
        <v>151</v>
      </c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5"/>
      <c r="AX5" s="153" t="s">
        <v>152</v>
      </c>
      <c r="AY5" s="154"/>
      <c r="AZ5" s="154"/>
      <c r="BA5" s="154"/>
      <c r="BB5" s="154"/>
      <c r="BC5" s="154"/>
      <c r="BD5" s="154"/>
      <c r="BE5" s="154"/>
      <c r="BF5" s="155"/>
      <c r="BG5" s="153" t="s">
        <v>153</v>
      </c>
      <c r="BH5" s="154"/>
      <c r="BI5" s="154"/>
      <c r="BJ5" s="154"/>
      <c r="BK5" s="154"/>
      <c r="BL5" s="154"/>
      <c r="BM5" s="154"/>
      <c r="BN5" s="154"/>
      <c r="BO5" s="155"/>
      <c r="BP5" s="153" t="s">
        <v>154</v>
      </c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5"/>
    </row>
    <row r="6" spans="1:80" x14ac:dyDescent="0.2">
      <c r="A6" s="153"/>
      <c r="B6" s="154"/>
      <c r="C6" s="154"/>
      <c r="D6" s="155"/>
      <c r="E6" s="153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5"/>
      <c r="AJ6" s="153" t="s">
        <v>155</v>
      </c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5"/>
      <c r="AX6" s="153" t="s">
        <v>156</v>
      </c>
      <c r="AY6" s="154"/>
      <c r="AZ6" s="154"/>
      <c r="BA6" s="154"/>
      <c r="BB6" s="154"/>
      <c r="BC6" s="154"/>
      <c r="BD6" s="154"/>
      <c r="BE6" s="154"/>
      <c r="BF6" s="155"/>
      <c r="BG6" s="153"/>
      <c r="BH6" s="154"/>
      <c r="BI6" s="154"/>
      <c r="BJ6" s="154"/>
      <c r="BK6" s="154"/>
      <c r="BL6" s="154"/>
      <c r="BM6" s="154"/>
      <c r="BN6" s="154"/>
      <c r="BO6" s="155"/>
      <c r="BP6" s="153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5"/>
    </row>
    <row r="7" spans="1:80" x14ac:dyDescent="0.2">
      <c r="A7" s="164"/>
      <c r="B7" s="165"/>
      <c r="C7" s="165"/>
      <c r="D7" s="166"/>
      <c r="E7" s="164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6"/>
      <c r="AJ7" s="164" t="s">
        <v>157</v>
      </c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6"/>
      <c r="AX7" s="164"/>
      <c r="AY7" s="165"/>
      <c r="AZ7" s="165"/>
      <c r="BA7" s="165"/>
      <c r="BB7" s="165"/>
      <c r="BC7" s="165"/>
      <c r="BD7" s="165"/>
      <c r="BE7" s="165"/>
      <c r="BF7" s="166"/>
      <c r="BG7" s="164"/>
      <c r="BH7" s="165"/>
      <c r="BI7" s="165"/>
      <c r="BJ7" s="165"/>
      <c r="BK7" s="165"/>
      <c r="BL7" s="165"/>
      <c r="BM7" s="165"/>
      <c r="BN7" s="165"/>
      <c r="BO7" s="166"/>
      <c r="BP7" s="164"/>
      <c r="BQ7" s="165"/>
      <c r="BR7" s="165"/>
      <c r="BS7" s="165"/>
      <c r="BT7" s="165"/>
      <c r="BU7" s="165"/>
      <c r="BV7" s="165"/>
      <c r="BW7" s="165"/>
      <c r="BX7" s="165"/>
      <c r="BY7" s="165"/>
      <c r="BZ7" s="165"/>
      <c r="CA7" s="165"/>
      <c r="CB7" s="166"/>
    </row>
    <row r="8" spans="1:80" x14ac:dyDescent="0.2">
      <c r="A8" s="164">
        <v>1</v>
      </c>
      <c r="B8" s="165"/>
      <c r="C8" s="165"/>
      <c r="D8" s="166"/>
      <c r="E8" s="164">
        <v>2</v>
      </c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6"/>
      <c r="AJ8" s="164">
        <v>3</v>
      </c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6"/>
      <c r="AX8" s="164">
        <v>4</v>
      </c>
      <c r="AY8" s="165"/>
      <c r="AZ8" s="165"/>
      <c r="BA8" s="165"/>
      <c r="BB8" s="165"/>
      <c r="BC8" s="165"/>
      <c r="BD8" s="165"/>
      <c r="BE8" s="165"/>
      <c r="BF8" s="166"/>
      <c r="BG8" s="164">
        <v>5</v>
      </c>
      <c r="BH8" s="165"/>
      <c r="BI8" s="165"/>
      <c r="BJ8" s="165"/>
      <c r="BK8" s="165"/>
      <c r="BL8" s="165"/>
      <c r="BM8" s="165"/>
      <c r="BN8" s="165"/>
      <c r="BO8" s="166"/>
      <c r="BP8" s="164">
        <v>6</v>
      </c>
      <c r="BQ8" s="165"/>
      <c r="BR8" s="165"/>
      <c r="BS8" s="165"/>
      <c r="BT8" s="165"/>
      <c r="BU8" s="165"/>
      <c r="BV8" s="165"/>
      <c r="BW8" s="165"/>
      <c r="BX8" s="165"/>
      <c r="BY8" s="165"/>
      <c r="BZ8" s="165"/>
      <c r="CA8" s="165"/>
      <c r="CB8" s="166"/>
    </row>
    <row r="9" spans="1:80" x14ac:dyDescent="0.2">
      <c r="A9" s="156">
        <v>1</v>
      </c>
      <c r="B9" s="157"/>
      <c r="C9" s="157"/>
      <c r="D9" s="158"/>
      <c r="E9" s="167" t="s">
        <v>308</v>
      </c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9"/>
      <c r="AJ9" s="170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2"/>
      <c r="AX9" s="170"/>
      <c r="AY9" s="171"/>
      <c r="AZ9" s="171"/>
      <c r="BA9" s="171"/>
      <c r="BB9" s="171"/>
      <c r="BC9" s="171"/>
      <c r="BD9" s="171"/>
      <c r="BE9" s="171"/>
      <c r="BF9" s="172"/>
      <c r="BG9" s="170"/>
      <c r="BH9" s="171"/>
      <c r="BI9" s="171"/>
      <c r="BJ9" s="171"/>
      <c r="BK9" s="171"/>
      <c r="BL9" s="171"/>
      <c r="BM9" s="171"/>
      <c r="BN9" s="171"/>
      <c r="BO9" s="172"/>
      <c r="BP9" s="170">
        <v>8200</v>
      </c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2"/>
    </row>
    <row r="10" spans="1:80" x14ac:dyDescent="0.2">
      <c r="A10" s="167"/>
      <c r="B10" s="168"/>
      <c r="C10" s="168"/>
      <c r="D10" s="169"/>
      <c r="E10" s="167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9"/>
      <c r="AJ10" s="170"/>
      <c r="AK10" s="171"/>
      <c r="AL10" s="171"/>
      <c r="AM10" s="171"/>
      <c r="AN10" s="171"/>
      <c r="AO10" s="171"/>
      <c r="AP10" s="171"/>
      <c r="AQ10" s="171"/>
      <c r="AR10" s="171"/>
      <c r="AS10" s="171"/>
      <c r="AT10" s="171"/>
      <c r="AU10" s="171"/>
      <c r="AV10" s="171"/>
      <c r="AW10" s="172"/>
      <c r="AX10" s="170"/>
      <c r="AY10" s="171"/>
      <c r="AZ10" s="171"/>
      <c r="BA10" s="171"/>
      <c r="BB10" s="171"/>
      <c r="BC10" s="171"/>
      <c r="BD10" s="171"/>
      <c r="BE10" s="171"/>
      <c r="BF10" s="172"/>
      <c r="BG10" s="170"/>
      <c r="BH10" s="171"/>
      <c r="BI10" s="171"/>
      <c r="BJ10" s="171"/>
      <c r="BK10" s="171"/>
      <c r="BL10" s="171"/>
      <c r="BM10" s="171"/>
      <c r="BN10" s="171"/>
      <c r="BO10" s="172"/>
      <c r="BP10" s="170"/>
      <c r="BQ10" s="171"/>
      <c r="BR10" s="171"/>
      <c r="BS10" s="171"/>
      <c r="BT10" s="171"/>
      <c r="BU10" s="171"/>
      <c r="BV10" s="171"/>
      <c r="BW10" s="171"/>
      <c r="BX10" s="171"/>
      <c r="BY10" s="171"/>
      <c r="BZ10" s="171"/>
      <c r="CA10" s="171"/>
      <c r="CB10" s="172"/>
    </row>
    <row r="11" spans="1:80" x14ac:dyDescent="0.2">
      <c r="A11" s="167"/>
      <c r="B11" s="168"/>
      <c r="C11" s="168"/>
      <c r="D11" s="169"/>
      <c r="E11" s="173" t="s">
        <v>145</v>
      </c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5"/>
      <c r="AJ11" s="176" t="s">
        <v>22</v>
      </c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8"/>
      <c r="AX11" s="176" t="s">
        <v>22</v>
      </c>
      <c r="AY11" s="177"/>
      <c r="AZ11" s="177"/>
      <c r="BA11" s="177"/>
      <c r="BB11" s="177"/>
      <c r="BC11" s="177"/>
      <c r="BD11" s="177"/>
      <c r="BE11" s="177"/>
      <c r="BF11" s="178"/>
      <c r="BG11" s="176" t="s">
        <v>22</v>
      </c>
      <c r="BH11" s="177"/>
      <c r="BI11" s="177"/>
      <c r="BJ11" s="177"/>
      <c r="BK11" s="177"/>
      <c r="BL11" s="177"/>
      <c r="BM11" s="177"/>
      <c r="BN11" s="177"/>
      <c r="BO11" s="178"/>
      <c r="BP11" s="179">
        <f>BP9</f>
        <v>8200</v>
      </c>
      <c r="BQ11" s="180"/>
      <c r="BR11" s="180"/>
      <c r="BS11" s="180"/>
      <c r="BT11" s="180"/>
      <c r="BU11" s="180"/>
      <c r="BV11" s="180"/>
      <c r="BW11" s="180"/>
      <c r="BX11" s="180"/>
      <c r="BY11" s="180"/>
      <c r="BZ11" s="180"/>
      <c r="CA11" s="180"/>
      <c r="CB11" s="181"/>
    </row>
    <row r="12" spans="1:80" x14ac:dyDescent="0.2">
      <c r="A12" s="36"/>
      <c r="B12" s="36"/>
      <c r="C12" s="36"/>
      <c r="D12" s="36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</row>
    <row r="13" spans="1:80" x14ac:dyDescent="0.2">
      <c r="A13" s="36"/>
      <c r="B13" s="36"/>
      <c r="C13" s="36"/>
      <c r="D13" s="36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</row>
    <row r="14" spans="1:80" s="22" customFormat="1" ht="15.75" x14ac:dyDescent="0.25">
      <c r="A14" s="66" t="s">
        <v>113</v>
      </c>
      <c r="T14" s="140" t="s">
        <v>426</v>
      </c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</row>
    <row r="15" spans="1:80" s="27" customFormat="1" ht="9.75" x14ac:dyDescent="0.2">
      <c r="A15" s="2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</row>
    <row r="16" spans="1:80" x14ac:dyDescent="0.2">
      <c r="A16" s="150" t="s">
        <v>115</v>
      </c>
      <c r="B16" s="151"/>
      <c r="C16" s="151"/>
      <c r="D16" s="152"/>
      <c r="E16" s="150" t="s">
        <v>147</v>
      </c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2"/>
      <c r="AJ16" s="150" t="s">
        <v>148</v>
      </c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2"/>
      <c r="AX16" s="150" t="s">
        <v>149</v>
      </c>
      <c r="AY16" s="151"/>
      <c r="AZ16" s="151"/>
      <c r="BA16" s="151"/>
      <c r="BB16" s="151"/>
      <c r="BC16" s="151"/>
      <c r="BD16" s="151"/>
      <c r="BE16" s="151"/>
      <c r="BF16" s="152"/>
      <c r="BG16" s="150" t="s">
        <v>149</v>
      </c>
      <c r="BH16" s="151"/>
      <c r="BI16" s="151"/>
      <c r="BJ16" s="151"/>
      <c r="BK16" s="151"/>
      <c r="BL16" s="151"/>
      <c r="BM16" s="151"/>
      <c r="BN16" s="151"/>
      <c r="BO16" s="152"/>
      <c r="BP16" s="150" t="s">
        <v>150</v>
      </c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2"/>
    </row>
    <row r="17" spans="1:80" x14ac:dyDescent="0.2">
      <c r="A17" s="153" t="s">
        <v>122</v>
      </c>
      <c r="B17" s="154"/>
      <c r="C17" s="154"/>
      <c r="D17" s="155"/>
      <c r="E17" s="153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5"/>
      <c r="AJ17" s="153" t="s">
        <v>151</v>
      </c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5"/>
      <c r="AX17" s="153" t="s">
        <v>152</v>
      </c>
      <c r="AY17" s="154"/>
      <c r="AZ17" s="154"/>
      <c r="BA17" s="154"/>
      <c r="BB17" s="154"/>
      <c r="BC17" s="154"/>
      <c r="BD17" s="154"/>
      <c r="BE17" s="154"/>
      <c r="BF17" s="155"/>
      <c r="BG17" s="153" t="s">
        <v>153</v>
      </c>
      <c r="BH17" s="154"/>
      <c r="BI17" s="154"/>
      <c r="BJ17" s="154"/>
      <c r="BK17" s="154"/>
      <c r="BL17" s="154"/>
      <c r="BM17" s="154"/>
      <c r="BN17" s="154"/>
      <c r="BO17" s="155"/>
      <c r="BP17" s="153" t="s">
        <v>154</v>
      </c>
      <c r="BQ17" s="154"/>
      <c r="BR17" s="154"/>
      <c r="BS17" s="154"/>
      <c r="BT17" s="154"/>
      <c r="BU17" s="154"/>
      <c r="BV17" s="154"/>
      <c r="BW17" s="154"/>
      <c r="BX17" s="154"/>
      <c r="BY17" s="154"/>
      <c r="BZ17" s="154"/>
      <c r="CA17" s="154"/>
      <c r="CB17" s="155"/>
    </row>
    <row r="18" spans="1:80" x14ac:dyDescent="0.2">
      <c r="A18" s="153"/>
      <c r="B18" s="154"/>
      <c r="C18" s="154"/>
      <c r="D18" s="155"/>
      <c r="E18" s="153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5"/>
      <c r="AJ18" s="153" t="s">
        <v>155</v>
      </c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5"/>
      <c r="AX18" s="153" t="s">
        <v>156</v>
      </c>
      <c r="AY18" s="154"/>
      <c r="AZ18" s="154"/>
      <c r="BA18" s="154"/>
      <c r="BB18" s="154"/>
      <c r="BC18" s="154"/>
      <c r="BD18" s="154"/>
      <c r="BE18" s="154"/>
      <c r="BF18" s="155"/>
      <c r="BG18" s="153"/>
      <c r="BH18" s="154"/>
      <c r="BI18" s="154"/>
      <c r="BJ18" s="154"/>
      <c r="BK18" s="154"/>
      <c r="BL18" s="154"/>
      <c r="BM18" s="154"/>
      <c r="BN18" s="154"/>
      <c r="BO18" s="155"/>
      <c r="BP18" s="153"/>
      <c r="BQ18" s="154"/>
      <c r="BR18" s="154"/>
      <c r="BS18" s="154"/>
      <c r="BT18" s="154"/>
      <c r="BU18" s="154"/>
      <c r="BV18" s="154"/>
      <c r="BW18" s="154"/>
      <c r="BX18" s="154"/>
      <c r="BY18" s="154"/>
      <c r="BZ18" s="154"/>
      <c r="CA18" s="154"/>
      <c r="CB18" s="155"/>
    </row>
    <row r="19" spans="1:80" x14ac:dyDescent="0.2">
      <c r="A19" s="164"/>
      <c r="B19" s="165"/>
      <c r="C19" s="165"/>
      <c r="D19" s="166"/>
      <c r="E19" s="164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6"/>
      <c r="AJ19" s="164" t="s">
        <v>157</v>
      </c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6"/>
      <c r="AX19" s="164"/>
      <c r="AY19" s="165"/>
      <c r="AZ19" s="165"/>
      <c r="BA19" s="165"/>
      <c r="BB19" s="165"/>
      <c r="BC19" s="165"/>
      <c r="BD19" s="165"/>
      <c r="BE19" s="165"/>
      <c r="BF19" s="166"/>
      <c r="BG19" s="164"/>
      <c r="BH19" s="165"/>
      <c r="BI19" s="165"/>
      <c r="BJ19" s="165"/>
      <c r="BK19" s="165"/>
      <c r="BL19" s="165"/>
      <c r="BM19" s="165"/>
      <c r="BN19" s="165"/>
      <c r="BO19" s="166"/>
      <c r="BP19" s="164"/>
      <c r="BQ19" s="165"/>
      <c r="BR19" s="165"/>
      <c r="BS19" s="165"/>
      <c r="BT19" s="165"/>
      <c r="BU19" s="165"/>
      <c r="BV19" s="165"/>
      <c r="BW19" s="165"/>
      <c r="BX19" s="165"/>
      <c r="BY19" s="165"/>
      <c r="BZ19" s="165"/>
      <c r="CA19" s="165"/>
      <c r="CB19" s="166"/>
    </row>
    <row r="20" spans="1:80" x14ac:dyDescent="0.2">
      <c r="A20" s="164">
        <v>1</v>
      </c>
      <c r="B20" s="165"/>
      <c r="C20" s="165"/>
      <c r="D20" s="166"/>
      <c r="E20" s="164">
        <v>2</v>
      </c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6"/>
      <c r="AJ20" s="164">
        <v>3</v>
      </c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6"/>
      <c r="AX20" s="164">
        <v>4</v>
      </c>
      <c r="AY20" s="165"/>
      <c r="AZ20" s="165"/>
      <c r="BA20" s="165"/>
      <c r="BB20" s="165"/>
      <c r="BC20" s="165"/>
      <c r="BD20" s="165"/>
      <c r="BE20" s="165"/>
      <c r="BF20" s="166"/>
      <c r="BG20" s="164">
        <v>5</v>
      </c>
      <c r="BH20" s="165"/>
      <c r="BI20" s="165"/>
      <c r="BJ20" s="165"/>
      <c r="BK20" s="165"/>
      <c r="BL20" s="165"/>
      <c r="BM20" s="165"/>
      <c r="BN20" s="165"/>
      <c r="BO20" s="166"/>
      <c r="BP20" s="164">
        <v>6</v>
      </c>
      <c r="BQ20" s="165"/>
      <c r="BR20" s="165"/>
      <c r="BS20" s="165"/>
      <c r="BT20" s="165"/>
      <c r="BU20" s="165"/>
      <c r="BV20" s="165"/>
      <c r="BW20" s="165"/>
      <c r="BX20" s="165"/>
      <c r="BY20" s="165"/>
      <c r="BZ20" s="165"/>
      <c r="CA20" s="165"/>
      <c r="CB20" s="166"/>
    </row>
    <row r="21" spans="1:80" x14ac:dyDescent="0.2">
      <c r="A21" s="156">
        <v>1</v>
      </c>
      <c r="B21" s="157"/>
      <c r="C21" s="157"/>
      <c r="D21" s="158"/>
      <c r="E21" s="167" t="s">
        <v>308</v>
      </c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9"/>
      <c r="AJ21" s="182">
        <f>BP21/BG21/AX21</f>
        <v>850</v>
      </c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4"/>
      <c r="AX21" s="170">
        <v>4</v>
      </c>
      <c r="AY21" s="171"/>
      <c r="AZ21" s="171"/>
      <c r="BA21" s="171"/>
      <c r="BB21" s="171"/>
      <c r="BC21" s="171"/>
      <c r="BD21" s="171"/>
      <c r="BE21" s="171"/>
      <c r="BF21" s="172"/>
      <c r="BG21" s="170">
        <v>5</v>
      </c>
      <c r="BH21" s="171"/>
      <c r="BI21" s="171"/>
      <c r="BJ21" s="171"/>
      <c r="BK21" s="171"/>
      <c r="BL21" s="171"/>
      <c r="BM21" s="171"/>
      <c r="BN21" s="171"/>
      <c r="BO21" s="172"/>
      <c r="BP21" s="170">
        <v>17000</v>
      </c>
      <c r="BQ21" s="171"/>
      <c r="BR21" s="171"/>
      <c r="BS21" s="171"/>
      <c r="BT21" s="171"/>
      <c r="BU21" s="171"/>
      <c r="BV21" s="171"/>
      <c r="BW21" s="171"/>
      <c r="BX21" s="171"/>
      <c r="BY21" s="171"/>
      <c r="BZ21" s="171"/>
      <c r="CA21" s="171"/>
      <c r="CB21" s="172"/>
    </row>
    <row r="22" spans="1:80" x14ac:dyDescent="0.2">
      <c r="A22" s="167"/>
      <c r="B22" s="168"/>
      <c r="C22" s="168"/>
      <c r="D22" s="169"/>
      <c r="E22" s="167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9"/>
      <c r="AJ22" s="170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2"/>
      <c r="AX22" s="170"/>
      <c r="AY22" s="171"/>
      <c r="AZ22" s="171"/>
      <c r="BA22" s="171"/>
      <c r="BB22" s="171"/>
      <c r="BC22" s="171"/>
      <c r="BD22" s="171"/>
      <c r="BE22" s="171"/>
      <c r="BF22" s="172"/>
      <c r="BG22" s="170"/>
      <c r="BH22" s="171"/>
      <c r="BI22" s="171"/>
      <c r="BJ22" s="171"/>
      <c r="BK22" s="171"/>
      <c r="BL22" s="171"/>
      <c r="BM22" s="171"/>
      <c r="BN22" s="171"/>
      <c r="BO22" s="172"/>
      <c r="BP22" s="170"/>
      <c r="BQ22" s="171"/>
      <c r="BR22" s="171"/>
      <c r="BS22" s="171"/>
      <c r="BT22" s="171"/>
      <c r="BU22" s="171"/>
      <c r="BV22" s="171"/>
      <c r="BW22" s="171"/>
      <c r="BX22" s="171"/>
      <c r="BY22" s="171"/>
      <c r="BZ22" s="171"/>
      <c r="CA22" s="171"/>
      <c r="CB22" s="172"/>
    </row>
    <row r="23" spans="1:80" x14ac:dyDescent="0.2">
      <c r="A23" s="167"/>
      <c r="B23" s="168"/>
      <c r="C23" s="168"/>
      <c r="D23" s="169"/>
      <c r="E23" s="173" t="s">
        <v>145</v>
      </c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5"/>
      <c r="AJ23" s="176" t="s">
        <v>22</v>
      </c>
      <c r="AK23" s="177"/>
      <c r="AL23" s="177"/>
      <c r="AM23" s="177"/>
      <c r="AN23" s="177"/>
      <c r="AO23" s="177"/>
      <c r="AP23" s="177"/>
      <c r="AQ23" s="177"/>
      <c r="AR23" s="177"/>
      <c r="AS23" s="177"/>
      <c r="AT23" s="177"/>
      <c r="AU23" s="177"/>
      <c r="AV23" s="177"/>
      <c r="AW23" s="178"/>
      <c r="AX23" s="176" t="s">
        <v>22</v>
      </c>
      <c r="AY23" s="177"/>
      <c r="AZ23" s="177"/>
      <c r="BA23" s="177"/>
      <c r="BB23" s="177"/>
      <c r="BC23" s="177"/>
      <c r="BD23" s="177"/>
      <c r="BE23" s="177"/>
      <c r="BF23" s="178"/>
      <c r="BG23" s="176" t="s">
        <v>22</v>
      </c>
      <c r="BH23" s="177"/>
      <c r="BI23" s="177"/>
      <c r="BJ23" s="177"/>
      <c r="BK23" s="177"/>
      <c r="BL23" s="177"/>
      <c r="BM23" s="177"/>
      <c r="BN23" s="177"/>
      <c r="BO23" s="178"/>
      <c r="BP23" s="179">
        <f>BP21</f>
        <v>17000</v>
      </c>
      <c r="BQ23" s="180"/>
      <c r="BR23" s="180"/>
      <c r="BS23" s="180"/>
      <c r="BT23" s="180"/>
      <c r="BU23" s="180"/>
      <c r="BV23" s="180"/>
      <c r="BW23" s="180"/>
      <c r="BX23" s="180"/>
      <c r="BY23" s="180"/>
      <c r="BZ23" s="180"/>
      <c r="CA23" s="180"/>
      <c r="CB23" s="181"/>
    </row>
    <row r="24" spans="1:80" x14ac:dyDescent="0.2">
      <c r="A24" s="36"/>
      <c r="B24" s="36"/>
      <c r="C24" s="36"/>
      <c r="D24" s="36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</row>
    <row r="25" spans="1:80" x14ac:dyDescent="0.2">
      <c r="A25" s="36"/>
      <c r="B25" s="36"/>
      <c r="C25" s="36"/>
      <c r="D25" s="36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</row>
    <row r="26" spans="1:80" s="53" customFormat="1" ht="15.75" x14ac:dyDescent="0.25">
      <c r="A26" s="159" t="s">
        <v>314</v>
      </c>
      <c r="B26" s="159"/>
      <c r="C26" s="159"/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  <c r="AW26" s="159"/>
      <c r="AX26" s="159"/>
      <c r="AY26" s="159"/>
      <c r="AZ26" s="159"/>
      <c r="BA26" s="159"/>
      <c r="BB26" s="159"/>
      <c r="BC26" s="159"/>
      <c r="BD26" s="159"/>
      <c r="BE26" s="159"/>
      <c r="BF26" s="159"/>
      <c r="BG26" s="159"/>
      <c r="BH26" s="159"/>
      <c r="BI26" s="159"/>
      <c r="BJ26" s="159"/>
      <c r="BK26" s="159"/>
      <c r="BL26" s="159"/>
      <c r="BM26" s="159"/>
      <c r="BN26" s="159"/>
      <c r="BO26" s="159"/>
      <c r="BP26" s="159"/>
      <c r="BQ26" s="159"/>
      <c r="BR26" s="159"/>
      <c r="BS26" s="159"/>
      <c r="BT26" s="159"/>
      <c r="BU26" s="159"/>
      <c r="BV26" s="159"/>
      <c r="BW26" s="159"/>
      <c r="BX26" s="159"/>
      <c r="BY26" s="159"/>
      <c r="BZ26" s="159"/>
      <c r="CA26" s="159"/>
      <c r="CB26" s="159"/>
    </row>
    <row r="27" spans="1:80" s="22" customFormat="1" ht="15.75" x14ac:dyDescent="0.25">
      <c r="A27" s="66" t="s">
        <v>113</v>
      </c>
      <c r="T27" s="140" t="s">
        <v>406</v>
      </c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  <c r="BI27" s="140"/>
      <c r="BJ27" s="140"/>
      <c r="BK27" s="140"/>
      <c r="BL27" s="140"/>
      <c r="BM27" s="140"/>
      <c r="BN27" s="140"/>
      <c r="BO27" s="140"/>
      <c r="BP27" s="140"/>
      <c r="BQ27" s="140"/>
      <c r="BR27" s="140"/>
      <c r="BS27" s="140"/>
      <c r="BT27" s="140"/>
      <c r="BU27" s="140"/>
      <c r="BV27" s="140"/>
      <c r="BW27" s="140"/>
      <c r="BX27" s="140"/>
      <c r="BY27" s="140"/>
      <c r="BZ27" s="140"/>
      <c r="CA27" s="140"/>
      <c r="CB27" s="140"/>
    </row>
    <row r="28" spans="1:80" s="27" customFormat="1" ht="8.25" x14ac:dyDescent="0.15"/>
    <row r="29" spans="1:80" x14ac:dyDescent="0.2">
      <c r="A29" s="150" t="s">
        <v>115</v>
      </c>
      <c r="B29" s="151"/>
      <c r="C29" s="151"/>
      <c r="D29" s="152"/>
      <c r="E29" s="150" t="s">
        <v>147</v>
      </c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2"/>
      <c r="AJ29" s="150" t="s">
        <v>158</v>
      </c>
      <c r="AK29" s="151"/>
      <c r="AL29" s="151"/>
      <c r="AM29" s="151"/>
      <c r="AN29" s="151"/>
      <c r="AO29" s="151"/>
      <c r="AP29" s="151"/>
      <c r="AQ29" s="151"/>
      <c r="AR29" s="151"/>
      <c r="AS29" s="151"/>
      <c r="AT29" s="152"/>
      <c r="AU29" s="150" t="s">
        <v>149</v>
      </c>
      <c r="AV29" s="151"/>
      <c r="AW29" s="151"/>
      <c r="AX29" s="151"/>
      <c r="AY29" s="151"/>
      <c r="AZ29" s="151"/>
      <c r="BA29" s="151"/>
      <c r="BB29" s="151"/>
      <c r="BC29" s="151"/>
      <c r="BD29" s="152"/>
      <c r="BE29" s="150" t="s">
        <v>159</v>
      </c>
      <c r="BF29" s="151"/>
      <c r="BG29" s="151"/>
      <c r="BH29" s="151"/>
      <c r="BI29" s="151"/>
      <c r="BJ29" s="151"/>
      <c r="BK29" s="151"/>
      <c r="BL29" s="151"/>
      <c r="BM29" s="151"/>
      <c r="BN29" s="151"/>
      <c r="BO29" s="152"/>
      <c r="BP29" s="150" t="s">
        <v>150</v>
      </c>
      <c r="BQ29" s="151"/>
      <c r="BR29" s="151"/>
      <c r="BS29" s="151"/>
      <c r="BT29" s="151"/>
      <c r="BU29" s="151"/>
      <c r="BV29" s="151"/>
      <c r="BW29" s="151"/>
      <c r="BX29" s="151"/>
      <c r="BY29" s="151"/>
      <c r="BZ29" s="151"/>
      <c r="CA29" s="151"/>
      <c r="CB29" s="152"/>
    </row>
    <row r="30" spans="1:80" x14ac:dyDescent="0.2">
      <c r="A30" s="153" t="s">
        <v>122</v>
      </c>
      <c r="B30" s="154"/>
      <c r="C30" s="154"/>
      <c r="D30" s="155"/>
      <c r="E30" s="153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5"/>
      <c r="AJ30" s="153" t="s">
        <v>152</v>
      </c>
      <c r="AK30" s="154"/>
      <c r="AL30" s="154"/>
      <c r="AM30" s="154"/>
      <c r="AN30" s="154"/>
      <c r="AO30" s="154"/>
      <c r="AP30" s="154"/>
      <c r="AQ30" s="154"/>
      <c r="AR30" s="154"/>
      <c r="AS30" s="154"/>
      <c r="AT30" s="155"/>
      <c r="AU30" s="153" t="s">
        <v>160</v>
      </c>
      <c r="AV30" s="154"/>
      <c r="AW30" s="154"/>
      <c r="AX30" s="154"/>
      <c r="AY30" s="154"/>
      <c r="AZ30" s="154"/>
      <c r="BA30" s="154"/>
      <c r="BB30" s="154"/>
      <c r="BC30" s="154"/>
      <c r="BD30" s="155"/>
      <c r="BE30" s="153" t="s">
        <v>161</v>
      </c>
      <c r="BF30" s="154"/>
      <c r="BG30" s="154"/>
      <c r="BH30" s="154"/>
      <c r="BI30" s="154"/>
      <c r="BJ30" s="154"/>
      <c r="BK30" s="154"/>
      <c r="BL30" s="154"/>
      <c r="BM30" s="154"/>
      <c r="BN30" s="154"/>
      <c r="BO30" s="155"/>
      <c r="BP30" s="153" t="s">
        <v>154</v>
      </c>
      <c r="BQ30" s="154"/>
      <c r="BR30" s="154"/>
      <c r="BS30" s="154"/>
      <c r="BT30" s="154"/>
      <c r="BU30" s="154"/>
      <c r="BV30" s="154"/>
      <c r="BW30" s="154"/>
      <c r="BX30" s="154"/>
      <c r="BY30" s="154"/>
      <c r="BZ30" s="154"/>
      <c r="CA30" s="154"/>
      <c r="CB30" s="155"/>
    </row>
    <row r="31" spans="1:80" x14ac:dyDescent="0.2">
      <c r="A31" s="153"/>
      <c r="B31" s="154"/>
      <c r="C31" s="154"/>
      <c r="D31" s="155"/>
      <c r="E31" s="153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5"/>
      <c r="AJ31" s="153" t="s">
        <v>162</v>
      </c>
      <c r="AK31" s="154"/>
      <c r="AL31" s="154"/>
      <c r="AM31" s="154"/>
      <c r="AN31" s="154"/>
      <c r="AO31" s="154"/>
      <c r="AP31" s="154"/>
      <c r="AQ31" s="154"/>
      <c r="AR31" s="154"/>
      <c r="AS31" s="154"/>
      <c r="AT31" s="155"/>
      <c r="AU31" s="153" t="s">
        <v>163</v>
      </c>
      <c r="AV31" s="154"/>
      <c r="AW31" s="154"/>
      <c r="AX31" s="154"/>
      <c r="AY31" s="154"/>
      <c r="AZ31" s="154"/>
      <c r="BA31" s="154"/>
      <c r="BB31" s="154"/>
      <c r="BC31" s="154"/>
      <c r="BD31" s="155"/>
      <c r="BE31" s="153" t="s">
        <v>164</v>
      </c>
      <c r="BF31" s="154"/>
      <c r="BG31" s="154"/>
      <c r="BH31" s="154"/>
      <c r="BI31" s="154"/>
      <c r="BJ31" s="154"/>
      <c r="BK31" s="154"/>
      <c r="BL31" s="154"/>
      <c r="BM31" s="154"/>
      <c r="BN31" s="154"/>
      <c r="BO31" s="155"/>
      <c r="BP31" s="153"/>
      <c r="BQ31" s="154"/>
      <c r="BR31" s="154"/>
      <c r="BS31" s="154"/>
      <c r="BT31" s="154"/>
      <c r="BU31" s="154"/>
      <c r="BV31" s="154"/>
      <c r="BW31" s="154"/>
      <c r="BX31" s="154"/>
      <c r="BY31" s="154"/>
      <c r="BZ31" s="154"/>
      <c r="CA31" s="154"/>
      <c r="CB31" s="155"/>
    </row>
    <row r="32" spans="1:80" x14ac:dyDescent="0.2">
      <c r="A32" s="164"/>
      <c r="B32" s="165"/>
      <c r="C32" s="165"/>
      <c r="D32" s="166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6"/>
      <c r="AJ32" s="164" t="s">
        <v>165</v>
      </c>
      <c r="AK32" s="165"/>
      <c r="AL32" s="165"/>
      <c r="AM32" s="165"/>
      <c r="AN32" s="165"/>
      <c r="AO32" s="165"/>
      <c r="AP32" s="165"/>
      <c r="AQ32" s="165"/>
      <c r="AR32" s="165"/>
      <c r="AS32" s="165"/>
      <c r="AT32" s="166"/>
      <c r="AU32" s="164" t="s">
        <v>166</v>
      </c>
      <c r="AV32" s="165"/>
      <c r="AW32" s="165"/>
      <c r="AX32" s="165"/>
      <c r="AY32" s="165"/>
      <c r="AZ32" s="165"/>
      <c r="BA32" s="165"/>
      <c r="BB32" s="165"/>
      <c r="BC32" s="165"/>
      <c r="BD32" s="166"/>
      <c r="BE32" s="164" t="s">
        <v>167</v>
      </c>
      <c r="BF32" s="165"/>
      <c r="BG32" s="165"/>
      <c r="BH32" s="165"/>
      <c r="BI32" s="165"/>
      <c r="BJ32" s="165"/>
      <c r="BK32" s="165"/>
      <c r="BL32" s="165"/>
      <c r="BM32" s="165"/>
      <c r="BN32" s="165"/>
      <c r="BO32" s="166"/>
      <c r="BP32" s="164"/>
      <c r="BQ32" s="165"/>
      <c r="BR32" s="165"/>
      <c r="BS32" s="165"/>
      <c r="BT32" s="165"/>
      <c r="BU32" s="165"/>
      <c r="BV32" s="165"/>
      <c r="BW32" s="165"/>
      <c r="BX32" s="165"/>
      <c r="BY32" s="165"/>
      <c r="BZ32" s="165"/>
      <c r="CA32" s="165"/>
      <c r="CB32" s="166"/>
    </row>
    <row r="33" spans="1:80" x14ac:dyDescent="0.2">
      <c r="A33" s="164">
        <v>1</v>
      </c>
      <c r="B33" s="165"/>
      <c r="C33" s="165"/>
      <c r="D33" s="166"/>
      <c r="E33" s="164">
        <v>2</v>
      </c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6"/>
      <c r="AJ33" s="164">
        <v>3</v>
      </c>
      <c r="AK33" s="165"/>
      <c r="AL33" s="165"/>
      <c r="AM33" s="165"/>
      <c r="AN33" s="165"/>
      <c r="AO33" s="165"/>
      <c r="AP33" s="165"/>
      <c r="AQ33" s="165"/>
      <c r="AR33" s="165"/>
      <c r="AS33" s="165"/>
      <c r="AT33" s="166"/>
      <c r="AU33" s="164">
        <v>4</v>
      </c>
      <c r="AV33" s="165"/>
      <c r="AW33" s="165"/>
      <c r="AX33" s="165"/>
      <c r="AY33" s="165"/>
      <c r="AZ33" s="165"/>
      <c r="BA33" s="165"/>
      <c r="BB33" s="165"/>
      <c r="BC33" s="165"/>
      <c r="BD33" s="166"/>
      <c r="BE33" s="164">
        <v>5</v>
      </c>
      <c r="BF33" s="165"/>
      <c r="BG33" s="165"/>
      <c r="BH33" s="165"/>
      <c r="BI33" s="165"/>
      <c r="BJ33" s="165"/>
      <c r="BK33" s="165"/>
      <c r="BL33" s="165"/>
      <c r="BM33" s="165"/>
      <c r="BN33" s="165"/>
      <c r="BO33" s="166"/>
      <c r="BP33" s="164">
        <v>6</v>
      </c>
      <c r="BQ33" s="165"/>
      <c r="BR33" s="165"/>
      <c r="BS33" s="165"/>
      <c r="BT33" s="165"/>
      <c r="BU33" s="165"/>
      <c r="BV33" s="165"/>
      <c r="BW33" s="165"/>
      <c r="BX33" s="165"/>
      <c r="BY33" s="165"/>
      <c r="BZ33" s="165"/>
      <c r="CA33" s="165"/>
      <c r="CB33" s="166"/>
    </row>
    <row r="34" spans="1:80" x14ac:dyDescent="0.2">
      <c r="A34" s="176">
        <v>1</v>
      </c>
      <c r="B34" s="177"/>
      <c r="C34" s="177"/>
      <c r="D34" s="178"/>
      <c r="E34" s="167" t="s">
        <v>309</v>
      </c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9"/>
      <c r="AJ34" s="170"/>
      <c r="AK34" s="171"/>
      <c r="AL34" s="171"/>
      <c r="AM34" s="171"/>
      <c r="AN34" s="171"/>
      <c r="AO34" s="171"/>
      <c r="AP34" s="171"/>
      <c r="AQ34" s="171"/>
      <c r="AR34" s="171"/>
      <c r="AS34" s="171"/>
      <c r="AT34" s="172"/>
      <c r="AU34" s="170"/>
      <c r="AV34" s="171"/>
      <c r="AW34" s="171"/>
      <c r="AX34" s="171"/>
      <c r="AY34" s="171"/>
      <c r="AZ34" s="171"/>
      <c r="BA34" s="171"/>
      <c r="BB34" s="171"/>
      <c r="BC34" s="171"/>
      <c r="BD34" s="172"/>
      <c r="BE34" s="170"/>
      <c r="BF34" s="171"/>
      <c r="BG34" s="171"/>
      <c r="BH34" s="171"/>
      <c r="BI34" s="171"/>
      <c r="BJ34" s="171"/>
      <c r="BK34" s="171"/>
      <c r="BL34" s="171"/>
      <c r="BM34" s="171"/>
      <c r="BN34" s="171"/>
      <c r="BO34" s="172"/>
      <c r="BP34" s="185"/>
      <c r="BQ34" s="186"/>
      <c r="BR34" s="186"/>
      <c r="BS34" s="186"/>
      <c r="BT34" s="186"/>
      <c r="BU34" s="186"/>
      <c r="BV34" s="186"/>
      <c r="BW34" s="186"/>
      <c r="BX34" s="186"/>
      <c r="BY34" s="186"/>
      <c r="BZ34" s="186"/>
      <c r="CA34" s="186"/>
      <c r="CB34" s="187"/>
    </row>
    <row r="35" spans="1:80" x14ac:dyDescent="0.2">
      <c r="A35" s="176"/>
      <c r="B35" s="177"/>
      <c r="C35" s="177"/>
      <c r="D35" s="178"/>
      <c r="E35" s="167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9"/>
      <c r="AJ35" s="170"/>
      <c r="AK35" s="171"/>
      <c r="AL35" s="171"/>
      <c r="AM35" s="171"/>
      <c r="AN35" s="171"/>
      <c r="AO35" s="171"/>
      <c r="AP35" s="171"/>
      <c r="AQ35" s="171"/>
      <c r="AR35" s="171"/>
      <c r="AS35" s="171"/>
      <c r="AT35" s="172"/>
      <c r="AU35" s="170"/>
      <c r="AV35" s="171"/>
      <c r="AW35" s="171"/>
      <c r="AX35" s="171"/>
      <c r="AY35" s="171"/>
      <c r="AZ35" s="171"/>
      <c r="BA35" s="171"/>
      <c r="BB35" s="171"/>
      <c r="BC35" s="171"/>
      <c r="BD35" s="172"/>
      <c r="BE35" s="170"/>
      <c r="BF35" s="171"/>
      <c r="BG35" s="171"/>
      <c r="BH35" s="171"/>
      <c r="BI35" s="171"/>
      <c r="BJ35" s="171"/>
      <c r="BK35" s="171"/>
      <c r="BL35" s="171"/>
      <c r="BM35" s="171"/>
      <c r="BN35" s="171"/>
      <c r="BO35" s="172"/>
      <c r="BP35" s="185"/>
      <c r="BQ35" s="186"/>
      <c r="BR35" s="186"/>
      <c r="BS35" s="186"/>
      <c r="BT35" s="186"/>
      <c r="BU35" s="186"/>
      <c r="BV35" s="186"/>
      <c r="BW35" s="186"/>
      <c r="BX35" s="186"/>
      <c r="BY35" s="186"/>
      <c r="BZ35" s="186"/>
      <c r="CA35" s="186"/>
      <c r="CB35" s="187"/>
    </row>
    <row r="36" spans="1:80" x14ac:dyDescent="0.2">
      <c r="A36" s="176"/>
      <c r="B36" s="177"/>
      <c r="C36" s="177"/>
      <c r="D36" s="178"/>
      <c r="E36" s="194" t="s">
        <v>145</v>
      </c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6"/>
      <c r="AJ36" s="188" t="s">
        <v>22</v>
      </c>
      <c r="AK36" s="189"/>
      <c r="AL36" s="189"/>
      <c r="AM36" s="189"/>
      <c r="AN36" s="189"/>
      <c r="AO36" s="189"/>
      <c r="AP36" s="189"/>
      <c r="AQ36" s="189"/>
      <c r="AR36" s="189"/>
      <c r="AS36" s="189"/>
      <c r="AT36" s="190"/>
      <c r="AU36" s="188" t="s">
        <v>22</v>
      </c>
      <c r="AV36" s="189"/>
      <c r="AW36" s="189"/>
      <c r="AX36" s="189"/>
      <c r="AY36" s="189"/>
      <c r="AZ36" s="189"/>
      <c r="BA36" s="189"/>
      <c r="BB36" s="189"/>
      <c r="BC36" s="189"/>
      <c r="BD36" s="190"/>
      <c r="BE36" s="188" t="s">
        <v>22</v>
      </c>
      <c r="BF36" s="189"/>
      <c r="BG36" s="189"/>
      <c r="BH36" s="189"/>
      <c r="BI36" s="189"/>
      <c r="BJ36" s="189"/>
      <c r="BK36" s="189"/>
      <c r="BL36" s="189"/>
      <c r="BM36" s="189"/>
      <c r="BN36" s="189"/>
      <c r="BO36" s="190"/>
      <c r="BP36" s="191">
        <f>BP34+BP35</f>
        <v>0</v>
      </c>
      <c r="BQ36" s="192"/>
      <c r="BR36" s="192"/>
      <c r="BS36" s="192"/>
      <c r="BT36" s="192"/>
      <c r="BU36" s="192"/>
      <c r="BV36" s="192"/>
      <c r="BW36" s="192"/>
      <c r="BX36" s="192"/>
      <c r="BY36" s="192"/>
      <c r="BZ36" s="192"/>
      <c r="CA36" s="192"/>
      <c r="CB36" s="193"/>
    </row>
    <row r="37" spans="1:80" s="22" customFormat="1" ht="15.75" x14ac:dyDescent="0.25"/>
    <row r="38" spans="1:80" s="22" customFormat="1" ht="15.75" x14ac:dyDescent="0.25">
      <c r="A38" s="66" t="s">
        <v>113</v>
      </c>
      <c r="T38" s="140" t="s">
        <v>407</v>
      </c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  <c r="BH38" s="140"/>
      <c r="BI38" s="140"/>
      <c r="BJ38" s="140"/>
      <c r="BK38" s="140"/>
      <c r="BL38" s="140"/>
      <c r="BM38" s="140"/>
      <c r="BN38" s="140"/>
      <c r="BO38" s="140"/>
      <c r="BP38" s="140"/>
      <c r="BQ38" s="140"/>
      <c r="BR38" s="140"/>
      <c r="BS38" s="140"/>
      <c r="BT38" s="140"/>
      <c r="BU38" s="140"/>
      <c r="BV38" s="140"/>
      <c r="BW38" s="140"/>
      <c r="BX38" s="140"/>
      <c r="BY38" s="140"/>
      <c r="BZ38" s="140"/>
      <c r="CA38" s="140"/>
      <c r="CB38" s="140"/>
    </row>
    <row r="39" spans="1:80" s="27" customFormat="1" ht="9.75" x14ac:dyDescent="0.2">
      <c r="A39" s="2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</row>
    <row r="40" spans="1:80" s="27" customFormat="1" ht="8.25" x14ac:dyDescent="0.15"/>
    <row r="41" spans="1:80" x14ac:dyDescent="0.2">
      <c r="A41" s="150" t="s">
        <v>115</v>
      </c>
      <c r="B41" s="151"/>
      <c r="C41" s="151"/>
      <c r="D41" s="152"/>
      <c r="E41" s="150" t="s">
        <v>147</v>
      </c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2"/>
      <c r="AJ41" s="150" t="s">
        <v>158</v>
      </c>
      <c r="AK41" s="151"/>
      <c r="AL41" s="151"/>
      <c r="AM41" s="151"/>
      <c r="AN41" s="151"/>
      <c r="AO41" s="151"/>
      <c r="AP41" s="151"/>
      <c r="AQ41" s="151"/>
      <c r="AR41" s="151"/>
      <c r="AS41" s="151"/>
      <c r="AT41" s="152"/>
      <c r="AU41" s="150" t="s">
        <v>149</v>
      </c>
      <c r="AV41" s="151"/>
      <c r="AW41" s="151"/>
      <c r="AX41" s="151"/>
      <c r="AY41" s="151"/>
      <c r="AZ41" s="151"/>
      <c r="BA41" s="151"/>
      <c r="BB41" s="151"/>
      <c r="BC41" s="151"/>
      <c r="BD41" s="152"/>
      <c r="BE41" s="150" t="s">
        <v>159</v>
      </c>
      <c r="BF41" s="151"/>
      <c r="BG41" s="151"/>
      <c r="BH41" s="151"/>
      <c r="BI41" s="151"/>
      <c r="BJ41" s="151"/>
      <c r="BK41" s="151"/>
      <c r="BL41" s="151"/>
      <c r="BM41" s="151"/>
      <c r="BN41" s="151"/>
      <c r="BO41" s="152"/>
      <c r="BP41" s="150" t="s">
        <v>150</v>
      </c>
      <c r="BQ41" s="151"/>
      <c r="BR41" s="151"/>
      <c r="BS41" s="151"/>
      <c r="BT41" s="151"/>
      <c r="BU41" s="151"/>
      <c r="BV41" s="151"/>
      <c r="BW41" s="151"/>
      <c r="BX41" s="151"/>
      <c r="BY41" s="151"/>
      <c r="BZ41" s="151"/>
      <c r="CA41" s="151"/>
      <c r="CB41" s="152"/>
    </row>
    <row r="42" spans="1:80" x14ac:dyDescent="0.2">
      <c r="A42" s="153" t="s">
        <v>122</v>
      </c>
      <c r="B42" s="154"/>
      <c r="C42" s="154"/>
      <c r="D42" s="155"/>
      <c r="E42" s="153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5"/>
      <c r="AJ42" s="153" t="s">
        <v>152</v>
      </c>
      <c r="AK42" s="154"/>
      <c r="AL42" s="154"/>
      <c r="AM42" s="154"/>
      <c r="AN42" s="154"/>
      <c r="AO42" s="154"/>
      <c r="AP42" s="154"/>
      <c r="AQ42" s="154"/>
      <c r="AR42" s="154"/>
      <c r="AS42" s="154"/>
      <c r="AT42" s="155"/>
      <c r="AU42" s="153" t="s">
        <v>160</v>
      </c>
      <c r="AV42" s="154"/>
      <c r="AW42" s="154"/>
      <c r="AX42" s="154"/>
      <c r="AY42" s="154"/>
      <c r="AZ42" s="154"/>
      <c r="BA42" s="154"/>
      <c r="BB42" s="154"/>
      <c r="BC42" s="154"/>
      <c r="BD42" s="155"/>
      <c r="BE42" s="153" t="s">
        <v>161</v>
      </c>
      <c r="BF42" s="154"/>
      <c r="BG42" s="154"/>
      <c r="BH42" s="154"/>
      <c r="BI42" s="154"/>
      <c r="BJ42" s="154"/>
      <c r="BK42" s="154"/>
      <c r="BL42" s="154"/>
      <c r="BM42" s="154"/>
      <c r="BN42" s="154"/>
      <c r="BO42" s="155"/>
      <c r="BP42" s="153" t="s">
        <v>154</v>
      </c>
      <c r="BQ42" s="154"/>
      <c r="BR42" s="154"/>
      <c r="BS42" s="154"/>
      <c r="BT42" s="154"/>
      <c r="BU42" s="154"/>
      <c r="BV42" s="154"/>
      <c r="BW42" s="154"/>
      <c r="BX42" s="154"/>
      <c r="BY42" s="154"/>
      <c r="BZ42" s="154"/>
      <c r="CA42" s="154"/>
      <c r="CB42" s="155"/>
    </row>
    <row r="43" spans="1:80" x14ac:dyDescent="0.2">
      <c r="A43" s="153"/>
      <c r="B43" s="154"/>
      <c r="C43" s="154"/>
      <c r="D43" s="155"/>
      <c r="E43" s="153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5"/>
      <c r="AJ43" s="153" t="s">
        <v>162</v>
      </c>
      <c r="AK43" s="154"/>
      <c r="AL43" s="154"/>
      <c r="AM43" s="154"/>
      <c r="AN43" s="154"/>
      <c r="AO43" s="154"/>
      <c r="AP43" s="154"/>
      <c r="AQ43" s="154"/>
      <c r="AR43" s="154"/>
      <c r="AS43" s="154"/>
      <c r="AT43" s="155"/>
      <c r="AU43" s="153" t="s">
        <v>163</v>
      </c>
      <c r="AV43" s="154"/>
      <c r="AW43" s="154"/>
      <c r="AX43" s="154"/>
      <c r="AY43" s="154"/>
      <c r="AZ43" s="154"/>
      <c r="BA43" s="154"/>
      <c r="BB43" s="154"/>
      <c r="BC43" s="154"/>
      <c r="BD43" s="155"/>
      <c r="BE43" s="153" t="s">
        <v>164</v>
      </c>
      <c r="BF43" s="154"/>
      <c r="BG43" s="154"/>
      <c r="BH43" s="154"/>
      <c r="BI43" s="154"/>
      <c r="BJ43" s="154"/>
      <c r="BK43" s="154"/>
      <c r="BL43" s="154"/>
      <c r="BM43" s="154"/>
      <c r="BN43" s="154"/>
      <c r="BO43" s="155"/>
      <c r="BP43" s="153"/>
      <c r="BQ43" s="154"/>
      <c r="BR43" s="154"/>
      <c r="BS43" s="154"/>
      <c r="BT43" s="154"/>
      <c r="BU43" s="154"/>
      <c r="BV43" s="154"/>
      <c r="BW43" s="154"/>
      <c r="BX43" s="154"/>
      <c r="BY43" s="154"/>
      <c r="BZ43" s="154"/>
      <c r="CA43" s="154"/>
      <c r="CB43" s="155"/>
    </row>
    <row r="44" spans="1:80" x14ac:dyDescent="0.2">
      <c r="A44" s="164"/>
      <c r="B44" s="165"/>
      <c r="C44" s="165"/>
      <c r="D44" s="166"/>
      <c r="E44" s="164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5"/>
      <c r="AI44" s="166"/>
      <c r="AJ44" s="164" t="s">
        <v>165</v>
      </c>
      <c r="AK44" s="165"/>
      <c r="AL44" s="165"/>
      <c r="AM44" s="165"/>
      <c r="AN44" s="165"/>
      <c r="AO44" s="165"/>
      <c r="AP44" s="165"/>
      <c r="AQ44" s="165"/>
      <c r="AR44" s="165"/>
      <c r="AS44" s="165"/>
      <c r="AT44" s="166"/>
      <c r="AU44" s="164" t="s">
        <v>166</v>
      </c>
      <c r="AV44" s="165"/>
      <c r="AW44" s="165"/>
      <c r="AX44" s="165"/>
      <c r="AY44" s="165"/>
      <c r="AZ44" s="165"/>
      <c r="BA44" s="165"/>
      <c r="BB44" s="165"/>
      <c r="BC44" s="165"/>
      <c r="BD44" s="166"/>
      <c r="BE44" s="164" t="s">
        <v>167</v>
      </c>
      <c r="BF44" s="165"/>
      <c r="BG44" s="165"/>
      <c r="BH44" s="165"/>
      <c r="BI44" s="165"/>
      <c r="BJ44" s="165"/>
      <c r="BK44" s="165"/>
      <c r="BL44" s="165"/>
      <c r="BM44" s="165"/>
      <c r="BN44" s="165"/>
      <c r="BO44" s="166"/>
      <c r="BP44" s="164"/>
      <c r="BQ44" s="165"/>
      <c r="BR44" s="165"/>
      <c r="BS44" s="165"/>
      <c r="BT44" s="165"/>
      <c r="BU44" s="165"/>
      <c r="BV44" s="165"/>
      <c r="BW44" s="165"/>
      <c r="BX44" s="165"/>
      <c r="BY44" s="165"/>
      <c r="BZ44" s="165"/>
      <c r="CA44" s="165"/>
      <c r="CB44" s="166"/>
    </row>
    <row r="45" spans="1:80" x14ac:dyDescent="0.2">
      <c r="A45" s="164">
        <v>1</v>
      </c>
      <c r="B45" s="165"/>
      <c r="C45" s="165"/>
      <c r="D45" s="166"/>
      <c r="E45" s="164">
        <v>2</v>
      </c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  <c r="AH45" s="165"/>
      <c r="AI45" s="166"/>
      <c r="AJ45" s="164">
        <v>3</v>
      </c>
      <c r="AK45" s="165"/>
      <c r="AL45" s="165"/>
      <c r="AM45" s="165"/>
      <c r="AN45" s="165"/>
      <c r="AO45" s="165"/>
      <c r="AP45" s="165"/>
      <c r="AQ45" s="165"/>
      <c r="AR45" s="165"/>
      <c r="AS45" s="165"/>
      <c r="AT45" s="166"/>
      <c r="AU45" s="164">
        <v>4</v>
      </c>
      <c r="AV45" s="165"/>
      <c r="AW45" s="165"/>
      <c r="AX45" s="165"/>
      <c r="AY45" s="165"/>
      <c r="AZ45" s="165"/>
      <c r="BA45" s="165"/>
      <c r="BB45" s="165"/>
      <c r="BC45" s="165"/>
      <c r="BD45" s="166"/>
      <c r="BE45" s="164">
        <v>5</v>
      </c>
      <c r="BF45" s="165"/>
      <c r="BG45" s="165"/>
      <c r="BH45" s="165"/>
      <c r="BI45" s="165"/>
      <c r="BJ45" s="165"/>
      <c r="BK45" s="165"/>
      <c r="BL45" s="165"/>
      <c r="BM45" s="165"/>
      <c r="BN45" s="165"/>
      <c r="BO45" s="166"/>
      <c r="BP45" s="164">
        <v>6</v>
      </c>
      <c r="BQ45" s="165"/>
      <c r="BR45" s="165"/>
      <c r="BS45" s="165"/>
      <c r="BT45" s="165"/>
      <c r="BU45" s="165"/>
      <c r="BV45" s="165"/>
      <c r="BW45" s="165"/>
      <c r="BX45" s="165"/>
      <c r="BY45" s="165"/>
      <c r="BZ45" s="165"/>
      <c r="CA45" s="165"/>
      <c r="CB45" s="166"/>
    </row>
    <row r="46" spans="1:80" x14ac:dyDescent="0.2">
      <c r="A46" s="176">
        <v>1</v>
      </c>
      <c r="B46" s="177"/>
      <c r="C46" s="177"/>
      <c r="D46" s="178"/>
      <c r="E46" s="167" t="s">
        <v>309</v>
      </c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68"/>
      <c r="AI46" s="169"/>
      <c r="AJ46" s="170">
        <v>1</v>
      </c>
      <c r="AK46" s="171"/>
      <c r="AL46" s="171"/>
      <c r="AM46" s="171"/>
      <c r="AN46" s="171"/>
      <c r="AO46" s="171"/>
      <c r="AP46" s="171"/>
      <c r="AQ46" s="171"/>
      <c r="AR46" s="171"/>
      <c r="AS46" s="171"/>
      <c r="AT46" s="172"/>
      <c r="AU46" s="170">
        <v>11</v>
      </c>
      <c r="AV46" s="171"/>
      <c r="AW46" s="171"/>
      <c r="AX46" s="171"/>
      <c r="AY46" s="171"/>
      <c r="AZ46" s="171"/>
      <c r="BA46" s="171"/>
      <c r="BB46" s="171"/>
      <c r="BC46" s="171"/>
      <c r="BD46" s="172"/>
      <c r="BE46" s="182">
        <f>BP46/AU46/AJ46</f>
        <v>47.272727272727273</v>
      </c>
      <c r="BF46" s="183"/>
      <c r="BG46" s="183"/>
      <c r="BH46" s="183"/>
      <c r="BI46" s="183"/>
      <c r="BJ46" s="183"/>
      <c r="BK46" s="183"/>
      <c r="BL46" s="183"/>
      <c r="BM46" s="183"/>
      <c r="BN46" s="183"/>
      <c r="BO46" s="184"/>
      <c r="BP46" s="185">
        <v>520</v>
      </c>
      <c r="BQ46" s="186"/>
      <c r="BR46" s="186"/>
      <c r="BS46" s="186"/>
      <c r="BT46" s="186"/>
      <c r="BU46" s="186"/>
      <c r="BV46" s="186"/>
      <c r="BW46" s="186"/>
      <c r="BX46" s="186"/>
      <c r="BY46" s="186"/>
      <c r="BZ46" s="186"/>
      <c r="CA46" s="186"/>
      <c r="CB46" s="187"/>
    </row>
    <row r="47" spans="1:80" x14ac:dyDescent="0.2">
      <c r="A47" s="176"/>
      <c r="B47" s="177"/>
      <c r="C47" s="177"/>
      <c r="D47" s="178"/>
      <c r="E47" s="167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9"/>
      <c r="AJ47" s="170"/>
      <c r="AK47" s="171"/>
      <c r="AL47" s="171"/>
      <c r="AM47" s="171"/>
      <c r="AN47" s="171"/>
      <c r="AO47" s="171"/>
      <c r="AP47" s="171"/>
      <c r="AQ47" s="171"/>
      <c r="AR47" s="171"/>
      <c r="AS47" s="171"/>
      <c r="AT47" s="172"/>
      <c r="AU47" s="170"/>
      <c r="AV47" s="171"/>
      <c r="AW47" s="171"/>
      <c r="AX47" s="171"/>
      <c r="AY47" s="171"/>
      <c r="AZ47" s="171"/>
      <c r="BA47" s="171"/>
      <c r="BB47" s="171"/>
      <c r="BC47" s="171"/>
      <c r="BD47" s="172"/>
      <c r="BE47" s="170"/>
      <c r="BF47" s="171"/>
      <c r="BG47" s="171"/>
      <c r="BH47" s="171"/>
      <c r="BI47" s="171"/>
      <c r="BJ47" s="171"/>
      <c r="BK47" s="171"/>
      <c r="BL47" s="171"/>
      <c r="BM47" s="171"/>
      <c r="BN47" s="171"/>
      <c r="BO47" s="172"/>
      <c r="BP47" s="185"/>
      <c r="BQ47" s="186"/>
      <c r="BR47" s="186"/>
      <c r="BS47" s="186"/>
      <c r="BT47" s="186"/>
      <c r="BU47" s="186"/>
      <c r="BV47" s="186"/>
      <c r="BW47" s="186"/>
      <c r="BX47" s="186"/>
      <c r="BY47" s="186"/>
      <c r="BZ47" s="186"/>
      <c r="CA47" s="186"/>
      <c r="CB47" s="187"/>
    </row>
    <row r="48" spans="1:80" x14ac:dyDescent="0.2">
      <c r="A48" s="176"/>
      <c r="B48" s="177"/>
      <c r="C48" s="177"/>
      <c r="D48" s="178"/>
      <c r="E48" s="194" t="s">
        <v>145</v>
      </c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  <c r="S48" s="195"/>
      <c r="T48" s="195"/>
      <c r="U48" s="195"/>
      <c r="V48" s="195"/>
      <c r="W48" s="195"/>
      <c r="X48" s="195"/>
      <c r="Y48" s="195"/>
      <c r="Z48" s="195"/>
      <c r="AA48" s="195"/>
      <c r="AB48" s="195"/>
      <c r="AC48" s="195"/>
      <c r="AD48" s="195"/>
      <c r="AE48" s="195"/>
      <c r="AF48" s="195"/>
      <c r="AG48" s="195"/>
      <c r="AH48" s="195"/>
      <c r="AI48" s="196"/>
      <c r="AJ48" s="188" t="s">
        <v>22</v>
      </c>
      <c r="AK48" s="189"/>
      <c r="AL48" s="189"/>
      <c r="AM48" s="189"/>
      <c r="AN48" s="189"/>
      <c r="AO48" s="189"/>
      <c r="AP48" s="189"/>
      <c r="AQ48" s="189"/>
      <c r="AR48" s="189"/>
      <c r="AS48" s="189"/>
      <c r="AT48" s="190"/>
      <c r="AU48" s="188" t="s">
        <v>22</v>
      </c>
      <c r="AV48" s="189"/>
      <c r="AW48" s="189"/>
      <c r="AX48" s="189"/>
      <c r="AY48" s="189"/>
      <c r="AZ48" s="189"/>
      <c r="BA48" s="189"/>
      <c r="BB48" s="189"/>
      <c r="BC48" s="189"/>
      <c r="BD48" s="190"/>
      <c r="BE48" s="188" t="s">
        <v>22</v>
      </c>
      <c r="BF48" s="189"/>
      <c r="BG48" s="189"/>
      <c r="BH48" s="189"/>
      <c r="BI48" s="189"/>
      <c r="BJ48" s="189"/>
      <c r="BK48" s="189"/>
      <c r="BL48" s="189"/>
      <c r="BM48" s="189"/>
      <c r="BN48" s="189"/>
      <c r="BO48" s="190"/>
      <c r="BP48" s="191">
        <f>BP46+BP47</f>
        <v>520</v>
      </c>
      <c r="BQ48" s="192"/>
      <c r="BR48" s="192"/>
      <c r="BS48" s="192"/>
      <c r="BT48" s="192"/>
      <c r="BU48" s="192"/>
      <c r="BV48" s="192"/>
      <c r="BW48" s="192"/>
      <c r="BX48" s="192"/>
      <c r="BY48" s="192"/>
      <c r="BZ48" s="192"/>
      <c r="CA48" s="192"/>
      <c r="CB48" s="193"/>
    </row>
    <row r="51" spans="6:54" x14ac:dyDescent="0.2">
      <c r="F51" s="26" t="str">
        <f>'111'!S52</f>
        <v>Директор МАУСОШ №4 им. А.И.Миргородского</v>
      </c>
      <c r="BB51" s="26" t="str">
        <f>'111'!CA52</f>
        <v>Лазирская Г.В.</v>
      </c>
    </row>
  </sheetData>
  <mergeCells count="198">
    <mergeCell ref="T27:CB27"/>
    <mergeCell ref="A22:D22"/>
    <mergeCell ref="E22:AI22"/>
    <mergeCell ref="AJ22:AW22"/>
    <mergeCell ref="AX22:BF22"/>
    <mergeCell ref="BG22:BO22"/>
    <mergeCell ref="BP22:CB22"/>
    <mergeCell ref="A23:D23"/>
    <mergeCell ref="E23:AI23"/>
    <mergeCell ref="AJ23:AW23"/>
    <mergeCell ref="AX23:BF23"/>
    <mergeCell ref="BG23:BO23"/>
    <mergeCell ref="BP23:CB23"/>
    <mergeCell ref="A26:CB26"/>
    <mergeCell ref="T14:CB14"/>
    <mergeCell ref="A16:D16"/>
    <mergeCell ref="E16:AI16"/>
    <mergeCell ref="AJ16:AW16"/>
    <mergeCell ref="AX16:BF16"/>
    <mergeCell ref="BG16:BO16"/>
    <mergeCell ref="BP16:CB16"/>
    <mergeCell ref="A17:D17"/>
    <mergeCell ref="E17:AI17"/>
    <mergeCell ref="AJ17:AW17"/>
    <mergeCell ref="AX17:BF17"/>
    <mergeCell ref="BG17:BO17"/>
    <mergeCell ref="BP17:CB17"/>
    <mergeCell ref="A45:D45"/>
    <mergeCell ref="E45:AI45"/>
    <mergeCell ref="AJ45:AT45"/>
    <mergeCell ref="AU45:BD45"/>
    <mergeCell ref="BE45:BO45"/>
    <mergeCell ref="BP45:CB45"/>
    <mergeCell ref="BE47:BO47"/>
    <mergeCell ref="BP47:CB47"/>
    <mergeCell ref="A48:D48"/>
    <mergeCell ref="E48:AI48"/>
    <mergeCell ref="AJ48:AT48"/>
    <mergeCell ref="AU48:BD48"/>
    <mergeCell ref="BE48:BO48"/>
    <mergeCell ref="BP48:CB48"/>
    <mergeCell ref="E43:AI43"/>
    <mergeCell ref="AJ43:AT43"/>
    <mergeCell ref="AU43:BD43"/>
    <mergeCell ref="BE43:BO43"/>
    <mergeCell ref="BP43:CB43"/>
    <mergeCell ref="A44:D44"/>
    <mergeCell ref="E44:AI44"/>
    <mergeCell ref="AJ44:AT44"/>
    <mergeCell ref="AU44:BD44"/>
    <mergeCell ref="BE44:BO44"/>
    <mergeCell ref="BP44:CB44"/>
    <mergeCell ref="T38:CB38"/>
    <mergeCell ref="A46:D46"/>
    <mergeCell ref="E46:AI46"/>
    <mergeCell ref="AJ46:AT46"/>
    <mergeCell ref="AU46:BD46"/>
    <mergeCell ref="BE46:BO46"/>
    <mergeCell ref="BP46:CB46"/>
    <mergeCell ref="A47:D47"/>
    <mergeCell ref="E47:AI47"/>
    <mergeCell ref="AJ47:AT47"/>
    <mergeCell ref="AU47:BD47"/>
    <mergeCell ref="A41:D41"/>
    <mergeCell ref="E41:AI41"/>
    <mergeCell ref="AJ41:AT41"/>
    <mergeCell ref="AU41:BD41"/>
    <mergeCell ref="BE41:BO41"/>
    <mergeCell ref="BP41:CB41"/>
    <mergeCell ref="A42:D42"/>
    <mergeCell ref="E42:AI42"/>
    <mergeCell ref="AJ42:AT42"/>
    <mergeCell ref="AU42:BD42"/>
    <mergeCell ref="BE42:BO42"/>
    <mergeCell ref="BP42:CB42"/>
    <mergeCell ref="A43:D43"/>
    <mergeCell ref="AU36:BD36"/>
    <mergeCell ref="BE36:BO36"/>
    <mergeCell ref="BP36:CB36"/>
    <mergeCell ref="A34:D34"/>
    <mergeCell ref="E34:AI34"/>
    <mergeCell ref="AJ34:AT34"/>
    <mergeCell ref="AU34:BD34"/>
    <mergeCell ref="BE34:BO34"/>
    <mergeCell ref="BP34:CB34"/>
    <mergeCell ref="A36:D36"/>
    <mergeCell ref="E36:AI36"/>
    <mergeCell ref="AJ36:AT36"/>
    <mergeCell ref="A33:D33"/>
    <mergeCell ref="E33:AI33"/>
    <mergeCell ref="AJ33:AT33"/>
    <mergeCell ref="AU33:BD33"/>
    <mergeCell ref="BE33:BO33"/>
    <mergeCell ref="BP33:CB33"/>
    <mergeCell ref="A35:D35"/>
    <mergeCell ref="E35:AI35"/>
    <mergeCell ref="AJ35:AT35"/>
    <mergeCell ref="AU35:BD35"/>
    <mergeCell ref="BE35:BO35"/>
    <mergeCell ref="BP35:CB35"/>
    <mergeCell ref="A20:D20"/>
    <mergeCell ref="E20:AI20"/>
    <mergeCell ref="A32:D32"/>
    <mergeCell ref="E32:AI32"/>
    <mergeCell ref="AJ32:AT32"/>
    <mergeCell ref="AU32:BD32"/>
    <mergeCell ref="BE32:BO32"/>
    <mergeCell ref="BP32:CB32"/>
    <mergeCell ref="A31:D31"/>
    <mergeCell ref="E31:AI31"/>
    <mergeCell ref="AJ31:AT31"/>
    <mergeCell ref="AU31:BD31"/>
    <mergeCell ref="BE31:BO31"/>
    <mergeCell ref="BP31:CB31"/>
    <mergeCell ref="AJ20:AW20"/>
    <mergeCell ref="AX20:BF20"/>
    <mergeCell ref="BG20:BO20"/>
    <mergeCell ref="BP20:CB20"/>
    <mergeCell ref="A21:D21"/>
    <mergeCell ref="E21:AI21"/>
    <mergeCell ref="AJ21:AW21"/>
    <mergeCell ref="AX21:BF21"/>
    <mergeCell ref="BG21:BO21"/>
    <mergeCell ref="BP21:CB21"/>
    <mergeCell ref="AX18:BF18"/>
    <mergeCell ref="BG18:BO18"/>
    <mergeCell ref="BP18:CB18"/>
    <mergeCell ref="A19:D19"/>
    <mergeCell ref="E19:AI19"/>
    <mergeCell ref="AJ19:AW19"/>
    <mergeCell ref="AX19:BF19"/>
    <mergeCell ref="BG19:BO19"/>
    <mergeCell ref="BP19:CB19"/>
    <mergeCell ref="A18:D18"/>
    <mergeCell ref="E18:AI18"/>
    <mergeCell ref="AJ18:AW18"/>
    <mergeCell ref="A30:D30"/>
    <mergeCell ref="E30:AI30"/>
    <mergeCell ref="AJ30:AT30"/>
    <mergeCell ref="AU30:BD30"/>
    <mergeCell ref="BE30:BO30"/>
    <mergeCell ref="BP30:CB30"/>
    <mergeCell ref="A29:D29"/>
    <mergeCell ref="E29:AI29"/>
    <mergeCell ref="AJ29:AT29"/>
    <mergeCell ref="AU29:BD29"/>
    <mergeCell ref="BE29:BO29"/>
    <mergeCell ref="BP29:CB29"/>
    <mergeCell ref="A9:D9"/>
    <mergeCell ref="E9:AI9"/>
    <mergeCell ref="AJ9:AW9"/>
    <mergeCell ref="AX9:BF9"/>
    <mergeCell ref="BG9:BO9"/>
    <mergeCell ref="BP9:CB9"/>
    <mergeCell ref="A8:D8"/>
    <mergeCell ref="E8:AI8"/>
    <mergeCell ref="AJ8:AW8"/>
    <mergeCell ref="AX8:BF8"/>
    <mergeCell ref="BG8:BO8"/>
    <mergeCell ref="BP8:CB8"/>
    <mergeCell ref="A10:D10"/>
    <mergeCell ref="E10:AI10"/>
    <mergeCell ref="AJ10:AW10"/>
    <mergeCell ref="AX10:BF10"/>
    <mergeCell ref="BG10:BO10"/>
    <mergeCell ref="BP10:CB10"/>
    <mergeCell ref="A11:D11"/>
    <mergeCell ref="E11:AI11"/>
    <mergeCell ref="AJ11:AW11"/>
    <mergeCell ref="AX11:BF11"/>
    <mergeCell ref="BG11:BO11"/>
    <mergeCell ref="BP11:CB11"/>
    <mergeCell ref="A7:D7"/>
    <mergeCell ref="E7:AI7"/>
    <mergeCell ref="AJ7:AW7"/>
    <mergeCell ref="AX7:BF7"/>
    <mergeCell ref="BG7:BO7"/>
    <mergeCell ref="BP7:CB7"/>
    <mergeCell ref="A6:D6"/>
    <mergeCell ref="E6:AI6"/>
    <mergeCell ref="AJ6:AW6"/>
    <mergeCell ref="AX6:BF6"/>
    <mergeCell ref="BG6:BO6"/>
    <mergeCell ref="BP6:CB6"/>
    <mergeCell ref="A5:D5"/>
    <mergeCell ref="E5:AI5"/>
    <mergeCell ref="AJ5:AW5"/>
    <mergeCell ref="AX5:BF5"/>
    <mergeCell ref="BG5:BO5"/>
    <mergeCell ref="BP5:CB5"/>
    <mergeCell ref="A1:CB1"/>
    <mergeCell ref="T2:CB2"/>
    <mergeCell ref="A4:D4"/>
    <mergeCell ref="E4:AI4"/>
    <mergeCell ref="AJ4:AW4"/>
    <mergeCell ref="AX4:BF4"/>
    <mergeCell ref="BG4:BO4"/>
    <mergeCell ref="BP4:CB4"/>
  </mergeCells>
  <pageMargins left="0.7" right="0.7" top="0.75" bottom="0.75" header="0.3" footer="0.3"/>
  <pageSetup paperSize="9" scale="7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47"/>
  <sheetViews>
    <sheetView topLeftCell="A16" workbookViewId="0">
      <selection activeCell="DB14" sqref="DB14"/>
    </sheetView>
  </sheetViews>
  <sheetFormatPr defaultColWidth="1.140625" defaultRowHeight="12.75" x14ac:dyDescent="0.2"/>
  <cols>
    <col min="1" max="1" width="7.42578125" style="26" bestFit="1" customWidth="1"/>
    <col min="2" max="17" width="1.140625" style="26"/>
    <col min="18" max="18" width="10" style="26" bestFit="1" customWidth="1"/>
    <col min="19" max="30" width="1.140625" style="26"/>
    <col min="31" max="31" width="7.42578125" style="26" bestFit="1" customWidth="1"/>
    <col min="32" max="58" width="1.140625" style="26"/>
    <col min="59" max="59" width="1.85546875" style="26" bestFit="1" customWidth="1"/>
    <col min="60" max="253" width="1.140625" style="26"/>
    <col min="254" max="254" width="7.42578125" style="26" bestFit="1" customWidth="1"/>
    <col min="255" max="270" width="1.140625" style="26"/>
    <col min="271" max="271" width="10" style="26" bestFit="1" customWidth="1"/>
    <col min="272" max="283" width="1.140625" style="26"/>
    <col min="284" max="284" width="7.42578125" style="26" bestFit="1" customWidth="1"/>
    <col min="285" max="509" width="1.140625" style="26"/>
    <col min="510" max="510" width="7.42578125" style="26" bestFit="1" customWidth="1"/>
    <col min="511" max="526" width="1.140625" style="26"/>
    <col min="527" max="527" width="10" style="26" bestFit="1" customWidth="1"/>
    <col min="528" max="539" width="1.140625" style="26"/>
    <col min="540" max="540" width="7.42578125" style="26" bestFit="1" customWidth="1"/>
    <col min="541" max="765" width="1.140625" style="26"/>
    <col min="766" max="766" width="7.42578125" style="26" bestFit="1" customWidth="1"/>
    <col min="767" max="782" width="1.140625" style="26"/>
    <col min="783" max="783" width="10" style="26" bestFit="1" customWidth="1"/>
    <col min="784" max="795" width="1.140625" style="26"/>
    <col min="796" max="796" width="7.42578125" style="26" bestFit="1" customWidth="1"/>
    <col min="797" max="1021" width="1.140625" style="26"/>
    <col min="1022" max="1022" width="7.42578125" style="26" bestFit="1" customWidth="1"/>
    <col min="1023" max="1038" width="1.140625" style="26"/>
    <col min="1039" max="1039" width="10" style="26" bestFit="1" customWidth="1"/>
    <col min="1040" max="1051" width="1.140625" style="26"/>
    <col min="1052" max="1052" width="7.42578125" style="26" bestFit="1" customWidth="1"/>
    <col min="1053" max="1277" width="1.140625" style="26"/>
    <col min="1278" max="1278" width="7.42578125" style="26" bestFit="1" customWidth="1"/>
    <col min="1279" max="1294" width="1.140625" style="26"/>
    <col min="1295" max="1295" width="10" style="26" bestFit="1" customWidth="1"/>
    <col min="1296" max="1307" width="1.140625" style="26"/>
    <col min="1308" max="1308" width="7.42578125" style="26" bestFit="1" customWidth="1"/>
    <col min="1309" max="1533" width="1.140625" style="26"/>
    <col min="1534" max="1534" width="7.42578125" style="26" bestFit="1" customWidth="1"/>
    <col min="1535" max="1550" width="1.140625" style="26"/>
    <col min="1551" max="1551" width="10" style="26" bestFit="1" customWidth="1"/>
    <col min="1552" max="1563" width="1.140625" style="26"/>
    <col min="1564" max="1564" width="7.42578125" style="26" bestFit="1" customWidth="1"/>
    <col min="1565" max="1789" width="1.140625" style="26"/>
    <col min="1790" max="1790" width="7.42578125" style="26" bestFit="1" customWidth="1"/>
    <col min="1791" max="1806" width="1.140625" style="26"/>
    <col min="1807" max="1807" width="10" style="26" bestFit="1" customWidth="1"/>
    <col min="1808" max="1819" width="1.140625" style="26"/>
    <col min="1820" max="1820" width="7.42578125" style="26" bestFit="1" customWidth="1"/>
    <col min="1821" max="2045" width="1.140625" style="26"/>
    <col min="2046" max="2046" width="7.42578125" style="26" bestFit="1" customWidth="1"/>
    <col min="2047" max="2062" width="1.140625" style="26"/>
    <col min="2063" max="2063" width="10" style="26" bestFit="1" customWidth="1"/>
    <col min="2064" max="2075" width="1.140625" style="26"/>
    <col min="2076" max="2076" width="7.42578125" style="26" bestFit="1" customWidth="1"/>
    <col min="2077" max="2301" width="1.140625" style="26"/>
    <col min="2302" max="2302" width="7.42578125" style="26" bestFit="1" customWidth="1"/>
    <col min="2303" max="2318" width="1.140625" style="26"/>
    <col min="2319" max="2319" width="10" style="26" bestFit="1" customWidth="1"/>
    <col min="2320" max="2331" width="1.140625" style="26"/>
    <col min="2332" max="2332" width="7.42578125" style="26" bestFit="1" customWidth="1"/>
    <col min="2333" max="2557" width="1.140625" style="26"/>
    <col min="2558" max="2558" width="7.42578125" style="26" bestFit="1" customWidth="1"/>
    <col min="2559" max="2574" width="1.140625" style="26"/>
    <col min="2575" max="2575" width="10" style="26" bestFit="1" customWidth="1"/>
    <col min="2576" max="2587" width="1.140625" style="26"/>
    <col min="2588" max="2588" width="7.42578125" style="26" bestFit="1" customWidth="1"/>
    <col min="2589" max="2813" width="1.140625" style="26"/>
    <col min="2814" max="2814" width="7.42578125" style="26" bestFit="1" customWidth="1"/>
    <col min="2815" max="2830" width="1.140625" style="26"/>
    <col min="2831" max="2831" width="10" style="26" bestFit="1" customWidth="1"/>
    <col min="2832" max="2843" width="1.140625" style="26"/>
    <col min="2844" max="2844" width="7.42578125" style="26" bestFit="1" customWidth="1"/>
    <col min="2845" max="3069" width="1.140625" style="26"/>
    <col min="3070" max="3070" width="7.42578125" style="26" bestFit="1" customWidth="1"/>
    <col min="3071" max="3086" width="1.140625" style="26"/>
    <col min="3087" max="3087" width="10" style="26" bestFit="1" customWidth="1"/>
    <col min="3088" max="3099" width="1.140625" style="26"/>
    <col min="3100" max="3100" width="7.42578125" style="26" bestFit="1" customWidth="1"/>
    <col min="3101" max="3325" width="1.140625" style="26"/>
    <col min="3326" max="3326" width="7.42578125" style="26" bestFit="1" customWidth="1"/>
    <col min="3327" max="3342" width="1.140625" style="26"/>
    <col min="3343" max="3343" width="10" style="26" bestFit="1" customWidth="1"/>
    <col min="3344" max="3355" width="1.140625" style="26"/>
    <col min="3356" max="3356" width="7.42578125" style="26" bestFit="1" customWidth="1"/>
    <col min="3357" max="3581" width="1.140625" style="26"/>
    <col min="3582" max="3582" width="7.42578125" style="26" bestFit="1" customWidth="1"/>
    <col min="3583" max="3598" width="1.140625" style="26"/>
    <col min="3599" max="3599" width="10" style="26" bestFit="1" customWidth="1"/>
    <col min="3600" max="3611" width="1.140625" style="26"/>
    <col min="3612" max="3612" width="7.42578125" style="26" bestFit="1" customWidth="1"/>
    <col min="3613" max="3837" width="1.140625" style="26"/>
    <col min="3838" max="3838" width="7.42578125" style="26" bestFit="1" customWidth="1"/>
    <col min="3839" max="3854" width="1.140625" style="26"/>
    <col min="3855" max="3855" width="10" style="26" bestFit="1" customWidth="1"/>
    <col min="3856" max="3867" width="1.140625" style="26"/>
    <col min="3868" max="3868" width="7.42578125" style="26" bestFit="1" customWidth="1"/>
    <col min="3869" max="4093" width="1.140625" style="26"/>
    <col min="4094" max="4094" width="7.42578125" style="26" bestFit="1" customWidth="1"/>
    <col min="4095" max="4110" width="1.140625" style="26"/>
    <col min="4111" max="4111" width="10" style="26" bestFit="1" customWidth="1"/>
    <col min="4112" max="4123" width="1.140625" style="26"/>
    <col min="4124" max="4124" width="7.42578125" style="26" bestFit="1" customWidth="1"/>
    <col min="4125" max="4349" width="1.140625" style="26"/>
    <col min="4350" max="4350" width="7.42578125" style="26" bestFit="1" customWidth="1"/>
    <col min="4351" max="4366" width="1.140625" style="26"/>
    <col min="4367" max="4367" width="10" style="26" bestFit="1" customWidth="1"/>
    <col min="4368" max="4379" width="1.140625" style="26"/>
    <col min="4380" max="4380" width="7.42578125" style="26" bestFit="1" customWidth="1"/>
    <col min="4381" max="4605" width="1.140625" style="26"/>
    <col min="4606" max="4606" width="7.42578125" style="26" bestFit="1" customWidth="1"/>
    <col min="4607" max="4622" width="1.140625" style="26"/>
    <col min="4623" max="4623" width="10" style="26" bestFit="1" customWidth="1"/>
    <col min="4624" max="4635" width="1.140625" style="26"/>
    <col min="4636" max="4636" width="7.42578125" style="26" bestFit="1" customWidth="1"/>
    <col min="4637" max="4861" width="1.140625" style="26"/>
    <col min="4862" max="4862" width="7.42578125" style="26" bestFit="1" customWidth="1"/>
    <col min="4863" max="4878" width="1.140625" style="26"/>
    <col min="4879" max="4879" width="10" style="26" bestFit="1" customWidth="1"/>
    <col min="4880" max="4891" width="1.140625" style="26"/>
    <col min="4892" max="4892" width="7.42578125" style="26" bestFit="1" customWidth="1"/>
    <col min="4893" max="5117" width="1.140625" style="26"/>
    <col min="5118" max="5118" width="7.42578125" style="26" bestFit="1" customWidth="1"/>
    <col min="5119" max="5134" width="1.140625" style="26"/>
    <col min="5135" max="5135" width="10" style="26" bestFit="1" customWidth="1"/>
    <col min="5136" max="5147" width="1.140625" style="26"/>
    <col min="5148" max="5148" width="7.42578125" style="26" bestFit="1" customWidth="1"/>
    <col min="5149" max="5373" width="1.140625" style="26"/>
    <col min="5374" max="5374" width="7.42578125" style="26" bestFit="1" customWidth="1"/>
    <col min="5375" max="5390" width="1.140625" style="26"/>
    <col min="5391" max="5391" width="10" style="26" bestFit="1" customWidth="1"/>
    <col min="5392" max="5403" width="1.140625" style="26"/>
    <col min="5404" max="5404" width="7.42578125" style="26" bestFit="1" customWidth="1"/>
    <col min="5405" max="5629" width="1.140625" style="26"/>
    <col min="5630" max="5630" width="7.42578125" style="26" bestFit="1" customWidth="1"/>
    <col min="5631" max="5646" width="1.140625" style="26"/>
    <col min="5647" max="5647" width="10" style="26" bestFit="1" customWidth="1"/>
    <col min="5648" max="5659" width="1.140625" style="26"/>
    <col min="5660" max="5660" width="7.42578125" style="26" bestFit="1" customWidth="1"/>
    <col min="5661" max="5885" width="1.140625" style="26"/>
    <col min="5886" max="5886" width="7.42578125" style="26" bestFit="1" customWidth="1"/>
    <col min="5887" max="5902" width="1.140625" style="26"/>
    <col min="5903" max="5903" width="10" style="26" bestFit="1" customWidth="1"/>
    <col min="5904" max="5915" width="1.140625" style="26"/>
    <col min="5916" max="5916" width="7.42578125" style="26" bestFit="1" customWidth="1"/>
    <col min="5917" max="6141" width="1.140625" style="26"/>
    <col min="6142" max="6142" width="7.42578125" style="26" bestFit="1" customWidth="1"/>
    <col min="6143" max="6158" width="1.140625" style="26"/>
    <col min="6159" max="6159" width="10" style="26" bestFit="1" customWidth="1"/>
    <col min="6160" max="6171" width="1.140625" style="26"/>
    <col min="6172" max="6172" width="7.42578125" style="26" bestFit="1" customWidth="1"/>
    <col min="6173" max="6397" width="1.140625" style="26"/>
    <col min="6398" max="6398" width="7.42578125" style="26" bestFit="1" customWidth="1"/>
    <col min="6399" max="6414" width="1.140625" style="26"/>
    <col min="6415" max="6415" width="10" style="26" bestFit="1" customWidth="1"/>
    <col min="6416" max="6427" width="1.140625" style="26"/>
    <col min="6428" max="6428" width="7.42578125" style="26" bestFit="1" customWidth="1"/>
    <col min="6429" max="6653" width="1.140625" style="26"/>
    <col min="6654" max="6654" width="7.42578125" style="26" bestFit="1" customWidth="1"/>
    <col min="6655" max="6670" width="1.140625" style="26"/>
    <col min="6671" max="6671" width="10" style="26" bestFit="1" customWidth="1"/>
    <col min="6672" max="6683" width="1.140625" style="26"/>
    <col min="6684" max="6684" width="7.42578125" style="26" bestFit="1" customWidth="1"/>
    <col min="6685" max="6909" width="1.140625" style="26"/>
    <col min="6910" max="6910" width="7.42578125" style="26" bestFit="1" customWidth="1"/>
    <col min="6911" max="6926" width="1.140625" style="26"/>
    <col min="6927" max="6927" width="10" style="26" bestFit="1" customWidth="1"/>
    <col min="6928" max="6939" width="1.140625" style="26"/>
    <col min="6940" max="6940" width="7.42578125" style="26" bestFit="1" customWidth="1"/>
    <col min="6941" max="7165" width="1.140625" style="26"/>
    <col min="7166" max="7166" width="7.42578125" style="26" bestFit="1" customWidth="1"/>
    <col min="7167" max="7182" width="1.140625" style="26"/>
    <col min="7183" max="7183" width="10" style="26" bestFit="1" customWidth="1"/>
    <col min="7184" max="7195" width="1.140625" style="26"/>
    <col min="7196" max="7196" width="7.42578125" style="26" bestFit="1" customWidth="1"/>
    <col min="7197" max="7421" width="1.140625" style="26"/>
    <col min="7422" max="7422" width="7.42578125" style="26" bestFit="1" customWidth="1"/>
    <col min="7423" max="7438" width="1.140625" style="26"/>
    <col min="7439" max="7439" width="10" style="26" bestFit="1" customWidth="1"/>
    <col min="7440" max="7451" width="1.140625" style="26"/>
    <col min="7452" max="7452" width="7.42578125" style="26" bestFit="1" customWidth="1"/>
    <col min="7453" max="7677" width="1.140625" style="26"/>
    <col min="7678" max="7678" width="7.42578125" style="26" bestFit="1" customWidth="1"/>
    <col min="7679" max="7694" width="1.140625" style="26"/>
    <col min="7695" max="7695" width="10" style="26" bestFit="1" customWidth="1"/>
    <col min="7696" max="7707" width="1.140625" style="26"/>
    <col min="7708" max="7708" width="7.42578125" style="26" bestFit="1" customWidth="1"/>
    <col min="7709" max="7933" width="1.140625" style="26"/>
    <col min="7934" max="7934" width="7.42578125" style="26" bestFit="1" customWidth="1"/>
    <col min="7935" max="7950" width="1.140625" style="26"/>
    <col min="7951" max="7951" width="10" style="26" bestFit="1" customWidth="1"/>
    <col min="7952" max="7963" width="1.140625" style="26"/>
    <col min="7964" max="7964" width="7.42578125" style="26" bestFit="1" customWidth="1"/>
    <col min="7965" max="8189" width="1.140625" style="26"/>
    <col min="8190" max="8190" width="7.42578125" style="26" bestFit="1" customWidth="1"/>
    <col min="8191" max="8206" width="1.140625" style="26"/>
    <col min="8207" max="8207" width="10" style="26" bestFit="1" customWidth="1"/>
    <col min="8208" max="8219" width="1.140625" style="26"/>
    <col min="8220" max="8220" width="7.42578125" style="26" bestFit="1" customWidth="1"/>
    <col min="8221" max="8445" width="1.140625" style="26"/>
    <col min="8446" max="8446" width="7.42578125" style="26" bestFit="1" customWidth="1"/>
    <col min="8447" max="8462" width="1.140625" style="26"/>
    <col min="8463" max="8463" width="10" style="26" bestFit="1" customWidth="1"/>
    <col min="8464" max="8475" width="1.140625" style="26"/>
    <col min="8476" max="8476" width="7.42578125" style="26" bestFit="1" customWidth="1"/>
    <col min="8477" max="8701" width="1.140625" style="26"/>
    <col min="8702" max="8702" width="7.42578125" style="26" bestFit="1" customWidth="1"/>
    <col min="8703" max="8718" width="1.140625" style="26"/>
    <col min="8719" max="8719" width="10" style="26" bestFit="1" customWidth="1"/>
    <col min="8720" max="8731" width="1.140625" style="26"/>
    <col min="8732" max="8732" width="7.42578125" style="26" bestFit="1" customWidth="1"/>
    <col min="8733" max="8957" width="1.140625" style="26"/>
    <col min="8958" max="8958" width="7.42578125" style="26" bestFit="1" customWidth="1"/>
    <col min="8959" max="8974" width="1.140625" style="26"/>
    <col min="8975" max="8975" width="10" style="26" bestFit="1" customWidth="1"/>
    <col min="8976" max="8987" width="1.140625" style="26"/>
    <col min="8988" max="8988" width="7.42578125" style="26" bestFit="1" customWidth="1"/>
    <col min="8989" max="9213" width="1.140625" style="26"/>
    <col min="9214" max="9214" width="7.42578125" style="26" bestFit="1" customWidth="1"/>
    <col min="9215" max="9230" width="1.140625" style="26"/>
    <col min="9231" max="9231" width="10" style="26" bestFit="1" customWidth="1"/>
    <col min="9232" max="9243" width="1.140625" style="26"/>
    <col min="9244" max="9244" width="7.42578125" style="26" bestFit="1" customWidth="1"/>
    <col min="9245" max="9469" width="1.140625" style="26"/>
    <col min="9470" max="9470" width="7.42578125" style="26" bestFit="1" customWidth="1"/>
    <col min="9471" max="9486" width="1.140625" style="26"/>
    <col min="9487" max="9487" width="10" style="26" bestFit="1" customWidth="1"/>
    <col min="9488" max="9499" width="1.140625" style="26"/>
    <col min="9500" max="9500" width="7.42578125" style="26" bestFit="1" customWidth="1"/>
    <col min="9501" max="9725" width="1.140625" style="26"/>
    <col min="9726" max="9726" width="7.42578125" style="26" bestFit="1" customWidth="1"/>
    <col min="9727" max="9742" width="1.140625" style="26"/>
    <col min="9743" max="9743" width="10" style="26" bestFit="1" customWidth="1"/>
    <col min="9744" max="9755" width="1.140625" style="26"/>
    <col min="9756" max="9756" width="7.42578125" style="26" bestFit="1" customWidth="1"/>
    <col min="9757" max="9981" width="1.140625" style="26"/>
    <col min="9982" max="9982" width="7.42578125" style="26" bestFit="1" customWidth="1"/>
    <col min="9983" max="9998" width="1.140625" style="26"/>
    <col min="9999" max="9999" width="10" style="26" bestFit="1" customWidth="1"/>
    <col min="10000" max="10011" width="1.140625" style="26"/>
    <col min="10012" max="10012" width="7.42578125" style="26" bestFit="1" customWidth="1"/>
    <col min="10013" max="10237" width="1.140625" style="26"/>
    <col min="10238" max="10238" width="7.42578125" style="26" bestFit="1" customWidth="1"/>
    <col min="10239" max="10254" width="1.140625" style="26"/>
    <col min="10255" max="10255" width="10" style="26" bestFit="1" customWidth="1"/>
    <col min="10256" max="10267" width="1.140625" style="26"/>
    <col min="10268" max="10268" width="7.42578125" style="26" bestFit="1" customWidth="1"/>
    <col min="10269" max="10493" width="1.140625" style="26"/>
    <col min="10494" max="10494" width="7.42578125" style="26" bestFit="1" customWidth="1"/>
    <col min="10495" max="10510" width="1.140625" style="26"/>
    <col min="10511" max="10511" width="10" style="26" bestFit="1" customWidth="1"/>
    <col min="10512" max="10523" width="1.140625" style="26"/>
    <col min="10524" max="10524" width="7.42578125" style="26" bestFit="1" customWidth="1"/>
    <col min="10525" max="10749" width="1.140625" style="26"/>
    <col min="10750" max="10750" width="7.42578125" style="26" bestFit="1" customWidth="1"/>
    <col min="10751" max="10766" width="1.140625" style="26"/>
    <col min="10767" max="10767" width="10" style="26" bestFit="1" customWidth="1"/>
    <col min="10768" max="10779" width="1.140625" style="26"/>
    <col min="10780" max="10780" width="7.42578125" style="26" bestFit="1" customWidth="1"/>
    <col min="10781" max="11005" width="1.140625" style="26"/>
    <col min="11006" max="11006" width="7.42578125" style="26" bestFit="1" customWidth="1"/>
    <col min="11007" max="11022" width="1.140625" style="26"/>
    <col min="11023" max="11023" width="10" style="26" bestFit="1" customWidth="1"/>
    <col min="11024" max="11035" width="1.140625" style="26"/>
    <col min="11036" max="11036" width="7.42578125" style="26" bestFit="1" customWidth="1"/>
    <col min="11037" max="11261" width="1.140625" style="26"/>
    <col min="11262" max="11262" width="7.42578125" style="26" bestFit="1" customWidth="1"/>
    <col min="11263" max="11278" width="1.140625" style="26"/>
    <col min="11279" max="11279" width="10" style="26" bestFit="1" customWidth="1"/>
    <col min="11280" max="11291" width="1.140625" style="26"/>
    <col min="11292" max="11292" width="7.42578125" style="26" bestFit="1" customWidth="1"/>
    <col min="11293" max="11517" width="1.140625" style="26"/>
    <col min="11518" max="11518" width="7.42578125" style="26" bestFit="1" customWidth="1"/>
    <col min="11519" max="11534" width="1.140625" style="26"/>
    <col min="11535" max="11535" width="10" style="26" bestFit="1" customWidth="1"/>
    <col min="11536" max="11547" width="1.140625" style="26"/>
    <col min="11548" max="11548" width="7.42578125" style="26" bestFit="1" customWidth="1"/>
    <col min="11549" max="11773" width="1.140625" style="26"/>
    <col min="11774" max="11774" width="7.42578125" style="26" bestFit="1" customWidth="1"/>
    <col min="11775" max="11790" width="1.140625" style="26"/>
    <col min="11791" max="11791" width="10" style="26" bestFit="1" customWidth="1"/>
    <col min="11792" max="11803" width="1.140625" style="26"/>
    <col min="11804" max="11804" width="7.42578125" style="26" bestFit="1" customWidth="1"/>
    <col min="11805" max="12029" width="1.140625" style="26"/>
    <col min="12030" max="12030" width="7.42578125" style="26" bestFit="1" customWidth="1"/>
    <col min="12031" max="12046" width="1.140625" style="26"/>
    <col min="12047" max="12047" width="10" style="26" bestFit="1" customWidth="1"/>
    <col min="12048" max="12059" width="1.140625" style="26"/>
    <col min="12060" max="12060" width="7.42578125" style="26" bestFit="1" customWidth="1"/>
    <col min="12061" max="12285" width="1.140625" style="26"/>
    <col min="12286" max="12286" width="7.42578125" style="26" bestFit="1" customWidth="1"/>
    <col min="12287" max="12302" width="1.140625" style="26"/>
    <col min="12303" max="12303" width="10" style="26" bestFit="1" customWidth="1"/>
    <col min="12304" max="12315" width="1.140625" style="26"/>
    <col min="12316" max="12316" width="7.42578125" style="26" bestFit="1" customWidth="1"/>
    <col min="12317" max="12541" width="1.140625" style="26"/>
    <col min="12542" max="12542" width="7.42578125" style="26" bestFit="1" customWidth="1"/>
    <col min="12543" max="12558" width="1.140625" style="26"/>
    <col min="12559" max="12559" width="10" style="26" bestFit="1" customWidth="1"/>
    <col min="12560" max="12571" width="1.140625" style="26"/>
    <col min="12572" max="12572" width="7.42578125" style="26" bestFit="1" customWidth="1"/>
    <col min="12573" max="12797" width="1.140625" style="26"/>
    <col min="12798" max="12798" width="7.42578125" style="26" bestFit="1" customWidth="1"/>
    <col min="12799" max="12814" width="1.140625" style="26"/>
    <col min="12815" max="12815" width="10" style="26" bestFit="1" customWidth="1"/>
    <col min="12816" max="12827" width="1.140625" style="26"/>
    <col min="12828" max="12828" width="7.42578125" style="26" bestFit="1" customWidth="1"/>
    <col min="12829" max="13053" width="1.140625" style="26"/>
    <col min="13054" max="13054" width="7.42578125" style="26" bestFit="1" customWidth="1"/>
    <col min="13055" max="13070" width="1.140625" style="26"/>
    <col min="13071" max="13071" width="10" style="26" bestFit="1" customWidth="1"/>
    <col min="13072" max="13083" width="1.140625" style="26"/>
    <col min="13084" max="13084" width="7.42578125" style="26" bestFit="1" customWidth="1"/>
    <col min="13085" max="13309" width="1.140625" style="26"/>
    <col min="13310" max="13310" width="7.42578125" style="26" bestFit="1" customWidth="1"/>
    <col min="13311" max="13326" width="1.140625" style="26"/>
    <col min="13327" max="13327" width="10" style="26" bestFit="1" customWidth="1"/>
    <col min="13328" max="13339" width="1.140625" style="26"/>
    <col min="13340" max="13340" width="7.42578125" style="26" bestFit="1" customWidth="1"/>
    <col min="13341" max="13565" width="1.140625" style="26"/>
    <col min="13566" max="13566" width="7.42578125" style="26" bestFit="1" customWidth="1"/>
    <col min="13567" max="13582" width="1.140625" style="26"/>
    <col min="13583" max="13583" width="10" style="26" bestFit="1" customWidth="1"/>
    <col min="13584" max="13595" width="1.140625" style="26"/>
    <col min="13596" max="13596" width="7.42578125" style="26" bestFit="1" customWidth="1"/>
    <col min="13597" max="13821" width="1.140625" style="26"/>
    <col min="13822" max="13822" width="7.42578125" style="26" bestFit="1" customWidth="1"/>
    <col min="13823" max="13838" width="1.140625" style="26"/>
    <col min="13839" max="13839" width="10" style="26" bestFit="1" customWidth="1"/>
    <col min="13840" max="13851" width="1.140625" style="26"/>
    <col min="13852" max="13852" width="7.42578125" style="26" bestFit="1" customWidth="1"/>
    <col min="13853" max="14077" width="1.140625" style="26"/>
    <col min="14078" max="14078" width="7.42578125" style="26" bestFit="1" customWidth="1"/>
    <col min="14079" max="14094" width="1.140625" style="26"/>
    <col min="14095" max="14095" width="10" style="26" bestFit="1" customWidth="1"/>
    <col min="14096" max="14107" width="1.140625" style="26"/>
    <col min="14108" max="14108" width="7.42578125" style="26" bestFit="1" customWidth="1"/>
    <col min="14109" max="14333" width="1.140625" style="26"/>
    <col min="14334" max="14334" width="7.42578125" style="26" bestFit="1" customWidth="1"/>
    <col min="14335" max="14350" width="1.140625" style="26"/>
    <col min="14351" max="14351" width="10" style="26" bestFit="1" customWidth="1"/>
    <col min="14352" max="14363" width="1.140625" style="26"/>
    <col min="14364" max="14364" width="7.42578125" style="26" bestFit="1" customWidth="1"/>
    <col min="14365" max="14589" width="1.140625" style="26"/>
    <col min="14590" max="14590" width="7.42578125" style="26" bestFit="1" customWidth="1"/>
    <col min="14591" max="14606" width="1.140625" style="26"/>
    <col min="14607" max="14607" width="10" style="26" bestFit="1" customWidth="1"/>
    <col min="14608" max="14619" width="1.140625" style="26"/>
    <col min="14620" max="14620" width="7.42578125" style="26" bestFit="1" customWidth="1"/>
    <col min="14621" max="14845" width="1.140625" style="26"/>
    <col min="14846" max="14846" width="7.42578125" style="26" bestFit="1" customWidth="1"/>
    <col min="14847" max="14862" width="1.140625" style="26"/>
    <col min="14863" max="14863" width="10" style="26" bestFit="1" customWidth="1"/>
    <col min="14864" max="14875" width="1.140625" style="26"/>
    <col min="14876" max="14876" width="7.42578125" style="26" bestFit="1" customWidth="1"/>
    <col min="14877" max="15101" width="1.140625" style="26"/>
    <col min="15102" max="15102" width="7.42578125" style="26" bestFit="1" customWidth="1"/>
    <col min="15103" max="15118" width="1.140625" style="26"/>
    <col min="15119" max="15119" width="10" style="26" bestFit="1" customWidth="1"/>
    <col min="15120" max="15131" width="1.140625" style="26"/>
    <col min="15132" max="15132" width="7.42578125" style="26" bestFit="1" customWidth="1"/>
    <col min="15133" max="15357" width="1.140625" style="26"/>
    <col min="15358" max="15358" width="7.42578125" style="26" bestFit="1" customWidth="1"/>
    <col min="15359" max="15374" width="1.140625" style="26"/>
    <col min="15375" max="15375" width="10" style="26" bestFit="1" customWidth="1"/>
    <col min="15376" max="15387" width="1.140625" style="26"/>
    <col min="15388" max="15388" width="7.42578125" style="26" bestFit="1" customWidth="1"/>
    <col min="15389" max="15613" width="1.140625" style="26"/>
    <col min="15614" max="15614" width="7.42578125" style="26" bestFit="1" customWidth="1"/>
    <col min="15615" max="15630" width="1.140625" style="26"/>
    <col min="15631" max="15631" width="10" style="26" bestFit="1" customWidth="1"/>
    <col min="15632" max="15643" width="1.140625" style="26"/>
    <col min="15644" max="15644" width="7.42578125" style="26" bestFit="1" customWidth="1"/>
    <col min="15645" max="15869" width="1.140625" style="26"/>
    <col min="15870" max="15870" width="7.42578125" style="26" bestFit="1" customWidth="1"/>
    <col min="15871" max="15886" width="1.140625" style="26"/>
    <col min="15887" max="15887" width="10" style="26" bestFit="1" customWidth="1"/>
    <col min="15888" max="15899" width="1.140625" style="26"/>
    <col min="15900" max="15900" width="7.42578125" style="26" bestFit="1" customWidth="1"/>
    <col min="15901" max="16125" width="1.140625" style="26"/>
    <col min="16126" max="16126" width="7.42578125" style="26" bestFit="1" customWidth="1"/>
    <col min="16127" max="16142" width="1.140625" style="26"/>
    <col min="16143" max="16143" width="10" style="26" bestFit="1" customWidth="1"/>
    <col min="16144" max="16155" width="1.140625" style="26"/>
    <col min="16156" max="16156" width="7.42578125" style="26" bestFit="1" customWidth="1"/>
    <col min="16157" max="16384" width="1.140625" style="26"/>
  </cols>
  <sheetData>
    <row r="1" spans="1:80" s="66" customFormat="1" ht="15.75" x14ac:dyDescent="0.25">
      <c r="A1" s="159" t="s">
        <v>348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  <c r="BZ1" s="159"/>
      <c r="CA1" s="159"/>
      <c r="CB1" s="159"/>
    </row>
    <row r="2" spans="1:80" ht="15.75" x14ac:dyDescent="0.25">
      <c r="A2" s="159" t="s">
        <v>168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</row>
    <row r="3" spans="1:80" ht="15.75" x14ac:dyDescent="0.25">
      <c r="A3" s="159" t="s">
        <v>169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  <c r="BQ3" s="159"/>
      <c r="BR3" s="159"/>
      <c r="BS3" s="159"/>
      <c r="BT3" s="159"/>
      <c r="BU3" s="159"/>
      <c r="BV3" s="159"/>
      <c r="BW3" s="159"/>
      <c r="BX3" s="159"/>
      <c r="BY3" s="159"/>
      <c r="BZ3" s="159"/>
      <c r="CA3" s="159"/>
      <c r="CB3" s="159"/>
    </row>
    <row r="4" spans="1:80" s="27" customFormat="1" ht="8.25" x14ac:dyDescent="0.15"/>
    <row r="5" spans="1:80" x14ac:dyDescent="0.2">
      <c r="A5" s="150" t="s">
        <v>115</v>
      </c>
      <c r="B5" s="151"/>
      <c r="C5" s="151"/>
      <c r="D5" s="152"/>
      <c r="E5" s="150" t="s">
        <v>170</v>
      </c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2"/>
      <c r="BE5" s="197" t="s">
        <v>171</v>
      </c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98"/>
      <c r="BQ5" s="150" t="s">
        <v>172</v>
      </c>
      <c r="BR5" s="151"/>
      <c r="BS5" s="151"/>
      <c r="BT5" s="151"/>
      <c r="BU5" s="151"/>
      <c r="BV5" s="151"/>
      <c r="BW5" s="151"/>
      <c r="BX5" s="151"/>
      <c r="BY5" s="151"/>
      <c r="BZ5" s="151"/>
      <c r="CA5" s="151"/>
      <c r="CB5" s="152"/>
    </row>
    <row r="6" spans="1:80" x14ac:dyDescent="0.2">
      <c r="A6" s="153" t="s">
        <v>122</v>
      </c>
      <c r="B6" s="154"/>
      <c r="C6" s="154"/>
      <c r="D6" s="155"/>
      <c r="E6" s="153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5"/>
      <c r="BE6" s="199" t="s">
        <v>173</v>
      </c>
      <c r="BF6" s="200"/>
      <c r="BG6" s="200"/>
      <c r="BH6" s="200"/>
      <c r="BI6" s="200"/>
      <c r="BJ6" s="200"/>
      <c r="BK6" s="200"/>
      <c r="BL6" s="200"/>
      <c r="BM6" s="200"/>
      <c r="BN6" s="200"/>
      <c r="BO6" s="200"/>
      <c r="BP6" s="201"/>
      <c r="BQ6" s="153" t="s">
        <v>157</v>
      </c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5"/>
    </row>
    <row r="7" spans="1:80" x14ac:dyDescent="0.2">
      <c r="A7" s="153"/>
      <c r="B7" s="154"/>
      <c r="C7" s="154"/>
      <c r="D7" s="155"/>
      <c r="E7" s="153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5"/>
      <c r="BE7" s="199" t="s">
        <v>174</v>
      </c>
      <c r="BF7" s="200"/>
      <c r="BG7" s="200"/>
      <c r="BH7" s="200"/>
      <c r="BI7" s="200"/>
      <c r="BJ7" s="200"/>
      <c r="BK7" s="200"/>
      <c r="BL7" s="200"/>
      <c r="BM7" s="200"/>
      <c r="BN7" s="200"/>
      <c r="BO7" s="200"/>
      <c r="BP7" s="201"/>
      <c r="BQ7" s="153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5"/>
    </row>
    <row r="8" spans="1:80" x14ac:dyDescent="0.2">
      <c r="A8" s="164"/>
      <c r="B8" s="165"/>
      <c r="C8" s="165"/>
      <c r="D8" s="166"/>
      <c r="E8" s="164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BB8" s="165"/>
      <c r="BC8" s="165"/>
      <c r="BD8" s="166"/>
      <c r="BE8" s="176" t="s">
        <v>175</v>
      </c>
      <c r="BF8" s="177"/>
      <c r="BG8" s="177"/>
      <c r="BH8" s="177"/>
      <c r="BI8" s="177"/>
      <c r="BJ8" s="177"/>
      <c r="BK8" s="177"/>
      <c r="BL8" s="177"/>
      <c r="BM8" s="177"/>
      <c r="BN8" s="177"/>
      <c r="BO8" s="177"/>
      <c r="BP8" s="178"/>
      <c r="BQ8" s="164"/>
      <c r="BR8" s="165"/>
      <c r="BS8" s="165"/>
      <c r="BT8" s="165"/>
      <c r="BU8" s="165"/>
      <c r="BV8" s="165"/>
      <c r="BW8" s="165"/>
      <c r="BX8" s="165"/>
      <c r="BY8" s="165"/>
      <c r="BZ8" s="165"/>
      <c r="CA8" s="165"/>
      <c r="CB8" s="166"/>
    </row>
    <row r="9" spans="1:80" x14ac:dyDescent="0.2">
      <c r="A9" s="156">
        <v>1</v>
      </c>
      <c r="B9" s="157"/>
      <c r="C9" s="157"/>
      <c r="D9" s="158"/>
      <c r="E9" s="156">
        <v>2</v>
      </c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8"/>
      <c r="BE9" s="202">
        <v>3</v>
      </c>
      <c r="BF9" s="203"/>
      <c r="BG9" s="203"/>
      <c r="BH9" s="203"/>
      <c r="BI9" s="203"/>
      <c r="BJ9" s="203"/>
      <c r="BK9" s="203"/>
      <c r="BL9" s="203"/>
      <c r="BM9" s="203"/>
      <c r="BN9" s="203"/>
      <c r="BO9" s="203"/>
      <c r="BP9" s="204"/>
      <c r="BQ9" s="156">
        <v>4</v>
      </c>
      <c r="BR9" s="157"/>
      <c r="BS9" s="157"/>
      <c r="BT9" s="157"/>
      <c r="BU9" s="157"/>
      <c r="BV9" s="157"/>
      <c r="BW9" s="157"/>
      <c r="BX9" s="157"/>
      <c r="BY9" s="157"/>
      <c r="BZ9" s="157"/>
      <c r="CA9" s="157"/>
      <c r="CB9" s="158"/>
    </row>
    <row r="10" spans="1:80" x14ac:dyDescent="0.2">
      <c r="A10" s="205" t="s">
        <v>114</v>
      </c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06"/>
      <c r="BN10" s="206"/>
      <c r="BO10" s="206"/>
      <c r="BP10" s="206"/>
      <c r="BQ10" s="206"/>
      <c r="BR10" s="206"/>
      <c r="BS10" s="206"/>
      <c r="BT10" s="206"/>
      <c r="BU10" s="206"/>
      <c r="BV10" s="206"/>
      <c r="BW10" s="206"/>
      <c r="BX10" s="206"/>
      <c r="BY10" s="206"/>
      <c r="BZ10" s="206"/>
      <c r="CA10" s="206"/>
      <c r="CB10" s="207"/>
    </row>
    <row r="11" spans="1:80" x14ac:dyDescent="0.2">
      <c r="A11" s="202">
        <v>1</v>
      </c>
      <c r="B11" s="203"/>
      <c r="C11" s="203"/>
      <c r="D11" s="204"/>
      <c r="E11" s="208" t="s">
        <v>176</v>
      </c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10"/>
      <c r="BE11" s="202" t="s">
        <v>22</v>
      </c>
      <c r="BF11" s="203"/>
      <c r="BG11" s="203"/>
      <c r="BH11" s="203"/>
      <c r="BI11" s="203"/>
      <c r="BJ11" s="203"/>
      <c r="BK11" s="203"/>
      <c r="BL11" s="203"/>
      <c r="BM11" s="203"/>
      <c r="BN11" s="203"/>
      <c r="BO11" s="203"/>
      <c r="BP11" s="204"/>
      <c r="BQ11" s="185">
        <f>SUM(BQ12:CB13)</f>
        <v>2891288.56</v>
      </c>
      <c r="BR11" s="186"/>
      <c r="BS11" s="186"/>
      <c r="BT11" s="186"/>
      <c r="BU11" s="186"/>
      <c r="BV11" s="186"/>
      <c r="BW11" s="186"/>
      <c r="BX11" s="186"/>
      <c r="BY11" s="186"/>
      <c r="BZ11" s="186"/>
      <c r="CA11" s="186"/>
      <c r="CB11" s="187"/>
    </row>
    <row r="12" spans="1:80" x14ac:dyDescent="0.2">
      <c r="A12" s="150" t="s">
        <v>77</v>
      </c>
      <c r="B12" s="151"/>
      <c r="C12" s="151"/>
      <c r="D12" s="152"/>
      <c r="E12" s="211" t="s">
        <v>24</v>
      </c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212"/>
      <c r="T12" s="212"/>
      <c r="U12" s="212"/>
      <c r="V12" s="212"/>
      <c r="W12" s="212"/>
      <c r="X12" s="212"/>
      <c r="Y12" s="212"/>
      <c r="Z12" s="212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3"/>
      <c r="BE12" s="214">
        <f>'111'!DF18</f>
        <v>13111748</v>
      </c>
      <c r="BF12" s="215"/>
      <c r="BG12" s="215"/>
      <c r="BH12" s="215"/>
      <c r="BI12" s="215"/>
      <c r="BJ12" s="215"/>
      <c r="BK12" s="215"/>
      <c r="BL12" s="215"/>
      <c r="BM12" s="215"/>
      <c r="BN12" s="215"/>
      <c r="BO12" s="215"/>
      <c r="BP12" s="216"/>
      <c r="BQ12" s="226">
        <f>BE12*22%+3684+3020</f>
        <v>2891288.56</v>
      </c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8"/>
    </row>
    <row r="13" spans="1:80" ht="14.25" customHeight="1" x14ac:dyDescent="0.2">
      <c r="A13" s="164"/>
      <c r="B13" s="165"/>
      <c r="C13" s="165"/>
      <c r="D13" s="166"/>
      <c r="E13" s="232" t="s">
        <v>177</v>
      </c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L13" s="233"/>
      <c r="AM13" s="233"/>
      <c r="AN13" s="233"/>
      <c r="AO13" s="233"/>
      <c r="AP13" s="233"/>
      <c r="AQ13" s="233"/>
      <c r="AR13" s="233"/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4"/>
      <c r="BE13" s="217"/>
      <c r="BF13" s="218"/>
      <c r="BG13" s="218"/>
      <c r="BH13" s="218"/>
      <c r="BI13" s="218"/>
      <c r="BJ13" s="218"/>
      <c r="BK13" s="218"/>
      <c r="BL13" s="218"/>
      <c r="BM13" s="218"/>
      <c r="BN13" s="218"/>
      <c r="BO13" s="218"/>
      <c r="BP13" s="219"/>
      <c r="BQ13" s="229"/>
      <c r="BR13" s="230"/>
      <c r="BS13" s="230"/>
      <c r="BT13" s="230"/>
      <c r="BU13" s="230"/>
      <c r="BV13" s="230"/>
      <c r="BW13" s="230"/>
      <c r="BX13" s="230"/>
      <c r="BY13" s="230"/>
      <c r="BZ13" s="230"/>
      <c r="CA13" s="230"/>
      <c r="CB13" s="231"/>
    </row>
    <row r="14" spans="1:80" x14ac:dyDescent="0.2">
      <c r="A14" s="150">
        <v>2</v>
      </c>
      <c r="B14" s="151"/>
      <c r="C14" s="151"/>
      <c r="D14" s="152"/>
      <c r="E14" s="236" t="s">
        <v>178</v>
      </c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  <c r="AG14" s="237"/>
      <c r="AH14" s="237"/>
      <c r="AI14" s="237"/>
      <c r="AJ14" s="237"/>
      <c r="AK14" s="237"/>
      <c r="AL14" s="237"/>
      <c r="AM14" s="237"/>
      <c r="AN14" s="237"/>
      <c r="AO14" s="237"/>
      <c r="AP14" s="237"/>
      <c r="AQ14" s="237"/>
      <c r="AR14" s="237"/>
      <c r="AS14" s="237"/>
      <c r="AT14" s="237"/>
      <c r="AU14" s="237"/>
      <c r="AV14" s="237"/>
      <c r="AW14" s="237"/>
      <c r="AX14" s="237"/>
      <c r="AY14" s="237"/>
      <c r="AZ14" s="237"/>
      <c r="BA14" s="237"/>
      <c r="BB14" s="237"/>
      <c r="BC14" s="237"/>
      <c r="BD14" s="238"/>
      <c r="BE14" s="197" t="s">
        <v>22</v>
      </c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98"/>
      <c r="BQ14" s="226">
        <f>SUM(BQ16:CB20)</f>
        <v>406464.18799999997</v>
      </c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8"/>
    </row>
    <row r="15" spans="1:80" x14ac:dyDescent="0.2">
      <c r="A15" s="164"/>
      <c r="B15" s="165"/>
      <c r="C15" s="165"/>
      <c r="D15" s="166"/>
      <c r="E15" s="167" t="s">
        <v>179</v>
      </c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9"/>
      <c r="BE15" s="176"/>
      <c r="BF15" s="177"/>
      <c r="BG15" s="177"/>
      <c r="BH15" s="177"/>
      <c r="BI15" s="177"/>
      <c r="BJ15" s="177"/>
      <c r="BK15" s="177"/>
      <c r="BL15" s="177"/>
      <c r="BM15" s="177"/>
      <c r="BN15" s="177"/>
      <c r="BO15" s="177"/>
      <c r="BP15" s="178"/>
      <c r="BQ15" s="229"/>
      <c r="BR15" s="230"/>
      <c r="BS15" s="230"/>
      <c r="BT15" s="230"/>
      <c r="BU15" s="230"/>
      <c r="BV15" s="230"/>
      <c r="BW15" s="230"/>
      <c r="BX15" s="230"/>
      <c r="BY15" s="230"/>
      <c r="BZ15" s="230"/>
      <c r="CA15" s="230"/>
      <c r="CB15" s="231"/>
    </row>
    <row r="16" spans="1:80" x14ac:dyDescent="0.2">
      <c r="A16" s="150" t="s">
        <v>180</v>
      </c>
      <c r="B16" s="151"/>
      <c r="C16" s="151"/>
      <c r="D16" s="152"/>
      <c r="E16" s="211" t="s">
        <v>24</v>
      </c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2"/>
      <c r="X16" s="212"/>
      <c r="Y16" s="212"/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3"/>
      <c r="BE16" s="235">
        <f>BE12</f>
        <v>13111748</v>
      </c>
      <c r="BF16" s="224"/>
      <c r="BG16" s="224"/>
      <c r="BH16" s="224"/>
      <c r="BI16" s="224"/>
      <c r="BJ16" s="224"/>
      <c r="BK16" s="224"/>
      <c r="BL16" s="224"/>
      <c r="BM16" s="224"/>
      <c r="BN16" s="224"/>
      <c r="BO16" s="224"/>
      <c r="BP16" s="225"/>
      <c r="BQ16" s="226">
        <f>BE16*2.9%</f>
        <v>380240.69199999998</v>
      </c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8"/>
    </row>
    <row r="17" spans="1:80" x14ac:dyDescent="0.2">
      <c r="A17" s="153"/>
      <c r="B17" s="154"/>
      <c r="C17" s="154"/>
      <c r="D17" s="155"/>
      <c r="E17" s="245" t="s">
        <v>181</v>
      </c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46"/>
      <c r="R17" s="246"/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  <c r="AM17" s="246"/>
      <c r="AN17" s="246"/>
      <c r="AO17" s="246"/>
      <c r="AP17" s="246"/>
      <c r="AQ17" s="246"/>
      <c r="AR17" s="246"/>
      <c r="AS17" s="246"/>
      <c r="AT17" s="246"/>
      <c r="AU17" s="246"/>
      <c r="AV17" s="246"/>
      <c r="AW17" s="246"/>
      <c r="AX17" s="246"/>
      <c r="AY17" s="246"/>
      <c r="AZ17" s="246"/>
      <c r="BA17" s="246"/>
      <c r="BB17" s="246"/>
      <c r="BC17" s="246"/>
      <c r="BD17" s="247"/>
      <c r="BE17" s="239"/>
      <c r="BF17" s="240"/>
      <c r="BG17" s="240"/>
      <c r="BH17" s="240"/>
      <c r="BI17" s="240"/>
      <c r="BJ17" s="240"/>
      <c r="BK17" s="240"/>
      <c r="BL17" s="240"/>
      <c r="BM17" s="240"/>
      <c r="BN17" s="240"/>
      <c r="BO17" s="240"/>
      <c r="BP17" s="241"/>
      <c r="BQ17" s="242"/>
      <c r="BR17" s="243"/>
      <c r="BS17" s="243"/>
      <c r="BT17" s="243"/>
      <c r="BU17" s="243"/>
      <c r="BV17" s="243"/>
      <c r="BW17" s="243"/>
      <c r="BX17" s="243"/>
      <c r="BY17" s="243"/>
      <c r="BZ17" s="243"/>
      <c r="CA17" s="243"/>
      <c r="CB17" s="244"/>
    </row>
    <row r="18" spans="1:80" x14ac:dyDescent="0.2">
      <c r="A18" s="164"/>
      <c r="B18" s="165"/>
      <c r="C18" s="165"/>
      <c r="D18" s="166"/>
      <c r="E18" s="232" t="s">
        <v>182</v>
      </c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233"/>
      <c r="Q18" s="233"/>
      <c r="R18" s="233"/>
      <c r="S18" s="233"/>
      <c r="T18" s="233"/>
      <c r="U18" s="233"/>
      <c r="V18" s="233"/>
      <c r="W18" s="233"/>
      <c r="X18" s="233"/>
      <c r="Y18" s="233"/>
      <c r="Z18" s="233"/>
      <c r="AA18" s="233"/>
      <c r="AB18" s="233"/>
      <c r="AC18" s="233"/>
      <c r="AD18" s="233"/>
      <c r="AE18" s="233"/>
      <c r="AF18" s="233"/>
      <c r="AG18" s="233"/>
      <c r="AH18" s="233"/>
      <c r="AI18" s="233"/>
      <c r="AJ18" s="233"/>
      <c r="AK18" s="233"/>
      <c r="AL18" s="233"/>
      <c r="AM18" s="233"/>
      <c r="AN18" s="233"/>
      <c r="AO18" s="233"/>
      <c r="AP18" s="233"/>
      <c r="AQ18" s="233"/>
      <c r="AR18" s="233"/>
      <c r="AS18" s="233"/>
      <c r="AT18" s="233"/>
      <c r="AU18" s="233"/>
      <c r="AV18" s="233"/>
      <c r="AW18" s="233"/>
      <c r="AX18" s="233"/>
      <c r="AY18" s="233"/>
      <c r="AZ18" s="233"/>
      <c r="BA18" s="233"/>
      <c r="BB18" s="233"/>
      <c r="BC18" s="233"/>
      <c r="BD18" s="234"/>
      <c r="BE18" s="170"/>
      <c r="BF18" s="171"/>
      <c r="BG18" s="171"/>
      <c r="BH18" s="171"/>
      <c r="BI18" s="171"/>
      <c r="BJ18" s="171"/>
      <c r="BK18" s="171"/>
      <c r="BL18" s="171"/>
      <c r="BM18" s="171"/>
      <c r="BN18" s="171"/>
      <c r="BO18" s="171"/>
      <c r="BP18" s="172"/>
      <c r="BQ18" s="229"/>
      <c r="BR18" s="230"/>
      <c r="BS18" s="230"/>
      <c r="BT18" s="230"/>
      <c r="BU18" s="230"/>
      <c r="BV18" s="230"/>
      <c r="BW18" s="230"/>
      <c r="BX18" s="230"/>
      <c r="BY18" s="230"/>
      <c r="BZ18" s="230"/>
      <c r="CA18" s="230"/>
      <c r="CB18" s="231"/>
    </row>
    <row r="19" spans="1:80" x14ac:dyDescent="0.2">
      <c r="A19" s="150" t="s">
        <v>183</v>
      </c>
      <c r="B19" s="151"/>
      <c r="C19" s="151"/>
      <c r="D19" s="152"/>
      <c r="E19" s="211" t="s">
        <v>184</v>
      </c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12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3"/>
      <c r="BE19" s="235">
        <f>BE12</f>
        <v>13111748</v>
      </c>
      <c r="BF19" s="224"/>
      <c r="BG19" s="224"/>
      <c r="BH19" s="224"/>
      <c r="BI19" s="224"/>
      <c r="BJ19" s="224"/>
      <c r="BK19" s="224"/>
      <c r="BL19" s="224"/>
      <c r="BM19" s="224"/>
      <c r="BN19" s="224"/>
      <c r="BO19" s="224"/>
      <c r="BP19" s="225"/>
      <c r="BQ19" s="226">
        <f>BE19*0.2%</f>
        <v>26223.495999999999</v>
      </c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8"/>
    </row>
    <row r="20" spans="1:80" x14ac:dyDescent="0.2">
      <c r="A20" s="164"/>
      <c r="B20" s="165"/>
      <c r="C20" s="165"/>
      <c r="D20" s="166"/>
      <c r="E20" s="232" t="s">
        <v>185</v>
      </c>
      <c r="F20" s="233"/>
      <c r="G20" s="233"/>
      <c r="H20" s="233"/>
      <c r="I20" s="233"/>
      <c r="J20" s="233"/>
      <c r="K20" s="233"/>
      <c r="L20" s="233"/>
      <c r="M20" s="233"/>
      <c r="N20" s="233"/>
      <c r="O20" s="233"/>
      <c r="P20" s="233"/>
      <c r="Q20" s="233"/>
      <c r="R20" s="233"/>
      <c r="S20" s="233"/>
      <c r="T20" s="233"/>
      <c r="U20" s="233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3"/>
      <c r="AI20" s="233"/>
      <c r="AJ20" s="233"/>
      <c r="AK20" s="233"/>
      <c r="AL20" s="233"/>
      <c r="AM20" s="233"/>
      <c r="AN20" s="233"/>
      <c r="AO20" s="233"/>
      <c r="AP20" s="233"/>
      <c r="AQ20" s="233"/>
      <c r="AR20" s="233"/>
      <c r="AS20" s="233"/>
      <c r="AT20" s="233"/>
      <c r="AU20" s="233"/>
      <c r="AV20" s="233"/>
      <c r="AW20" s="233"/>
      <c r="AX20" s="233"/>
      <c r="AY20" s="233"/>
      <c r="AZ20" s="233"/>
      <c r="BA20" s="233"/>
      <c r="BB20" s="233"/>
      <c r="BC20" s="233"/>
      <c r="BD20" s="234"/>
      <c r="BE20" s="170"/>
      <c r="BF20" s="171"/>
      <c r="BG20" s="171"/>
      <c r="BH20" s="171"/>
      <c r="BI20" s="171"/>
      <c r="BJ20" s="171"/>
      <c r="BK20" s="171"/>
      <c r="BL20" s="171"/>
      <c r="BM20" s="171"/>
      <c r="BN20" s="171"/>
      <c r="BO20" s="171"/>
      <c r="BP20" s="172"/>
      <c r="BQ20" s="229"/>
      <c r="BR20" s="230"/>
      <c r="BS20" s="230"/>
      <c r="BT20" s="230"/>
      <c r="BU20" s="230"/>
      <c r="BV20" s="230"/>
      <c r="BW20" s="230"/>
      <c r="BX20" s="230"/>
      <c r="BY20" s="230"/>
      <c r="BZ20" s="230"/>
      <c r="CA20" s="230"/>
      <c r="CB20" s="231"/>
    </row>
    <row r="21" spans="1:80" x14ac:dyDescent="0.2">
      <c r="A21" s="150">
        <v>3</v>
      </c>
      <c r="B21" s="151"/>
      <c r="C21" s="151"/>
      <c r="D21" s="152"/>
      <c r="E21" s="236" t="s">
        <v>186</v>
      </c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  <c r="AD21" s="237"/>
      <c r="AE21" s="237"/>
      <c r="AF21" s="237"/>
      <c r="AG21" s="237"/>
      <c r="AH21" s="237"/>
      <c r="AI21" s="237"/>
      <c r="AJ21" s="237"/>
      <c r="AK21" s="237"/>
      <c r="AL21" s="237"/>
      <c r="AM21" s="237"/>
      <c r="AN21" s="237"/>
      <c r="AO21" s="237"/>
      <c r="AP21" s="237"/>
      <c r="AQ21" s="237"/>
      <c r="AR21" s="237"/>
      <c r="AS21" s="237"/>
      <c r="AT21" s="237"/>
      <c r="AU21" s="237"/>
      <c r="AV21" s="237"/>
      <c r="AW21" s="237"/>
      <c r="AX21" s="237"/>
      <c r="AY21" s="237"/>
      <c r="AZ21" s="237"/>
      <c r="BA21" s="237"/>
      <c r="BB21" s="237"/>
      <c r="BC21" s="237"/>
      <c r="BD21" s="238"/>
      <c r="BE21" s="235">
        <f>BE12</f>
        <v>13111748</v>
      </c>
      <c r="BF21" s="224"/>
      <c r="BG21" s="224"/>
      <c r="BH21" s="224"/>
      <c r="BI21" s="224"/>
      <c r="BJ21" s="224"/>
      <c r="BK21" s="224"/>
      <c r="BL21" s="224"/>
      <c r="BM21" s="224"/>
      <c r="BN21" s="224"/>
      <c r="BO21" s="224"/>
      <c r="BP21" s="225"/>
      <c r="BQ21" s="226">
        <f>BE21*5.1%</f>
        <v>668699.14799999993</v>
      </c>
      <c r="BR21" s="227"/>
      <c r="BS21" s="227"/>
      <c r="BT21" s="227"/>
      <c r="BU21" s="227"/>
      <c r="BV21" s="227"/>
      <c r="BW21" s="227"/>
      <c r="BX21" s="227"/>
      <c r="BY21" s="227"/>
      <c r="BZ21" s="227"/>
      <c r="CA21" s="227"/>
      <c r="CB21" s="228"/>
    </row>
    <row r="22" spans="1:80" x14ac:dyDescent="0.2">
      <c r="A22" s="164"/>
      <c r="B22" s="165"/>
      <c r="C22" s="165"/>
      <c r="D22" s="166"/>
      <c r="E22" s="167" t="s">
        <v>187</v>
      </c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8"/>
      <c r="BA22" s="168"/>
      <c r="BB22" s="168"/>
      <c r="BC22" s="168"/>
      <c r="BD22" s="169"/>
      <c r="BE22" s="170"/>
      <c r="BF22" s="171"/>
      <c r="BG22" s="171"/>
      <c r="BH22" s="171"/>
      <c r="BI22" s="171"/>
      <c r="BJ22" s="171"/>
      <c r="BK22" s="171"/>
      <c r="BL22" s="171"/>
      <c r="BM22" s="171"/>
      <c r="BN22" s="171"/>
      <c r="BO22" s="171"/>
      <c r="BP22" s="172"/>
      <c r="BQ22" s="229"/>
      <c r="BR22" s="230"/>
      <c r="BS22" s="230"/>
      <c r="BT22" s="230"/>
      <c r="BU22" s="230"/>
      <c r="BV22" s="230"/>
      <c r="BW22" s="230"/>
      <c r="BX22" s="230"/>
      <c r="BY22" s="230"/>
      <c r="BZ22" s="230"/>
      <c r="CA22" s="230"/>
      <c r="CB22" s="231"/>
    </row>
    <row r="23" spans="1:80" s="32" customFormat="1" ht="18.75" customHeight="1" x14ac:dyDescent="0.2">
      <c r="A23" s="248"/>
      <c r="B23" s="249"/>
      <c r="C23" s="249"/>
      <c r="D23" s="250"/>
      <c r="E23" s="194" t="s">
        <v>145</v>
      </c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  <c r="AM23" s="195"/>
      <c r="AN23" s="195"/>
      <c r="AO23" s="195"/>
      <c r="AP23" s="195"/>
      <c r="AQ23" s="195"/>
      <c r="AR23" s="195"/>
      <c r="AS23" s="195"/>
      <c r="AT23" s="195"/>
      <c r="AU23" s="195"/>
      <c r="AV23" s="195"/>
      <c r="AW23" s="195"/>
      <c r="AX23" s="195"/>
      <c r="AY23" s="195"/>
      <c r="AZ23" s="195"/>
      <c r="BA23" s="195"/>
      <c r="BB23" s="195"/>
      <c r="BC23" s="195"/>
      <c r="BD23" s="196"/>
      <c r="BE23" s="248" t="s">
        <v>22</v>
      </c>
      <c r="BF23" s="249"/>
      <c r="BG23" s="249"/>
      <c r="BH23" s="249"/>
      <c r="BI23" s="249"/>
      <c r="BJ23" s="249"/>
      <c r="BK23" s="249"/>
      <c r="BL23" s="249"/>
      <c r="BM23" s="249"/>
      <c r="BN23" s="249"/>
      <c r="BO23" s="249"/>
      <c r="BP23" s="250"/>
      <c r="BQ23" s="191">
        <f>ROUND((BQ21+BQ14+BQ11),0)</f>
        <v>3966452</v>
      </c>
      <c r="BR23" s="192"/>
      <c r="BS23" s="192"/>
      <c r="BT23" s="192"/>
      <c r="BU23" s="192"/>
      <c r="BV23" s="192"/>
      <c r="BW23" s="192"/>
      <c r="BX23" s="192"/>
      <c r="BY23" s="192"/>
      <c r="BZ23" s="192"/>
      <c r="CA23" s="192"/>
      <c r="CB23" s="193"/>
    </row>
    <row r="24" spans="1:80" s="22" customFormat="1" ht="15.75" x14ac:dyDescent="0.25"/>
    <row r="25" spans="1:80" s="27" customFormat="1" ht="8.25" x14ac:dyDescent="0.15"/>
    <row r="26" spans="1:80" x14ac:dyDescent="0.2">
      <c r="A26" s="150" t="s">
        <v>115</v>
      </c>
      <c r="B26" s="151"/>
      <c r="C26" s="151"/>
      <c r="D26" s="152"/>
      <c r="E26" s="150" t="s">
        <v>170</v>
      </c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2"/>
      <c r="BE26" s="197" t="s">
        <v>171</v>
      </c>
      <c r="BF26" s="126"/>
      <c r="BG26" s="126"/>
      <c r="BH26" s="126"/>
      <c r="BI26" s="126"/>
      <c r="BJ26" s="126"/>
      <c r="BK26" s="126"/>
      <c r="BL26" s="126"/>
      <c r="BM26" s="126"/>
      <c r="BN26" s="126"/>
      <c r="BO26" s="126"/>
      <c r="BP26" s="198"/>
      <c r="BQ26" s="150" t="s">
        <v>172</v>
      </c>
      <c r="BR26" s="151"/>
      <c r="BS26" s="151"/>
      <c r="BT26" s="151"/>
      <c r="BU26" s="151"/>
      <c r="BV26" s="151"/>
      <c r="BW26" s="151"/>
      <c r="BX26" s="151"/>
      <c r="BY26" s="151"/>
      <c r="BZ26" s="151"/>
      <c r="CA26" s="151"/>
      <c r="CB26" s="152"/>
    </row>
    <row r="27" spans="1:80" x14ac:dyDescent="0.2">
      <c r="A27" s="153" t="s">
        <v>122</v>
      </c>
      <c r="B27" s="154"/>
      <c r="C27" s="154"/>
      <c r="D27" s="155"/>
      <c r="E27" s="153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5"/>
      <c r="BE27" s="199" t="s">
        <v>173</v>
      </c>
      <c r="BF27" s="200"/>
      <c r="BG27" s="200"/>
      <c r="BH27" s="200"/>
      <c r="BI27" s="200"/>
      <c r="BJ27" s="200"/>
      <c r="BK27" s="200"/>
      <c r="BL27" s="200"/>
      <c r="BM27" s="200"/>
      <c r="BN27" s="200"/>
      <c r="BO27" s="200"/>
      <c r="BP27" s="201"/>
      <c r="BQ27" s="153" t="s">
        <v>157</v>
      </c>
      <c r="BR27" s="154"/>
      <c r="BS27" s="154"/>
      <c r="BT27" s="154"/>
      <c r="BU27" s="154"/>
      <c r="BV27" s="154"/>
      <c r="BW27" s="154"/>
      <c r="BX27" s="154"/>
      <c r="BY27" s="154"/>
      <c r="BZ27" s="154"/>
      <c r="CA27" s="154"/>
      <c r="CB27" s="155"/>
    </row>
    <row r="28" spans="1:80" x14ac:dyDescent="0.2">
      <c r="A28" s="153"/>
      <c r="B28" s="154"/>
      <c r="C28" s="154"/>
      <c r="D28" s="155"/>
      <c r="E28" s="153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5"/>
      <c r="BE28" s="199" t="s">
        <v>174</v>
      </c>
      <c r="BF28" s="200"/>
      <c r="BG28" s="200"/>
      <c r="BH28" s="200"/>
      <c r="BI28" s="200"/>
      <c r="BJ28" s="200"/>
      <c r="BK28" s="200"/>
      <c r="BL28" s="200"/>
      <c r="BM28" s="200"/>
      <c r="BN28" s="200"/>
      <c r="BO28" s="200"/>
      <c r="BP28" s="201"/>
      <c r="BQ28" s="153"/>
      <c r="BR28" s="154"/>
      <c r="BS28" s="154"/>
      <c r="BT28" s="154"/>
      <c r="BU28" s="154"/>
      <c r="BV28" s="154"/>
      <c r="BW28" s="154"/>
      <c r="BX28" s="154"/>
      <c r="BY28" s="154"/>
      <c r="BZ28" s="154"/>
      <c r="CA28" s="154"/>
      <c r="CB28" s="155"/>
    </row>
    <row r="29" spans="1:80" x14ac:dyDescent="0.2">
      <c r="A29" s="164"/>
      <c r="B29" s="165"/>
      <c r="C29" s="165"/>
      <c r="D29" s="166"/>
      <c r="E29" s="164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  <c r="AU29" s="165"/>
      <c r="AV29" s="165"/>
      <c r="AW29" s="165"/>
      <c r="AX29" s="165"/>
      <c r="AY29" s="165"/>
      <c r="AZ29" s="165"/>
      <c r="BA29" s="165"/>
      <c r="BB29" s="165"/>
      <c r="BC29" s="165"/>
      <c r="BD29" s="166"/>
      <c r="BE29" s="176" t="s">
        <v>175</v>
      </c>
      <c r="BF29" s="177"/>
      <c r="BG29" s="177"/>
      <c r="BH29" s="177"/>
      <c r="BI29" s="177"/>
      <c r="BJ29" s="177"/>
      <c r="BK29" s="177"/>
      <c r="BL29" s="177"/>
      <c r="BM29" s="177"/>
      <c r="BN29" s="177"/>
      <c r="BO29" s="177"/>
      <c r="BP29" s="178"/>
      <c r="BQ29" s="164"/>
      <c r="BR29" s="165"/>
      <c r="BS29" s="165"/>
      <c r="BT29" s="165"/>
      <c r="BU29" s="165"/>
      <c r="BV29" s="165"/>
      <c r="BW29" s="165"/>
      <c r="BX29" s="165"/>
      <c r="BY29" s="165"/>
      <c r="BZ29" s="165"/>
      <c r="CA29" s="165"/>
      <c r="CB29" s="166"/>
    </row>
    <row r="30" spans="1:80" x14ac:dyDescent="0.2">
      <c r="A30" s="156">
        <v>1</v>
      </c>
      <c r="B30" s="157"/>
      <c r="C30" s="157"/>
      <c r="D30" s="158"/>
      <c r="E30" s="156">
        <v>2</v>
      </c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8"/>
      <c r="BE30" s="202">
        <v>3</v>
      </c>
      <c r="BF30" s="203"/>
      <c r="BG30" s="203"/>
      <c r="BH30" s="203"/>
      <c r="BI30" s="203"/>
      <c r="BJ30" s="203"/>
      <c r="BK30" s="203"/>
      <c r="BL30" s="203"/>
      <c r="BM30" s="203"/>
      <c r="BN30" s="203"/>
      <c r="BO30" s="203"/>
      <c r="BP30" s="204"/>
      <c r="BQ30" s="156">
        <v>4</v>
      </c>
      <c r="BR30" s="157"/>
      <c r="BS30" s="157"/>
      <c r="BT30" s="157"/>
      <c r="BU30" s="157"/>
      <c r="BV30" s="157"/>
      <c r="BW30" s="157"/>
      <c r="BX30" s="157"/>
      <c r="BY30" s="157"/>
      <c r="BZ30" s="157"/>
      <c r="CA30" s="157"/>
      <c r="CB30" s="158"/>
    </row>
    <row r="31" spans="1:80" x14ac:dyDescent="0.2">
      <c r="A31" s="205" t="s">
        <v>146</v>
      </c>
      <c r="B31" s="206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  <c r="AL31" s="206"/>
      <c r="AM31" s="206"/>
      <c r="AN31" s="206"/>
      <c r="AO31" s="206"/>
      <c r="AP31" s="206"/>
      <c r="AQ31" s="206"/>
      <c r="AR31" s="206"/>
      <c r="AS31" s="206"/>
      <c r="AT31" s="206"/>
      <c r="AU31" s="206"/>
      <c r="AV31" s="206"/>
      <c r="AW31" s="206"/>
      <c r="AX31" s="206"/>
      <c r="AY31" s="206"/>
      <c r="AZ31" s="206"/>
      <c r="BA31" s="206"/>
      <c r="BB31" s="206"/>
      <c r="BC31" s="206"/>
      <c r="BD31" s="206"/>
      <c r="BE31" s="206"/>
      <c r="BF31" s="206"/>
      <c r="BG31" s="206"/>
      <c r="BH31" s="206"/>
      <c r="BI31" s="206"/>
      <c r="BJ31" s="206"/>
      <c r="BK31" s="206"/>
      <c r="BL31" s="206"/>
      <c r="BM31" s="206"/>
      <c r="BN31" s="206"/>
      <c r="BO31" s="206"/>
      <c r="BP31" s="206"/>
      <c r="BQ31" s="206"/>
      <c r="BR31" s="206"/>
      <c r="BS31" s="206"/>
      <c r="BT31" s="206"/>
      <c r="BU31" s="206"/>
      <c r="BV31" s="206"/>
      <c r="BW31" s="206"/>
      <c r="BX31" s="206"/>
      <c r="BY31" s="206"/>
      <c r="BZ31" s="206"/>
      <c r="CA31" s="206"/>
      <c r="CB31" s="207"/>
    </row>
    <row r="32" spans="1:80" x14ac:dyDescent="0.2">
      <c r="A32" s="202">
        <v>1</v>
      </c>
      <c r="B32" s="203"/>
      <c r="C32" s="203"/>
      <c r="D32" s="204"/>
      <c r="E32" s="208" t="s">
        <v>176</v>
      </c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09"/>
      <c r="AC32" s="209"/>
      <c r="AD32" s="209"/>
      <c r="AE32" s="209"/>
      <c r="AF32" s="209"/>
      <c r="AG32" s="209"/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10"/>
      <c r="BE32" s="202" t="s">
        <v>22</v>
      </c>
      <c r="BF32" s="203"/>
      <c r="BG32" s="203"/>
      <c r="BH32" s="203"/>
      <c r="BI32" s="203"/>
      <c r="BJ32" s="203"/>
      <c r="BK32" s="203"/>
      <c r="BL32" s="203"/>
      <c r="BM32" s="203"/>
      <c r="BN32" s="203"/>
      <c r="BO32" s="203"/>
      <c r="BP32" s="204"/>
      <c r="BQ32" s="220">
        <f>SUM(BQ33:CB34)</f>
        <v>165610</v>
      </c>
      <c r="BR32" s="221"/>
      <c r="BS32" s="221"/>
      <c r="BT32" s="221"/>
      <c r="BU32" s="221"/>
      <c r="BV32" s="221"/>
      <c r="BW32" s="221"/>
      <c r="BX32" s="221"/>
      <c r="BY32" s="221"/>
      <c r="BZ32" s="221"/>
      <c r="CA32" s="221"/>
      <c r="CB32" s="222"/>
    </row>
    <row r="33" spans="1:80" x14ac:dyDescent="0.2">
      <c r="A33" s="150" t="s">
        <v>77</v>
      </c>
      <c r="B33" s="151"/>
      <c r="C33" s="151"/>
      <c r="D33" s="152"/>
      <c r="E33" s="211" t="s">
        <v>24</v>
      </c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12"/>
      <c r="Z33" s="212"/>
      <c r="AA33" s="212"/>
      <c r="AB33" s="212"/>
      <c r="AC33" s="212"/>
      <c r="AD33" s="212"/>
      <c r="AE33" s="212"/>
      <c r="AF33" s="212"/>
      <c r="AG33" s="212"/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3"/>
      <c r="BE33" s="223">
        <f>'111'!DF31</f>
        <v>660800</v>
      </c>
      <c r="BF33" s="224"/>
      <c r="BG33" s="224"/>
      <c r="BH33" s="224"/>
      <c r="BI33" s="224"/>
      <c r="BJ33" s="224"/>
      <c r="BK33" s="224"/>
      <c r="BL33" s="224"/>
      <c r="BM33" s="224"/>
      <c r="BN33" s="224"/>
      <c r="BO33" s="224"/>
      <c r="BP33" s="225"/>
      <c r="BQ33" s="226">
        <f>BE33*22%+20234</f>
        <v>165610</v>
      </c>
      <c r="BR33" s="227"/>
      <c r="BS33" s="227"/>
      <c r="BT33" s="227"/>
      <c r="BU33" s="227"/>
      <c r="BV33" s="227"/>
      <c r="BW33" s="227"/>
      <c r="BX33" s="227"/>
      <c r="BY33" s="227"/>
      <c r="BZ33" s="227"/>
      <c r="CA33" s="227"/>
      <c r="CB33" s="228"/>
    </row>
    <row r="34" spans="1:80" ht="14.25" customHeight="1" x14ac:dyDescent="0.2">
      <c r="A34" s="164"/>
      <c r="B34" s="165"/>
      <c r="C34" s="165"/>
      <c r="D34" s="166"/>
      <c r="E34" s="232" t="s">
        <v>177</v>
      </c>
      <c r="F34" s="233"/>
      <c r="G34" s="233"/>
      <c r="H34" s="233"/>
      <c r="I34" s="233"/>
      <c r="J34" s="233"/>
      <c r="K34" s="233"/>
      <c r="L34" s="233"/>
      <c r="M34" s="233"/>
      <c r="N34" s="233"/>
      <c r="O34" s="233"/>
      <c r="P34" s="233"/>
      <c r="Q34" s="233"/>
      <c r="R34" s="233"/>
      <c r="S34" s="233"/>
      <c r="T34" s="233"/>
      <c r="U34" s="233"/>
      <c r="V34" s="233"/>
      <c r="W34" s="233"/>
      <c r="X34" s="233"/>
      <c r="Y34" s="233"/>
      <c r="Z34" s="233"/>
      <c r="AA34" s="233"/>
      <c r="AB34" s="233"/>
      <c r="AC34" s="233"/>
      <c r="AD34" s="233"/>
      <c r="AE34" s="233"/>
      <c r="AF34" s="233"/>
      <c r="AG34" s="233"/>
      <c r="AH34" s="233"/>
      <c r="AI34" s="233"/>
      <c r="AJ34" s="233"/>
      <c r="AK34" s="233"/>
      <c r="AL34" s="233"/>
      <c r="AM34" s="233"/>
      <c r="AN34" s="233"/>
      <c r="AO34" s="233"/>
      <c r="AP34" s="233"/>
      <c r="AQ34" s="233"/>
      <c r="AR34" s="233"/>
      <c r="AS34" s="233"/>
      <c r="AT34" s="233"/>
      <c r="AU34" s="233"/>
      <c r="AV34" s="233"/>
      <c r="AW34" s="233"/>
      <c r="AX34" s="233"/>
      <c r="AY34" s="233"/>
      <c r="AZ34" s="233"/>
      <c r="BA34" s="233"/>
      <c r="BB34" s="233"/>
      <c r="BC34" s="233"/>
      <c r="BD34" s="234"/>
      <c r="BE34" s="170"/>
      <c r="BF34" s="171"/>
      <c r="BG34" s="171"/>
      <c r="BH34" s="171"/>
      <c r="BI34" s="171"/>
      <c r="BJ34" s="171"/>
      <c r="BK34" s="171"/>
      <c r="BL34" s="171"/>
      <c r="BM34" s="171"/>
      <c r="BN34" s="171"/>
      <c r="BO34" s="171"/>
      <c r="BP34" s="172"/>
      <c r="BQ34" s="229"/>
      <c r="BR34" s="230"/>
      <c r="BS34" s="230"/>
      <c r="BT34" s="230"/>
      <c r="BU34" s="230"/>
      <c r="BV34" s="230"/>
      <c r="BW34" s="230"/>
      <c r="BX34" s="230"/>
      <c r="BY34" s="230"/>
      <c r="BZ34" s="230"/>
      <c r="CA34" s="230"/>
      <c r="CB34" s="231"/>
    </row>
    <row r="35" spans="1:80" x14ac:dyDescent="0.2">
      <c r="A35" s="150">
        <v>2</v>
      </c>
      <c r="B35" s="151"/>
      <c r="C35" s="151"/>
      <c r="D35" s="152"/>
      <c r="E35" s="236" t="s">
        <v>178</v>
      </c>
      <c r="F35" s="237"/>
      <c r="G35" s="237"/>
      <c r="H35" s="237"/>
      <c r="I35" s="237"/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/>
      <c r="X35" s="237"/>
      <c r="Y35" s="237"/>
      <c r="Z35" s="237"/>
      <c r="AA35" s="237"/>
      <c r="AB35" s="237"/>
      <c r="AC35" s="237"/>
      <c r="AD35" s="237"/>
      <c r="AE35" s="237"/>
      <c r="AF35" s="237"/>
      <c r="AG35" s="237"/>
      <c r="AH35" s="237"/>
      <c r="AI35" s="237"/>
      <c r="AJ35" s="237"/>
      <c r="AK35" s="237"/>
      <c r="AL35" s="237"/>
      <c r="AM35" s="237"/>
      <c r="AN35" s="237"/>
      <c r="AO35" s="237"/>
      <c r="AP35" s="237"/>
      <c r="AQ35" s="237"/>
      <c r="AR35" s="237"/>
      <c r="AS35" s="237"/>
      <c r="AT35" s="237"/>
      <c r="AU35" s="237"/>
      <c r="AV35" s="237"/>
      <c r="AW35" s="237"/>
      <c r="AX35" s="237"/>
      <c r="AY35" s="237"/>
      <c r="AZ35" s="237"/>
      <c r="BA35" s="237"/>
      <c r="BB35" s="237"/>
      <c r="BC35" s="237"/>
      <c r="BD35" s="238"/>
      <c r="BE35" s="197" t="s">
        <v>22</v>
      </c>
      <c r="BF35" s="126"/>
      <c r="BG35" s="126"/>
      <c r="BH35" s="126"/>
      <c r="BI35" s="126"/>
      <c r="BJ35" s="126"/>
      <c r="BK35" s="126"/>
      <c r="BL35" s="126"/>
      <c r="BM35" s="126"/>
      <c r="BN35" s="126"/>
      <c r="BO35" s="126"/>
      <c r="BP35" s="198"/>
      <c r="BQ35" s="226">
        <f>SUM(BQ37:CB41)</f>
        <v>20484.799999999996</v>
      </c>
      <c r="BR35" s="227"/>
      <c r="BS35" s="227"/>
      <c r="BT35" s="227"/>
      <c r="BU35" s="227"/>
      <c r="BV35" s="227"/>
      <c r="BW35" s="227"/>
      <c r="BX35" s="227"/>
      <c r="BY35" s="227"/>
      <c r="BZ35" s="227"/>
      <c r="CA35" s="227"/>
      <c r="CB35" s="228"/>
    </row>
    <row r="36" spans="1:80" x14ac:dyDescent="0.2">
      <c r="A36" s="164"/>
      <c r="B36" s="165"/>
      <c r="C36" s="165"/>
      <c r="D36" s="166"/>
      <c r="E36" s="167" t="s">
        <v>179</v>
      </c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  <c r="AN36" s="168"/>
      <c r="AO36" s="168"/>
      <c r="AP36" s="168"/>
      <c r="AQ36" s="168"/>
      <c r="AR36" s="168"/>
      <c r="AS36" s="168"/>
      <c r="AT36" s="168"/>
      <c r="AU36" s="168"/>
      <c r="AV36" s="168"/>
      <c r="AW36" s="168"/>
      <c r="AX36" s="168"/>
      <c r="AY36" s="168"/>
      <c r="AZ36" s="168"/>
      <c r="BA36" s="168"/>
      <c r="BB36" s="168"/>
      <c r="BC36" s="168"/>
      <c r="BD36" s="169"/>
      <c r="BE36" s="176"/>
      <c r="BF36" s="177"/>
      <c r="BG36" s="177"/>
      <c r="BH36" s="177"/>
      <c r="BI36" s="177"/>
      <c r="BJ36" s="177"/>
      <c r="BK36" s="177"/>
      <c r="BL36" s="177"/>
      <c r="BM36" s="177"/>
      <c r="BN36" s="177"/>
      <c r="BO36" s="177"/>
      <c r="BP36" s="178"/>
      <c r="BQ36" s="229"/>
      <c r="BR36" s="230"/>
      <c r="BS36" s="230"/>
      <c r="BT36" s="230"/>
      <c r="BU36" s="230"/>
      <c r="BV36" s="230"/>
      <c r="BW36" s="230"/>
      <c r="BX36" s="230"/>
      <c r="BY36" s="230"/>
      <c r="BZ36" s="230"/>
      <c r="CA36" s="230"/>
      <c r="CB36" s="231"/>
    </row>
    <row r="37" spans="1:80" x14ac:dyDescent="0.2">
      <c r="A37" s="150" t="s">
        <v>180</v>
      </c>
      <c r="B37" s="151"/>
      <c r="C37" s="151"/>
      <c r="D37" s="152"/>
      <c r="E37" s="211" t="s">
        <v>24</v>
      </c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212"/>
      <c r="AD37" s="212"/>
      <c r="AE37" s="212"/>
      <c r="AF37" s="212"/>
      <c r="AG37" s="212"/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3"/>
      <c r="BE37" s="235">
        <f>BE33</f>
        <v>660800</v>
      </c>
      <c r="BF37" s="224"/>
      <c r="BG37" s="224"/>
      <c r="BH37" s="224"/>
      <c r="BI37" s="224"/>
      <c r="BJ37" s="224"/>
      <c r="BK37" s="224"/>
      <c r="BL37" s="224"/>
      <c r="BM37" s="224"/>
      <c r="BN37" s="224"/>
      <c r="BO37" s="224"/>
      <c r="BP37" s="225"/>
      <c r="BQ37" s="226">
        <f>BE37*2.9%</f>
        <v>19163.199999999997</v>
      </c>
      <c r="BR37" s="227"/>
      <c r="BS37" s="227"/>
      <c r="BT37" s="227"/>
      <c r="BU37" s="227"/>
      <c r="BV37" s="227"/>
      <c r="BW37" s="227"/>
      <c r="BX37" s="227"/>
      <c r="BY37" s="227"/>
      <c r="BZ37" s="227"/>
      <c r="CA37" s="227"/>
      <c r="CB37" s="228"/>
    </row>
    <row r="38" spans="1:80" x14ac:dyDescent="0.2">
      <c r="A38" s="153"/>
      <c r="B38" s="154"/>
      <c r="C38" s="154"/>
      <c r="D38" s="155"/>
      <c r="E38" s="245" t="s">
        <v>181</v>
      </c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246"/>
      <c r="AJ38" s="246"/>
      <c r="AK38" s="246"/>
      <c r="AL38" s="246"/>
      <c r="AM38" s="246"/>
      <c r="AN38" s="246"/>
      <c r="AO38" s="246"/>
      <c r="AP38" s="246"/>
      <c r="AQ38" s="246"/>
      <c r="AR38" s="246"/>
      <c r="AS38" s="246"/>
      <c r="AT38" s="246"/>
      <c r="AU38" s="246"/>
      <c r="AV38" s="246"/>
      <c r="AW38" s="246"/>
      <c r="AX38" s="246"/>
      <c r="AY38" s="246"/>
      <c r="AZ38" s="246"/>
      <c r="BA38" s="246"/>
      <c r="BB38" s="246"/>
      <c r="BC38" s="246"/>
      <c r="BD38" s="247"/>
      <c r="BE38" s="239"/>
      <c r="BF38" s="240"/>
      <c r="BG38" s="240"/>
      <c r="BH38" s="240"/>
      <c r="BI38" s="240"/>
      <c r="BJ38" s="240"/>
      <c r="BK38" s="240"/>
      <c r="BL38" s="240"/>
      <c r="BM38" s="240"/>
      <c r="BN38" s="240"/>
      <c r="BO38" s="240"/>
      <c r="BP38" s="241"/>
      <c r="BQ38" s="242"/>
      <c r="BR38" s="243"/>
      <c r="BS38" s="243"/>
      <c r="BT38" s="243"/>
      <c r="BU38" s="243"/>
      <c r="BV38" s="243"/>
      <c r="BW38" s="243"/>
      <c r="BX38" s="243"/>
      <c r="BY38" s="243"/>
      <c r="BZ38" s="243"/>
      <c r="CA38" s="243"/>
      <c r="CB38" s="244"/>
    </row>
    <row r="39" spans="1:80" x14ac:dyDescent="0.2">
      <c r="A39" s="164"/>
      <c r="B39" s="165"/>
      <c r="C39" s="165"/>
      <c r="D39" s="166"/>
      <c r="E39" s="232" t="s">
        <v>182</v>
      </c>
      <c r="F39" s="233"/>
      <c r="G39" s="233"/>
      <c r="H39" s="233"/>
      <c r="I39" s="233"/>
      <c r="J39" s="233"/>
      <c r="K39" s="233"/>
      <c r="L39" s="233"/>
      <c r="M39" s="233"/>
      <c r="N39" s="233"/>
      <c r="O39" s="233"/>
      <c r="P39" s="233"/>
      <c r="Q39" s="233"/>
      <c r="R39" s="233"/>
      <c r="S39" s="233"/>
      <c r="T39" s="233"/>
      <c r="U39" s="233"/>
      <c r="V39" s="233"/>
      <c r="W39" s="233"/>
      <c r="X39" s="233"/>
      <c r="Y39" s="233"/>
      <c r="Z39" s="233"/>
      <c r="AA39" s="233"/>
      <c r="AB39" s="233"/>
      <c r="AC39" s="233"/>
      <c r="AD39" s="233"/>
      <c r="AE39" s="233"/>
      <c r="AF39" s="233"/>
      <c r="AG39" s="233"/>
      <c r="AH39" s="233"/>
      <c r="AI39" s="233"/>
      <c r="AJ39" s="233"/>
      <c r="AK39" s="233"/>
      <c r="AL39" s="233"/>
      <c r="AM39" s="233"/>
      <c r="AN39" s="233"/>
      <c r="AO39" s="233"/>
      <c r="AP39" s="233"/>
      <c r="AQ39" s="233"/>
      <c r="AR39" s="233"/>
      <c r="AS39" s="233"/>
      <c r="AT39" s="233"/>
      <c r="AU39" s="233"/>
      <c r="AV39" s="233"/>
      <c r="AW39" s="233"/>
      <c r="AX39" s="233"/>
      <c r="AY39" s="233"/>
      <c r="AZ39" s="233"/>
      <c r="BA39" s="233"/>
      <c r="BB39" s="233"/>
      <c r="BC39" s="233"/>
      <c r="BD39" s="234"/>
      <c r="BE39" s="170"/>
      <c r="BF39" s="171"/>
      <c r="BG39" s="171"/>
      <c r="BH39" s="171"/>
      <c r="BI39" s="171"/>
      <c r="BJ39" s="171"/>
      <c r="BK39" s="171"/>
      <c r="BL39" s="171"/>
      <c r="BM39" s="171"/>
      <c r="BN39" s="171"/>
      <c r="BO39" s="171"/>
      <c r="BP39" s="172"/>
      <c r="BQ39" s="229"/>
      <c r="BR39" s="230"/>
      <c r="BS39" s="230"/>
      <c r="BT39" s="230"/>
      <c r="BU39" s="230"/>
      <c r="BV39" s="230"/>
      <c r="BW39" s="230"/>
      <c r="BX39" s="230"/>
      <c r="BY39" s="230"/>
      <c r="BZ39" s="230"/>
      <c r="CA39" s="230"/>
      <c r="CB39" s="231"/>
    </row>
    <row r="40" spans="1:80" x14ac:dyDescent="0.2">
      <c r="A40" s="150" t="s">
        <v>183</v>
      </c>
      <c r="B40" s="151"/>
      <c r="C40" s="151"/>
      <c r="D40" s="152"/>
      <c r="E40" s="211" t="s">
        <v>184</v>
      </c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212"/>
      <c r="AF40" s="212"/>
      <c r="AG40" s="212"/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3"/>
      <c r="BE40" s="235">
        <f>BE33</f>
        <v>660800</v>
      </c>
      <c r="BF40" s="224"/>
      <c r="BG40" s="224"/>
      <c r="BH40" s="224"/>
      <c r="BI40" s="224"/>
      <c r="BJ40" s="224"/>
      <c r="BK40" s="224"/>
      <c r="BL40" s="224"/>
      <c r="BM40" s="224"/>
      <c r="BN40" s="224"/>
      <c r="BO40" s="224"/>
      <c r="BP40" s="225"/>
      <c r="BQ40" s="226">
        <f>BE40*0.2%</f>
        <v>1321.6000000000001</v>
      </c>
      <c r="BR40" s="227"/>
      <c r="BS40" s="227"/>
      <c r="BT40" s="227"/>
      <c r="BU40" s="227"/>
      <c r="BV40" s="227"/>
      <c r="BW40" s="227"/>
      <c r="BX40" s="227"/>
      <c r="BY40" s="227"/>
      <c r="BZ40" s="227"/>
      <c r="CA40" s="227"/>
      <c r="CB40" s="228"/>
    </row>
    <row r="41" spans="1:80" x14ac:dyDescent="0.2">
      <c r="A41" s="164"/>
      <c r="B41" s="165"/>
      <c r="C41" s="165"/>
      <c r="D41" s="166"/>
      <c r="E41" s="232" t="s">
        <v>185</v>
      </c>
      <c r="F41" s="233"/>
      <c r="G41" s="233"/>
      <c r="H41" s="233"/>
      <c r="I41" s="233"/>
      <c r="J41" s="233"/>
      <c r="K41" s="233"/>
      <c r="L41" s="233"/>
      <c r="M41" s="233"/>
      <c r="N41" s="233"/>
      <c r="O41" s="233"/>
      <c r="P41" s="233"/>
      <c r="Q41" s="233"/>
      <c r="R41" s="233"/>
      <c r="S41" s="233"/>
      <c r="T41" s="233"/>
      <c r="U41" s="233"/>
      <c r="V41" s="233"/>
      <c r="W41" s="233"/>
      <c r="X41" s="233"/>
      <c r="Y41" s="233"/>
      <c r="Z41" s="233"/>
      <c r="AA41" s="233"/>
      <c r="AB41" s="233"/>
      <c r="AC41" s="233"/>
      <c r="AD41" s="233"/>
      <c r="AE41" s="233"/>
      <c r="AF41" s="233"/>
      <c r="AG41" s="233"/>
      <c r="AH41" s="233"/>
      <c r="AI41" s="233"/>
      <c r="AJ41" s="233"/>
      <c r="AK41" s="233"/>
      <c r="AL41" s="233"/>
      <c r="AM41" s="233"/>
      <c r="AN41" s="233"/>
      <c r="AO41" s="233"/>
      <c r="AP41" s="233"/>
      <c r="AQ41" s="233"/>
      <c r="AR41" s="233"/>
      <c r="AS41" s="233"/>
      <c r="AT41" s="233"/>
      <c r="AU41" s="233"/>
      <c r="AV41" s="233"/>
      <c r="AW41" s="233"/>
      <c r="AX41" s="233"/>
      <c r="AY41" s="233"/>
      <c r="AZ41" s="233"/>
      <c r="BA41" s="233"/>
      <c r="BB41" s="233"/>
      <c r="BC41" s="233"/>
      <c r="BD41" s="234"/>
      <c r="BE41" s="170"/>
      <c r="BF41" s="171"/>
      <c r="BG41" s="171"/>
      <c r="BH41" s="171"/>
      <c r="BI41" s="171"/>
      <c r="BJ41" s="171"/>
      <c r="BK41" s="171"/>
      <c r="BL41" s="171"/>
      <c r="BM41" s="171"/>
      <c r="BN41" s="171"/>
      <c r="BO41" s="171"/>
      <c r="BP41" s="172"/>
      <c r="BQ41" s="229"/>
      <c r="BR41" s="230"/>
      <c r="BS41" s="230"/>
      <c r="BT41" s="230"/>
      <c r="BU41" s="230"/>
      <c r="BV41" s="230"/>
      <c r="BW41" s="230"/>
      <c r="BX41" s="230"/>
      <c r="BY41" s="230"/>
      <c r="BZ41" s="230"/>
      <c r="CA41" s="230"/>
      <c r="CB41" s="231"/>
    </row>
    <row r="42" spans="1:80" x14ac:dyDescent="0.2">
      <c r="A42" s="150">
        <v>3</v>
      </c>
      <c r="B42" s="151"/>
      <c r="C42" s="151"/>
      <c r="D42" s="152"/>
      <c r="E42" s="236" t="s">
        <v>186</v>
      </c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7"/>
      <c r="X42" s="237"/>
      <c r="Y42" s="237"/>
      <c r="Z42" s="237"/>
      <c r="AA42" s="237"/>
      <c r="AB42" s="237"/>
      <c r="AC42" s="237"/>
      <c r="AD42" s="237"/>
      <c r="AE42" s="237"/>
      <c r="AF42" s="237"/>
      <c r="AG42" s="237"/>
      <c r="AH42" s="237"/>
      <c r="AI42" s="237"/>
      <c r="AJ42" s="237"/>
      <c r="AK42" s="237"/>
      <c r="AL42" s="237"/>
      <c r="AM42" s="237"/>
      <c r="AN42" s="237"/>
      <c r="AO42" s="237"/>
      <c r="AP42" s="237"/>
      <c r="AQ42" s="237"/>
      <c r="AR42" s="237"/>
      <c r="AS42" s="237"/>
      <c r="AT42" s="237"/>
      <c r="AU42" s="237"/>
      <c r="AV42" s="237"/>
      <c r="AW42" s="237"/>
      <c r="AX42" s="237"/>
      <c r="AY42" s="237"/>
      <c r="AZ42" s="237"/>
      <c r="BA42" s="237"/>
      <c r="BB42" s="237"/>
      <c r="BC42" s="237"/>
      <c r="BD42" s="238"/>
      <c r="BE42" s="235">
        <f>BE33</f>
        <v>660800</v>
      </c>
      <c r="BF42" s="224"/>
      <c r="BG42" s="224"/>
      <c r="BH42" s="224"/>
      <c r="BI42" s="224"/>
      <c r="BJ42" s="224"/>
      <c r="BK42" s="224"/>
      <c r="BL42" s="224"/>
      <c r="BM42" s="224"/>
      <c r="BN42" s="224"/>
      <c r="BO42" s="224"/>
      <c r="BP42" s="225"/>
      <c r="BQ42" s="226">
        <f>BE42*5.1%</f>
        <v>33700.799999999996</v>
      </c>
      <c r="BR42" s="227"/>
      <c r="BS42" s="227"/>
      <c r="BT42" s="227"/>
      <c r="BU42" s="227"/>
      <c r="BV42" s="227"/>
      <c r="BW42" s="227"/>
      <c r="BX42" s="227"/>
      <c r="BY42" s="227"/>
      <c r="BZ42" s="227"/>
      <c r="CA42" s="227"/>
      <c r="CB42" s="228"/>
    </row>
    <row r="43" spans="1:80" x14ac:dyDescent="0.2">
      <c r="A43" s="164"/>
      <c r="B43" s="165"/>
      <c r="C43" s="165"/>
      <c r="D43" s="166"/>
      <c r="E43" s="167" t="s">
        <v>187</v>
      </c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8"/>
      <c r="AK43" s="168"/>
      <c r="AL43" s="168"/>
      <c r="AM43" s="168"/>
      <c r="AN43" s="168"/>
      <c r="AO43" s="168"/>
      <c r="AP43" s="168"/>
      <c r="AQ43" s="168"/>
      <c r="AR43" s="168"/>
      <c r="AS43" s="168"/>
      <c r="AT43" s="168"/>
      <c r="AU43" s="168"/>
      <c r="AV43" s="168"/>
      <c r="AW43" s="168"/>
      <c r="AX43" s="168"/>
      <c r="AY43" s="168"/>
      <c r="AZ43" s="168"/>
      <c r="BA43" s="168"/>
      <c r="BB43" s="168"/>
      <c r="BC43" s="168"/>
      <c r="BD43" s="169"/>
      <c r="BE43" s="170"/>
      <c r="BF43" s="171"/>
      <c r="BG43" s="171"/>
      <c r="BH43" s="171"/>
      <c r="BI43" s="171"/>
      <c r="BJ43" s="171"/>
      <c r="BK43" s="171"/>
      <c r="BL43" s="171"/>
      <c r="BM43" s="171"/>
      <c r="BN43" s="171"/>
      <c r="BO43" s="171"/>
      <c r="BP43" s="172"/>
      <c r="BQ43" s="229"/>
      <c r="BR43" s="230"/>
      <c r="BS43" s="230"/>
      <c r="BT43" s="230"/>
      <c r="BU43" s="230"/>
      <c r="BV43" s="230"/>
      <c r="BW43" s="230"/>
      <c r="BX43" s="230"/>
      <c r="BY43" s="230"/>
      <c r="BZ43" s="230"/>
      <c r="CA43" s="230"/>
      <c r="CB43" s="231"/>
    </row>
    <row r="44" spans="1:80" s="32" customFormat="1" ht="18.75" customHeight="1" x14ac:dyDescent="0.2">
      <c r="A44" s="248"/>
      <c r="B44" s="249"/>
      <c r="C44" s="249"/>
      <c r="D44" s="250"/>
      <c r="E44" s="194" t="s">
        <v>145</v>
      </c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  <c r="R44" s="195"/>
      <c r="S44" s="195"/>
      <c r="T44" s="195"/>
      <c r="U44" s="195"/>
      <c r="V44" s="195"/>
      <c r="W44" s="195"/>
      <c r="X44" s="195"/>
      <c r="Y44" s="195"/>
      <c r="Z44" s="195"/>
      <c r="AA44" s="195"/>
      <c r="AB44" s="195"/>
      <c r="AC44" s="195"/>
      <c r="AD44" s="195"/>
      <c r="AE44" s="195"/>
      <c r="AF44" s="195"/>
      <c r="AG44" s="195"/>
      <c r="AH44" s="195"/>
      <c r="AI44" s="195"/>
      <c r="AJ44" s="195"/>
      <c r="AK44" s="195"/>
      <c r="AL44" s="195"/>
      <c r="AM44" s="195"/>
      <c r="AN44" s="195"/>
      <c r="AO44" s="195"/>
      <c r="AP44" s="195"/>
      <c r="AQ44" s="195"/>
      <c r="AR44" s="195"/>
      <c r="AS44" s="195"/>
      <c r="AT44" s="195"/>
      <c r="AU44" s="195"/>
      <c r="AV44" s="195"/>
      <c r="AW44" s="195"/>
      <c r="AX44" s="195"/>
      <c r="AY44" s="195"/>
      <c r="AZ44" s="195"/>
      <c r="BA44" s="195"/>
      <c r="BB44" s="195"/>
      <c r="BC44" s="195"/>
      <c r="BD44" s="196"/>
      <c r="BE44" s="248" t="s">
        <v>22</v>
      </c>
      <c r="BF44" s="249"/>
      <c r="BG44" s="249"/>
      <c r="BH44" s="249"/>
      <c r="BI44" s="249"/>
      <c r="BJ44" s="249"/>
      <c r="BK44" s="249"/>
      <c r="BL44" s="249"/>
      <c r="BM44" s="249"/>
      <c r="BN44" s="249"/>
      <c r="BO44" s="249"/>
      <c r="BP44" s="250"/>
      <c r="BQ44" s="191">
        <f>ROUND((BQ42+BQ35+BQ32),)</f>
        <v>219796</v>
      </c>
      <c r="BR44" s="192"/>
      <c r="BS44" s="192"/>
      <c r="BT44" s="192"/>
      <c r="BU44" s="192"/>
      <c r="BV44" s="192"/>
      <c r="BW44" s="192"/>
      <c r="BX44" s="192"/>
      <c r="BY44" s="192"/>
      <c r="BZ44" s="192"/>
      <c r="CA44" s="192"/>
      <c r="CB44" s="193"/>
    </row>
    <row r="45" spans="1:80" x14ac:dyDescent="0.2">
      <c r="BQ45" s="26" t="s">
        <v>322</v>
      </c>
    </row>
    <row r="47" spans="1:80" x14ac:dyDescent="0.2">
      <c r="K47" s="26" t="str">
        <f>'112'!F51</f>
        <v>Директор МАУСОШ №4 им. А.И.Миргородского</v>
      </c>
      <c r="BE47" s="26">
        <f>'112'!BA51</f>
        <v>0</v>
      </c>
      <c r="BF47" s="26" t="str">
        <f>'112'!BB51</f>
        <v>Лазирская Г.В.</v>
      </c>
    </row>
  </sheetData>
  <mergeCells count="113">
    <mergeCell ref="A23:D23"/>
    <mergeCell ref="E23:BD23"/>
    <mergeCell ref="BE23:BP23"/>
    <mergeCell ref="BQ23:CB23"/>
    <mergeCell ref="A19:D20"/>
    <mergeCell ref="E19:BD19"/>
    <mergeCell ref="BE19:BP20"/>
    <mergeCell ref="BQ19:CB20"/>
    <mergeCell ref="E20:BD20"/>
    <mergeCell ref="A21:D22"/>
    <mergeCell ref="E21:BD21"/>
    <mergeCell ref="BE21:BP22"/>
    <mergeCell ref="BQ21:CB22"/>
    <mergeCell ref="E22:BD22"/>
    <mergeCell ref="BQ12:CB13"/>
    <mergeCell ref="E13:BD13"/>
    <mergeCell ref="A14:D15"/>
    <mergeCell ref="E14:BD14"/>
    <mergeCell ref="BE14:BP15"/>
    <mergeCell ref="BQ14:CB15"/>
    <mergeCell ref="E15:BD15"/>
    <mergeCell ref="A16:D18"/>
    <mergeCell ref="E16:BD16"/>
    <mergeCell ref="BE16:BP18"/>
    <mergeCell ref="BQ16:CB18"/>
    <mergeCell ref="E17:BD17"/>
    <mergeCell ref="E18:BD18"/>
    <mergeCell ref="A42:D43"/>
    <mergeCell ref="E42:BD42"/>
    <mergeCell ref="BE42:BP43"/>
    <mergeCell ref="BQ42:CB43"/>
    <mergeCell ref="E43:BD43"/>
    <mergeCell ref="A44:D44"/>
    <mergeCell ref="E44:BD44"/>
    <mergeCell ref="BE44:BP44"/>
    <mergeCell ref="BQ44:CB44"/>
    <mergeCell ref="E39:BD39"/>
    <mergeCell ref="A40:D41"/>
    <mergeCell ref="E40:BD40"/>
    <mergeCell ref="BE40:BP41"/>
    <mergeCell ref="BQ40:CB41"/>
    <mergeCell ref="E41:BD41"/>
    <mergeCell ref="A35:D36"/>
    <mergeCell ref="E35:BD35"/>
    <mergeCell ref="BE35:BP36"/>
    <mergeCell ref="BQ35:CB36"/>
    <mergeCell ref="E36:BD36"/>
    <mergeCell ref="A37:D39"/>
    <mergeCell ref="E37:BD37"/>
    <mergeCell ref="BE37:BP39"/>
    <mergeCell ref="BQ37:CB39"/>
    <mergeCell ref="E38:BD38"/>
    <mergeCell ref="A31:CB31"/>
    <mergeCell ref="A32:D32"/>
    <mergeCell ref="E32:BD32"/>
    <mergeCell ref="BE32:BP32"/>
    <mergeCell ref="BQ32:CB32"/>
    <mergeCell ref="A33:D34"/>
    <mergeCell ref="E33:BD33"/>
    <mergeCell ref="BE33:BP34"/>
    <mergeCell ref="BQ33:CB34"/>
    <mergeCell ref="E34:BD34"/>
    <mergeCell ref="A29:D29"/>
    <mergeCell ref="E29:BD29"/>
    <mergeCell ref="BE29:BP29"/>
    <mergeCell ref="BQ29:CB29"/>
    <mergeCell ref="A30:D30"/>
    <mergeCell ref="E30:BD30"/>
    <mergeCell ref="BE30:BP30"/>
    <mergeCell ref="BQ30:CB30"/>
    <mergeCell ref="A27:D27"/>
    <mergeCell ref="E27:BD27"/>
    <mergeCell ref="BE27:BP27"/>
    <mergeCell ref="BQ27:CB27"/>
    <mergeCell ref="A28:D28"/>
    <mergeCell ref="E28:BD28"/>
    <mergeCell ref="BE28:BP28"/>
    <mergeCell ref="BQ28:CB28"/>
    <mergeCell ref="A26:D26"/>
    <mergeCell ref="E26:BD26"/>
    <mergeCell ref="BE26:BP26"/>
    <mergeCell ref="BQ26:CB26"/>
    <mergeCell ref="A7:D7"/>
    <mergeCell ref="E7:BD7"/>
    <mergeCell ref="BE7:BP7"/>
    <mergeCell ref="BQ7:CB7"/>
    <mergeCell ref="A8:D8"/>
    <mergeCell ref="E8:BD8"/>
    <mergeCell ref="BE8:BP8"/>
    <mergeCell ref="BQ8:CB8"/>
    <mergeCell ref="A9:D9"/>
    <mergeCell ref="E9:BD9"/>
    <mergeCell ref="BE9:BP9"/>
    <mergeCell ref="BQ9:CB9"/>
    <mergeCell ref="A10:CB10"/>
    <mergeCell ref="A11:D11"/>
    <mergeCell ref="E11:BD11"/>
    <mergeCell ref="BE11:BP11"/>
    <mergeCell ref="BQ11:CB11"/>
    <mergeCell ref="A12:D13"/>
    <mergeCell ref="E12:BD12"/>
    <mergeCell ref="BE12:BP13"/>
    <mergeCell ref="A1:CB1"/>
    <mergeCell ref="A6:D6"/>
    <mergeCell ref="A2:CB2"/>
    <mergeCell ref="A3:CB3"/>
    <mergeCell ref="A5:D5"/>
    <mergeCell ref="E5:BD5"/>
    <mergeCell ref="BE5:BP5"/>
    <mergeCell ref="BQ5:CB5"/>
    <mergeCell ref="E6:BD6"/>
    <mergeCell ref="BE6:BP6"/>
    <mergeCell ref="BQ6:CB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43"/>
  <sheetViews>
    <sheetView view="pageBreakPreview" topLeftCell="A7" zoomScaleSheetLayoutView="100" workbookViewId="0">
      <selection activeCell="DA23" sqref="DA23"/>
    </sheetView>
  </sheetViews>
  <sheetFormatPr defaultColWidth="1.140625" defaultRowHeight="12.75" x14ac:dyDescent="0.2"/>
  <cols>
    <col min="1" max="1" width="7.42578125" style="37" bestFit="1" customWidth="1"/>
    <col min="2" max="4" width="1.140625" style="37"/>
    <col min="5" max="30" width="1.140625" style="26"/>
    <col min="31" max="31" width="7.42578125" style="26" bestFit="1" customWidth="1"/>
    <col min="32" max="253" width="1.140625" style="26"/>
    <col min="254" max="254" width="7.42578125" style="26" bestFit="1" customWidth="1"/>
    <col min="255" max="283" width="1.140625" style="26"/>
    <col min="284" max="284" width="7.42578125" style="26" bestFit="1" customWidth="1"/>
    <col min="285" max="334" width="1.140625" style="26"/>
    <col min="335" max="335" width="26.140625" style="26" customWidth="1"/>
    <col min="336" max="509" width="1.140625" style="26"/>
    <col min="510" max="510" width="7.42578125" style="26" bestFit="1" customWidth="1"/>
    <col min="511" max="539" width="1.140625" style="26"/>
    <col min="540" max="540" width="7.42578125" style="26" bestFit="1" customWidth="1"/>
    <col min="541" max="590" width="1.140625" style="26"/>
    <col min="591" max="591" width="26.140625" style="26" customWidth="1"/>
    <col min="592" max="765" width="1.140625" style="26"/>
    <col min="766" max="766" width="7.42578125" style="26" bestFit="1" customWidth="1"/>
    <col min="767" max="795" width="1.140625" style="26"/>
    <col min="796" max="796" width="7.42578125" style="26" bestFit="1" customWidth="1"/>
    <col min="797" max="846" width="1.140625" style="26"/>
    <col min="847" max="847" width="26.140625" style="26" customWidth="1"/>
    <col min="848" max="1021" width="1.140625" style="26"/>
    <col min="1022" max="1022" width="7.42578125" style="26" bestFit="1" customWidth="1"/>
    <col min="1023" max="1051" width="1.140625" style="26"/>
    <col min="1052" max="1052" width="7.42578125" style="26" bestFit="1" customWidth="1"/>
    <col min="1053" max="1102" width="1.140625" style="26"/>
    <col min="1103" max="1103" width="26.140625" style="26" customWidth="1"/>
    <col min="1104" max="1277" width="1.140625" style="26"/>
    <col min="1278" max="1278" width="7.42578125" style="26" bestFit="1" customWidth="1"/>
    <col min="1279" max="1307" width="1.140625" style="26"/>
    <col min="1308" max="1308" width="7.42578125" style="26" bestFit="1" customWidth="1"/>
    <col min="1309" max="1358" width="1.140625" style="26"/>
    <col min="1359" max="1359" width="26.140625" style="26" customWidth="1"/>
    <col min="1360" max="1533" width="1.140625" style="26"/>
    <col min="1534" max="1534" width="7.42578125" style="26" bestFit="1" customWidth="1"/>
    <col min="1535" max="1563" width="1.140625" style="26"/>
    <col min="1564" max="1564" width="7.42578125" style="26" bestFit="1" customWidth="1"/>
    <col min="1565" max="1614" width="1.140625" style="26"/>
    <col min="1615" max="1615" width="26.140625" style="26" customWidth="1"/>
    <col min="1616" max="1789" width="1.140625" style="26"/>
    <col min="1790" max="1790" width="7.42578125" style="26" bestFit="1" customWidth="1"/>
    <col min="1791" max="1819" width="1.140625" style="26"/>
    <col min="1820" max="1820" width="7.42578125" style="26" bestFit="1" customWidth="1"/>
    <col min="1821" max="1870" width="1.140625" style="26"/>
    <col min="1871" max="1871" width="26.140625" style="26" customWidth="1"/>
    <col min="1872" max="2045" width="1.140625" style="26"/>
    <col min="2046" max="2046" width="7.42578125" style="26" bestFit="1" customWidth="1"/>
    <col min="2047" max="2075" width="1.140625" style="26"/>
    <col min="2076" max="2076" width="7.42578125" style="26" bestFit="1" customWidth="1"/>
    <col min="2077" max="2126" width="1.140625" style="26"/>
    <col min="2127" max="2127" width="26.140625" style="26" customWidth="1"/>
    <col min="2128" max="2301" width="1.140625" style="26"/>
    <col min="2302" max="2302" width="7.42578125" style="26" bestFit="1" customWidth="1"/>
    <col min="2303" max="2331" width="1.140625" style="26"/>
    <col min="2332" max="2332" width="7.42578125" style="26" bestFit="1" customWidth="1"/>
    <col min="2333" max="2382" width="1.140625" style="26"/>
    <col min="2383" max="2383" width="26.140625" style="26" customWidth="1"/>
    <col min="2384" max="2557" width="1.140625" style="26"/>
    <col min="2558" max="2558" width="7.42578125" style="26" bestFit="1" customWidth="1"/>
    <col min="2559" max="2587" width="1.140625" style="26"/>
    <col min="2588" max="2588" width="7.42578125" style="26" bestFit="1" customWidth="1"/>
    <col min="2589" max="2638" width="1.140625" style="26"/>
    <col min="2639" max="2639" width="26.140625" style="26" customWidth="1"/>
    <col min="2640" max="2813" width="1.140625" style="26"/>
    <col min="2814" max="2814" width="7.42578125" style="26" bestFit="1" customWidth="1"/>
    <col min="2815" max="2843" width="1.140625" style="26"/>
    <col min="2844" max="2844" width="7.42578125" style="26" bestFit="1" customWidth="1"/>
    <col min="2845" max="2894" width="1.140625" style="26"/>
    <col min="2895" max="2895" width="26.140625" style="26" customWidth="1"/>
    <col min="2896" max="3069" width="1.140625" style="26"/>
    <col min="3070" max="3070" width="7.42578125" style="26" bestFit="1" customWidth="1"/>
    <col min="3071" max="3099" width="1.140625" style="26"/>
    <col min="3100" max="3100" width="7.42578125" style="26" bestFit="1" customWidth="1"/>
    <col min="3101" max="3150" width="1.140625" style="26"/>
    <col min="3151" max="3151" width="26.140625" style="26" customWidth="1"/>
    <col min="3152" max="3325" width="1.140625" style="26"/>
    <col min="3326" max="3326" width="7.42578125" style="26" bestFit="1" customWidth="1"/>
    <col min="3327" max="3355" width="1.140625" style="26"/>
    <col min="3356" max="3356" width="7.42578125" style="26" bestFit="1" customWidth="1"/>
    <col min="3357" max="3406" width="1.140625" style="26"/>
    <col min="3407" max="3407" width="26.140625" style="26" customWidth="1"/>
    <col min="3408" max="3581" width="1.140625" style="26"/>
    <col min="3582" max="3582" width="7.42578125" style="26" bestFit="1" customWidth="1"/>
    <col min="3583" max="3611" width="1.140625" style="26"/>
    <col min="3612" max="3612" width="7.42578125" style="26" bestFit="1" customWidth="1"/>
    <col min="3613" max="3662" width="1.140625" style="26"/>
    <col min="3663" max="3663" width="26.140625" style="26" customWidth="1"/>
    <col min="3664" max="3837" width="1.140625" style="26"/>
    <col min="3838" max="3838" width="7.42578125" style="26" bestFit="1" customWidth="1"/>
    <col min="3839" max="3867" width="1.140625" style="26"/>
    <col min="3868" max="3868" width="7.42578125" style="26" bestFit="1" customWidth="1"/>
    <col min="3869" max="3918" width="1.140625" style="26"/>
    <col min="3919" max="3919" width="26.140625" style="26" customWidth="1"/>
    <col min="3920" max="4093" width="1.140625" style="26"/>
    <col min="4094" max="4094" width="7.42578125" style="26" bestFit="1" customWidth="1"/>
    <col min="4095" max="4123" width="1.140625" style="26"/>
    <col min="4124" max="4124" width="7.42578125" style="26" bestFit="1" customWidth="1"/>
    <col min="4125" max="4174" width="1.140625" style="26"/>
    <col min="4175" max="4175" width="26.140625" style="26" customWidth="1"/>
    <col min="4176" max="4349" width="1.140625" style="26"/>
    <col min="4350" max="4350" width="7.42578125" style="26" bestFit="1" customWidth="1"/>
    <col min="4351" max="4379" width="1.140625" style="26"/>
    <col min="4380" max="4380" width="7.42578125" style="26" bestFit="1" customWidth="1"/>
    <col min="4381" max="4430" width="1.140625" style="26"/>
    <col min="4431" max="4431" width="26.140625" style="26" customWidth="1"/>
    <col min="4432" max="4605" width="1.140625" style="26"/>
    <col min="4606" max="4606" width="7.42578125" style="26" bestFit="1" customWidth="1"/>
    <col min="4607" max="4635" width="1.140625" style="26"/>
    <col min="4636" max="4636" width="7.42578125" style="26" bestFit="1" customWidth="1"/>
    <col min="4637" max="4686" width="1.140625" style="26"/>
    <col min="4687" max="4687" width="26.140625" style="26" customWidth="1"/>
    <col min="4688" max="4861" width="1.140625" style="26"/>
    <col min="4862" max="4862" width="7.42578125" style="26" bestFit="1" customWidth="1"/>
    <col min="4863" max="4891" width="1.140625" style="26"/>
    <col min="4892" max="4892" width="7.42578125" style="26" bestFit="1" customWidth="1"/>
    <col min="4893" max="4942" width="1.140625" style="26"/>
    <col min="4943" max="4943" width="26.140625" style="26" customWidth="1"/>
    <col min="4944" max="5117" width="1.140625" style="26"/>
    <col min="5118" max="5118" width="7.42578125" style="26" bestFit="1" customWidth="1"/>
    <col min="5119" max="5147" width="1.140625" style="26"/>
    <col min="5148" max="5148" width="7.42578125" style="26" bestFit="1" customWidth="1"/>
    <col min="5149" max="5198" width="1.140625" style="26"/>
    <col min="5199" max="5199" width="26.140625" style="26" customWidth="1"/>
    <col min="5200" max="5373" width="1.140625" style="26"/>
    <col min="5374" max="5374" width="7.42578125" style="26" bestFit="1" customWidth="1"/>
    <col min="5375" max="5403" width="1.140625" style="26"/>
    <col min="5404" max="5404" width="7.42578125" style="26" bestFit="1" customWidth="1"/>
    <col min="5405" max="5454" width="1.140625" style="26"/>
    <col min="5455" max="5455" width="26.140625" style="26" customWidth="1"/>
    <col min="5456" max="5629" width="1.140625" style="26"/>
    <col min="5630" max="5630" width="7.42578125" style="26" bestFit="1" customWidth="1"/>
    <col min="5631" max="5659" width="1.140625" style="26"/>
    <col min="5660" max="5660" width="7.42578125" style="26" bestFit="1" customWidth="1"/>
    <col min="5661" max="5710" width="1.140625" style="26"/>
    <col min="5711" max="5711" width="26.140625" style="26" customWidth="1"/>
    <col min="5712" max="5885" width="1.140625" style="26"/>
    <col min="5886" max="5886" width="7.42578125" style="26" bestFit="1" customWidth="1"/>
    <col min="5887" max="5915" width="1.140625" style="26"/>
    <col min="5916" max="5916" width="7.42578125" style="26" bestFit="1" customWidth="1"/>
    <col min="5917" max="5966" width="1.140625" style="26"/>
    <col min="5967" max="5967" width="26.140625" style="26" customWidth="1"/>
    <col min="5968" max="6141" width="1.140625" style="26"/>
    <col min="6142" max="6142" width="7.42578125" style="26" bestFit="1" customWidth="1"/>
    <col min="6143" max="6171" width="1.140625" style="26"/>
    <col min="6172" max="6172" width="7.42578125" style="26" bestFit="1" customWidth="1"/>
    <col min="6173" max="6222" width="1.140625" style="26"/>
    <col min="6223" max="6223" width="26.140625" style="26" customWidth="1"/>
    <col min="6224" max="6397" width="1.140625" style="26"/>
    <col min="6398" max="6398" width="7.42578125" style="26" bestFit="1" customWidth="1"/>
    <col min="6399" max="6427" width="1.140625" style="26"/>
    <col min="6428" max="6428" width="7.42578125" style="26" bestFit="1" customWidth="1"/>
    <col min="6429" max="6478" width="1.140625" style="26"/>
    <col min="6479" max="6479" width="26.140625" style="26" customWidth="1"/>
    <col min="6480" max="6653" width="1.140625" style="26"/>
    <col min="6654" max="6654" width="7.42578125" style="26" bestFit="1" customWidth="1"/>
    <col min="6655" max="6683" width="1.140625" style="26"/>
    <col min="6684" max="6684" width="7.42578125" style="26" bestFit="1" customWidth="1"/>
    <col min="6685" max="6734" width="1.140625" style="26"/>
    <col min="6735" max="6735" width="26.140625" style="26" customWidth="1"/>
    <col min="6736" max="6909" width="1.140625" style="26"/>
    <col min="6910" max="6910" width="7.42578125" style="26" bestFit="1" customWidth="1"/>
    <col min="6911" max="6939" width="1.140625" style="26"/>
    <col min="6940" max="6940" width="7.42578125" style="26" bestFit="1" customWidth="1"/>
    <col min="6941" max="6990" width="1.140625" style="26"/>
    <col min="6991" max="6991" width="26.140625" style="26" customWidth="1"/>
    <col min="6992" max="7165" width="1.140625" style="26"/>
    <col min="7166" max="7166" width="7.42578125" style="26" bestFit="1" customWidth="1"/>
    <col min="7167" max="7195" width="1.140625" style="26"/>
    <col min="7196" max="7196" width="7.42578125" style="26" bestFit="1" customWidth="1"/>
    <col min="7197" max="7246" width="1.140625" style="26"/>
    <col min="7247" max="7247" width="26.140625" style="26" customWidth="1"/>
    <col min="7248" max="7421" width="1.140625" style="26"/>
    <col min="7422" max="7422" width="7.42578125" style="26" bestFit="1" customWidth="1"/>
    <col min="7423" max="7451" width="1.140625" style="26"/>
    <col min="7452" max="7452" width="7.42578125" style="26" bestFit="1" customWidth="1"/>
    <col min="7453" max="7502" width="1.140625" style="26"/>
    <col min="7503" max="7503" width="26.140625" style="26" customWidth="1"/>
    <col min="7504" max="7677" width="1.140625" style="26"/>
    <col min="7678" max="7678" width="7.42578125" style="26" bestFit="1" customWidth="1"/>
    <col min="7679" max="7707" width="1.140625" style="26"/>
    <col min="7708" max="7708" width="7.42578125" style="26" bestFit="1" customWidth="1"/>
    <col min="7709" max="7758" width="1.140625" style="26"/>
    <col min="7759" max="7759" width="26.140625" style="26" customWidth="1"/>
    <col min="7760" max="7933" width="1.140625" style="26"/>
    <col min="7934" max="7934" width="7.42578125" style="26" bestFit="1" customWidth="1"/>
    <col min="7935" max="7963" width="1.140625" style="26"/>
    <col min="7964" max="7964" width="7.42578125" style="26" bestFit="1" customWidth="1"/>
    <col min="7965" max="8014" width="1.140625" style="26"/>
    <col min="8015" max="8015" width="26.140625" style="26" customWidth="1"/>
    <col min="8016" max="8189" width="1.140625" style="26"/>
    <col min="8190" max="8190" width="7.42578125" style="26" bestFit="1" customWidth="1"/>
    <col min="8191" max="8219" width="1.140625" style="26"/>
    <col min="8220" max="8220" width="7.42578125" style="26" bestFit="1" customWidth="1"/>
    <col min="8221" max="8270" width="1.140625" style="26"/>
    <col min="8271" max="8271" width="26.140625" style="26" customWidth="1"/>
    <col min="8272" max="8445" width="1.140625" style="26"/>
    <col min="8446" max="8446" width="7.42578125" style="26" bestFit="1" customWidth="1"/>
    <col min="8447" max="8475" width="1.140625" style="26"/>
    <col min="8476" max="8476" width="7.42578125" style="26" bestFit="1" customWidth="1"/>
    <col min="8477" max="8526" width="1.140625" style="26"/>
    <col min="8527" max="8527" width="26.140625" style="26" customWidth="1"/>
    <col min="8528" max="8701" width="1.140625" style="26"/>
    <col min="8702" max="8702" width="7.42578125" style="26" bestFit="1" customWidth="1"/>
    <col min="8703" max="8731" width="1.140625" style="26"/>
    <col min="8732" max="8732" width="7.42578125" style="26" bestFit="1" customWidth="1"/>
    <col min="8733" max="8782" width="1.140625" style="26"/>
    <col min="8783" max="8783" width="26.140625" style="26" customWidth="1"/>
    <col min="8784" max="8957" width="1.140625" style="26"/>
    <col min="8958" max="8958" width="7.42578125" style="26" bestFit="1" customWidth="1"/>
    <col min="8959" max="8987" width="1.140625" style="26"/>
    <col min="8988" max="8988" width="7.42578125" style="26" bestFit="1" customWidth="1"/>
    <col min="8989" max="9038" width="1.140625" style="26"/>
    <col min="9039" max="9039" width="26.140625" style="26" customWidth="1"/>
    <col min="9040" max="9213" width="1.140625" style="26"/>
    <col min="9214" max="9214" width="7.42578125" style="26" bestFit="1" customWidth="1"/>
    <col min="9215" max="9243" width="1.140625" style="26"/>
    <col min="9244" max="9244" width="7.42578125" style="26" bestFit="1" customWidth="1"/>
    <col min="9245" max="9294" width="1.140625" style="26"/>
    <col min="9295" max="9295" width="26.140625" style="26" customWidth="1"/>
    <col min="9296" max="9469" width="1.140625" style="26"/>
    <col min="9470" max="9470" width="7.42578125" style="26" bestFit="1" customWidth="1"/>
    <col min="9471" max="9499" width="1.140625" style="26"/>
    <col min="9500" max="9500" width="7.42578125" style="26" bestFit="1" customWidth="1"/>
    <col min="9501" max="9550" width="1.140625" style="26"/>
    <col min="9551" max="9551" width="26.140625" style="26" customWidth="1"/>
    <col min="9552" max="9725" width="1.140625" style="26"/>
    <col min="9726" max="9726" width="7.42578125" style="26" bestFit="1" customWidth="1"/>
    <col min="9727" max="9755" width="1.140625" style="26"/>
    <col min="9756" max="9756" width="7.42578125" style="26" bestFit="1" customWidth="1"/>
    <col min="9757" max="9806" width="1.140625" style="26"/>
    <col min="9807" max="9807" width="26.140625" style="26" customWidth="1"/>
    <col min="9808" max="9981" width="1.140625" style="26"/>
    <col min="9982" max="9982" width="7.42578125" style="26" bestFit="1" customWidth="1"/>
    <col min="9983" max="10011" width="1.140625" style="26"/>
    <col min="10012" max="10012" width="7.42578125" style="26" bestFit="1" customWidth="1"/>
    <col min="10013" max="10062" width="1.140625" style="26"/>
    <col min="10063" max="10063" width="26.140625" style="26" customWidth="1"/>
    <col min="10064" max="10237" width="1.140625" style="26"/>
    <col min="10238" max="10238" width="7.42578125" style="26" bestFit="1" customWidth="1"/>
    <col min="10239" max="10267" width="1.140625" style="26"/>
    <col min="10268" max="10268" width="7.42578125" style="26" bestFit="1" customWidth="1"/>
    <col min="10269" max="10318" width="1.140625" style="26"/>
    <col min="10319" max="10319" width="26.140625" style="26" customWidth="1"/>
    <col min="10320" max="10493" width="1.140625" style="26"/>
    <col min="10494" max="10494" width="7.42578125" style="26" bestFit="1" customWidth="1"/>
    <col min="10495" max="10523" width="1.140625" style="26"/>
    <col min="10524" max="10524" width="7.42578125" style="26" bestFit="1" customWidth="1"/>
    <col min="10525" max="10574" width="1.140625" style="26"/>
    <col min="10575" max="10575" width="26.140625" style="26" customWidth="1"/>
    <col min="10576" max="10749" width="1.140625" style="26"/>
    <col min="10750" max="10750" width="7.42578125" style="26" bestFit="1" customWidth="1"/>
    <col min="10751" max="10779" width="1.140625" style="26"/>
    <col min="10780" max="10780" width="7.42578125" style="26" bestFit="1" customWidth="1"/>
    <col min="10781" max="10830" width="1.140625" style="26"/>
    <col min="10831" max="10831" width="26.140625" style="26" customWidth="1"/>
    <col min="10832" max="11005" width="1.140625" style="26"/>
    <col min="11006" max="11006" width="7.42578125" style="26" bestFit="1" customWidth="1"/>
    <col min="11007" max="11035" width="1.140625" style="26"/>
    <col min="11036" max="11036" width="7.42578125" style="26" bestFit="1" customWidth="1"/>
    <col min="11037" max="11086" width="1.140625" style="26"/>
    <col min="11087" max="11087" width="26.140625" style="26" customWidth="1"/>
    <col min="11088" max="11261" width="1.140625" style="26"/>
    <col min="11262" max="11262" width="7.42578125" style="26" bestFit="1" customWidth="1"/>
    <col min="11263" max="11291" width="1.140625" style="26"/>
    <col min="11292" max="11292" width="7.42578125" style="26" bestFit="1" customWidth="1"/>
    <col min="11293" max="11342" width="1.140625" style="26"/>
    <col min="11343" max="11343" width="26.140625" style="26" customWidth="1"/>
    <col min="11344" max="11517" width="1.140625" style="26"/>
    <col min="11518" max="11518" width="7.42578125" style="26" bestFit="1" customWidth="1"/>
    <col min="11519" max="11547" width="1.140625" style="26"/>
    <col min="11548" max="11548" width="7.42578125" style="26" bestFit="1" customWidth="1"/>
    <col min="11549" max="11598" width="1.140625" style="26"/>
    <col min="11599" max="11599" width="26.140625" style="26" customWidth="1"/>
    <col min="11600" max="11773" width="1.140625" style="26"/>
    <col min="11774" max="11774" width="7.42578125" style="26" bestFit="1" customWidth="1"/>
    <col min="11775" max="11803" width="1.140625" style="26"/>
    <col min="11804" max="11804" width="7.42578125" style="26" bestFit="1" customWidth="1"/>
    <col min="11805" max="11854" width="1.140625" style="26"/>
    <col min="11855" max="11855" width="26.140625" style="26" customWidth="1"/>
    <col min="11856" max="12029" width="1.140625" style="26"/>
    <col min="12030" max="12030" width="7.42578125" style="26" bestFit="1" customWidth="1"/>
    <col min="12031" max="12059" width="1.140625" style="26"/>
    <col min="12060" max="12060" width="7.42578125" style="26" bestFit="1" customWidth="1"/>
    <col min="12061" max="12110" width="1.140625" style="26"/>
    <col min="12111" max="12111" width="26.140625" style="26" customWidth="1"/>
    <col min="12112" max="12285" width="1.140625" style="26"/>
    <col min="12286" max="12286" width="7.42578125" style="26" bestFit="1" customWidth="1"/>
    <col min="12287" max="12315" width="1.140625" style="26"/>
    <col min="12316" max="12316" width="7.42578125" style="26" bestFit="1" customWidth="1"/>
    <col min="12317" max="12366" width="1.140625" style="26"/>
    <col min="12367" max="12367" width="26.140625" style="26" customWidth="1"/>
    <col min="12368" max="12541" width="1.140625" style="26"/>
    <col min="12542" max="12542" width="7.42578125" style="26" bestFit="1" customWidth="1"/>
    <col min="12543" max="12571" width="1.140625" style="26"/>
    <col min="12572" max="12572" width="7.42578125" style="26" bestFit="1" customWidth="1"/>
    <col min="12573" max="12622" width="1.140625" style="26"/>
    <col min="12623" max="12623" width="26.140625" style="26" customWidth="1"/>
    <col min="12624" max="12797" width="1.140625" style="26"/>
    <col min="12798" max="12798" width="7.42578125" style="26" bestFit="1" customWidth="1"/>
    <col min="12799" max="12827" width="1.140625" style="26"/>
    <col min="12828" max="12828" width="7.42578125" style="26" bestFit="1" customWidth="1"/>
    <col min="12829" max="12878" width="1.140625" style="26"/>
    <col min="12879" max="12879" width="26.140625" style="26" customWidth="1"/>
    <col min="12880" max="13053" width="1.140625" style="26"/>
    <col min="13054" max="13054" width="7.42578125" style="26" bestFit="1" customWidth="1"/>
    <col min="13055" max="13083" width="1.140625" style="26"/>
    <col min="13084" max="13084" width="7.42578125" style="26" bestFit="1" customWidth="1"/>
    <col min="13085" max="13134" width="1.140625" style="26"/>
    <col min="13135" max="13135" width="26.140625" style="26" customWidth="1"/>
    <col min="13136" max="13309" width="1.140625" style="26"/>
    <col min="13310" max="13310" width="7.42578125" style="26" bestFit="1" customWidth="1"/>
    <col min="13311" max="13339" width="1.140625" style="26"/>
    <col min="13340" max="13340" width="7.42578125" style="26" bestFit="1" customWidth="1"/>
    <col min="13341" max="13390" width="1.140625" style="26"/>
    <col min="13391" max="13391" width="26.140625" style="26" customWidth="1"/>
    <col min="13392" max="13565" width="1.140625" style="26"/>
    <col min="13566" max="13566" width="7.42578125" style="26" bestFit="1" customWidth="1"/>
    <col min="13567" max="13595" width="1.140625" style="26"/>
    <col min="13596" max="13596" width="7.42578125" style="26" bestFit="1" customWidth="1"/>
    <col min="13597" max="13646" width="1.140625" style="26"/>
    <col min="13647" max="13647" width="26.140625" style="26" customWidth="1"/>
    <col min="13648" max="13821" width="1.140625" style="26"/>
    <col min="13822" max="13822" width="7.42578125" style="26" bestFit="1" customWidth="1"/>
    <col min="13823" max="13851" width="1.140625" style="26"/>
    <col min="13852" max="13852" width="7.42578125" style="26" bestFit="1" customWidth="1"/>
    <col min="13853" max="13902" width="1.140625" style="26"/>
    <col min="13903" max="13903" width="26.140625" style="26" customWidth="1"/>
    <col min="13904" max="14077" width="1.140625" style="26"/>
    <col min="14078" max="14078" width="7.42578125" style="26" bestFit="1" customWidth="1"/>
    <col min="14079" max="14107" width="1.140625" style="26"/>
    <col min="14108" max="14108" width="7.42578125" style="26" bestFit="1" customWidth="1"/>
    <col min="14109" max="14158" width="1.140625" style="26"/>
    <col min="14159" max="14159" width="26.140625" style="26" customWidth="1"/>
    <col min="14160" max="14333" width="1.140625" style="26"/>
    <col min="14334" max="14334" width="7.42578125" style="26" bestFit="1" customWidth="1"/>
    <col min="14335" max="14363" width="1.140625" style="26"/>
    <col min="14364" max="14364" width="7.42578125" style="26" bestFit="1" customWidth="1"/>
    <col min="14365" max="14414" width="1.140625" style="26"/>
    <col min="14415" max="14415" width="26.140625" style="26" customWidth="1"/>
    <col min="14416" max="14589" width="1.140625" style="26"/>
    <col min="14590" max="14590" width="7.42578125" style="26" bestFit="1" customWidth="1"/>
    <col min="14591" max="14619" width="1.140625" style="26"/>
    <col min="14620" max="14620" width="7.42578125" style="26" bestFit="1" customWidth="1"/>
    <col min="14621" max="14670" width="1.140625" style="26"/>
    <col min="14671" max="14671" width="26.140625" style="26" customWidth="1"/>
    <col min="14672" max="14845" width="1.140625" style="26"/>
    <col min="14846" max="14846" width="7.42578125" style="26" bestFit="1" customWidth="1"/>
    <col min="14847" max="14875" width="1.140625" style="26"/>
    <col min="14876" max="14876" width="7.42578125" style="26" bestFit="1" customWidth="1"/>
    <col min="14877" max="14926" width="1.140625" style="26"/>
    <col min="14927" max="14927" width="26.140625" style="26" customWidth="1"/>
    <col min="14928" max="15101" width="1.140625" style="26"/>
    <col min="15102" max="15102" width="7.42578125" style="26" bestFit="1" customWidth="1"/>
    <col min="15103" max="15131" width="1.140625" style="26"/>
    <col min="15132" max="15132" width="7.42578125" style="26" bestFit="1" customWidth="1"/>
    <col min="15133" max="15182" width="1.140625" style="26"/>
    <col min="15183" max="15183" width="26.140625" style="26" customWidth="1"/>
    <col min="15184" max="15357" width="1.140625" style="26"/>
    <col min="15358" max="15358" width="7.42578125" style="26" bestFit="1" customWidth="1"/>
    <col min="15359" max="15387" width="1.140625" style="26"/>
    <col min="15388" max="15388" width="7.42578125" style="26" bestFit="1" customWidth="1"/>
    <col min="15389" max="15438" width="1.140625" style="26"/>
    <col min="15439" max="15439" width="26.140625" style="26" customWidth="1"/>
    <col min="15440" max="15613" width="1.140625" style="26"/>
    <col min="15614" max="15614" width="7.42578125" style="26" bestFit="1" customWidth="1"/>
    <col min="15615" max="15643" width="1.140625" style="26"/>
    <col min="15644" max="15644" width="7.42578125" style="26" bestFit="1" customWidth="1"/>
    <col min="15645" max="15694" width="1.140625" style="26"/>
    <col min="15695" max="15695" width="26.140625" style="26" customWidth="1"/>
    <col min="15696" max="15869" width="1.140625" style="26"/>
    <col min="15870" max="15870" width="7.42578125" style="26" bestFit="1" customWidth="1"/>
    <col min="15871" max="15899" width="1.140625" style="26"/>
    <col min="15900" max="15900" width="7.42578125" style="26" bestFit="1" customWidth="1"/>
    <col min="15901" max="15950" width="1.140625" style="26"/>
    <col min="15951" max="15951" width="26.140625" style="26" customWidth="1"/>
    <col min="15952" max="16125" width="1.140625" style="26"/>
    <col min="16126" max="16126" width="7.42578125" style="26" bestFit="1" customWidth="1"/>
    <col min="16127" max="16155" width="1.140625" style="26"/>
    <col min="16156" max="16156" width="7.42578125" style="26" bestFit="1" customWidth="1"/>
    <col min="16157" max="16206" width="1.140625" style="26"/>
    <col min="16207" max="16207" width="26.140625" style="26" customWidth="1"/>
    <col min="16208" max="16384" width="1.140625" style="26"/>
  </cols>
  <sheetData>
    <row r="1" spans="1:80" s="23" customFormat="1" ht="15.75" x14ac:dyDescent="0.25">
      <c r="A1" s="159" t="s">
        <v>349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  <c r="BZ1" s="159"/>
      <c r="CA1" s="159"/>
      <c r="CB1" s="159"/>
    </row>
    <row r="2" spans="1:80" s="25" customFormat="1" ht="9.75" x14ac:dyDescent="0.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</row>
    <row r="3" spans="1:80" s="23" customFormat="1" ht="15.75" x14ac:dyDescent="0.25">
      <c r="A3" s="159" t="s">
        <v>315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  <c r="BQ3" s="159"/>
      <c r="BR3" s="159"/>
      <c r="BS3" s="159"/>
      <c r="BT3" s="159"/>
      <c r="BU3" s="159"/>
      <c r="BV3" s="159"/>
      <c r="BW3" s="159"/>
      <c r="BX3" s="159"/>
      <c r="BY3" s="159"/>
      <c r="BZ3" s="159"/>
      <c r="CA3" s="159"/>
      <c r="CB3" s="159"/>
    </row>
    <row r="4" spans="1:80" s="66" customFormat="1" ht="15.75" x14ac:dyDescent="0.25">
      <c r="A4" s="66" t="s">
        <v>113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251" t="s">
        <v>356</v>
      </c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1"/>
      <c r="AG4" s="251"/>
      <c r="AH4" s="251"/>
      <c r="AI4" s="251"/>
      <c r="AJ4" s="251"/>
      <c r="AK4" s="251"/>
      <c r="AL4" s="251"/>
      <c r="AM4" s="251"/>
      <c r="AN4" s="251"/>
      <c r="AO4" s="251"/>
      <c r="AP4" s="251"/>
      <c r="AQ4" s="251"/>
      <c r="AR4" s="251"/>
      <c r="AS4" s="251"/>
      <c r="AT4" s="251"/>
      <c r="AU4" s="251"/>
      <c r="AV4" s="251"/>
      <c r="AW4" s="251"/>
      <c r="AX4" s="251"/>
      <c r="AY4" s="251"/>
      <c r="AZ4" s="251"/>
      <c r="BA4" s="251"/>
      <c r="BB4" s="251"/>
      <c r="BC4" s="251"/>
      <c r="BD4" s="251"/>
      <c r="BE4" s="251"/>
      <c r="BF4" s="251"/>
      <c r="BG4" s="251"/>
      <c r="BH4" s="251"/>
      <c r="BI4" s="251"/>
      <c r="BJ4" s="251"/>
      <c r="BK4" s="251"/>
      <c r="BL4" s="251"/>
      <c r="BM4" s="251"/>
      <c r="BN4" s="251"/>
      <c r="BO4" s="251"/>
      <c r="BP4" s="251"/>
      <c r="BQ4" s="251"/>
      <c r="BR4" s="251"/>
      <c r="BS4" s="251"/>
      <c r="BT4" s="251"/>
      <c r="BU4" s="251"/>
      <c r="BV4" s="251"/>
      <c r="BW4" s="251"/>
      <c r="BX4" s="251"/>
      <c r="BY4" s="251"/>
      <c r="BZ4" s="251"/>
      <c r="CA4" s="251"/>
      <c r="CB4" s="251"/>
    </row>
    <row r="6" spans="1:80" x14ac:dyDescent="0.2">
      <c r="A6" s="150" t="s">
        <v>115</v>
      </c>
      <c r="B6" s="151"/>
      <c r="C6" s="151"/>
      <c r="D6" s="152"/>
      <c r="E6" s="150" t="s">
        <v>147</v>
      </c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2"/>
      <c r="AJ6" s="150" t="s">
        <v>149</v>
      </c>
      <c r="AK6" s="151"/>
      <c r="AL6" s="151"/>
      <c r="AM6" s="151"/>
      <c r="AN6" s="151"/>
      <c r="AO6" s="151"/>
      <c r="AP6" s="151"/>
      <c r="AQ6" s="151"/>
      <c r="AR6" s="151"/>
      <c r="AS6" s="151"/>
      <c r="AT6" s="152"/>
      <c r="AU6" s="150" t="s">
        <v>149</v>
      </c>
      <c r="AV6" s="151"/>
      <c r="AW6" s="151"/>
      <c r="AX6" s="151"/>
      <c r="AY6" s="151"/>
      <c r="AZ6" s="151"/>
      <c r="BA6" s="151"/>
      <c r="BB6" s="151"/>
      <c r="BC6" s="151"/>
      <c r="BD6" s="152"/>
      <c r="BE6" s="150" t="s">
        <v>204</v>
      </c>
      <c r="BF6" s="151"/>
      <c r="BG6" s="151"/>
      <c r="BH6" s="151"/>
      <c r="BI6" s="151"/>
      <c r="BJ6" s="151"/>
      <c r="BK6" s="151"/>
      <c r="BL6" s="151"/>
      <c r="BM6" s="151"/>
      <c r="BN6" s="151"/>
      <c r="BO6" s="152"/>
      <c r="BP6" s="150" t="s">
        <v>150</v>
      </c>
      <c r="BQ6" s="151"/>
      <c r="BR6" s="151"/>
      <c r="BS6" s="151"/>
      <c r="BT6" s="151"/>
      <c r="BU6" s="151"/>
      <c r="BV6" s="151"/>
      <c r="BW6" s="151"/>
      <c r="BX6" s="151"/>
      <c r="BY6" s="151"/>
      <c r="BZ6" s="151"/>
      <c r="CA6" s="151"/>
      <c r="CB6" s="152"/>
    </row>
    <row r="7" spans="1:80" x14ac:dyDescent="0.2">
      <c r="A7" s="153" t="s">
        <v>122</v>
      </c>
      <c r="B7" s="154"/>
      <c r="C7" s="154"/>
      <c r="D7" s="155"/>
      <c r="E7" s="153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5"/>
      <c r="AJ7" s="153" t="s">
        <v>205</v>
      </c>
      <c r="AK7" s="154"/>
      <c r="AL7" s="154"/>
      <c r="AM7" s="154"/>
      <c r="AN7" s="154"/>
      <c r="AO7" s="154"/>
      <c r="AP7" s="154"/>
      <c r="AQ7" s="154"/>
      <c r="AR7" s="154"/>
      <c r="AS7" s="154"/>
      <c r="AT7" s="155"/>
      <c r="AU7" s="153" t="s">
        <v>206</v>
      </c>
      <c r="AV7" s="154"/>
      <c r="AW7" s="154"/>
      <c r="AX7" s="154"/>
      <c r="AY7" s="154"/>
      <c r="AZ7" s="154"/>
      <c r="BA7" s="154"/>
      <c r="BB7" s="154"/>
      <c r="BC7" s="154"/>
      <c r="BD7" s="155"/>
      <c r="BE7" s="153" t="s">
        <v>207</v>
      </c>
      <c r="BF7" s="154"/>
      <c r="BG7" s="154"/>
      <c r="BH7" s="154"/>
      <c r="BI7" s="154"/>
      <c r="BJ7" s="154"/>
      <c r="BK7" s="154"/>
      <c r="BL7" s="154"/>
      <c r="BM7" s="154"/>
      <c r="BN7" s="154"/>
      <c r="BO7" s="155"/>
      <c r="BP7" s="153" t="s">
        <v>154</v>
      </c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5"/>
    </row>
    <row r="8" spans="1:80" x14ac:dyDescent="0.2">
      <c r="A8" s="153"/>
      <c r="B8" s="154"/>
      <c r="C8" s="154"/>
      <c r="D8" s="155"/>
      <c r="E8" s="153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5"/>
      <c r="AJ8" s="153"/>
      <c r="AK8" s="154"/>
      <c r="AL8" s="154"/>
      <c r="AM8" s="154"/>
      <c r="AN8" s="154"/>
      <c r="AO8" s="154"/>
      <c r="AP8" s="154"/>
      <c r="AQ8" s="154"/>
      <c r="AR8" s="154"/>
      <c r="AS8" s="154"/>
      <c r="AT8" s="155"/>
      <c r="AU8" s="153" t="s">
        <v>208</v>
      </c>
      <c r="AV8" s="154"/>
      <c r="AW8" s="154"/>
      <c r="AX8" s="154"/>
      <c r="AY8" s="154"/>
      <c r="AZ8" s="154"/>
      <c r="BA8" s="154"/>
      <c r="BB8" s="154"/>
      <c r="BC8" s="154"/>
      <c r="BD8" s="155"/>
      <c r="BE8" s="153" t="s">
        <v>157</v>
      </c>
      <c r="BF8" s="154"/>
      <c r="BG8" s="154"/>
      <c r="BH8" s="154"/>
      <c r="BI8" s="154"/>
      <c r="BJ8" s="154"/>
      <c r="BK8" s="154"/>
      <c r="BL8" s="154"/>
      <c r="BM8" s="154"/>
      <c r="BN8" s="154"/>
      <c r="BO8" s="155"/>
      <c r="BP8" s="153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5"/>
    </row>
    <row r="9" spans="1:80" x14ac:dyDescent="0.2">
      <c r="A9" s="164"/>
      <c r="B9" s="165"/>
      <c r="C9" s="165"/>
      <c r="D9" s="166"/>
      <c r="E9" s="164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6"/>
      <c r="AJ9" s="164"/>
      <c r="AK9" s="165"/>
      <c r="AL9" s="165"/>
      <c r="AM9" s="165"/>
      <c r="AN9" s="165"/>
      <c r="AO9" s="165"/>
      <c r="AP9" s="165"/>
      <c r="AQ9" s="165"/>
      <c r="AR9" s="165"/>
      <c r="AS9" s="165"/>
      <c r="AT9" s="166"/>
      <c r="AU9" s="164"/>
      <c r="AV9" s="165"/>
      <c r="AW9" s="165"/>
      <c r="AX9" s="165"/>
      <c r="AY9" s="165"/>
      <c r="AZ9" s="165"/>
      <c r="BA9" s="165"/>
      <c r="BB9" s="165"/>
      <c r="BC9" s="165"/>
      <c r="BD9" s="166"/>
      <c r="BE9" s="164"/>
      <c r="BF9" s="165"/>
      <c r="BG9" s="165"/>
      <c r="BH9" s="165"/>
      <c r="BI9" s="165"/>
      <c r="BJ9" s="165"/>
      <c r="BK9" s="165"/>
      <c r="BL9" s="165"/>
      <c r="BM9" s="165"/>
      <c r="BN9" s="165"/>
      <c r="BO9" s="166"/>
      <c r="BP9" s="164"/>
      <c r="BQ9" s="165"/>
      <c r="BR9" s="165"/>
      <c r="BS9" s="165"/>
      <c r="BT9" s="165"/>
      <c r="BU9" s="165"/>
      <c r="BV9" s="165"/>
      <c r="BW9" s="165"/>
      <c r="BX9" s="165"/>
      <c r="BY9" s="165"/>
      <c r="BZ9" s="165"/>
      <c r="CA9" s="165"/>
      <c r="CB9" s="166"/>
    </row>
    <row r="10" spans="1:80" x14ac:dyDescent="0.2">
      <c r="A10" s="164">
        <v>1</v>
      </c>
      <c r="B10" s="165"/>
      <c r="C10" s="165"/>
      <c r="D10" s="166"/>
      <c r="E10" s="164">
        <v>2</v>
      </c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6"/>
      <c r="AJ10" s="164">
        <v>3</v>
      </c>
      <c r="AK10" s="165"/>
      <c r="AL10" s="165"/>
      <c r="AM10" s="165"/>
      <c r="AN10" s="165"/>
      <c r="AO10" s="165"/>
      <c r="AP10" s="165"/>
      <c r="AQ10" s="165"/>
      <c r="AR10" s="165"/>
      <c r="AS10" s="165"/>
      <c r="AT10" s="166"/>
      <c r="AU10" s="164">
        <v>4</v>
      </c>
      <c r="AV10" s="165"/>
      <c r="AW10" s="165"/>
      <c r="AX10" s="165"/>
      <c r="AY10" s="165"/>
      <c r="AZ10" s="165"/>
      <c r="BA10" s="165"/>
      <c r="BB10" s="165"/>
      <c r="BC10" s="165"/>
      <c r="BD10" s="166"/>
      <c r="BE10" s="164">
        <v>5</v>
      </c>
      <c r="BF10" s="165"/>
      <c r="BG10" s="165"/>
      <c r="BH10" s="165"/>
      <c r="BI10" s="165"/>
      <c r="BJ10" s="165"/>
      <c r="BK10" s="165"/>
      <c r="BL10" s="165"/>
      <c r="BM10" s="165"/>
      <c r="BN10" s="165"/>
      <c r="BO10" s="166"/>
      <c r="BP10" s="164">
        <v>6</v>
      </c>
      <c r="BQ10" s="165"/>
      <c r="BR10" s="165"/>
      <c r="BS10" s="165"/>
      <c r="BT10" s="165"/>
      <c r="BU10" s="165"/>
      <c r="BV10" s="165"/>
      <c r="BW10" s="165"/>
      <c r="BX10" s="165"/>
      <c r="BY10" s="165"/>
      <c r="BZ10" s="165"/>
      <c r="CA10" s="165"/>
      <c r="CB10" s="166"/>
    </row>
    <row r="11" spans="1:80" x14ac:dyDescent="0.2">
      <c r="A11" s="176">
        <v>1</v>
      </c>
      <c r="B11" s="177"/>
      <c r="C11" s="177"/>
      <c r="D11" s="178"/>
      <c r="E11" s="167" t="s">
        <v>316</v>
      </c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9"/>
      <c r="AJ11" s="170"/>
      <c r="AK11" s="171"/>
      <c r="AL11" s="171"/>
      <c r="AM11" s="171"/>
      <c r="AN11" s="171"/>
      <c r="AO11" s="171"/>
      <c r="AP11" s="171"/>
      <c r="AQ11" s="171"/>
      <c r="AR11" s="171"/>
      <c r="AS11" s="171"/>
      <c r="AT11" s="172"/>
      <c r="AU11" s="170"/>
      <c r="AV11" s="171"/>
      <c r="AW11" s="171"/>
      <c r="AX11" s="171"/>
      <c r="AY11" s="171"/>
      <c r="AZ11" s="171"/>
      <c r="BA11" s="171"/>
      <c r="BB11" s="171"/>
      <c r="BC11" s="171"/>
      <c r="BD11" s="172"/>
      <c r="BE11" s="252"/>
      <c r="BF11" s="253"/>
      <c r="BG11" s="253"/>
      <c r="BH11" s="253"/>
      <c r="BI11" s="253"/>
      <c r="BJ11" s="253"/>
      <c r="BK11" s="253"/>
      <c r="BL11" s="253"/>
      <c r="BM11" s="253"/>
      <c r="BN11" s="253"/>
      <c r="BO11" s="254"/>
      <c r="BP11" s="252">
        <v>21000</v>
      </c>
      <c r="BQ11" s="253"/>
      <c r="BR11" s="253"/>
      <c r="BS11" s="253"/>
      <c r="BT11" s="253"/>
      <c r="BU11" s="253"/>
      <c r="BV11" s="253"/>
      <c r="BW11" s="253"/>
      <c r="BX11" s="253"/>
      <c r="BY11" s="253"/>
      <c r="BZ11" s="253"/>
      <c r="CA11" s="253"/>
      <c r="CB11" s="254"/>
    </row>
    <row r="12" spans="1:80" x14ac:dyDescent="0.2">
      <c r="A12" s="176">
        <v>2</v>
      </c>
      <c r="B12" s="177"/>
      <c r="C12" s="177"/>
      <c r="D12" s="178"/>
      <c r="E12" s="167" t="s">
        <v>317</v>
      </c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9"/>
      <c r="AJ12" s="170"/>
      <c r="AK12" s="171"/>
      <c r="AL12" s="171"/>
      <c r="AM12" s="171"/>
      <c r="AN12" s="171"/>
      <c r="AO12" s="171"/>
      <c r="AP12" s="171"/>
      <c r="AQ12" s="171"/>
      <c r="AR12" s="171"/>
      <c r="AS12" s="171"/>
      <c r="AT12" s="172"/>
      <c r="AU12" s="170"/>
      <c r="AV12" s="171"/>
      <c r="AW12" s="171"/>
      <c r="AX12" s="171"/>
      <c r="AY12" s="171"/>
      <c r="AZ12" s="171"/>
      <c r="BA12" s="171"/>
      <c r="BB12" s="171"/>
      <c r="BC12" s="171"/>
      <c r="BD12" s="172"/>
      <c r="BE12" s="252"/>
      <c r="BF12" s="253"/>
      <c r="BG12" s="253"/>
      <c r="BH12" s="253"/>
      <c r="BI12" s="253"/>
      <c r="BJ12" s="253"/>
      <c r="BK12" s="253"/>
      <c r="BL12" s="253"/>
      <c r="BM12" s="253"/>
      <c r="BN12" s="253"/>
      <c r="BO12" s="254"/>
      <c r="BP12" s="252">
        <v>148000</v>
      </c>
      <c r="BQ12" s="253"/>
      <c r="BR12" s="253"/>
      <c r="BS12" s="253"/>
      <c r="BT12" s="253"/>
      <c r="BU12" s="253"/>
      <c r="BV12" s="253"/>
      <c r="BW12" s="253"/>
      <c r="BX12" s="253"/>
      <c r="BY12" s="253"/>
      <c r="BZ12" s="253"/>
      <c r="CA12" s="253"/>
      <c r="CB12" s="254"/>
    </row>
    <row r="13" spans="1:80" s="32" customFormat="1" x14ac:dyDescent="0.2">
      <c r="A13" s="188"/>
      <c r="B13" s="189"/>
      <c r="C13" s="189"/>
      <c r="D13" s="190"/>
      <c r="E13" s="194" t="s">
        <v>145</v>
      </c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6"/>
      <c r="AJ13" s="188" t="s">
        <v>22</v>
      </c>
      <c r="AK13" s="189"/>
      <c r="AL13" s="189"/>
      <c r="AM13" s="189"/>
      <c r="AN13" s="189"/>
      <c r="AO13" s="189"/>
      <c r="AP13" s="189"/>
      <c r="AQ13" s="189"/>
      <c r="AR13" s="189"/>
      <c r="AS13" s="189"/>
      <c r="AT13" s="190"/>
      <c r="AU13" s="188" t="s">
        <v>22</v>
      </c>
      <c r="AV13" s="189"/>
      <c r="AW13" s="189"/>
      <c r="AX13" s="189"/>
      <c r="AY13" s="189"/>
      <c r="AZ13" s="189"/>
      <c r="BA13" s="189"/>
      <c r="BB13" s="189"/>
      <c r="BC13" s="189"/>
      <c r="BD13" s="190"/>
      <c r="BE13" s="188" t="s">
        <v>22</v>
      </c>
      <c r="BF13" s="189"/>
      <c r="BG13" s="189"/>
      <c r="BH13" s="189"/>
      <c r="BI13" s="189"/>
      <c r="BJ13" s="189"/>
      <c r="BK13" s="189"/>
      <c r="BL13" s="189"/>
      <c r="BM13" s="189"/>
      <c r="BN13" s="189"/>
      <c r="BO13" s="190"/>
      <c r="BP13" s="255">
        <f>BP11+BP12</f>
        <v>169000</v>
      </c>
      <c r="BQ13" s="256"/>
      <c r="BR13" s="256"/>
      <c r="BS13" s="256"/>
      <c r="BT13" s="256"/>
      <c r="BU13" s="256"/>
      <c r="BV13" s="256"/>
      <c r="BW13" s="256"/>
      <c r="BX13" s="256"/>
      <c r="BY13" s="256"/>
      <c r="BZ13" s="256"/>
      <c r="CA13" s="256"/>
      <c r="CB13" s="257"/>
    </row>
    <row r="14" spans="1:80" s="22" customFormat="1" ht="15.75" x14ac:dyDescent="0.25">
      <c r="A14" s="38"/>
      <c r="B14" s="38"/>
      <c r="C14" s="38"/>
      <c r="D14" s="38"/>
    </row>
    <row r="15" spans="1:80" s="101" customFormat="1" ht="15.75" x14ac:dyDescent="0.25">
      <c r="A15" s="159" t="s">
        <v>315</v>
      </c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  <c r="AV15" s="159"/>
      <c r="AW15" s="159"/>
      <c r="AX15" s="159"/>
      <c r="AY15" s="159"/>
      <c r="AZ15" s="159"/>
      <c r="BA15" s="159"/>
      <c r="BB15" s="159"/>
      <c r="BC15" s="159"/>
      <c r="BD15" s="159"/>
      <c r="BE15" s="159"/>
      <c r="BF15" s="159"/>
      <c r="BG15" s="159"/>
      <c r="BH15" s="159"/>
      <c r="BI15" s="159"/>
      <c r="BJ15" s="159"/>
      <c r="BK15" s="159"/>
      <c r="BL15" s="159"/>
      <c r="BM15" s="159"/>
      <c r="BN15" s="159"/>
      <c r="BO15" s="159"/>
      <c r="BP15" s="159"/>
      <c r="BQ15" s="159"/>
      <c r="BR15" s="159"/>
      <c r="BS15" s="159"/>
      <c r="BT15" s="159"/>
      <c r="BU15" s="159"/>
      <c r="BV15" s="159"/>
      <c r="BW15" s="159"/>
      <c r="BX15" s="159"/>
      <c r="BY15" s="159"/>
      <c r="BZ15" s="159"/>
      <c r="CA15" s="159"/>
      <c r="CB15" s="159"/>
    </row>
    <row r="16" spans="1:80" s="101" customFormat="1" ht="15.75" x14ac:dyDescent="0.25">
      <c r="A16" s="101" t="s">
        <v>113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251" t="s">
        <v>421</v>
      </c>
      <c r="T16" s="251"/>
      <c r="U16" s="251"/>
      <c r="V16" s="251"/>
      <c r="W16" s="251"/>
      <c r="X16" s="251"/>
      <c r="Y16" s="251"/>
      <c r="Z16" s="251"/>
      <c r="AA16" s="251"/>
      <c r="AB16" s="251"/>
      <c r="AC16" s="251"/>
      <c r="AD16" s="251"/>
      <c r="AE16" s="251"/>
      <c r="AF16" s="251"/>
      <c r="AG16" s="251"/>
      <c r="AH16" s="251"/>
      <c r="AI16" s="251"/>
      <c r="AJ16" s="251"/>
      <c r="AK16" s="251"/>
      <c r="AL16" s="251"/>
      <c r="AM16" s="251"/>
      <c r="AN16" s="251"/>
      <c r="AO16" s="251"/>
      <c r="AP16" s="251"/>
      <c r="AQ16" s="251"/>
      <c r="AR16" s="251"/>
      <c r="AS16" s="251"/>
      <c r="AT16" s="251"/>
      <c r="AU16" s="251"/>
      <c r="AV16" s="251"/>
      <c r="AW16" s="251"/>
      <c r="AX16" s="251"/>
      <c r="AY16" s="251"/>
      <c r="AZ16" s="251"/>
      <c r="BA16" s="251"/>
      <c r="BB16" s="251"/>
      <c r="BC16" s="251"/>
      <c r="BD16" s="251"/>
      <c r="BE16" s="251"/>
      <c r="BF16" s="251"/>
      <c r="BG16" s="251"/>
      <c r="BH16" s="251"/>
      <c r="BI16" s="251"/>
      <c r="BJ16" s="251"/>
      <c r="BK16" s="251"/>
      <c r="BL16" s="251"/>
      <c r="BM16" s="251"/>
      <c r="BN16" s="251"/>
      <c r="BO16" s="251"/>
      <c r="BP16" s="251"/>
      <c r="BQ16" s="251"/>
      <c r="BR16" s="251"/>
      <c r="BS16" s="251"/>
      <c r="BT16" s="251"/>
      <c r="BU16" s="251"/>
      <c r="BV16" s="251"/>
      <c r="BW16" s="251"/>
      <c r="BX16" s="251"/>
      <c r="BY16" s="251"/>
      <c r="BZ16" s="251"/>
      <c r="CA16" s="251"/>
      <c r="CB16" s="251"/>
    </row>
    <row r="18" spans="1:80" x14ac:dyDescent="0.2">
      <c r="A18" s="150" t="s">
        <v>115</v>
      </c>
      <c r="B18" s="151"/>
      <c r="C18" s="151"/>
      <c r="D18" s="152"/>
      <c r="E18" s="150" t="s">
        <v>147</v>
      </c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2"/>
      <c r="AJ18" s="150" t="s">
        <v>149</v>
      </c>
      <c r="AK18" s="151"/>
      <c r="AL18" s="151"/>
      <c r="AM18" s="151"/>
      <c r="AN18" s="151"/>
      <c r="AO18" s="151"/>
      <c r="AP18" s="151"/>
      <c r="AQ18" s="151"/>
      <c r="AR18" s="151"/>
      <c r="AS18" s="151"/>
      <c r="AT18" s="152"/>
      <c r="AU18" s="150" t="s">
        <v>149</v>
      </c>
      <c r="AV18" s="151"/>
      <c r="AW18" s="151"/>
      <c r="AX18" s="151"/>
      <c r="AY18" s="151"/>
      <c r="AZ18" s="151"/>
      <c r="BA18" s="151"/>
      <c r="BB18" s="151"/>
      <c r="BC18" s="151"/>
      <c r="BD18" s="152"/>
      <c r="BE18" s="150" t="s">
        <v>204</v>
      </c>
      <c r="BF18" s="151"/>
      <c r="BG18" s="151"/>
      <c r="BH18" s="151"/>
      <c r="BI18" s="151"/>
      <c r="BJ18" s="151"/>
      <c r="BK18" s="151"/>
      <c r="BL18" s="151"/>
      <c r="BM18" s="151"/>
      <c r="BN18" s="151"/>
      <c r="BO18" s="152"/>
      <c r="BP18" s="150" t="s">
        <v>150</v>
      </c>
      <c r="BQ18" s="151"/>
      <c r="BR18" s="151"/>
      <c r="BS18" s="151"/>
      <c r="BT18" s="151"/>
      <c r="BU18" s="151"/>
      <c r="BV18" s="151"/>
      <c r="BW18" s="151"/>
      <c r="BX18" s="151"/>
      <c r="BY18" s="151"/>
      <c r="BZ18" s="151"/>
      <c r="CA18" s="151"/>
      <c r="CB18" s="152"/>
    </row>
    <row r="19" spans="1:80" x14ac:dyDescent="0.2">
      <c r="A19" s="153" t="s">
        <v>122</v>
      </c>
      <c r="B19" s="154"/>
      <c r="C19" s="154"/>
      <c r="D19" s="155"/>
      <c r="E19" s="153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5"/>
      <c r="AJ19" s="153" t="s">
        <v>205</v>
      </c>
      <c r="AK19" s="154"/>
      <c r="AL19" s="154"/>
      <c r="AM19" s="154"/>
      <c r="AN19" s="154"/>
      <c r="AO19" s="154"/>
      <c r="AP19" s="154"/>
      <c r="AQ19" s="154"/>
      <c r="AR19" s="154"/>
      <c r="AS19" s="154"/>
      <c r="AT19" s="155"/>
      <c r="AU19" s="153" t="s">
        <v>206</v>
      </c>
      <c r="AV19" s="154"/>
      <c r="AW19" s="154"/>
      <c r="AX19" s="154"/>
      <c r="AY19" s="154"/>
      <c r="AZ19" s="154"/>
      <c r="BA19" s="154"/>
      <c r="BB19" s="154"/>
      <c r="BC19" s="154"/>
      <c r="BD19" s="155"/>
      <c r="BE19" s="153" t="s">
        <v>207</v>
      </c>
      <c r="BF19" s="154"/>
      <c r="BG19" s="154"/>
      <c r="BH19" s="154"/>
      <c r="BI19" s="154"/>
      <c r="BJ19" s="154"/>
      <c r="BK19" s="154"/>
      <c r="BL19" s="154"/>
      <c r="BM19" s="154"/>
      <c r="BN19" s="154"/>
      <c r="BO19" s="155"/>
      <c r="BP19" s="153" t="s">
        <v>154</v>
      </c>
      <c r="BQ19" s="154"/>
      <c r="BR19" s="154"/>
      <c r="BS19" s="154"/>
      <c r="BT19" s="154"/>
      <c r="BU19" s="154"/>
      <c r="BV19" s="154"/>
      <c r="BW19" s="154"/>
      <c r="BX19" s="154"/>
      <c r="BY19" s="154"/>
      <c r="BZ19" s="154"/>
      <c r="CA19" s="154"/>
      <c r="CB19" s="155"/>
    </row>
    <row r="20" spans="1:80" x14ac:dyDescent="0.2">
      <c r="A20" s="153"/>
      <c r="B20" s="154"/>
      <c r="C20" s="154"/>
      <c r="D20" s="155"/>
      <c r="E20" s="153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5"/>
      <c r="AJ20" s="153"/>
      <c r="AK20" s="154"/>
      <c r="AL20" s="154"/>
      <c r="AM20" s="154"/>
      <c r="AN20" s="154"/>
      <c r="AO20" s="154"/>
      <c r="AP20" s="154"/>
      <c r="AQ20" s="154"/>
      <c r="AR20" s="154"/>
      <c r="AS20" s="154"/>
      <c r="AT20" s="155"/>
      <c r="AU20" s="153" t="s">
        <v>208</v>
      </c>
      <c r="AV20" s="154"/>
      <c r="AW20" s="154"/>
      <c r="AX20" s="154"/>
      <c r="AY20" s="154"/>
      <c r="AZ20" s="154"/>
      <c r="BA20" s="154"/>
      <c r="BB20" s="154"/>
      <c r="BC20" s="154"/>
      <c r="BD20" s="155"/>
      <c r="BE20" s="153" t="s">
        <v>157</v>
      </c>
      <c r="BF20" s="154"/>
      <c r="BG20" s="154"/>
      <c r="BH20" s="154"/>
      <c r="BI20" s="154"/>
      <c r="BJ20" s="154"/>
      <c r="BK20" s="154"/>
      <c r="BL20" s="154"/>
      <c r="BM20" s="154"/>
      <c r="BN20" s="154"/>
      <c r="BO20" s="155"/>
      <c r="BP20" s="153"/>
      <c r="BQ20" s="154"/>
      <c r="BR20" s="154"/>
      <c r="BS20" s="154"/>
      <c r="BT20" s="154"/>
      <c r="BU20" s="154"/>
      <c r="BV20" s="154"/>
      <c r="BW20" s="154"/>
      <c r="BX20" s="154"/>
      <c r="BY20" s="154"/>
      <c r="BZ20" s="154"/>
      <c r="CA20" s="154"/>
      <c r="CB20" s="155"/>
    </row>
    <row r="21" spans="1:80" x14ac:dyDescent="0.2">
      <c r="A21" s="164"/>
      <c r="B21" s="165"/>
      <c r="C21" s="165"/>
      <c r="D21" s="166"/>
      <c r="E21" s="164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6"/>
      <c r="AJ21" s="164"/>
      <c r="AK21" s="165"/>
      <c r="AL21" s="165"/>
      <c r="AM21" s="165"/>
      <c r="AN21" s="165"/>
      <c r="AO21" s="165"/>
      <c r="AP21" s="165"/>
      <c r="AQ21" s="165"/>
      <c r="AR21" s="165"/>
      <c r="AS21" s="165"/>
      <c r="AT21" s="166"/>
      <c r="AU21" s="164"/>
      <c r="AV21" s="165"/>
      <c r="AW21" s="165"/>
      <c r="AX21" s="165"/>
      <c r="AY21" s="165"/>
      <c r="AZ21" s="165"/>
      <c r="BA21" s="165"/>
      <c r="BB21" s="165"/>
      <c r="BC21" s="165"/>
      <c r="BD21" s="166"/>
      <c r="BE21" s="164"/>
      <c r="BF21" s="165"/>
      <c r="BG21" s="165"/>
      <c r="BH21" s="165"/>
      <c r="BI21" s="165"/>
      <c r="BJ21" s="165"/>
      <c r="BK21" s="165"/>
      <c r="BL21" s="165"/>
      <c r="BM21" s="165"/>
      <c r="BN21" s="165"/>
      <c r="BO21" s="166"/>
      <c r="BP21" s="164"/>
      <c r="BQ21" s="165"/>
      <c r="BR21" s="165"/>
      <c r="BS21" s="165"/>
      <c r="BT21" s="165"/>
      <c r="BU21" s="165"/>
      <c r="BV21" s="165"/>
      <c r="BW21" s="165"/>
      <c r="BX21" s="165"/>
      <c r="BY21" s="165"/>
      <c r="BZ21" s="165"/>
      <c r="CA21" s="165"/>
      <c r="CB21" s="166"/>
    </row>
    <row r="22" spans="1:80" x14ac:dyDescent="0.2">
      <c r="A22" s="164">
        <v>1</v>
      </c>
      <c r="B22" s="165"/>
      <c r="C22" s="165"/>
      <c r="D22" s="166"/>
      <c r="E22" s="164">
        <v>2</v>
      </c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6"/>
      <c r="AJ22" s="164">
        <v>3</v>
      </c>
      <c r="AK22" s="165"/>
      <c r="AL22" s="165"/>
      <c r="AM22" s="165"/>
      <c r="AN22" s="165"/>
      <c r="AO22" s="165"/>
      <c r="AP22" s="165"/>
      <c r="AQ22" s="165"/>
      <c r="AR22" s="165"/>
      <c r="AS22" s="165"/>
      <c r="AT22" s="166"/>
      <c r="AU22" s="164">
        <v>4</v>
      </c>
      <c r="AV22" s="165"/>
      <c r="AW22" s="165"/>
      <c r="AX22" s="165"/>
      <c r="AY22" s="165"/>
      <c r="AZ22" s="165"/>
      <c r="BA22" s="165"/>
      <c r="BB22" s="165"/>
      <c r="BC22" s="165"/>
      <c r="BD22" s="166"/>
      <c r="BE22" s="164">
        <v>5</v>
      </c>
      <c r="BF22" s="165"/>
      <c r="BG22" s="165"/>
      <c r="BH22" s="165"/>
      <c r="BI22" s="165"/>
      <c r="BJ22" s="165"/>
      <c r="BK22" s="165"/>
      <c r="BL22" s="165"/>
      <c r="BM22" s="165"/>
      <c r="BN22" s="165"/>
      <c r="BO22" s="166"/>
      <c r="BP22" s="164">
        <v>6</v>
      </c>
      <c r="BQ22" s="165"/>
      <c r="BR22" s="165"/>
      <c r="BS22" s="165"/>
      <c r="BT22" s="165"/>
      <c r="BU22" s="165"/>
      <c r="BV22" s="165"/>
      <c r="BW22" s="165"/>
      <c r="BX22" s="165"/>
      <c r="BY22" s="165"/>
      <c r="BZ22" s="165"/>
      <c r="CA22" s="165"/>
      <c r="CB22" s="166"/>
    </row>
    <row r="23" spans="1:80" x14ac:dyDescent="0.2">
      <c r="A23" s="176">
        <v>1</v>
      </c>
      <c r="B23" s="177"/>
      <c r="C23" s="177"/>
      <c r="D23" s="178"/>
      <c r="E23" s="167" t="s">
        <v>316</v>
      </c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9"/>
      <c r="AJ23" s="170"/>
      <c r="AK23" s="171"/>
      <c r="AL23" s="171"/>
      <c r="AM23" s="171"/>
      <c r="AN23" s="171"/>
      <c r="AO23" s="171"/>
      <c r="AP23" s="171"/>
      <c r="AQ23" s="171"/>
      <c r="AR23" s="171"/>
      <c r="AS23" s="171"/>
      <c r="AT23" s="172"/>
      <c r="AU23" s="170"/>
      <c r="AV23" s="171"/>
      <c r="AW23" s="171"/>
      <c r="AX23" s="171"/>
      <c r="AY23" s="171"/>
      <c r="AZ23" s="171"/>
      <c r="BA23" s="171"/>
      <c r="BB23" s="171"/>
      <c r="BC23" s="171"/>
      <c r="BD23" s="172"/>
      <c r="BE23" s="252"/>
      <c r="BF23" s="253"/>
      <c r="BG23" s="253"/>
      <c r="BH23" s="253"/>
      <c r="BI23" s="253"/>
      <c r="BJ23" s="253"/>
      <c r="BK23" s="253"/>
      <c r="BL23" s="253"/>
      <c r="BM23" s="253"/>
      <c r="BN23" s="253"/>
      <c r="BO23" s="254"/>
      <c r="BP23" s="252">
        <v>8099.18</v>
      </c>
      <c r="BQ23" s="253"/>
      <c r="BR23" s="253"/>
      <c r="BS23" s="253"/>
      <c r="BT23" s="253"/>
      <c r="BU23" s="253"/>
      <c r="BV23" s="253"/>
      <c r="BW23" s="253"/>
      <c r="BX23" s="253"/>
      <c r="BY23" s="253"/>
      <c r="BZ23" s="253"/>
      <c r="CA23" s="253"/>
      <c r="CB23" s="254"/>
    </row>
    <row r="24" spans="1:80" s="32" customFormat="1" x14ac:dyDescent="0.2">
      <c r="A24" s="188"/>
      <c r="B24" s="189"/>
      <c r="C24" s="189"/>
      <c r="D24" s="190"/>
      <c r="E24" s="194" t="s">
        <v>145</v>
      </c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6"/>
      <c r="AJ24" s="188" t="s">
        <v>22</v>
      </c>
      <c r="AK24" s="189"/>
      <c r="AL24" s="189"/>
      <c r="AM24" s="189"/>
      <c r="AN24" s="189"/>
      <c r="AO24" s="189"/>
      <c r="AP24" s="189"/>
      <c r="AQ24" s="189"/>
      <c r="AR24" s="189"/>
      <c r="AS24" s="189"/>
      <c r="AT24" s="190"/>
      <c r="AU24" s="188" t="s">
        <v>22</v>
      </c>
      <c r="AV24" s="189"/>
      <c r="AW24" s="189"/>
      <c r="AX24" s="189"/>
      <c r="AY24" s="189"/>
      <c r="AZ24" s="189"/>
      <c r="BA24" s="189"/>
      <c r="BB24" s="189"/>
      <c r="BC24" s="189"/>
      <c r="BD24" s="190"/>
      <c r="BE24" s="188" t="s">
        <v>22</v>
      </c>
      <c r="BF24" s="189"/>
      <c r="BG24" s="189"/>
      <c r="BH24" s="189"/>
      <c r="BI24" s="189"/>
      <c r="BJ24" s="189"/>
      <c r="BK24" s="189"/>
      <c r="BL24" s="189"/>
      <c r="BM24" s="189"/>
      <c r="BN24" s="189"/>
      <c r="BO24" s="190"/>
      <c r="BP24" s="255">
        <f>BP23</f>
        <v>8099.18</v>
      </c>
      <c r="BQ24" s="256"/>
      <c r="BR24" s="256"/>
      <c r="BS24" s="256"/>
      <c r="BT24" s="256"/>
      <c r="BU24" s="256"/>
      <c r="BV24" s="256"/>
      <c r="BW24" s="256"/>
      <c r="BX24" s="256"/>
      <c r="BY24" s="256"/>
      <c r="BZ24" s="256"/>
      <c r="CA24" s="256"/>
      <c r="CB24" s="257"/>
    </row>
    <row r="25" spans="1:80" s="32" customFormat="1" x14ac:dyDescent="0.2">
      <c r="A25" s="75"/>
      <c r="B25" s="75"/>
      <c r="C25" s="75"/>
      <c r="D25" s="75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</row>
    <row r="26" spans="1:80" s="23" customFormat="1" ht="15.75" x14ac:dyDescent="0.25">
      <c r="A26" s="159" t="s">
        <v>318</v>
      </c>
      <c r="B26" s="159"/>
      <c r="C26" s="159"/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  <c r="AW26" s="159"/>
      <c r="AX26" s="159"/>
      <c r="AY26" s="159"/>
      <c r="AZ26" s="159"/>
      <c r="BA26" s="159"/>
      <c r="BB26" s="159"/>
      <c r="BC26" s="159"/>
      <c r="BD26" s="159"/>
      <c r="BE26" s="159"/>
      <c r="BF26" s="159"/>
      <c r="BG26" s="159"/>
      <c r="BH26" s="159"/>
      <c r="BI26" s="159"/>
      <c r="BJ26" s="159"/>
      <c r="BK26" s="159"/>
      <c r="BL26" s="159"/>
      <c r="BM26" s="159"/>
      <c r="BN26" s="159"/>
      <c r="BO26" s="159"/>
      <c r="BP26" s="159"/>
      <c r="BQ26" s="159"/>
      <c r="BR26" s="159"/>
      <c r="BS26" s="159"/>
      <c r="BT26" s="159"/>
      <c r="BU26" s="159"/>
      <c r="BV26" s="159"/>
      <c r="BW26" s="159"/>
      <c r="BX26" s="159"/>
      <c r="BY26" s="159"/>
      <c r="BZ26" s="159"/>
      <c r="CA26" s="159"/>
      <c r="CB26" s="159"/>
    </row>
    <row r="27" spans="1:80" s="66" customFormat="1" ht="15.75" x14ac:dyDescent="0.25">
      <c r="A27" s="66" t="s">
        <v>113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251" t="s">
        <v>357</v>
      </c>
      <c r="T27" s="251"/>
      <c r="U27" s="251"/>
      <c r="V27" s="251"/>
      <c r="W27" s="251"/>
      <c r="X27" s="251"/>
      <c r="Y27" s="251"/>
      <c r="Z27" s="251"/>
      <c r="AA27" s="251"/>
      <c r="AB27" s="251"/>
      <c r="AC27" s="251"/>
      <c r="AD27" s="251"/>
      <c r="AE27" s="251"/>
      <c r="AF27" s="251"/>
      <c r="AG27" s="251"/>
      <c r="AH27" s="251"/>
      <c r="AI27" s="251"/>
      <c r="AJ27" s="251"/>
      <c r="AK27" s="251"/>
      <c r="AL27" s="251"/>
      <c r="AM27" s="251"/>
      <c r="AN27" s="251"/>
      <c r="AO27" s="251"/>
      <c r="AP27" s="251"/>
      <c r="AQ27" s="251"/>
      <c r="AR27" s="251"/>
      <c r="AS27" s="251"/>
      <c r="AT27" s="251"/>
      <c r="AU27" s="251"/>
      <c r="AV27" s="251"/>
      <c r="AW27" s="251"/>
      <c r="AX27" s="251"/>
      <c r="AY27" s="251"/>
      <c r="AZ27" s="251"/>
      <c r="BA27" s="251"/>
      <c r="BB27" s="251"/>
      <c r="BC27" s="251"/>
      <c r="BD27" s="251"/>
      <c r="BE27" s="251"/>
      <c r="BF27" s="251"/>
      <c r="BG27" s="251"/>
      <c r="BH27" s="251"/>
      <c r="BI27" s="251"/>
      <c r="BJ27" s="251"/>
      <c r="BK27" s="251"/>
      <c r="BL27" s="251"/>
      <c r="BM27" s="251"/>
      <c r="BN27" s="251"/>
      <c r="BO27" s="251"/>
      <c r="BP27" s="251"/>
      <c r="BQ27" s="251"/>
      <c r="BR27" s="251"/>
      <c r="BS27" s="251"/>
      <c r="BT27" s="251"/>
      <c r="BU27" s="251"/>
      <c r="BV27" s="251"/>
      <c r="BW27" s="251"/>
      <c r="BX27" s="251"/>
      <c r="BY27" s="251"/>
      <c r="BZ27" s="251"/>
      <c r="CA27" s="251"/>
      <c r="CB27" s="251"/>
    </row>
    <row r="29" spans="1:80" x14ac:dyDescent="0.2">
      <c r="A29" s="150" t="s">
        <v>115</v>
      </c>
      <c r="B29" s="151"/>
      <c r="C29" s="151"/>
      <c r="D29" s="152"/>
      <c r="E29" s="150" t="s">
        <v>18</v>
      </c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2"/>
      <c r="AJ29" s="150" t="s">
        <v>159</v>
      </c>
      <c r="AK29" s="151"/>
      <c r="AL29" s="151"/>
      <c r="AM29" s="151"/>
      <c r="AN29" s="151"/>
      <c r="AO29" s="151"/>
      <c r="AP29" s="151"/>
      <c r="AQ29" s="151"/>
      <c r="AR29" s="151"/>
      <c r="AS29" s="151"/>
      <c r="AT29" s="152"/>
      <c r="AU29" s="150" t="s">
        <v>209</v>
      </c>
      <c r="AV29" s="151"/>
      <c r="AW29" s="151"/>
      <c r="AX29" s="151"/>
      <c r="AY29" s="151"/>
      <c r="AZ29" s="151"/>
      <c r="BA29" s="151"/>
      <c r="BB29" s="151"/>
      <c r="BC29" s="151"/>
      <c r="BD29" s="152"/>
      <c r="BE29" s="150" t="s">
        <v>210</v>
      </c>
      <c r="BF29" s="151"/>
      <c r="BG29" s="151"/>
      <c r="BH29" s="151"/>
      <c r="BI29" s="151"/>
      <c r="BJ29" s="151"/>
      <c r="BK29" s="151"/>
      <c r="BL29" s="151"/>
      <c r="BM29" s="151"/>
      <c r="BN29" s="151"/>
      <c r="BO29" s="152"/>
      <c r="BP29" s="150" t="s">
        <v>150</v>
      </c>
      <c r="BQ29" s="151"/>
      <c r="BR29" s="151"/>
      <c r="BS29" s="151"/>
      <c r="BT29" s="151"/>
      <c r="BU29" s="151"/>
      <c r="BV29" s="151"/>
      <c r="BW29" s="151"/>
      <c r="BX29" s="151"/>
      <c r="BY29" s="151"/>
      <c r="BZ29" s="151"/>
      <c r="CA29" s="151"/>
      <c r="CB29" s="152"/>
    </row>
    <row r="30" spans="1:80" x14ac:dyDescent="0.2">
      <c r="A30" s="153" t="s">
        <v>122</v>
      </c>
      <c r="B30" s="154"/>
      <c r="C30" s="154"/>
      <c r="D30" s="155"/>
      <c r="E30" s="153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5"/>
      <c r="AJ30" s="153" t="s">
        <v>211</v>
      </c>
      <c r="AK30" s="154"/>
      <c r="AL30" s="154"/>
      <c r="AM30" s="154"/>
      <c r="AN30" s="154"/>
      <c r="AO30" s="154"/>
      <c r="AP30" s="154"/>
      <c r="AQ30" s="154"/>
      <c r="AR30" s="154"/>
      <c r="AS30" s="154"/>
      <c r="AT30" s="155"/>
      <c r="AU30" s="153" t="s">
        <v>212</v>
      </c>
      <c r="AV30" s="154"/>
      <c r="AW30" s="154"/>
      <c r="AX30" s="154"/>
      <c r="AY30" s="154"/>
      <c r="AZ30" s="154"/>
      <c r="BA30" s="154"/>
      <c r="BB30" s="154"/>
      <c r="BC30" s="154"/>
      <c r="BD30" s="155"/>
      <c r="BE30" s="153" t="s">
        <v>213</v>
      </c>
      <c r="BF30" s="154"/>
      <c r="BG30" s="154"/>
      <c r="BH30" s="154"/>
      <c r="BI30" s="154"/>
      <c r="BJ30" s="154"/>
      <c r="BK30" s="154"/>
      <c r="BL30" s="154"/>
      <c r="BM30" s="154"/>
      <c r="BN30" s="154"/>
      <c r="BO30" s="155"/>
      <c r="BP30" s="153" t="s">
        <v>214</v>
      </c>
      <c r="BQ30" s="154"/>
      <c r="BR30" s="154"/>
      <c r="BS30" s="154"/>
      <c r="BT30" s="154"/>
      <c r="BU30" s="154"/>
      <c r="BV30" s="154"/>
      <c r="BW30" s="154"/>
      <c r="BX30" s="154"/>
      <c r="BY30" s="154"/>
      <c r="BZ30" s="154"/>
      <c r="CA30" s="154"/>
      <c r="CB30" s="155"/>
    </row>
    <row r="31" spans="1:80" x14ac:dyDescent="0.2">
      <c r="A31" s="153"/>
      <c r="B31" s="154"/>
      <c r="C31" s="154"/>
      <c r="D31" s="155"/>
      <c r="E31" s="153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5"/>
      <c r="AJ31" s="153" t="s">
        <v>215</v>
      </c>
      <c r="AK31" s="154"/>
      <c r="AL31" s="154"/>
      <c r="AM31" s="154"/>
      <c r="AN31" s="154"/>
      <c r="AO31" s="154"/>
      <c r="AP31" s="154"/>
      <c r="AQ31" s="154"/>
      <c r="AR31" s="154"/>
      <c r="AS31" s="154"/>
      <c r="AT31" s="155"/>
      <c r="AU31" s="153" t="s">
        <v>216</v>
      </c>
      <c r="AV31" s="154"/>
      <c r="AW31" s="154"/>
      <c r="AX31" s="154"/>
      <c r="AY31" s="154"/>
      <c r="AZ31" s="154"/>
      <c r="BA31" s="154"/>
      <c r="BB31" s="154"/>
      <c r="BC31" s="154"/>
      <c r="BD31" s="155"/>
      <c r="BE31" s="153"/>
      <c r="BF31" s="154"/>
      <c r="BG31" s="154"/>
      <c r="BH31" s="154"/>
      <c r="BI31" s="154"/>
      <c r="BJ31" s="154"/>
      <c r="BK31" s="154"/>
      <c r="BL31" s="154"/>
      <c r="BM31" s="154"/>
      <c r="BN31" s="154"/>
      <c r="BO31" s="155"/>
      <c r="BP31" s="153"/>
      <c r="BQ31" s="154"/>
      <c r="BR31" s="154"/>
      <c r="BS31" s="154"/>
      <c r="BT31" s="154"/>
      <c r="BU31" s="154"/>
      <c r="BV31" s="154"/>
      <c r="BW31" s="154"/>
      <c r="BX31" s="154"/>
      <c r="BY31" s="154"/>
      <c r="BZ31" s="154"/>
      <c r="CA31" s="154"/>
      <c r="CB31" s="155"/>
    </row>
    <row r="32" spans="1:80" x14ac:dyDescent="0.2">
      <c r="A32" s="164"/>
      <c r="B32" s="165"/>
      <c r="C32" s="165"/>
      <c r="D32" s="166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6"/>
      <c r="AJ32" s="164"/>
      <c r="AK32" s="165"/>
      <c r="AL32" s="165"/>
      <c r="AM32" s="165"/>
      <c r="AN32" s="165"/>
      <c r="AO32" s="165"/>
      <c r="AP32" s="165"/>
      <c r="AQ32" s="165"/>
      <c r="AR32" s="165"/>
      <c r="AS32" s="165"/>
      <c r="AT32" s="166"/>
      <c r="AU32" s="164"/>
      <c r="AV32" s="165"/>
      <c r="AW32" s="165"/>
      <c r="AX32" s="165"/>
      <c r="AY32" s="165"/>
      <c r="AZ32" s="165"/>
      <c r="BA32" s="165"/>
      <c r="BB32" s="165"/>
      <c r="BC32" s="165"/>
      <c r="BD32" s="166"/>
      <c r="BE32" s="164"/>
      <c r="BF32" s="165"/>
      <c r="BG32" s="165"/>
      <c r="BH32" s="165"/>
      <c r="BI32" s="165"/>
      <c r="BJ32" s="165"/>
      <c r="BK32" s="165"/>
      <c r="BL32" s="165"/>
      <c r="BM32" s="165"/>
      <c r="BN32" s="165"/>
      <c r="BO32" s="166"/>
      <c r="BP32" s="164"/>
      <c r="BQ32" s="165"/>
      <c r="BR32" s="165"/>
      <c r="BS32" s="165"/>
      <c r="BT32" s="165"/>
      <c r="BU32" s="165"/>
      <c r="BV32" s="165"/>
      <c r="BW32" s="165"/>
      <c r="BX32" s="165"/>
      <c r="BY32" s="165"/>
      <c r="BZ32" s="165"/>
      <c r="CA32" s="165"/>
      <c r="CB32" s="166"/>
    </row>
    <row r="33" spans="1:80" x14ac:dyDescent="0.2">
      <c r="A33" s="164">
        <v>1</v>
      </c>
      <c r="B33" s="165"/>
      <c r="C33" s="165"/>
      <c r="D33" s="166"/>
      <c r="E33" s="164">
        <v>2</v>
      </c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6"/>
      <c r="AJ33" s="164">
        <v>4</v>
      </c>
      <c r="AK33" s="165"/>
      <c r="AL33" s="165"/>
      <c r="AM33" s="165"/>
      <c r="AN33" s="165"/>
      <c r="AO33" s="165"/>
      <c r="AP33" s="165"/>
      <c r="AQ33" s="165"/>
      <c r="AR33" s="165"/>
      <c r="AS33" s="165"/>
      <c r="AT33" s="166"/>
      <c r="AU33" s="164">
        <v>5</v>
      </c>
      <c r="AV33" s="165"/>
      <c r="AW33" s="165"/>
      <c r="AX33" s="165"/>
      <c r="AY33" s="165"/>
      <c r="AZ33" s="165"/>
      <c r="BA33" s="165"/>
      <c r="BB33" s="165"/>
      <c r="BC33" s="165"/>
      <c r="BD33" s="166"/>
      <c r="BE33" s="164">
        <v>6</v>
      </c>
      <c r="BF33" s="165"/>
      <c r="BG33" s="165"/>
      <c r="BH33" s="165"/>
      <c r="BI33" s="165"/>
      <c r="BJ33" s="165"/>
      <c r="BK33" s="165"/>
      <c r="BL33" s="165"/>
      <c r="BM33" s="165"/>
      <c r="BN33" s="165"/>
      <c r="BO33" s="166"/>
      <c r="BP33" s="164">
        <v>6</v>
      </c>
      <c r="BQ33" s="165"/>
      <c r="BR33" s="165"/>
      <c r="BS33" s="165"/>
      <c r="BT33" s="165"/>
      <c r="BU33" s="165"/>
      <c r="BV33" s="165"/>
      <c r="BW33" s="165"/>
      <c r="BX33" s="165"/>
      <c r="BY33" s="165"/>
      <c r="BZ33" s="165"/>
      <c r="CA33" s="165"/>
      <c r="CB33" s="166"/>
    </row>
    <row r="34" spans="1:80" x14ac:dyDescent="0.2">
      <c r="A34" s="176">
        <v>1</v>
      </c>
      <c r="B34" s="177"/>
      <c r="C34" s="177"/>
      <c r="D34" s="178"/>
      <c r="E34" s="167" t="s">
        <v>217</v>
      </c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9"/>
      <c r="AJ34" s="170">
        <v>24</v>
      </c>
      <c r="AK34" s="171"/>
      <c r="AL34" s="171"/>
      <c r="AM34" s="171"/>
      <c r="AN34" s="171"/>
      <c r="AO34" s="171"/>
      <c r="AP34" s="171"/>
      <c r="AQ34" s="171"/>
      <c r="AR34" s="171"/>
      <c r="AS34" s="171"/>
      <c r="AT34" s="172"/>
      <c r="AU34" s="252">
        <f>BP34/AJ34/1000</f>
        <v>25.469688333333334</v>
      </c>
      <c r="AV34" s="253"/>
      <c r="AW34" s="253"/>
      <c r="AX34" s="253"/>
      <c r="AY34" s="253"/>
      <c r="AZ34" s="253"/>
      <c r="BA34" s="253"/>
      <c r="BB34" s="253"/>
      <c r="BC34" s="253"/>
      <c r="BD34" s="254"/>
      <c r="BE34" s="258"/>
      <c r="BF34" s="259"/>
      <c r="BG34" s="259"/>
      <c r="BH34" s="259"/>
      <c r="BI34" s="259"/>
      <c r="BJ34" s="259"/>
      <c r="BK34" s="259"/>
      <c r="BL34" s="259"/>
      <c r="BM34" s="259"/>
      <c r="BN34" s="259"/>
      <c r="BO34" s="260"/>
      <c r="BP34" s="252">
        <v>611272.52</v>
      </c>
      <c r="BQ34" s="253"/>
      <c r="BR34" s="253"/>
      <c r="BS34" s="253"/>
      <c r="BT34" s="253"/>
      <c r="BU34" s="253"/>
      <c r="BV34" s="253"/>
      <c r="BW34" s="253"/>
      <c r="BX34" s="253"/>
      <c r="BY34" s="253"/>
      <c r="BZ34" s="253"/>
      <c r="CA34" s="253"/>
      <c r="CB34" s="254"/>
    </row>
    <row r="35" spans="1:80" hidden="1" x14ac:dyDescent="0.2">
      <c r="A35" s="176">
        <v>1</v>
      </c>
      <c r="B35" s="177"/>
      <c r="C35" s="177"/>
      <c r="D35" s="178"/>
      <c r="E35" s="167" t="s">
        <v>218</v>
      </c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9"/>
      <c r="AJ35" s="170"/>
      <c r="AK35" s="171"/>
      <c r="AL35" s="171"/>
      <c r="AM35" s="171"/>
      <c r="AN35" s="171"/>
      <c r="AO35" s="171"/>
      <c r="AP35" s="171"/>
      <c r="AQ35" s="171"/>
      <c r="AR35" s="171"/>
      <c r="AS35" s="171"/>
      <c r="AT35" s="172"/>
      <c r="AU35" s="252"/>
      <c r="AV35" s="253"/>
      <c r="AW35" s="253"/>
      <c r="AX35" s="253"/>
      <c r="AY35" s="253"/>
      <c r="AZ35" s="253"/>
      <c r="BA35" s="253"/>
      <c r="BB35" s="253"/>
      <c r="BC35" s="253"/>
      <c r="BD35" s="254"/>
      <c r="BE35" s="258"/>
      <c r="BF35" s="259"/>
      <c r="BG35" s="259"/>
      <c r="BH35" s="259"/>
      <c r="BI35" s="259"/>
      <c r="BJ35" s="259"/>
      <c r="BK35" s="259"/>
      <c r="BL35" s="259"/>
      <c r="BM35" s="259"/>
      <c r="BN35" s="259"/>
      <c r="BO35" s="260"/>
      <c r="BP35" s="252"/>
      <c r="BQ35" s="253"/>
      <c r="BR35" s="253"/>
      <c r="BS35" s="253"/>
      <c r="BT35" s="253"/>
      <c r="BU35" s="253"/>
      <c r="BV35" s="253"/>
      <c r="BW35" s="253"/>
      <c r="BX35" s="253"/>
      <c r="BY35" s="253"/>
      <c r="BZ35" s="253"/>
      <c r="CA35" s="253"/>
      <c r="CB35" s="254"/>
    </row>
    <row r="36" spans="1:80" x14ac:dyDescent="0.2">
      <c r="A36" s="176">
        <v>2</v>
      </c>
      <c r="B36" s="177"/>
      <c r="C36" s="177"/>
      <c r="D36" s="178"/>
      <c r="E36" s="167" t="s">
        <v>219</v>
      </c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9"/>
      <c r="AJ36" s="170">
        <v>426</v>
      </c>
      <c r="AK36" s="171"/>
      <c r="AL36" s="171"/>
      <c r="AM36" s="171"/>
      <c r="AN36" s="171"/>
      <c r="AO36" s="171"/>
      <c r="AP36" s="171"/>
      <c r="AQ36" s="171"/>
      <c r="AR36" s="171"/>
      <c r="AS36" s="171"/>
      <c r="AT36" s="172"/>
      <c r="AU36" s="252">
        <f>BP36/AJ36</f>
        <v>325.97295774647893</v>
      </c>
      <c r="AV36" s="253"/>
      <c r="AW36" s="253"/>
      <c r="AX36" s="253"/>
      <c r="AY36" s="253"/>
      <c r="AZ36" s="253"/>
      <c r="BA36" s="253"/>
      <c r="BB36" s="253"/>
      <c r="BC36" s="253"/>
      <c r="BD36" s="254"/>
      <c r="BE36" s="258"/>
      <c r="BF36" s="259"/>
      <c r="BG36" s="259"/>
      <c r="BH36" s="259"/>
      <c r="BI36" s="259"/>
      <c r="BJ36" s="259"/>
      <c r="BK36" s="259"/>
      <c r="BL36" s="259"/>
      <c r="BM36" s="259"/>
      <c r="BN36" s="259"/>
      <c r="BO36" s="260"/>
      <c r="BP36" s="252">
        <v>138864.48000000001</v>
      </c>
      <c r="BQ36" s="253"/>
      <c r="BR36" s="253"/>
      <c r="BS36" s="253"/>
      <c r="BT36" s="253"/>
      <c r="BU36" s="253"/>
      <c r="BV36" s="253"/>
      <c r="BW36" s="253"/>
      <c r="BX36" s="253"/>
      <c r="BY36" s="253"/>
      <c r="BZ36" s="253"/>
      <c r="CA36" s="253"/>
      <c r="CB36" s="254"/>
    </row>
    <row r="37" spans="1:80" hidden="1" x14ac:dyDescent="0.2">
      <c r="A37" s="176">
        <v>3</v>
      </c>
      <c r="B37" s="177"/>
      <c r="C37" s="177"/>
      <c r="D37" s="178"/>
      <c r="E37" s="167" t="s">
        <v>220</v>
      </c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9"/>
      <c r="AJ37" s="170"/>
      <c r="AK37" s="171"/>
      <c r="AL37" s="171"/>
      <c r="AM37" s="171"/>
      <c r="AN37" s="171"/>
      <c r="AO37" s="171"/>
      <c r="AP37" s="171"/>
      <c r="AQ37" s="171"/>
      <c r="AR37" s="171"/>
      <c r="AS37" s="171"/>
      <c r="AT37" s="172"/>
      <c r="AU37" s="252"/>
      <c r="AV37" s="253"/>
      <c r="AW37" s="253"/>
      <c r="AX37" s="253"/>
      <c r="AY37" s="253"/>
      <c r="AZ37" s="253"/>
      <c r="BA37" s="253"/>
      <c r="BB37" s="253"/>
      <c r="BC37" s="253"/>
      <c r="BD37" s="254"/>
      <c r="BE37" s="258"/>
      <c r="BF37" s="259"/>
      <c r="BG37" s="259"/>
      <c r="BH37" s="259"/>
      <c r="BI37" s="259"/>
      <c r="BJ37" s="259"/>
      <c r="BK37" s="259"/>
      <c r="BL37" s="259"/>
      <c r="BM37" s="259"/>
      <c r="BN37" s="259"/>
      <c r="BO37" s="260"/>
      <c r="BP37" s="252"/>
      <c r="BQ37" s="253"/>
      <c r="BR37" s="253"/>
      <c r="BS37" s="253"/>
      <c r="BT37" s="253"/>
      <c r="BU37" s="253"/>
      <c r="BV37" s="253"/>
      <c r="BW37" s="253"/>
      <c r="BX37" s="253"/>
      <c r="BY37" s="253"/>
      <c r="BZ37" s="253"/>
      <c r="CA37" s="253"/>
      <c r="CB37" s="254"/>
    </row>
    <row r="38" spans="1:80" ht="12" customHeight="1" x14ac:dyDescent="0.2">
      <c r="A38" s="176">
        <v>3</v>
      </c>
      <c r="B38" s="177"/>
      <c r="C38" s="177"/>
      <c r="D38" s="178"/>
      <c r="E38" s="167" t="s">
        <v>221</v>
      </c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9"/>
      <c r="AJ38" s="170">
        <v>215</v>
      </c>
      <c r="AK38" s="171"/>
      <c r="AL38" s="171"/>
      <c r="AM38" s="171"/>
      <c r="AN38" s="171"/>
      <c r="AO38" s="171"/>
      <c r="AP38" s="171"/>
      <c r="AQ38" s="171"/>
      <c r="AR38" s="171"/>
      <c r="AS38" s="171"/>
      <c r="AT38" s="172"/>
      <c r="AU38" s="252">
        <f>BP38/AJ38</f>
        <v>8063.8452093023252</v>
      </c>
      <c r="AV38" s="253"/>
      <c r="AW38" s="253"/>
      <c r="AX38" s="253"/>
      <c r="AY38" s="253"/>
      <c r="AZ38" s="253"/>
      <c r="BA38" s="253"/>
      <c r="BB38" s="253"/>
      <c r="BC38" s="253"/>
      <c r="BD38" s="254"/>
      <c r="BE38" s="258"/>
      <c r="BF38" s="259"/>
      <c r="BG38" s="259"/>
      <c r="BH38" s="259"/>
      <c r="BI38" s="259"/>
      <c r="BJ38" s="259"/>
      <c r="BK38" s="259"/>
      <c r="BL38" s="259"/>
      <c r="BM38" s="259"/>
      <c r="BN38" s="259"/>
      <c r="BO38" s="260"/>
      <c r="BP38" s="252">
        <f>1820675.64-86948.92</f>
        <v>1733726.72</v>
      </c>
      <c r="BQ38" s="253"/>
      <c r="BR38" s="253"/>
      <c r="BS38" s="253"/>
      <c r="BT38" s="253"/>
      <c r="BU38" s="253"/>
      <c r="BV38" s="253"/>
      <c r="BW38" s="253"/>
      <c r="BX38" s="253"/>
      <c r="BY38" s="253"/>
      <c r="BZ38" s="253"/>
      <c r="CA38" s="253"/>
      <c r="CB38" s="254"/>
    </row>
    <row r="39" spans="1:80" x14ac:dyDescent="0.2">
      <c r="A39" s="176">
        <v>5</v>
      </c>
      <c r="B39" s="177"/>
      <c r="C39" s="177"/>
      <c r="D39" s="178"/>
      <c r="E39" s="167" t="s">
        <v>419</v>
      </c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68"/>
      <c r="AH39" s="168"/>
      <c r="AI39" s="169"/>
      <c r="AJ39" s="170"/>
      <c r="AK39" s="171"/>
      <c r="AL39" s="171"/>
      <c r="AM39" s="171"/>
      <c r="AN39" s="171"/>
      <c r="AO39" s="171"/>
      <c r="AP39" s="171"/>
      <c r="AQ39" s="171"/>
      <c r="AR39" s="171"/>
      <c r="AS39" s="171"/>
      <c r="AT39" s="172"/>
      <c r="AU39" s="252"/>
      <c r="AV39" s="253"/>
      <c r="AW39" s="253"/>
      <c r="AX39" s="253"/>
      <c r="AY39" s="253"/>
      <c r="AZ39" s="253"/>
      <c r="BA39" s="253"/>
      <c r="BB39" s="253"/>
      <c r="BC39" s="253"/>
      <c r="BD39" s="254"/>
      <c r="BE39" s="258"/>
      <c r="BF39" s="259"/>
      <c r="BG39" s="259"/>
      <c r="BH39" s="259"/>
      <c r="BI39" s="259"/>
      <c r="BJ39" s="259"/>
      <c r="BK39" s="259"/>
      <c r="BL39" s="259"/>
      <c r="BM39" s="259"/>
      <c r="BN39" s="259"/>
      <c r="BO39" s="260"/>
      <c r="BP39" s="252">
        <v>84656.52</v>
      </c>
      <c r="BQ39" s="253"/>
      <c r="BR39" s="253"/>
      <c r="BS39" s="253"/>
      <c r="BT39" s="253"/>
      <c r="BU39" s="253"/>
      <c r="BV39" s="253"/>
      <c r="BW39" s="253"/>
      <c r="BX39" s="253"/>
      <c r="BY39" s="253"/>
      <c r="BZ39" s="253"/>
      <c r="CA39" s="253"/>
      <c r="CB39" s="254"/>
    </row>
    <row r="40" spans="1:80" s="32" customFormat="1" x14ac:dyDescent="0.2">
      <c r="A40" s="188"/>
      <c r="B40" s="189"/>
      <c r="C40" s="189"/>
      <c r="D40" s="190"/>
      <c r="E40" s="194" t="s">
        <v>145</v>
      </c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95"/>
      <c r="W40" s="195"/>
      <c r="X40" s="195"/>
      <c r="Y40" s="195"/>
      <c r="Z40" s="195"/>
      <c r="AA40" s="195"/>
      <c r="AB40" s="195"/>
      <c r="AC40" s="195"/>
      <c r="AD40" s="195"/>
      <c r="AE40" s="195"/>
      <c r="AF40" s="195"/>
      <c r="AG40" s="195"/>
      <c r="AH40" s="195"/>
      <c r="AI40" s="196"/>
      <c r="AJ40" s="188" t="s">
        <v>22</v>
      </c>
      <c r="AK40" s="189"/>
      <c r="AL40" s="189"/>
      <c r="AM40" s="189"/>
      <c r="AN40" s="189"/>
      <c r="AO40" s="189"/>
      <c r="AP40" s="189"/>
      <c r="AQ40" s="189"/>
      <c r="AR40" s="189"/>
      <c r="AS40" s="189"/>
      <c r="AT40" s="190"/>
      <c r="AU40" s="188" t="s">
        <v>22</v>
      </c>
      <c r="AV40" s="189"/>
      <c r="AW40" s="189"/>
      <c r="AX40" s="189"/>
      <c r="AY40" s="189"/>
      <c r="AZ40" s="189"/>
      <c r="BA40" s="189"/>
      <c r="BB40" s="189"/>
      <c r="BC40" s="189"/>
      <c r="BD40" s="190"/>
      <c r="BE40" s="188" t="s">
        <v>22</v>
      </c>
      <c r="BF40" s="189"/>
      <c r="BG40" s="189"/>
      <c r="BH40" s="189"/>
      <c r="BI40" s="189"/>
      <c r="BJ40" s="189"/>
      <c r="BK40" s="189"/>
      <c r="BL40" s="189"/>
      <c r="BM40" s="189"/>
      <c r="BN40" s="189"/>
      <c r="BO40" s="190"/>
      <c r="BP40" s="255">
        <f>SUM(BP34:CB39)</f>
        <v>2568520.2399999998</v>
      </c>
      <c r="BQ40" s="256"/>
      <c r="BR40" s="256"/>
      <c r="BS40" s="256"/>
      <c r="BT40" s="256"/>
      <c r="BU40" s="256"/>
      <c r="BV40" s="256"/>
      <c r="BW40" s="256"/>
      <c r="BX40" s="256"/>
      <c r="BY40" s="256"/>
      <c r="BZ40" s="256"/>
      <c r="CA40" s="256"/>
      <c r="CB40" s="257"/>
    </row>
    <row r="41" spans="1:80" s="22" customFormat="1" ht="15.75" x14ac:dyDescent="0.25">
      <c r="A41" s="38"/>
      <c r="B41" s="38"/>
      <c r="C41" s="38"/>
      <c r="D41" s="38"/>
    </row>
    <row r="42" spans="1:80" s="22" customFormat="1" ht="15.75" x14ac:dyDescent="0.25">
      <c r="A42" s="38"/>
      <c r="B42" s="38"/>
      <c r="C42" s="38"/>
      <c r="D42" s="38"/>
    </row>
    <row r="43" spans="1:80" x14ac:dyDescent="0.2">
      <c r="E43" s="26" t="str">
        <f>'213'!K47</f>
        <v>Директор МАУСОШ №4 им. А.И.Миргородского</v>
      </c>
      <c r="BE43" s="26" t="str">
        <f>'213'!BF47</f>
        <v>Лазирская Г.В.</v>
      </c>
    </row>
  </sheetData>
  <mergeCells count="169">
    <mergeCell ref="A24:D24"/>
    <mergeCell ref="E24:AI24"/>
    <mergeCell ref="AJ24:AT24"/>
    <mergeCell ref="AU24:BD24"/>
    <mergeCell ref="BE24:BO24"/>
    <mergeCell ref="BP24:CB24"/>
    <mergeCell ref="A22:D22"/>
    <mergeCell ref="E22:AI22"/>
    <mergeCell ref="AJ22:AT22"/>
    <mergeCell ref="AU22:BD22"/>
    <mergeCell ref="BE22:BO22"/>
    <mergeCell ref="BP22:CB22"/>
    <mergeCell ref="A23:D23"/>
    <mergeCell ref="E23:AI23"/>
    <mergeCell ref="AJ23:AT23"/>
    <mergeCell ref="AU23:BD23"/>
    <mergeCell ref="BE23:BO23"/>
    <mergeCell ref="BP23:CB23"/>
    <mergeCell ref="A20:D20"/>
    <mergeCell ref="E20:AI20"/>
    <mergeCell ref="AJ20:AT20"/>
    <mergeCell ref="AU20:BD20"/>
    <mergeCell ref="BE20:BO20"/>
    <mergeCell ref="BP20:CB20"/>
    <mergeCell ref="A21:D21"/>
    <mergeCell ref="E21:AI21"/>
    <mergeCell ref="AJ21:AT21"/>
    <mergeCell ref="AU21:BD21"/>
    <mergeCell ref="BE21:BO21"/>
    <mergeCell ref="BP21:CB21"/>
    <mergeCell ref="A15:CB15"/>
    <mergeCell ref="S16:CB16"/>
    <mergeCell ref="A18:D18"/>
    <mergeCell ref="E18:AI18"/>
    <mergeCell ref="AJ18:AT18"/>
    <mergeCell ref="AU18:BD18"/>
    <mergeCell ref="BE18:BO18"/>
    <mergeCell ref="BP18:CB18"/>
    <mergeCell ref="A19:D19"/>
    <mergeCell ref="E19:AI19"/>
    <mergeCell ref="AJ19:AT19"/>
    <mergeCell ref="AU19:BD19"/>
    <mergeCell ref="BE19:BO19"/>
    <mergeCell ref="BP19:CB19"/>
    <mergeCell ref="A40:D40"/>
    <mergeCell ref="E40:AI40"/>
    <mergeCell ref="AJ40:AT40"/>
    <mergeCell ref="AU40:BD40"/>
    <mergeCell ref="BE40:BO40"/>
    <mergeCell ref="BP40:CB40"/>
    <mergeCell ref="A39:D39"/>
    <mergeCell ref="E39:AI39"/>
    <mergeCell ref="AJ39:AT39"/>
    <mergeCell ref="AU39:BD39"/>
    <mergeCell ref="BE39:BO39"/>
    <mergeCell ref="BP39:CB39"/>
    <mergeCell ref="A38:D38"/>
    <mergeCell ref="E38:AI38"/>
    <mergeCell ref="AJ38:AT38"/>
    <mergeCell ref="AU38:BD38"/>
    <mergeCell ref="BE38:BO38"/>
    <mergeCell ref="BP38:CB38"/>
    <mergeCell ref="A37:D37"/>
    <mergeCell ref="E37:AI37"/>
    <mergeCell ref="AJ37:AT37"/>
    <mergeCell ref="AU37:BD37"/>
    <mergeCell ref="BE37:BO37"/>
    <mergeCell ref="BP37:CB37"/>
    <mergeCell ref="A36:D36"/>
    <mergeCell ref="E36:AI36"/>
    <mergeCell ref="AJ36:AT36"/>
    <mergeCell ref="AU36:BD36"/>
    <mergeCell ref="BE36:BO36"/>
    <mergeCell ref="BP36:CB36"/>
    <mergeCell ref="A35:D35"/>
    <mergeCell ref="E35:AI35"/>
    <mergeCell ref="AJ35:AT35"/>
    <mergeCell ref="AU35:BD35"/>
    <mergeCell ref="BE35:BO35"/>
    <mergeCell ref="BP35:CB35"/>
    <mergeCell ref="A34:D34"/>
    <mergeCell ref="E34:AI34"/>
    <mergeCell ref="AJ34:AT34"/>
    <mergeCell ref="AU34:BD34"/>
    <mergeCell ref="BE34:BO34"/>
    <mergeCell ref="BP34:CB34"/>
    <mergeCell ref="A33:D33"/>
    <mergeCell ref="E33:AI33"/>
    <mergeCell ref="AJ33:AT33"/>
    <mergeCell ref="AU33:BD33"/>
    <mergeCell ref="BE33:BO33"/>
    <mergeCell ref="BP33:CB33"/>
    <mergeCell ref="A32:D32"/>
    <mergeCell ref="E32:AI32"/>
    <mergeCell ref="AJ32:AT32"/>
    <mergeCell ref="AU32:BD32"/>
    <mergeCell ref="BE32:BO32"/>
    <mergeCell ref="BP32:CB32"/>
    <mergeCell ref="A31:D31"/>
    <mergeCell ref="E31:AI31"/>
    <mergeCell ref="AJ31:AT31"/>
    <mergeCell ref="AU31:BD31"/>
    <mergeCell ref="BE31:BO31"/>
    <mergeCell ref="BP31:CB31"/>
    <mergeCell ref="A30:D30"/>
    <mergeCell ref="E30:AI30"/>
    <mergeCell ref="AJ30:AT30"/>
    <mergeCell ref="AU30:BD30"/>
    <mergeCell ref="BE30:BO30"/>
    <mergeCell ref="BP30:CB30"/>
    <mergeCell ref="A26:CB26"/>
    <mergeCell ref="A29:D29"/>
    <mergeCell ref="E29:AI29"/>
    <mergeCell ref="AJ29:AT29"/>
    <mergeCell ref="AU29:BD29"/>
    <mergeCell ref="BE29:BO29"/>
    <mergeCell ref="BP29:CB29"/>
    <mergeCell ref="S27:CB27"/>
    <mergeCell ref="A13:D13"/>
    <mergeCell ref="E13:AI13"/>
    <mergeCell ref="AJ13:AT13"/>
    <mergeCell ref="AU13:BD13"/>
    <mergeCell ref="BE13:BO13"/>
    <mergeCell ref="BP13:CB13"/>
    <mergeCell ref="A12:D12"/>
    <mergeCell ref="E12:AI12"/>
    <mergeCell ref="AJ12:AT12"/>
    <mergeCell ref="AU12:BD12"/>
    <mergeCell ref="BE12:BO12"/>
    <mergeCell ref="BP12:CB12"/>
    <mergeCell ref="A11:D11"/>
    <mergeCell ref="E11:AI11"/>
    <mergeCell ref="AJ11:AT11"/>
    <mergeCell ref="AU11:BD11"/>
    <mergeCell ref="BE11:BO11"/>
    <mergeCell ref="BP11:CB11"/>
    <mergeCell ref="A10:D10"/>
    <mergeCell ref="E10:AI10"/>
    <mergeCell ref="AJ10:AT10"/>
    <mergeCell ref="AU10:BD10"/>
    <mergeCell ref="BE10:BO10"/>
    <mergeCell ref="BP10:CB10"/>
    <mergeCell ref="A9:D9"/>
    <mergeCell ref="E9:AI9"/>
    <mergeCell ref="AJ9:AT9"/>
    <mergeCell ref="AU9:BD9"/>
    <mergeCell ref="BE9:BO9"/>
    <mergeCell ref="BP9:CB9"/>
    <mergeCell ref="A8:D8"/>
    <mergeCell ref="E8:AI8"/>
    <mergeCell ref="AJ8:AT8"/>
    <mergeCell ref="AU8:BD8"/>
    <mergeCell ref="BE8:BO8"/>
    <mergeCell ref="BP8:CB8"/>
    <mergeCell ref="A7:D7"/>
    <mergeCell ref="E7:AI7"/>
    <mergeCell ref="AJ7:AT7"/>
    <mergeCell ref="AU7:BD7"/>
    <mergeCell ref="BE7:BO7"/>
    <mergeCell ref="BP7:CB7"/>
    <mergeCell ref="A1:CB1"/>
    <mergeCell ref="A3:CB3"/>
    <mergeCell ref="A6:D6"/>
    <mergeCell ref="E6:AI6"/>
    <mergeCell ref="AJ6:AT6"/>
    <mergeCell ref="AU6:BD6"/>
    <mergeCell ref="BE6:BO6"/>
    <mergeCell ref="BP6:CB6"/>
    <mergeCell ref="S4:CB4"/>
  </mergeCells>
  <pageMargins left="0.7" right="0.7" top="0.75" bottom="0.75" header="0.3" footer="0.3"/>
  <pageSetup paperSize="9"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25"/>
  <sheetViews>
    <sheetView view="pageBreakPreview" topLeftCell="A72" zoomScaleSheetLayoutView="100" workbookViewId="0">
      <selection activeCell="BN118" sqref="BN118:CB118"/>
    </sheetView>
  </sheetViews>
  <sheetFormatPr defaultColWidth="1.140625" defaultRowHeight="12.75" x14ac:dyDescent="0.2"/>
  <cols>
    <col min="1" max="1" width="7.42578125" style="26" bestFit="1" customWidth="1"/>
    <col min="2" max="30" width="1.140625" style="26"/>
    <col min="31" max="31" width="7.42578125" style="26" bestFit="1" customWidth="1"/>
    <col min="32" max="83" width="1.140625" style="26"/>
    <col min="84" max="84" width="17.5703125" style="26" customWidth="1"/>
    <col min="85" max="254" width="1.140625" style="26"/>
    <col min="255" max="255" width="7.42578125" style="26" bestFit="1" customWidth="1"/>
    <col min="256" max="284" width="1.140625" style="26"/>
    <col min="285" max="285" width="7.42578125" style="26" bestFit="1" customWidth="1"/>
    <col min="286" max="336" width="1.140625" style="26"/>
    <col min="337" max="337" width="22.140625" style="26" customWidth="1"/>
    <col min="338" max="510" width="1.140625" style="26"/>
    <col min="511" max="511" width="7.42578125" style="26" bestFit="1" customWidth="1"/>
    <col min="512" max="540" width="1.140625" style="26"/>
    <col min="541" max="541" width="7.42578125" style="26" bestFit="1" customWidth="1"/>
    <col min="542" max="592" width="1.140625" style="26"/>
    <col min="593" max="593" width="22.140625" style="26" customWidth="1"/>
    <col min="594" max="766" width="1.140625" style="26"/>
    <col min="767" max="767" width="7.42578125" style="26" bestFit="1" customWidth="1"/>
    <col min="768" max="796" width="1.140625" style="26"/>
    <col min="797" max="797" width="7.42578125" style="26" bestFit="1" customWidth="1"/>
    <col min="798" max="848" width="1.140625" style="26"/>
    <col min="849" max="849" width="22.140625" style="26" customWidth="1"/>
    <col min="850" max="1022" width="1.140625" style="26"/>
    <col min="1023" max="1023" width="7.42578125" style="26" bestFit="1" customWidth="1"/>
    <col min="1024" max="1052" width="1.140625" style="26"/>
    <col min="1053" max="1053" width="7.42578125" style="26" bestFit="1" customWidth="1"/>
    <col min="1054" max="1104" width="1.140625" style="26"/>
    <col min="1105" max="1105" width="22.140625" style="26" customWidth="1"/>
    <col min="1106" max="1278" width="1.140625" style="26"/>
    <col min="1279" max="1279" width="7.42578125" style="26" bestFit="1" customWidth="1"/>
    <col min="1280" max="1308" width="1.140625" style="26"/>
    <col min="1309" max="1309" width="7.42578125" style="26" bestFit="1" customWidth="1"/>
    <col min="1310" max="1360" width="1.140625" style="26"/>
    <col min="1361" max="1361" width="22.140625" style="26" customWidth="1"/>
    <col min="1362" max="1534" width="1.140625" style="26"/>
    <col min="1535" max="1535" width="7.42578125" style="26" bestFit="1" customWidth="1"/>
    <col min="1536" max="1564" width="1.140625" style="26"/>
    <col min="1565" max="1565" width="7.42578125" style="26" bestFit="1" customWidth="1"/>
    <col min="1566" max="1616" width="1.140625" style="26"/>
    <col min="1617" max="1617" width="22.140625" style="26" customWidth="1"/>
    <col min="1618" max="1790" width="1.140625" style="26"/>
    <col min="1791" max="1791" width="7.42578125" style="26" bestFit="1" customWidth="1"/>
    <col min="1792" max="1820" width="1.140625" style="26"/>
    <col min="1821" max="1821" width="7.42578125" style="26" bestFit="1" customWidth="1"/>
    <col min="1822" max="1872" width="1.140625" style="26"/>
    <col min="1873" max="1873" width="22.140625" style="26" customWidth="1"/>
    <col min="1874" max="2046" width="1.140625" style="26"/>
    <col min="2047" max="2047" width="7.42578125" style="26" bestFit="1" customWidth="1"/>
    <col min="2048" max="2076" width="1.140625" style="26"/>
    <col min="2077" max="2077" width="7.42578125" style="26" bestFit="1" customWidth="1"/>
    <col min="2078" max="2128" width="1.140625" style="26"/>
    <col min="2129" max="2129" width="22.140625" style="26" customWidth="1"/>
    <col min="2130" max="2302" width="1.140625" style="26"/>
    <col min="2303" max="2303" width="7.42578125" style="26" bestFit="1" customWidth="1"/>
    <col min="2304" max="2332" width="1.140625" style="26"/>
    <col min="2333" max="2333" width="7.42578125" style="26" bestFit="1" customWidth="1"/>
    <col min="2334" max="2384" width="1.140625" style="26"/>
    <col min="2385" max="2385" width="22.140625" style="26" customWidth="1"/>
    <col min="2386" max="2558" width="1.140625" style="26"/>
    <col min="2559" max="2559" width="7.42578125" style="26" bestFit="1" customWidth="1"/>
    <col min="2560" max="2588" width="1.140625" style="26"/>
    <col min="2589" max="2589" width="7.42578125" style="26" bestFit="1" customWidth="1"/>
    <col min="2590" max="2640" width="1.140625" style="26"/>
    <col min="2641" max="2641" width="22.140625" style="26" customWidth="1"/>
    <col min="2642" max="2814" width="1.140625" style="26"/>
    <col min="2815" max="2815" width="7.42578125" style="26" bestFit="1" customWidth="1"/>
    <col min="2816" max="2844" width="1.140625" style="26"/>
    <col min="2845" max="2845" width="7.42578125" style="26" bestFit="1" customWidth="1"/>
    <col min="2846" max="2896" width="1.140625" style="26"/>
    <col min="2897" max="2897" width="22.140625" style="26" customWidth="1"/>
    <col min="2898" max="3070" width="1.140625" style="26"/>
    <col min="3071" max="3071" width="7.42578125" style="26" bestFit="1" customWidth="1"/>
    <col min="3072" max="3100" width="1.140625" style="26"/>
    <col min="3101" max="3101" width="7.42578125" style="26" bestFit="1" customWidth="1"/>
    <col min="3102" max="3152" width="1.140625" style="26"/>
    <col min="3153" max="3153" width="22.140625" style="26" customWidth="1"/>
    <col min="3154" max="3326" width="1.140625" style="26"/>
    <col min="3327" max="3327" width="7.42578125" style="26" bestFit="1" customWidth="1"/>
    <col min="3328" max="3356" width="1.140625" style="26"/>
    <col min="3357" max="3357" width="7.42578125" style="26" bestFit="1" customWidth="1"/>
    <col min="3358" max="3408" width="1.140625" style="26"/>
    <col min="3409" max="3409" width="22.140625" style="26" customWidth="1"/>
    <col min="3410" max="3582" width="1.140625" style="26"/>
    <col min="3583" max="3583" width="7.42578125" style="26" bestFit="1" customWidth="1"/>
    <col min="3584" max="3612" width="1.140625" style="26"/>
    <col min="3613" max="3613" width="7.42578125" style="26" bestFit="1" customWidth="1"/>
    <col min="3614" max="3664" width="1.140625" style="26"/>
    <col min="3665" max="3665" width="22.140625" style="26" customWidth="1"/>
    <col min="3666" max="3838" width="1.140625" style="26"/>
    <col min="3839" max="3839" width="7.42578125" style="26" bestFit="1" customWidth="1"/>
    <col min="3840" max="3868" width="1.140625" style="26"/>
    <col min="3869" max="3869" width="7.42578125" style="26" bestFit="1" customWidth="1"/>
    <col min="3870" max="3920" width="1.140625" style="26"/>
    <col min="3921" max="3921" width="22.140625" style="26" customWidth="1"/>
    <col min="3922" max="4094" width="1.140625" style="26"/>
    <col min="4095" max="4095" width="7.42578125" style="26" bestFit="1" customWidth="1"/>
    <col min="4096" max="4124" width="1.140625" style="26"/>
    <col min="4125" max="4125" width="7.42578125" style="26" bestFit="1" customWidth="1"/>
    <col min="4126" max="4176" width="1.140625" style="26"/>
    <col min="4177" max="4177" width="22.140625" style="26" customWidth="1"/>
    <col min="4178" max="4350" width="1.140625" style="26"/>
    <col min="4351" max="4351" width="7.42578125" style="26" bestFit="1" customWidth="1"/>
    <col min="4352" max="4380" width="1.140625" style="26"/>
    <col min="4381" max="4381" width="7.42578125" style="26" bestFit="1" customWidth="1"/>
    <col min="4382" max="4432" width="1.140625" style="26"/>
    <col min="4433" max="4433" width="22.140625" style="26" customWidth="1"/>
    <col min="4434" max="4606" width="1.140625" style="26"/>
    <col min="4607" max="4607" width="7.42578125" style="26" bestFit="1" customWidth="1"/>
    <col min="4608" max="4636" width="1.140625" style="26"/>
    <col min="4637" max="4637" width="7.42578125" style="26" bestFit="1" customWidth="1"/>
    <col min="4638" max="4688" width="1.140625" style="26"/>
    <col min="4689" max="4689" width="22.140625" style="26" customWidth="1"/>
    <col min="4690" max="4862" width="1.140625" style="26"/>
    <col min="4863" max="4863" width="7.42578125" style="26" bestFit="1" customWidth="1"/>
    <col min="4864" max="4892" width="1.140625" style="26"/>
    <col min="4893" max="4893" width="7.42578125" style="26" bestFit="1" customWidth="1"/>
    <col min="4894" max="4944" width="1.140625" style="26"/>
    <col min="4945" max="4945" width="22.140625" style="26" customWidth="1"/>
    <col min="4946" max="5118" width="1.140625" style="26"/>
    <col min="5119" max="5119" width="7.42578125" style="26" bestFit="1" customWidth="1"/>
    <col min="5120" max="5148" width="1.140625" style="26"/>
    <col min="5149" max="5149" width="7.42578125" style="26" bestFit="1" customWidth="1"/>
    <col min="5150" max="5200" width="1.140625" style="26"/>
    <col min="5201" max="5201" width="22.140625" style="26" customWidth="1"/>
    <col min="5202" max="5374" width="1.140625" style="26"/>
    <col min="5375" max="5375" width="7.42578125" style="26" bestFit="1" customWidth="1"/>
    <col min="5376" max="5404" width="1.140625" style="26"/>
    <col min="5405" max="5405" width="7.42578125" style="26" bestFit="1" customWidth="1"/>
    <col min="5406" max="5456" width="1.140625" style="26"/>
    <col min="5457" max="5457" width="22.140625" style="26" customWidth="1"/>
    <col min="5458" max="5630" width="1.140625" style="26"/>
    <col min="5631" max="5631" width="7.42578125" style="26" bestFit="1" customWidth="1"/>
    <col min="5632" max="5660" width="1.140625" style="26"/>
    <col min="5661" max="5661" width="7.42578125" style="26" bestFit="1" customWidth="1"/>
    <col min="5662" max="5712" width="1.140625" style="26"/>
    <col min="5713" max="5713" width="22.140625" style="26" customWidth="1"/>
    <col min="5714" max="5886" width="1.140625" style="26"/>
    <col min="5887" max="5887" width="7.42578125" style="26" bestFit="1" customWidth="1"/>
    <col min="5888" max="5916" width="1.140625" style="26"/>
    <col min="5917" max="5917" width="7.42578125" style="26" bestFit="1" customWidth="1"/>
    <col min="5918" max="5968" width="1.140625" style="26"/>
    <col min="5969" max="5969" width="22.140625" style="26" customWidth="1"/>
    <col min="5970" max="6142" width="1.140625" style="26"/>
    <col min="6143" max="6143" width="7.42578125" style="26" bestFit="1" customWidth="1"/>
    <col min="6144" max="6172" width="1.140625" style="26"/>
    <col min="6173" max="6173" width="7.42578125" style="26" bestFit="1" customWidth="1"/>
    <col min="6174" max="6224" width="1.140625" style="26"/>
    <col min="6225" max="6225" width="22.140625" style="26" customWidth="1"/>
    <col min="6226" max="6398" width="1.140625" style="26"/>
    <col min="6399" max="6399" width="7.42578125" style="26" bestFit="1" customWidth="1"/>
    <col min="6400" max="6428" width="1.140625" style="26"/>
    <col min="6429" max="6429" width="7.42578125" style="26" bestFit="1" customWidth="1"/>
    <col min="6430" max="6480" width="1.140625" style="26"/>
    <col min="6481" max="6481" width="22.140625" style="26" customWidth="1"/>
    <col min="6482" max="6654" width="1.140625" style="26"/>
    <col min="6655" max="6655" width="7.42578125" style="26" bestFit="1" customWidth="1"/>
    <col min="6656" max="6684" width="1.140625" style="26"/>
    <col min="6685" max="6685" width="7.42578125" style="26" bestFit="1" customWidth="1"/>
    <col min="6686" max="6736" width="1.140625" style="26"/>
    <col min="6737" max="6737" width="22.140625" style="26" customWidth="1"/>
    <col min="6738" max="6910" width="1.140625" style="26"/>
    <col min="6911" max="6911" width="7.42578125" style="26" bestFit="1" customWidth="1"/>
    <col min="6912" max="6940" width="1.140625" style="26"/>
    <col min="6941" max="6941" width="7.42578125" style="26" bestFit="1" customWidth="1"/>
    <col min="6942" max="6992" width="1.140625" style="26"/>
    <col min="6993" max="6993" width="22.140625" style="26" customWidth="1"/>
    <col min="6994" max="7166" width="1.140625" style="26"/>
    <col min="7167" max="7167" width="7.42578125" style="26" bestFit="1" customWidth="1"/>
    <col min="7168" max="7196" width="1.140625" style="26"/>
    <col min="7197" max="7197" width="7.42578125" style="26" bestFit="1" customWidth="1"/>
    <col min="7198" max="7248" width="1.140625" style="26"/>
    <col min="7249" max="7249" width="22.140625" style="26" customWidth="1"/>
    <col min="7250" max="7422" width="1.140625" style="26"/>
    <col min="7423" max="7423" width="7.42578125" style="26" bestFit="1" customWidth="1"/>
    <col min="7424" max="7452" width="1.140625" style="26"/>
    <col min="7453" max="7453" width="7.42578125" style="26" bestFit="1" customWidth="1"/>
    <col min="7454" max="7504" width="1.140625" style="26"/>
    <col min="7505" max="7505" width="22.140625" style="26" customWidth="1"/>
    <col min="7506" max="7678" width="1.140625" style="26"/>
    <col min="7679" max="7679" width="7.42578125" style="26" bestFit="1" customWidth="1"/>
    <col min="7680" max="7708" width="1.140625" style="26"/>
    <col min="7709" max="7709" width="7.42578125" style="26" bestFit="1" customWidth="1"/>
    <col min="7710" max="7760" width="1.140625" style="26"/>
    <col min="7761" max="7761" width="22.140625" style="26" customWidth="1"/>
    <col min="7762" max="7934" width="1.140625" style="26"/>
    <col min="7935" max="7935" width="7.42578125" style="26" bestFit="1" customWidth="1"/>
    <col min="7936" max="7964" width="1.140625" style="26"/>
    <col min="7965" max="7965" width="7.42578125" style="26" bestFit="1" customWidth="1"/>
    <col min="7966" max="8016" width="1.140625" style="26"/>
    <col min="8017" max="8017" width="22.140625" style="26" customWidth="1"/>
    <col min="8018" max="8190" width="1.140625" style="26"/>
    <col min="8191" max="8191" width="7.42578125" style="26" bestFit="1" customWidth="1"/>
    <col min="8192" max="8220" width="1.140625" style="26"/>
    <col min="8221" max="8221" width="7.42578125" style="26" bestFit="1" customWidth="1"/>
    <col min="8222" max="8272" width="1.140625" style="26"/>
    <col min="8273" max="8273" width="22.140625" style="26" customWidth="1"/>
    <col min="8274" max="8446" width="1.140625" style="26"/>
    <col min="8447" max="8447" width="7.42578125" style="26" bestFit="1" customWidth="1"/>
    <col min="8448" max="8476" width="1.140625" style="26"/>
    <col min="8477" max="8477" width="7.42578125" style="26" bestFit="1" customWidth="1"/>
    <col min="8478" max="8528" width="1.140625" style="26"/>
    <col min="8529" max="8529" width="22.140625" style="26" customWidth="1"/>
    <col min="8530" max="8702" width="1.140625" style="26"/>
    <col min="8703" max="8703" width="7.42578125" style="26" bestFit="1" customWidth="1"/>
    <col min="8704" max="8732" width="1.140625" style="26"/>
    <col min="8733" max="8733" width="7.42578125" style="26" bestFit="1" customWidth="1"/>
    <col min="8734" max="8784" width="1.140625" style="26"/>
    <col min="8785" max="8785" width="22.140625" style="26" customWidth="1"/>
    <col min="8786" max="8958" width="1.140625" style="26"/>
    <col min="8959" max="8959" width="7.42578125" style="26" bestFit="1" customWidth="1"/>
    <col min="8960" max="8988" width="1.140625" style="26"/>
    <col min="8989" max="8989" width="7.42578125" style="26" bestFit="1" customWidth="1"/>
    <col min="8990" max="9040" width="1.140625" style="26"/>
    <col min="9041" max="9041" width="22.140625" style="26" customWidth="1"/>
    <col min="9042" max="9214" width="1.140625" style="26"/>
    <col min="9215" max="9215" width="7.42578125" style="26" bestFit="1" customWidth="1"/>
    <col min="9216" max="9244" width="1.140625" style="26"/>
    <col min="9245" max="9245" width="7.42578125" style="26" bestFit="1" customWidth="1"/>
    <col min="9246" max="9296" width="1.140625" style="26"/>
    <col min="9297" max="9297" width="22.140625" style="26" customWidth="1"/>
    <col min="9298" max="9470" width="1.140625" style="26"/>
    <col min="9471" max="9471" width="7.42578125" style="26" bestFit="1" customWidth="1"/>
    <col min="9472" max="9500" width="1.140625" style="26"/>
    <col min="9501" max="9501" width="7.42578125" style="26" bestFit="1" customWidth="1"/>
    <col min="9502" max="9552" width="1.140625" style="26"/>
    <col min="9553" max="9553" width="22.140625" style="26" customWidth="1"/>
    <col min="9554" max="9726" width="1.140625" style="26"/>
    <col min="9727" max="9727" width="7.42578125" style="26" bestFit="1" customWidth="1"/>
    <col min="9728" max="9756" width="1.140625" style="26"/>
    <col min="9757" max="9757" width="7.42578125" style="26" bestFit="1" customWidth="1"/>
    <col min="9758" max="9808" width="1.140625" style="26"/>
    <col min="9809" max="9809" width="22.140625" style="26" customWidth="1"/>
    <col min="9810" max="9982" width="1.140625" style="26"/>
    <col min="9983" max="9983" width="7.42578125" style="26" bestFit="1" customWidth="1"/>
    <col min="9984" max="10012" width="1.140625" style="26"/>
    <col min="10013" max="10013" width="7.42578125" style="26" bestFit="1" customWidth="1"/>
    <col min="10014" max="10064" width="1.140625" style="26"/>
    <col min="10065" max="10065" width="22.140625" style="26" customWidth="1"/>
    <col min="10066" max="10238" width="1.140625" style="26"/>
    <col min="10239" max="10239" width="7.42578125" style="26" bestFit="1" customWidth="1"/>
    <col min="10240" max="10268" width="1.140625" style="26"/>
    <col min="10269" max="10269" width="7.42578125" style="26" bestFit="1" customWidth="1"/>
    <col min="10270" max="10320" width="1.140625" style="26"/>
    <col min="10321" max="10321" width="22.140625" style="26" customWidth="1"/>
    <col min="10322" max="10494" width="1.140625" style="26"/>
    <col min="10495" max="10495" width="7.42578125" style="26" bestFit="1" customWidth="1"/>
    <col min="10496" max="10524" width="1.140625" style="26"/>
    <col min="10525" max="10525" width="7.42578125" style="26" bestFit="1" customWidth="1"/>
    <col min="10526" max="10576" width="1.140625" style="26"/>
    <col min="10577" max="10577" width="22.140625" style="26" customWidth="1"/>
    <col min="10578" max="10750" width="1.140625" style="26"/>
    <col min="10751" max="10751" width="7.42578125" style="26" bestFit="1" customWidth="1"/>
    <col min="10752" max="10780" width="1.140625" style="26"/>
    <col min="10781" max="10781" width="7.42578125" style="26" bestFit="1" customWidth="1"/>
    <col min="10782" max="10832" width="1.140625" style="26"/>
    <col min="10833" max="10833" width="22.140625" style="26" customWidth="1"/>
    <col min="10834" max="11006" width="1.140625" style="26"/>
    <col min="11007" max="11007" width="7.42578125" style="26" bestFit="1" customWidth="1"/>
    <col min="11008" max="11036" width="1.140625" style="26"/>
    <col min="11037" max="11037" width="7.42578125" style="26" bestFit="1" customWidth="1"/>
    <col min="11038" max="11088" width="1.140625" style="26"/>
    <col min="11089" max="11089" width="22.140625" style="26" customWidth="1"/>
    <col min="11090" max="11262" width="1.140625" style="26"/>
    <col min="11263" max="11263" width="7.42578125" style="26" bestFit="1" customWidth="1"/>
    <col min="11264" max="11292" width="1.140625" style="26"/>
    <col min="11293" max="11293" width="7.42578125" style="26" bestFit="1" customWidth="1"/>
    <col min="11294" max="11344" width="1.140625" style="26"/>
    <col min="11345" max="11345" width="22.140625" style="26" customWidth="1"/>
    <col min="11346" max="11518" width="1.140625" style="26"/>
    <col min="11519" max="11519" width="7.42578125" style="26" bestFit="1" customWidth="1"/>
    <col min="11520" max="11548" width="1.140625" style="26"/>
    <col min="11549" max="11549" width="7.42578125" style="26" bestFit="1" customWidth="1"/>
    <col min="11550" max="11600" width="1.140625" style="26"/>
    <col min="11601" max="11601" width="22.140625" style="26" customWidth="1"/>
    <col min="11602" max="11774" width="1.140625" style="26"/>
    <col min="11775" max="11775" width="7.42578125" style="26" bestFit="1" customWidth="1"/>
    <col min="11776" max="11804" width="1.140625" style="26"/>
    <col min="11805" max="11805" width="7.42578125" style="26" bestFit="1" customWidth="1"/>
    <col min="11806" max="11856" width="1.140625" style="26"/>
    <col min="11857" max="11857" width="22.140625" style="26" customWidth="1"/>
    <col min="11858" max="12030" width="1.140625" style="26"/>
    <col min="12031" max="12031" width="7.42578125" style="26" bestFit="1" customWidth="1"/>
    <col min="12032" max="12060" width="1.140625" style="26"/>
    <col min="12061" max="12061" width="7.42578125" style="26" bestFit="1" customWidth="1"/>
    <col min="12062" max="12112" width="1.140625" style="26"/>
    <col min="12113" max="12113" width="22.140625" style="26" customWidth="1"/>
    <col min="12114" max="12286" width="1.140625" style="26"/>
    <col min="12287" max="12287" width="7.42578125" style="26" bestFit="1" customWidth="1"/>
    <col min="12288" max="12316" width="1.140625" style="26"/>
    <col min="12317" max="12317" width="7.42578125" style="26" bestFit="1" customWidth="1"/>
    <col min="12318" max="12368" width="1.140625" style="26"/>
    <col min="12369" max="12369" width="22.140625" style="26" customWidth="1"/>
    <col min="12370" max="12542" width="1.140625" style="26"/>
    <col min="12543" max="12543" width="7.42578125" style="26" bestFit="1" customWidth="1"/>
    <col min="12544" max="12572" width="1.140625" style="26"/>
    <col min="12573" max="12573" width="7.42578125" style="26" bestFit="1" customWidth="1"/>
    <col min="12574" max="12624" width="1.140625" style="26"/>
    <col min="12625" max="12625" width="22.140625" style="26" customWidth="1"/>
    <col min="12626" max="12798" width="1.140625" style="26"/>
    <col min="12799" max="12799" width="7.42578125" style="26" bestFit="1" customWidth="1"/>
    <col min="12800" max="12828" width="1.140625" style="26"/>
    <col min="12829" max="12829" width="7.42578125" style="26" bestFit="1" customWidth="1"/>
    <col min="12830" max="12880" width="1.140625" style="26"/>
    <col min="12881" max="12881" width="22.140625" style="26" customWidth="1"/>
    <col min="12882" max="13054" width="1.140625" style="26"/>
    <col min="13055" max="13055" width="7.42578125" style="26" bestFit="1" customWidth="1"/>
    <col min="13056" max="13084" width="1.140625" style="26"/>
    <col min="13085" max="13085" width="7.42578125" style="26" bestFit="1" customWidth="1"/>
    <col min="13086" max="13136" width="1.140625" style="26"/>
    <col min="13137" max="13137" width="22.140625" style="26" customWidth="1"/>
    <col min="13138" max="13310" width="1.140625" style="26"/>
    <col min="13311" max="13311" width="7.42578125" style="26" bestFit="1" customWidth="1"/>
    <col min="13312" max="13340" width="1.140625" style="26"/>
    <col min="13341" max="13341" width="7.42578125" style="26" bestFit="1" customWidth="1"/>
    <col min="13342" max="13392" width="1.140625" style="26"/>
    <col min="13393" max="13393" width="22.140625" style="26" customWidth="1"/>
    <col min="13394" max="13566" width="1.140625" style="26"/>
    <col min="13567" max="13567" width="7.42578125" style="26" bestFit="1" customWidth="1"/>
    <col min="13568" max="13596" width="1.140625" style="26"/>
    <col min="13597" max="13597" width="7.42578125" style="26" bestFit="1" customWidth="1"/>
    <col min="13598" max="13648" width="1.140625" style="26"/>
    <col min="13649" max="13649" width="22.140625" style="26" customWidth="1"/>
    <col min="13650" max="13822" width="1.140625" style="26"/>
    <col min="13823" max="13823" width="7.42578125" style="26" bestFit="1" customWidth="1"/>
    <col min="13824" max="13852" width="1.140625" style="26"/>
    <col min="13853" max="13853" width="7.42578125" style="26" bestFit="1" customWidth="1"/>
    <col min="13854" max="13904" width="1.140625" style="26"/>
    <col min="13905" max="13905" width="22.140625" style="26" customWidth="1"/>
    <col min="13906" max="14078" width="1.140625" style="26"/>
    <col min="14079" max="14079" width="7.42578125" style="26" bestFit="1" customWidth="1"/>
    <col min="14080" max="14108" width="1.140625" style="26"/>
    <col min="14109" max="14109" width="7.42578125" style="26" bestFit="1" customWidth="1"/>
    <col min="14110" max="14160" width="1.140625" style="26"/>
    <col min="14161" max="14161" width="22.140625" style="26" customWidth="1"/>
    <col min="14162" max="14334" width="1.140625" style="26"/>
    <col min="14335" max="14335" width="7.42578125" style="26" bestFit="1" customWidth="1"/>
    <col min="14336" max="14364" width="1.140625" style="26"/>
    <col min="14365" max="14365" width="7.42578125" style="26" bestFit="1" customWidth="1"/>
    <col min="14366" max="14416" width="1.140625" style="26"/>
    <col min="14417" max="14417" width="22.140625" style="26" customWidth="1"/>
    <col min="14418" max="14590" width="1.140625" style="26"/>
    <col min="14591" max="14591" width="7.42578125" style="26" bestFit="1" customWidth="1"/>
    <col min="14592" max="14620" width="1.140625" style="26"/>
    <col min="14621" max="14621" width="7.42578125" style="26" bestFit="1" customWidth="1"/>
    <col min="14622" max="14672" width="1.140625" style="26"/>
    <col min="14673" max="14673" width="22.140625" style="26" customWidth="1"/>
    <col min="14674" max="14846" width="1.140625" style="26"/>
    <col min="14847" max="14847" width="7.42578125" style="26" bestFit="1" customWidth="1"/>
    <col min="14848" max="14876" width="1.140625" style="26"/>
    <col min="14877" max="14877" width="7.42578125" style="26" bestFit="1" customWidth="1"/>
    <col min="14878" max="14928" width="1.140625" style="26"/>
    <col min="14929" max="14929" width="22.140625" style="26" customWidth="1"/>
    <col min="14930" max="15102" width="1.140625" style="26"/>
    <col min="15103" max="15103" width="7.42578125" style="26" bestFit="1" customWidth="1"/>
    <col min="15104" max="15132" width="1.140625" style="26"/>
    <col min="15133" max="15133" width="7.42578125" style="26" bestFit="1" customWidth="1"/>
    <col min="15134" max="15184" width="1.140625" style="26"/>
    <col min="15185" max="15185" width="22.140625" style="26" customWidth="1"/>
    <col min="15186" max="15358" width="1.140625" style="26"/>
    <col min="15359" max="15359" width="7.42578125" style="26" bestFit="1" customWidth="1"/>
    <col min="15360" max="15388" width="1.140625" style="26"/>
    <col min="15389" max="15389" width="7.42578125" style="26" bestFit="1" customWidth="1"/>
    <col min="15390" max="15440" width="1.140625" style="26"/>
    <col min="15441" max="15441" width="22.140625" style="26" customWidth="1"/>
    <col min="15442" max="15614" width="1.140625" style="26"/>
    <col min="15615" max="15615" width="7.42578125" style="26" bestFit="1" customWidth="1"/>
    <col min="15616" max="15644" width="1.140625" style="26"/>
    <col min="15645" max="15645" width="7.42578125" style="26" bestFit="1" customWidth="1"/>
    <col min="15646" max="15696" width="1.140625" style="26"/>
    <col min="15697" max="15697" width="22.140625" style="26" customWidth="1"/>
    <col min="15698" max="15870" width="1.140625" style="26"/>
    <col min="15871" max="15871" width="7.42578125" style="26" bestFit="1" customWidth="1"/>
    <col min="15872" max="15900" width="1.140625" style="26"/>
    <col min="15901" max="15901" width="7.42578125" style="26" bestFit="1" customWidth="1"/>
    <col min="15902" max="15952" width="1.140625" style="26"/>
    <col min="15953" max="15953" width="22.140625" style="26" customWidth="1"/>
    <col min="15954" max="16126" width="1.140625" style="26"/>
    <col min="16127" max="16127" width="7.42578125" style="26" bestFit="1" customWidth="1"/>
    <col min="16128" max="16156" width="1.140625" style="26"/>
    <col min="16157" max="16157" width="7.42578125" style="26" bestFit="1" customWidth="1"/>
    <col min="16158" max="16208" width="1.140625" style="26"/>
    <col min="16209" max="16209" width="22.140625" style="26" customWidth="1"/>
    <col min="16210" max="16384" width="1.140625" style="26"/>
  </cols>
  <sheetData>
    <row r="1" spans="1:80" s="23" customFormat="1" ht="15.75" x14ac:dyDescent="0.25">
      <c r="A1" s="163" t="s">
        <v>350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63"/>
      <c r="BG1" s="163"/>
      <c r="BH1" s="163"/>
      <c r="BI1" s="163"/>
      <c r="BJ1" s="163"/>
      <c r="BK1" s="163"/>
      <c r="BL1" s="163"/>
      <c r="BM1" s="163"/>
      <c r="BN1" s="163"/>
      <c r="BO1" s="163"/>
      <c r="BP1" s="163"/>
      <c r="BQ1" s="163"/>
      <c r="BR1" s="163"/>
      <c r="BS1" s="163"/>
      <c r="BT1" s="163"/>
      <c r="BU1" s="163"/>
      <c r="BV1" s="163"/>
      <c r="BW1" s="163"/>
      <c r="BX1" s="163"/>
      <c r="BY1" s="163"/>
      <c r="BZ1" s="163"/>
      <c r="CA1" s="163"/>
      <c r="CB1" s="163"/>
    </row>
    <row r="2" spans="1:80" s="23" customFormat="1" ht="15.75" x14ac:dyDescent="0.25"/>
    <row r="3" spans="1:80" s="23" customFormat="1" ht="15.75" x14ac:dyDescent="0.25">
      <c r="A3" s="23" t="s">
        <v>113</v>
      </c>
      <c r="S3" s="251" t="s">
        <v>358</v>
      </c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1"/>
      <c r="AR3" s="251"/>
      <c r="AS3" s="251"/>
      <c r="AT3" s="251"/>
      <c r="AU3" s="251"/>
      <c r="AV3" s="251"/>
      <c r="AW3" s="251"/>
      <c r="AX3" s="251"/>
      <c r="AY3" s="251"/>
      <c r="AZ3" s="251"/>
      <c r="BA3" s="251"/>
      <c r="BB3" s="251"/>
      <c r="BC3" s="251"/>
      <c r="BD3" s="251"/>
      <c r="BE3" s="251"/>
      <c r="BF3" s="251"/>
      <c r="BG3" s="251"/>
      <c r="BH3" s="251"/>
      <c r="BI3" s="251"/>
      <c r="BJ3" s="251"/>
      <c r="BK3" s="251"/>
      <c r="BL3" s="251"/>
      <c r="BM3" s="251"/>
      <c r="BN3" s="251"/>
      <c r="BO3" s="251"/>
      <c r="BP3" s="251"/>
      <c r="BQ3" s="251"/>
      <c r="BR3" s="251"/>
      <c r="BS3" s="251"/>
      <c r="BT3" s="251"/>
      <c r="BU3" s="251"/>
      <c r="BV3" s="251"/>
      <c r="BW3" s="251"/>
      <c r="BX3" s="251"/>
      <c r="BY3" s="251"/>
      <c r="BZ3" s="251"/>
      <c r="CA3" s="251"/>
      <c r="CB3" s="251"/>
    </row>
    <row r="4" spans="1:80" s="25" customFormat="1" ht="9.75" x14ac:dyDescent="0.2"/>
    <row r="5" spans="1:80" x14ac:dyDescent="0.2">
      <c r="A5" s="150" t="s">
        <v>115</v>
      </c>
      <c r="B5" s="151"/>
      <c r="C5" s="151"/>
      <c r="D5" s="152"/>
      <c r="E5" s="150" t="s">
        <v>147</v>
      </c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2"/>
      <c r="AN5" s="150" t="s">
        <v>222</v>
      </c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2"/>
      <c r="BD5" s="150" t="s">
        <v>149</v>
      </c>
      <c r="BE5" s="151"/>
      <c r="BF5" s="151"/>
      <c r="BG5" s="151"/>
      <c r="BH5" s="151"/>
      <c r="BI5" s="151"/>
      <c r="BJ5" s="151"/>
      <c r="BK5" s="151"/>
      <c r="BL5" s="151"/>
      <c r="BM5" s="152"/>
      <c r="BN5" s="150" t="s">
        <v>204</v>
      </c>
      <c r="BO5" s="151"/>
      <c r="BP5" s="151"/>
      <c r="BQ5" s="151"/>
      <c r="BR5" s="151"/>
      <c r="BS5" s="151"/>
      <c r="BT5" s="151"/>
      <c r="BU5" s="151"/>
      <c r="BV5" s="151"/>
      <c r="BW5" s="151"/>
      <c r="BX5" s="151"/>
      <c r="BY5" s="151"/>
      <c r="BZ5" s="151"/>
      <c r="CA5" s="151"/>
      <c r="CB5" s="152"/>
    </row>
    <row r="6" spans="1:80" x14ac:dyDescent="0.2">
      <c r="A6" s="153" t="s">
        <v>122</v>
      </c>
      <c r="B6" s="154"/>
      <c r="C6" s="154"/>
      <c r="D6" s="155"/>
      <c r="E6" s="153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5"/>
      <c r="AN6" s="153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5"/>
      <c r="BD6" s="153" t="s">
        <v>223</v>
      </c>
      <c r="BE6" s="154"/>
      <c r="BF6" s="154"/>
      <c r="BG6" s="154"/>
      <c r="BH6" s="154"/>
      <c r="BI6" s="154"/>
      <c r="BJ6" s="154"/>
      <c r="BK6" s="154"/>
      <c r="BL6" s="154"/>
      <c r="BM6" s="155"/>
      <c r="BN6" s="153" t="s">
        <v>224</v>
      </c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5"/>
    </row>
    <row r="7" spans="1:80" x14ac:dyDescent="0.2">
      <c r="A7" s="153"/>
      <c r="B7" s="154"/>
      <c r="C7" s="154"/>
      <c r="D7" s="155"/>
      <c r="E7" s="153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5"/>
      <c r="AN7" s="153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5"/>
      <c r="BD7" s="153" t="s">
        <v>225</v>
      </c>
      <c r="BE7" s="154"/>
      <c r="BF7" s="154"/>
      <c r="BG7" s="154"/>
      <c r="BH7" s="154"/>
      <c r="BI7" s="154"/>
      <c r="BJ7" s="154"/>
      <c r="BK7" s="154"/>
      <c r="BL7" s="154"/>
      <c r="BM7" s="155"/>
      <c r="BN7" s="153" t="s">
        <v>157</v>
      </c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5"/>
    </row>
    <row r="8" spans="1:80" x14ac:dyDescent="0.2">
      <c r="A8" s="156">
        <v>1</v>
      </c>
      <c r="B8" s="157"/>
      <c r="C8" s="157"/>
      <c r="D8" s="158"/>
      <c r="E8" s="156">
        <v>2</v>
      </c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8"/>
      <c r="AN8" s="156">
        <v>3</v>
      </c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8"/>
      <c r="BD8" s="156">
        <v>4</v>
      </c>
      <c r="BE8" s="157"/>
      <c r="BF8" s="157"/>
      <c r="BG8" s="157"/>
      <c r="BH8" s="157"/>
      <c r="BI8" s="157"/>
      <c r="BJ8" s="157"/>
      <c r="BK8" s="157"/>
      <c r="BL8" s="157"/>
      <c r="BM8" s="158"/>
      <c r="BN8" s="156">
        <v>5</v>
      </c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8"/>
    </row>
    <row r="9" spans="1:80" hidden="1" x14ac:dyDescent="0.2">
      <c r="A9" s="167">
        <v>1</v>
      </c>
      <c r="B9" s="168"/>
      <c r="C9" s="168"/>
      <c r="D9" s="169"/>
      <c r="E9" s="261" t="s">
        <v>323</v>
      </c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9"/>
      <c r="AN9" s="170" t="s">
        <v>388</v>
      </c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2"/>
      <c r="BD9" s="173">
        <v>12</v>
      </c>
      <c r="BE9" s="174"/>
      <c r="BF9" s="174"/>
      <c r="BG9" s="174"/>
      <c r="BH9" s="174"/>
      <c r="BI9" s="174"/>
      <c r="BJ9" s="174"/>
      <c r="BK9" s="174"/>
      <c r="BL9" s="174"/>
      <c r="BM9" s="175"/>
      <c r="BN9" s="262"/>
      <c r="BO9" s="263"/>
      <c r="BP9" s="263"/>
      <c r="BQ9" s="263"/>
      <c r="BR9" s="263"/>
      <c r="BS9" s="263"/>
      <c r="BT9" s="263"/>
      <c r="BU9" s="263"/>
      <c r="BV9" s="263"/>
      <c r="BW9" s="263"/>
      <c r="BX9" s="263"/>
      <c r="BY9" s="263"/>
      <c r="BZ9" s="263"/>
      <c r="CA9" s="263"/>
      <c r="CB9" s="264"/>
    </row>
    <row r="10" spans="1:80" x14ac:dyDescent="0.2">
      <c r="A10" s="167">
        <v>1</v>
      </c>
      <c r="B10" s="168"/>
      <c r="C10" s="168"/>
      <c r="D10" s="169"/>
      <c r="E10" s="261" t="s">
        <v>324</v>
      </c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9"/>
      <c r="AN10" s="170" t="s">
        <v>388</v>
      </c>
      <c r="AO10" s="171"/>
      <c r="AP10" s="171"/>
      <c r="AQ10" s="171"/>
      <c r="AR10" s="171"/>
      <c r="AS10" s="171"/>
      <c r="AT10" s="171"/>
      <c r="AU10" s="171"/>
      <c r="AV10" s="171"/>
      <c r="AW10" s="171"/>
      <c r="AX10" s="171"/>
      <c r="AY10" s="171"/>
      <c r="AZ10" s="171"/>
      <c r="BA10" s="171"/>
      <c r="BB10" s="171"/>
      <c r="BC10" s="172"/>
      <c r="BD10" s="173">
        <v>4</v>
      </c>
      <c r="BE10" s="174"/>
      <c r="BF10" s="174"/>
      <c r="BG10" s="174"/>
      <c r="BH10" s="174"/>
      <c r="BI10" s="174"/>
      <c r="BJ10" s="174"/>
      <c r="BK10" s="174"/>
      <c r="BL10" s="174"/>
      <c r="BM10" s="175"/>
      <c r="BN10" s="262">
        <v>64445.95</v>
      </c>
      <c r="BO10" s="263"/>
      <c r="BP10" s="263"/>
      <c r="BQ10" s="263"/>
      <c r="BR10" s="263"/>
      <c r="BS10" s="263"/>
      <c r="BT10" s="263"/>
      <c r="BU10" s="263"/>
      <c r="BV10" s="263"/>
      <c r="BW10" s="263"/>
      <c r="BX10" s="263"/>
      <c r="BY10" s="263"/>
      <c r="BZ10" s="263"/>
      <c r="CA10" s="263"/>
      <c r="CB10" s="264"/>
    </row>
    <row r="11" spans="1:80" ht="12.75" customHeight="1" x14ac:dyDescent="0.2">
      <c r="A11" s="167">
        <v>2</v>
      </c>
      <c r="B11" s="168"/>
      <c r="C11" s="168"/>
      <c r="D11" s="169"/>
      <c r="E11" s="261" t="s">
        <v>325</v>
      </c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9"/>
      <c r="AN11" s="170" t="s">
        <v>388</v>
      </c>
      <c r="AO11" s="171"/>
      <c r="AP11" s="171"/>
      <c r="AQ11" s="171"/>
      <c r="AR11" s="171"/>
      <c r="AS11" s="171"/>
      <c r="AT11" s="171"/>
      <c r="AU11" s="171"/>
      <c r="AV11" s="171"/>
      <c r="AW11" s="171"/>
      <c r="AX11" s="171"/>
      <c r="AY11" s="171"/>
      <c r="AZ11" s="171"/>
      <c r="BA11" s="171"/>
      <c r="BB11" s="171"/>
      <c r="BC11" s="172"/>
      <c r="BD11" s="173">
        <v>12</v>
      </c>
      <c r="BE11" s="174"/>
      <c r="BF11" s="174"/>
      <c r="BG11" s="174"/>
      <c r="BH11" s="174"/>
      <c r="BI11" s="174"/>
      <c r="BJ11" s="174"/>
      <c r="BK11" s="174"/>
      <c r="BL11" s="174"/>
      <c r="BM11" s="175"/>
      <c r="BN11" s="262">
        <v>19200</v>
      </c>
      <c r="BO11" s="263"/>
      <c r="BP11" s="263"/>
      <c r="BQ11" s="263"/>
      <c r="BR11" s="263"/>
      <c r="BS11" s="263"/>
      <c r="BT11" s="263"/>
      <c r="BU11" s="263"/>
      <c r="BV11" s="263"/>
      <c r="BW11" s="263"/>
      <c r="BX11" s="263"/>
      <c r="BY11" s="263"/>
      <c r="BZ11" s="263"/>
      <c r="CA11" s="263"/>
      <c r="CB11" s="264"/>
    </row>
    <row r="12" spans="1:80" x14ac:dyDescent="0.2">
      <c r="A12" s="167">
        <v>3</v>
      </c>
      <c r="B12" s="168"/>
      <c r="C12" s="168"/>
      <c r="D12" s="169"/>
      <c r="E12" s="261" t="s">
        <v>326</v>
      </c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9"/>
      <c r="AN12" s="170" t="s">
        <v>388</v>
      </c>
      <c r="AO12" s="171"/>
      <c r="AP12" s="171"/>
      <c r="AQ12" s="171"/>
      <c r="AR12" s="171"/>
      <c r="AS12" s="171"/>
      <c r="AT12" s="171"/>
      <c r="AU12" s="171"/>
      <c r="AV12" s="171"/>
      <c r="AW12" s="171"/>
      <c r="AX12" s="171"/>
      <c r="AY12" s="171"/>
      <c r="AZ12" s="171"/>
      <c r="BA12" s="171"/>
      <c r="BB12" s="171"/>
      <c r="BC12" s="172"/>
      <c r="BD12" s="173">
        <v>1</v>
      </c>
      <c r="BE12" s="174"/>
      <c r="BF12" s="174"/>
      <c r="BG12" s="174"/>
      <c r="BH12" s="174"/>
      <c r="BI12" s="174"/>
      <c r="BJ12" s="174"/>
      <c r="BK12" s="174"/>
      <c r="BL12" s="174"/>
      <c r="BM12" s="175"/>
      <c r="BN12" s="262">
        <v>6300</v>
      </c>
      <c r="BO12" s="263"/>
      <c r="BP12" s="263"/>
      <c r="BQ12" s="263"/>
      <c r="BR12" s="263"/>
      <c r="BS12" s="263"/>
      <c r="BT12" s="263"/>
      <c r="BU12" s="263"/>
      <c r="BV12" s="263"/>
      <c r="BW12" s="263"/>
      <c r="BX12" s="263"/>
      <c r="BY12" s="263"/>
      <c r="BZ12" s="263"/>
      <c r="CA12" s="263"/>
      <c r="CB12" s="264"/>
    </row>
    <row r="13" spans="1:80" hidden="1" x14ac:dyDescent="0.2">
      <c r="A13" s="167">
        <v>5</v>
      </c>
      <c r="B13" s="168"/>
      <c r="C13" s="168"/>
      <c r="D13" s="169"/>
      <c r="E13" s="261" t="s">
        <v>376</v>
      </c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9"/>
      <c r="AN13" s="170" t="s">
        <v>388</v>
      </c>
      <c r="AO13" s="171"/>
      <c r="AP13" s="171"/>
      <c r="AQ13" s="171"/>
      <c r="AR13" s="171"/>
      <c r="AS13" s="171"/>
      <c r="AT13" s="171"/>
      <c r="AU13" s="171"/>
      <c r="AV13" s="171"/>
      <c r="AW13" s="171"/>
      <c r="AX13" s="171"/>
      <c r="AY13" s="171"/>
      <c r="AZ13" s="171"/>
      <c r="BA13" s="171"/>
      <c r="BB13" s="171"/>
      <c r="BC13" s="172"/>
      <c r="BD13" s="173">
        <v>1</v>
      </c>
      <c r="BE13" s="174"/>
      <c r="BF13" s="174"/>
      <c r="BG13" s="174"/>
      <c r="BH13" s="174"/>
      <c r="BI13" s="174"/>
      <c r="BJ13" s="174"/>
      <c r="BK13" s="174"/>
      <c r="BL13" s="174"/>
      <c r="BM13" s="175"/>
      <c r="BN13" s="262"/>
      <c r="BO13" s="263"/>
      <c r="BP13" s="263"/>
      <c r="BQ13" s="263"/>
      <c r="BR13" s="263"/>
      <c r="BS13" s="263"/>
      <c r="BT13" s="263"/>
      <c r="BU13" s="263"/>
      <c r="BV13" s="263"/>
      <c r="BW13" s="263"/>
      <c r="BX13" s="263"/>
      <c r="BY13" s="263"/>
      <c r="BZ13" s="263"/>
      <c r="CA13" s="263"/>
      <c r="CB13" s="264"/>
    </row>
    <row r="14" spans="1:80" hidden="1" x14ac:dyDescent="0.2">
      <c r="A14" s="167">
        <v>6</v>
      </c>
      <c r="B14" s="168"/>
      <c r="C14" s="168"/>
      <c r="D14" s="169"/>
      <c r="E14" s="261" t="s">
        <v>393</v>
      </c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9"/>
      <c r="AN14" s="170" t="s">
        <v>388</v>
      </c>
      <c r="AO14" s="171"/>
      <c r="AP14" s="171"/>
      <c r="AQ14" s="171"/>
      <c r="AR14" s="171"/>
      <c r="AS14" s="171"/>
      <c r="AT14" s="171"/>
      <c r="AU14" s="171"/>
      <c r="AV14" s="171"/>
      <c r="AW14" s="171"/>
      <c r="AX14" s="171"/>
      <c r="AY14" s="171"/>
      <c r="AZ14" s="171"/>
      <c r="BA14" s="171"/>
      <c r="BB14" s="171"/>
      <c r="BC14" s="172"/>
      <c r="BD14" s="173">
        <v>1</v>
      </c>
      <c r="BE14" s="174"/>
      <c r="BF14" s="174"/>
      <c r="BG14" s="174"/>
      <c r="BH14" s="174"/>
      <c r="BI14" s="174"/>
      <c r="BJ14" s="174"/>
      <c r="BK14" s="174"/>
      <c r="BL14" s="174"/>
      <c r="BM14" s="175"/>
      <c r="BN14" s="262"/>
      <c r="BO14" s="263"/>
      <c r="BP14" s="263"/>
      <c r="BQ14" s="263"/>
      <c r="BR14" s="263"/>
      <c r="BS14" s="263"/>
      <c r="BT14" s="263"/>
      <c r="BU14" s="263"/>
      <c r="BV14" s="263"/>
      <c r="BW14" s="263"/>
      <c r="BX14" s="263"/>
      <c r="BY14" s="263"/>
      <c r="BZ14" s="263"/>
      <c r="CA14" s="263"/>
      <c r="CB14" s="264"/>
    </row>
    <row r="15" spans="1:80" hidden="1" x14ac:dyDescent="0.2">
      <c r="A15" s="167">
        <v>7</v>
      </c>
      <c r="B15" s="168"/>
      <c r="C15" s="168"/>
      <c r="D15" s="169"/>
      <c r="E15" s="261" t="s">
        <v>391</v>
      </c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9"/>
      <c r="AN15" s="170" t="s">
        <v>388</v>
      </c>
      <c r="AO15" s="171"/>
      <c r="AP15" s="171"/>
      <c r="AQ15" s="171"/>
      <c r="AR15" s="171"/>
      <c r="AS15" s="171"/>
      <c r="AT15" s="171"/>
      <c r="AU15" s="171"/>
      <c r="AV15" s="171"/>
      <c r="AW15" s="171"/>
      <c r="AX15" s="171"/>
      <c r="AY15" s="171"/>
      <c r="AZ15" s="171"/>
      <c r="BA15" s="171"/>
      <c r="BB15" s="171"/>
      <c r="BC15" s="172"/>
      <c r="BD15" s="173">
        <v>1</v>
      </c>
      <c r="BE15" s="174"/>
      <c r="BF15" s="174"/>
      <c r="BG15" s="174"/>
      <c r="BH15" s="174"/>
      <c r="BI15" s="174"/>
      <c r="BJ15" s="174"/>
      <c r="BK15" s="174"/>
      <c r="BL15" s="174"/>
      <c r="BM15" s="175"/>
      <c r="BN15" s="262"/>
      <c r="BO15" s="263"/>
      <c r="BP15" s="263"/>
      <c r="BQ15" s="263"/>
      <c r="BR15" s="263"/>
      <c r="BS15" s="263"/>
      <c r="BT15" s="263"/>
      <c r="BU15" s="263"/>
      <c r="BV15" s="263"/>
      <c r="BW15" s="263"/>
      <c r="BX15" s="263"/>
      <c r="BY15" s="263"/>
      <c r="BZ15" s="263"/>
      <c r="CA15" s="263"/>
      <c r="CB15" s="264"/>
    </row>
    <row r="16" spans="1:80" hidden="1" x14ac:dyDescent="0.2">
      <c r="A16" s="167">
        <v>8</v>
      </c>
      <c r="B16" s="168"/>
      <c r="C16" s="168"/>
      <c r="D16" s="169"/>
      <c r="E16" s="261" t="s">
        <v>392</v>
      </c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9"/>
      <c r="AN16" s="170" t="s">
        <v>388</v>
      </c>
      <c r="AO16" s="171"/>
      <c r="AP16" s="171"/>
      <c r="AQ16" s="171"/>
      <c r="AR16" s="171"/>
      <c r="AS16" s="171"/>
      <c r="AT16" s="171"/>
      <c r="AU16" s="171"/>
      <c r="AV16" s="171"/>
      <c r="AW16" s="171"/>
      <c r="AX16" s="171"/>
      <c r="AY16" s="171"/>
      <c r="AZ16" s="171"/>
      <c r="BA16" s="171"/>
      <c r="BB16" s="171"/>
      <c r="BC16" s="172"/>
      <c r="BD16" s="173">
        <v>1</v>
      </c>
      <c r="BE16" s="174"/>
      <c r="BF16" s="174"/>
      <c r="BG16" s="174"/>
      <c r="BH16" s="174"/>
      <c r="BI16" s="174"/>
      <c r="BJ16" s="174"/>
      <c r="BK16" s="174"/>
      <c r="BL16" s="174"/>
      <c r="BM16" s="175"/>
      <c r="BN16" s="262"/>
      <c r="BO16" s="263"/>
      <c r="BP16" s="263"/>
      <c r="BQ16" s="263"/>
      <c r="BR16" s="263"/>
      <c r="BS16" s="263"/>
      <c r="BT16" s="263"/>
      <c r="BU16" s="263"/>
      <c r="BV16" s="263"/>
      <c r="BW16" s="263"/>
      <c r="BX16" s="263"/>
      <c r="BY16" s="263"/>
      <c r="BZ16" s="263"/>
      <c r="CA16" s="263"/>
      <c r="CB16" s="264"/>
    </row>
    <row r="17" spans="1:80" x14ac:dyDescent="0.2">
      <c r="A17" s="167">
        <v>4</v>
      </c>
      <c r="B17" s="168"/>
      <c r="C17" s="168"/>
      <c r="D17" s="169"/>
      <c r="E17" s="261" t="s">
        <v>394</v>
      </c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9"/>
      <c r="AN17" s="170" t="s">
        <v>388</v>
      </c>
      <c r="AO17" s="171"/>
      <c r="AP17" s="171"/>
      <c r="AQ17" s="171"/>
      <c r="AR17" s="171"/>
      <c r="AS17" s="171"/>
      <c r="AT17" s="171"/>
      <c r="AU17" s="171"/>
      <c r="AV17" s="171"/>
      <c r="AW17" s="171"/>
      <c r="AX17" s="171"/>
      <c r="AY17" s="171"/>
      <c r="AZ17" s="171"/>
      <c r="BA17" s="171"/>
      <c r="BB17" s="171"/>
      <c r="BC17" s="172"/>
      <c r="BD17" s="173">
        <v>1</v>
      </c>
      <c r="BE17" s="174"/>
      <c r="BF17" s="174"/>
      <c r="BG17" s="174"/>
      <c r="BH17" s="174"/>
      <c r="BI17" s="174"/>
      <c r="BJ17" s="174"/>
      <c r="BK17" s="174"/>
      <c r="BL17" s="174"/>
      <c r="BM17" s="175"/>
      <c r="BN17" s="262">
        <v>15600</v>
      </c>
      <c r="BO17" s="263"/>
      <c r="BP17" s="263"/>
      <c r="BQ17" s="263"/>
      <c r="BR17" s="263"/>
      <c r="BS17" s="263"/>
      <c r="BT17" s="263"/>
      <c r="BU17" s="263"/>
      <c r="BV17" s="263"/>
      <c r="BW17" s="263"/>
      <c r="BX17" s="263"/>
      <c r="BY17" s="263"/>
      <c r="BZ17" s="263"/>
      <c r="CA17" s="263"/>
      <c r="CB17" s="264"/>
    </row>
    <row r="18" spans="1:80" x14ac:dyDescent="0.2">
      <c r="A18" s="167">
        <v>5</v>
      </c>
      <c r="B18" s="168"/>
      <c r="C18" s="168"/>
      <c r="D18" s="169"/>
      <c r="E18" s="261" t="s">
        <v>395</v>
      </c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9"/>
      <c r="AN18" s="170" t="s">
        <v>388</v>
      </c>
      <c r="AO18" s="171"/>
      <c r="AP18" s="171"/>
      <c r="AQ18" s="171"/>
      <c r="AR18" s="171"/>
      <c r="AS18" s="171"/>
      <c r="AT18" s="171"/>
      <c r="AU18" s="171"/>
      <c r="AV18" s="171"/>
      <c r="AW18" s="171"/>
      <c r="AX18" s="171"/>
      <c r="AY18" s="171"/>
      <c r="AZ18" s="171"/>
      <c r="BA18" s="171"/>
      <c r="BB18" s="171"/>
      <c r="BC18" s="172"/>
      <c r="BD18" s="173">
        <v>1</v>
      </c>
      <c r="BE18" s="174"/>
      <c r="BF18" s="174"/>
      <c r="BG18" s="174"/>
      <c r="BH18" s="174"/>
      <c r="BI18" s="174"/>
      <c r="BJ18" s="174"/>
      <c r="BK18" s="174"/>
      <c r="BL18" s="174"/>
      <c r="BM18" s="175"/>
      <c r="BN18" s="262">
        <v>39887</v>
      </c>
      <c r="BO18" s="263"/>
      <c r="BP18" s="263"/>
      <c r="BQ18" s="263"/>
      <c r="BR18" s="263"/>
      <c r="BS18" s="263"/>
      <c r="BT18" s="263"/>
      <c r="BU18" s="263"/>
      <c r="BV18" s="263"/>
      <c r="BW18" s="263"/>
      <c r="BX18" s="263"/>
      <c r="BY18" s="263"/>
      <c r="BZ18" s="263"/>
      <c r="CA18" s="263"/>
      <c r="CB18" s="264"/>
    </row>
    <row r="19" spans="1:80" x14ac:dyDescent="0.2">
      <c r="A19" s="167">
        <v>6</v>
      </c>
      <c r="B19" s="168"/>
      <c r="C19" s="168"/>
      <c r="D19" s="169"/>
      <c r="E19" s="261" t="s">
        <v>396</v>
      </c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9"/>
      <c r="AN19" s="170" t="s">
        <v>388</v>
      </c>
      <c r="AO19" s="171"/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1"/>
      <c r="BA19" s="171"/>
      <c r="BB19" s="171"/>
      <c r="BC19" s="172"/>
      <c r="BD19" s="173">
        <v>1</v>
      </c>
      <c r="BE19" s="174"/>
      <c r="BF19" s="174"/>
      <c r="BG19" s="174"/>
      <c r="BH19" s="174"/>
      <c r="BI19" s="174"/>
      <c r="BJ19" s="174"/>
      <c r="BK19" s="174"/>
      <c r="BL19" s="174"/>
      <c r="BM19" s="175"/>
      <c r="BN19" s="262">
        <v>30000</v>
      </c>
      <c r="BO19" s="263"/>
      <c r="BP19" s="263"/>
      <c r="BQ19" s="263"/>
      <c r="BR19" s="263"/>
      <c r="BS19" s="263"/>
      <c r="BT19" s="263"/>
      <c r="BU19" s="263"/>
      <c r="BV19" s="263"/>
      <c r="BW19" s="263"/>
      <c r="BX19" s="263"/>
      <c r="BY19" s="263"/>
      <c r="BZ19" s="263"/>
      <c r="CA19" s="263"/>
      <c r="CB19" s="264"/>
    </row>
    <row r="20" spans="1:80" s="32" customFormat="1" x14ac:dyDescent="0.2">
      <c r="A20" s="268"/>
      <c r="B20" s="269"/>
      <c r="C20" s="269"/>
      <c r="D20" s="270"/>
      <c r="E20" s="194" t="s">
        <v>145</v>
      </c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  <c r="AM20" s="196"/>
      <c r="AN20" s="188" t="s">
        <v>22</v>
      </c>
      <c r="AO20" s="189"/>
      <c r="AP20" s="189"/>
      <c r="AQ20" s="189"/>
      <c r="AR20" s="189"/>
      <c r="AS20" s="189"/>
      <c r="AT20" s="189"/>
      <c r="AU20" s="189"/>
      <c r="AV20" s="189"/>
      <c r="AW20" s="189"/>
      <c r="AX20" s="189"/>
      <c r="AY20" s="189"/>
      <c r="AZ20" s="189"/>
      <c r="BA20" s="189"/>
      <c r="BB20" s="189"/>
      <c r="BC20" s="190"/>
      <c r="BD20" s="248" t="s">
        <v>22</v>
      </c>
      <c r="BE20" s="249"/>
      <c r="BF20" s="249"/>
      <c r="BG20" s="249"/>
      <c r="BH20" s="249"/>
      <c r="BI20" s="249"/>
      <c r="BJ20" s="249"/>
      <c r="BK20" s="249"/>
      <c r="BL20" s="249"/>
      <c r="BM20" s="250"/>
      <c r="BN20" s="276">
        <f>SUM(BN9:CB19)</f>
        <v>175432.95</v>
      </c>
      <c r="BO20" s="277"/>
      <c r="BP20" s="277"/>
      <c r="BQ20" s="277"/>
      <c r="BR20" s="277"/>
      <c r="BS20" s="277"/>
      <c r="BT20" s="277"/>
      <c r="BU20" s="277"/>
      <c r="BV20" s="277"/>
      <c r="BW20" s="277"/>
      <c r="BX20" s="277"/>
      <c r="BY20" s="277"/>
      <c r="BZ20" s="277"/>
      <c r="CA20" s="277"/>
      <c r="CB20" s="278"/>
    </row>
    <row r="21" spans="1:80" s="22" customFormat="1" ht="15.75" x14ac:dyDescent="0.25"/>
    <row r="22" spans="1:80" s="23" customFormat="1" ht="15.75" x14ac:dyDescent="0.25">
      <c r="A22" s="159" t="s">
        <v>319</v>
      </c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/>
      <c r="BH22" s="159"/>
      <c r="BI22" s="159"/>
      <c r="BJ22" s="159"/>
      <c r="BK22" s="159"/>
      <c r="BL22" s="159"/>
      <c r="BM22" s="159"/>
      <c r="BN22" s="159"/>
      <c r="BO22" s="159"/>
      <c r="BP22" s="159"/>
      <c r="BQ22" s="159"/>
      <c r="BR22" s="159"/>
      <c r="BS22" s="159"/>
      <c r="BT22" s="159"/>
      <c r="BU22" s="159"/>
      <c r="BV22" s="159"/>
      <c r="BW22" s="159"/>
      <c r="BX22" s="159"/>
      <c r="BY22" s="159"/>
      <c r="BZ22" s="159"/>
      <c r="CA22" s="159"/>
      <c r="CB22" s="159"/>
    </row>
    <row r="23" spans="1:80" s="69" customFormat="1" ht="15.75" x14ac:dyDescent="0.25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</row>
    <row r="24" spans="1:80" s="69" customFormat="1" ht="15.75" x14ac:dyDescent="0.25">
      <c r="A24" s="69" t="s">
        <v>113</v>
      </c>
      <c r="S24" s="251" t="s">
        <v>359</v>
      </c>
      <c r="T24" s="251"/>
      <c r="U24" s="251"/>
      <c r="V24" s="251"/>
      <c r="W24" s="251"/>
      <c r="X24" s="251"/>
      <c r="Y24" s="251"/>
      <c r="Z24" s="251"/>
      <c r="AA24" s="251"/>
      <c r="AB24" s="251"/>
      <c r="AC24" s="251"/>
      <c r="AD24" s="251"/>
      <c r="AE24" s="251"/>
      <c r="AF24" s="251"/>
      <c r="AG24" s="251"/>
      <c r="AH24" s="251"/>
      <c r="AI24" s="251"/>
      <c r="AJ24" s="251"/>
      <c r="AK24" s="251"/>
      <c r="AL24" s="251"/>
      <c r="AM24" s="251"/>
      <c r="AN24" s="251"/>
      <c r="AO24" s="251"/>
      <c r="AP24" s="251"/>
      <c r="AQ24" s="251"/>
      <c r="AR24" s="251"/>
      <c r="AS24" s="251"/>
      <c r="AT24" s="251"/>
      <c r="AU24" s="251"/>
      <c r="AV24" s="251"/>
      <c r="AW24" s="251"/>
      <c r="AX24" s="251"/>
      <c r="AY24" s="251"/>
      <c r="AZ24" s="251"/>
      <c r="BA24" s="251"/>
      <c r="BB24" s="251"/>
      <c r="BC24" s="251"/>
      <c r="BD24" s="251"/>
      <c r="BE24" s="251"/>
      <c r="BF24" s="251"/>
      <c r="BG24" s="251"/>
      <c r="BH24" s="251"/>
      <c r="BI24" s="251"/>
      <c r="BJ24" s="251"/>
      <c r="BK24" s="251"/>
      <c r="BL24" s="251"/>
      <c r="BM24" s="251"/>
      <c r="BN24" s="251"/>
      <c r="BO24" s="251"/>
      <c r="BP24" s="251"/>
      <c r="BQ24" s="251"/>
      <c r="BR24" s="251"/>
      <c r="BS24" s="251"/>
      <c r="BT24" s="251"/>
      <c r="BU24" s="251"/>
      <c r="BV24" s="251"/>
      <c r="BW24" s="251"/>
      <c r="BX24" s="251"/>
      <c r="BY24" s="251"/>
      <c r="BZ24" s="251"/>
      <c r="CA24" s="251"/>
      <c r="CB24" s="251"/>
    </row>
    <row r="25" spans="1:80" s="25" customFormat="1" ht="9.7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</row>
    <row r="26" spans="1:80" x14ac:dyDescent="0.2">
      <c r="A26" s="150" t="s">
        <v>115</v>
      </c>
      <c r="B26" s="151"/>
      <c r="C26" s="151"/>
      <c r="D26" s="152"/>
      <c r="E26" s="150" t="s">
        <v>147</v>
      </c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2"/>
      <c r="BD26" s="150" t="s">
        <v>149</v>
      </c>
      <c r="BE26" s="151"/>
      <c r="BF26" s="151"/>
      <c r="BG26" s="151"/>
      <c r="BH26" s="151"/>
      <c r="BI26" s="151"/>
      <c r="BJ26" s="151"/>
      <c r="BK26" s="151"/>
      <c r="BL26" s="151"/>
      <c r="BM26" s="152"/>
      <c r="BN26" s="150" t="s">
        <v>204</v>
      </c>
      <c r="BO26" s="151"/>
      <c r="BP26" s="151"/>
      <c r="BQ26" s="151"/>
      <c r="BR26" s="151"/>
      <c r="BS26" s="151"/>
      <c r="BT26" s="151"/>
      <c r="BU26" s="151"/>
      <c r="BV26" s="151"/>
      <c r="BW26" s="151"/>
      <c r="BX26" s="151"/>
      <c r="BY26" s="151"/>
      <c r="BZ26" s="151"/>
      <c r="CA26" s="151"/>
      <c r="CB26" s="152"/>
    </row>
    <row r="27" spans="1:80" x14ac:dyDescent="0.2">
      <c r="A27" s="153" t="s">
        <v>122</v>
      </c>
      <c r="B27" s="154"/>
      <c r="C27" s="154"/>
      <c r="D27" s="155"/>
      <c r="E27" s="153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5"/>
      <c r="BD27" s="153" t="s">
        <v>226</v>
      </c>
      <c r="BE27" s="154"/>
      <c r="BF27" s="154"/>
      <c r="BG27" s="154"/>
      <c r="BH27" s="154"/>
      <c r="BI27" s="154"/>
      <c r="BJ27" s="154"/>
      <c r="BK27" s="154"/>
      <c r="BL27" s="154"/>
      <c r="BM27" s="155"/>
      <c r="BN27" s="153" t="s">
        <v>227</v>
      </c>
      <c r="BO27" s="154"/>
      <c r="BP27" s="154"/>
      <c r="BQ27" s="154"/>
      <c r="BR27" s="154"/>
      <c r="BS27" s="154"/>
      <c r="BT27" s="154"/>
      <c r="BU27" s="154"/>
      <c r="BV27" s="154"/>
      <c r="BW27" s="154"/>
      <c r="BX27" s="154"/>
      <c r="BY27" s="154"/>
      <c r="BZ27" s="154"/>
      <c r="CA27" s="154"/>
      <c r="CB27" s="155"/>
    </row>
    <row r="28" spans="1:80" x14ac:dyDescent="0.2">
      <c r="A28" s="153"/>
      <c r="B28" s="154"/>
      <c r="C28" s="154"/>
      <c r="D28" s="155"/>
      <c r="E28" s="164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  <c r="AN28" s="165"/>
      <c r="AO28" s="165"/>
      <c r="AP28" s="165"/>
      <c r="AQ28" s="165"/>
      <c r="AR28" s="165"/>
      <c r="AS28" s="165"/>
      <c r="AT28" s="165"/>
      <c r="AU28" s="165"/>
      <c r="AV28" s="165"/>
      <c r="AW28" s="165"/>
      <c r="AX28" s="165"/>
      <c r="AY28" s="165"/>
      <c r="AZ28" s="165"/>
      <c r="BA28" s="165"/>
      <c r="BB28" s="165"/>
      <c r="BC28" s="166"/>
      <c r="BD28" s="153"/>
      <c r="BE28" s="154"/>
      <c r="BF28" s="154"/>
      <c r="BG28" s="154"/>
      <c r="BH28" s="154"/>
      <c r="BI28" s="154"/>
      <c r="BJ28" s="154"/>
      <c r="BK28" s="154"/>
      <c r="BL28" s="154"/>
      <c r="BM28" s="155"/>
      <c r="BN28" s="153"/>
      <c r="BO28" s="154"/>
      <c r="BP28" s="154"/>
      <c r="BQ28" s="154"/>
      <c r="BR28" s="154"/>
      <c r="BS28" s="154"/>
      <c r="BT28" s="154"/>
      <c r="BU28" s="154"/>
      <c r="BV28" s="154"/>
      <c r="BW28" s="154"/>
      <c r="BX28" s="154"/>
      <c r="BY28" s="154"/>
      <c r="BZ28" s="154"/>
      <c r="CA28" s="154"/>
      <c r="CB28" s="155"/>
    </row>
    <row r="29" spans="1:80" x14ac:dyDescent="0.2">
      <c r="A29" s="156">
        <v>1</v>
      </c>
      <c r="B29" s="157"/>
      <c r="C29" s="157"/>
      <c r="D29" s="158"/>
      <c r="E29" s="156">
        <v>2</v>
      </c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8"/>
      <c r="BD29" s="156">
        <v>3</v>
      </c>
      <c r="BE29" s="157"/>
      <c r="BF29" s="157"/>
      <c r="BG29" s="157"/>
      <c r="BH29" s="157"/>
      <c r="BI29" s="157"/>
      <c r="BJ29" s="157"/>
      <c r="BK29" s="157"/>
      <c r="BL29" s="157"/>
      <c r="BM29" s="158"/>
      <c r="BN29" s="156">
        <v>4</v>
      </c>
      <c r="BO29" s="157"/>
      <c r="BP29" s="157"/>
      <c r="BQ29" s="157"/>
      <c r="BR29" s="157"/>
      <c r="BS29" s="157"/>
      <c r="BT29" s="157"/>
      <c r="BU29" s="157"/>
      <c r="BV29" s="157"/>
      <c r="BW29" s="157"/>
      <c r="BX29" s="157"/>
      <c r="BY29" s="157"/>
      <c r="BZ29" s="157"/>
      <c r="CA29" s="157"/>
      <c r="CB29" s="158"/>
    </row>
    <row r="30" spans="1:80" x14ac:dyDescent="0.2">
      <c r="A30" s="167">
        <v>1</v>
      </c>
      <c r="B30" s="168"/>
      <c r="C30" s="168"/>
      <c r="D30" s="169"/>
      <c r="E30" s="271" t="s">
        <v>327</v>
      </c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209"/>
      <c r="AA30" s="209"/>
      <c r="AB30" s="209"/>
      <c r="AC30" s="209"/>
      <c r="AD30" s="209"/>
      <c r="AE30" s="209"/>
      <c r="AF30" s="209"/>
      <c r="AG30" s="209"/>
      <c r="AH30" s="209"/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10"/>
      <c r="BD30" s="173">
        <v>1</v>
      </c>
      <c r="BE30" s="174"/>
      <c r="BF30" s="174"/>
      <c r="BG30" s="174"/>
      <c r="BH30" s="174"/>
      <c r="BI30" s="174"/>
      <c r="BJ30" s="174"/>
      <c r="BK30" s="174"/>
      <c r="BL30" s="174"/>
      <c r="BM30" s="175"/>
      <c r="BN30" s="272">
        <v>16816.439999999999</v>
      </c>
      <c r="BO30" s="273"/>
      <c r="BP30" s="273"/>
      <c r="BQ30" s="273"/>
      <c r="BR30" s="273"/>
      <c r="BS30" s="273"/>
      <c r="BT30" s="273"/>
      <c r="BU30" s="273"/>
      <c r="BV30" s="273"/>
      <c r="BW30" s="273"/>
      <c r="BX30" s="273"/>
      <c r="BY30" s="273"/>
      <c r="BZ30" s="273"/>
      <c r="CA30" s="273"/>
      <c r="CB30" s="274"/>
    </row>
    <row r="31" spans="1:80" hidden="1" x14ac:dyDescent="0.2">
      <c r="A31" s="167">
        <v>2</v>
      </c>
      <c r="B31" s="168"/>
      <c r="C31" s="168"/>
      <c r="D31" s="169"/>
      <c r="E31" s="271" t="s">
        <v>374</v>
      </c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  <c r="AA31" s="209"/>
      <c r="AB31" s="209"/>
      <c r="AC31" s="209"/>
      <c r="AD31" s="209"/>
      <c r="AE31" s="209"/>
      <c r="AF31" s="209"/>
      <c r="AG31" s="209"/>
      <c r="AH31" s="209"/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10"/>
      <c r="BD31" s="173">
        <v>1</v>
      </c>
      <c r="BE31" s="174"/>
      <c r="BF31" s="174"/>
      <c r="BG31" s="174"/>
      <c r="BH31" s="174"/>
      <c r="BI31" s="174"/>
      <c r="BJ31" s="174"/>
      <c r="BK31" s="174"/>
      <c r="BL31" s="174"/>
      <c r="BM31" s="175"/>
      <c r="BN31" s="272"/>
      <c r="BO31" s="273"/>
      <c r="BP31" s="273"/>
      <c r="BQ31" s="273"/>
      <c r="BR31" s="273"/>
      <c r="BS31" s="273"/>
      <c r="BT31" s="273"/>
      <c r="BU31" s="273"/>
      <c r="BV31" s="273"/>
      <c r="BW31" s="273"/>
      <c r="BX31" s="273"/>
      <c r="BY31" s="273"/>
      <c r="BZ31" s="273"/>
      <c r="CA31" s="273"/>
      <c r="CB31" s="274"/>
    </row>
    <row r="32" spans="1:80" x14ac:dyDescent="0.2">
      <c r="A32" s="167">
        <v>2</v>
      </c>
      <c r="B32" s="168"/>
      <c r="C32" s="168"/>
      <c r="D32" s="169"/>
      <c r="E32" s="271" t="s">
        <v>328</v>
      </c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09"/>
      <c r="AC32" s="209"/>
      <c r="AD32" s="209"/>
      <c r="AE32" s="209"/>
      <c r="AF32" s="209"/>
      <c r="AG32" s="209"/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10"/>
      <c r="BD32" s="173">
        <v>2</v>
      </c>
      <c r="BE32" s="174"/>
      <c r="BF32" s="174"/>
      <c r="BG32" s="174"/>
      <c r="BH32" s="174"/>
      <c r="BI32" s="174"/>
      <c r="BJ32" s="174"/>
      <c r="BK32" s="174"/>
      <c r="BL32" s="174"/>
      <c r="BM32" s="175"/>
      <c r="BN32" s="265">
        <v>3527.55</v>
      </c>
      <c r="BO32" s="266"/>
      <c r="BP32" s="266"/>
      <c r="BQ32" s="266"/>
      <c r="BR32" s="266"/>
      <c r="BS32" s="266"/>
      <c r="BT32" s="266"/>
      <c r="BU32" s="266"/>
      <c r="BV32" s="266"/>
      <c r="BW32" s="266"/>
      <c r="BX32" s="266"/>
      <c r="BY32" s="266"/>
      <c r="BZ32" s="266"/>
      <c r="CA32" s="266"/>
      <c r="CB32" s="267"/>
    </row>
    <row r="33" spans="1:84" hidden="1" x14ac:dyDescent="0.2">
      <c r="A33" s="167">
        <v>4</v>
      </c>
      <c r="B33" s="168"/>
      <c r="C33" s="168"/>
      <c r="D33" s="169"/>
      <c r="E33" s="271" t="s">
        <v>375</v>
      </c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10"/>
      <c r="BD33" s="173">
        <v>2</v>
      </c>
      <c r="BE33" s="174"/>
      <c r="BF33" s="174"/>
      <c r="BG33" s="174"/>
      <c r="BH33" s="174"/>
      <c r="BI33" s="174"/>
      <c r="BJ33" s="174"/>
      <c r="BK33" s="174"/>
      <c r="BL33" s="174"/>
      <c r="BM33" s="175"/>
      <c r="BN33" s="265"/>
      <c r="BO33" s="266"/>
      <c r="BP33" s="266"/>
      <c r="BQ33" s="266"/>
      <c r="BR33" s="266"/>
      <c r="BS33" s="266"/>
      <c r="BT33" s="266"/>
      <c r="BU33" s="266"/>
      <c r="BV33" s="266"/>
      <c r="BW33" s="266"/>
      <c r="BX33" s="266"/>
      <c r="BY33" s="266"/>
      <c r="BZ33" s="266"/>
      <c r="CA33" s="266"/>
      <c r="CB33" s="267"/>
    </row>
    <row r="34" spans="1:84" x14ac:dyDescent="0.2">
      <c r="A34" s="167">
        <v>3</v>
      </c>
      <c r="B34" s="168"/>
      <c r="C34" s="168"/>
      <c r="D34" s="169"/>
      <c r="E34" s="208" t="s">
        <v>329</v>
      </c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  <c r="AH34" s="209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10"/>
      <c r="BD34" s="173">
        <v>1</v>
      </c>
      <c r="BE34" s="174"/>
      <c r="BF34" s="174"/>
      <c r="BG34" s="174"/>
      <c r="BH34" s="174"/>
      <c r="BI34" s="174"/>
      <c r="BJ34" s="174"/>
      <c r="BK34" s="174"/>
      <c r="BL34" s="174"/>
      <c r="BM34" s="175"/>
      <c r="BN34" s="265">
        <v>4000</v>
      </c>
      <c r="BO34" s="266"/>
      <c r="BP34" s="266"/>
      <c r="BQ34" s="266"/>
      <c r="BR34" s="266"/>
      <c r="BS34" s="266"/>
      <c r="BT34" s="266"/>
      <c r="BU34" s="266"/>
      <c r="BV34" s="266"/>
      <c r="BW34" s="266"/>
      <c r="BX34" s="266"/>
      <c r="BY34" s="266"/>
      <c r="BZ34" s="266"/>
      <c r="CA34" s="266"/>
      <c r="CB34" s="267"/>
    </row>
    <row r="35" spans="1:84" x14ac:dyDescent="0.2">
      <c r="A35" s="167">
        <v>4</v>
      </c>
      <c r="B35" s="168"/>
      <c r="C35" s="168"/>
      <c r="D35" s="169"/>
      <c r="E35" s="208" t="s">
        <v>410</v>
      </c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09"/>
      <c r="AC35" s="209"/>
      <c r="AD35" s="209"/>
      <c r="AE35" s="209"/>
      <c r="AF35" s="209"/>
      <c r="AG35" s="209"/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10"/>
      <c r="BD35" s="173">
        <v>1</v>
      </c>
      <c r="BE35" s="174"/>
      <c r="BF35" s="174"/>
      <c r="BG35" s="174"/>
      <c r="BH35" s="174"/>
      <c r="BI35" s="174"/>
      <c r="BJ35" s="174"/>
      <c r="BK35" s="174"/>
      <c r="BL35" s="174"/>
      <c r="BM35" s="175"/>
      <c r="BN35" s="265">
        <v>3500</v>
      </c>
      <c r="BO35" s="266"/>
      <c r="BP35" s="266"/>
      <c r="BQ35" s="266"/>
      <c r="BR35" s="266"/>
      <c r="BS35" s="266"/>
      <c r="BT35" s="266"/>
      <c r="BU35" s="266"/>
      <c r="BV35" s="266"/>
      <c r="BW35" s="266"/>
      <c r="BX35" s="266"/>
      <c r="BY35" s="266"/>
      <c r="BZ35" s="266"/>
      <c r="CA35" s="266"/>
      <c r="CB35" s="267"/>
    </row>
    <row r="36" spans="1:84" s="32" customFormat="1" x14ac:dyDescent="0.2">
      <c r="A36" s="268"/>
      <c r="B36" s="269"/>
      <c r="C36" s="269"/>
      <c r="D36" s="270"/>
      <c r="E36" s="194" t="s">
        <v>145</v>
      </c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195"/>
      <c r="AW36" s="195"/>
      <c r="AX36" s="195"/>
      <c r="AY36" s="195"/>
      <c r="AZ36" s="195"/>
      <c r="BA36" s="195"/>
      <c r="BB36" s="195"/>
      <c r="BC36" s="196"/>
      <c r="BD36" s="248" t="s">
        <v>22</v>
      </c>
      <c r="BE36" s="249"/>
      <c r="BF36" s="249"/>
      <c r="BG36" s="249"/>
      <c r="BH36" s="249"/>
      <c r="BI36" s="249"/>
      <c r="BJ36" s="249"/>
      <c r="BK36" s="249"/>
      <c r="BL36" s="249"/>
      <c r="BM36" s="250"/>
      <c r="BN36" s="255">
        <f>SUM(BN30:CB35)</f>
        <v>27843.989999999998</v>
      </c>
      <c r="BO36" s="256"/>
      <c r="BP36" s="256"/>
      <c r="BQ36" s="256"/>
      <c r="BR36" s="256"/>
      <c r="BS36" s="256"/>
      <c r="BT36" s="256"/>
      <c r="BU36" s="256"/>
      <c r="BV36" s="256"/>
      <c r="BW36" s="256"/>
      <c r="BX36" s="256"/>
      <c r="BY36" s="256"/>
      <c r="BZ36" s="256"/>
      <c r="CA36" s="256"/>
      <c r="CB36" s="257"/>
      <c r="CF36" s="326"/>
    </row>
    <row r="37" spans="1:84" s="32" customFormat="1" x14ac:dyDescent="0.2">
      <c r="A37" s="74"/>
      <c r="B37" s="74"/>
      <c r="C37" s="74"/>
      <c r="D37" s="74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6"/>
      <c r="BO37" s="76"/>
      <c r="BP37" s="76"/>
      <c r="BQ37" s="76"/>
      <c r="BR37" s="76"/>
      <c r="BS37" s="76"/>
      <c r="BT37" s="76"/>
      <c r="BU37" s="76"/>
      <c r="BV37" s="76"/>
      <c r="BW37" s="76"/>
      <c r="BX37" s="76"/>
      <c r="BY37" s="76"/>
      <c r="BZ37" s="76"/>
      <c r="CA37" s="76"/>
      <c r="CB37" s="76"/>
      <c r="CF37" s="327"/>
    </row>
    <row r="38" spans="1:84" s="69" customFormat="1" ht="15.75" x14ac:dyDescent="0.25">
      <c r="A38" s="69" t="s">
        <v>113</v>
      </c>
      <c r="S38" s="251" t="s">
        <v>364</v>
      </c>
      <c r="T38" s="251"/>
      <c r="U38" s="251"/>
      <c r="V38" s="251"/>
      <c r="W38" s="251"/>
      <c r="X38" s="251"/>
      <c r="Y38" s="251"/>
      <c r="Z38" s="251"/>
      <c r="AA38" s="251"/>
      <c r="AB38" s="251"/>
      <c r="AC38" s="251"/>
      <c r="AD38" s="251"/>
      <c r="AE38" s="251"/>
      <c r="AF38" s="251"/>
      <c r="AG38" s="251"/>
      <c r="AH38" s="251"/>
      <c r="AI38" s="251"/>
      <c r="AJ38" s="251"/>
      <c r="AK38" s="251"/>
      <c r="AL38" s="251"/>
      <c r="AM38" s="251"/>
      <c r="AN38" s="251"/>
      <c r="AO38" s="251"/>
      <c r="AP38" s="251"/>
      <c r="AQ38" s="251"/>
      <c r="AR38" s="251"/>
      <c r="AS38" s="251"/>
      <c r="AT38" s="251"/>
      <c r="AU38" s="251"/>
      <c r="AV38" s="251"/>
      <c r="AW38" s="251"/>
      <c r="AX38" s="251"/>
      <c r="AY38" s="251"/>
      <c r="AZ38" s="251"/>
      <c r="BA38" s="251"/>
      <c r="BB38" s="251"/>
      <c r="BC38" s="251"/>
      <c r="BD38" s="251"/>
      <c r="BE38" s="251"/>
      <c r="BF38" s="251"/>
      <c r="BG38" s="251"/>
      <c r="BH38" s="251"/>
      <c r="BI38" s="251"/>
      <c r="BJ38" s="251"/>
      <c r="BK38" s="251"/>
      <c r="BL38" s="251"/>
      <c r="BM38" s="251"/>
      <c r="BN38" s="251"/>
      <c r="BO38" s="251"/>
      <c r="BP38" s="251"/>
      <c r="BQ38" s="251"/>
      <c r="BR38" s="251"/>
      <c r="BS38" s="251"/>
      <c r="BT38" s="251"/>
      <c r="BU38" s="251"/>
      <c r="BV38" s="251"/>
      <c r="BW38" s="251"/>
      <c r="BX38" s="251"/>
      <c r="BY38" s="251"/>
      <c r="BZ38" s="251"/>
      <c r="CA38" s="251"/>
      <c r="CB38" s="251"/>
    </row>
    <row r="39" spans="1:84" s="25" customFormat="1" ht="9.7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</row>
    <row r="40" spans="1:84" x14ac:dyDescent="0.2">
      <c r="A40" s="150" t="s">
        <v>115</v>
      </c>
      <c r="B40" s="151"/>
      <c r="C40" s="151"/>
      <c r="D40" s="152"/>
      <c r="E40" s="150" t="s">
        <v>147</v>
      </c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2"/>
      <c r="BD40" s="150" t="s">
        <v>149</v>
      </c>
      <c r="BE40" s="151"/>
      <c r="BF40" s="151"/>
      <c r="BG40" s="151"/>
      <c r="BH40" s="151"/>
      <c r="BI40" s="151"/>
      <c r="BJ40" s="151"/>
      <c r="BK40" s="151"/>
      <c r="BL40" s="151"/>
      <c r="BM40" s="152"/>
      <c r="BN40" s="150" t="s">
        <v>204</v>
      </c>
      <c r="BO40" s="151"/>
      <c r="BP40" s="151"/>
      <c r="BQ40" s="151"/>
      <c r="BR40" s="151"/>
      <c r="BS40" s="151"/>
      <c r="BT40" s="151"/>
      <c r="BU40" s="151"/>
      <c r="BV40" s="151"/>
      <c r="BW40" s="151"/>
      <c r="BX40" s="151"/>
      <c r="BY40" s="151"/>
      <c r="BZ40" s="151"/>
      <c r="CA40" s="151"/>
      <c r="CB40" s="152"/>
    </row>
    <row r="41" spans="1:84" x14ac:dyDescent="0.2">
      <c r="A41" s="153" t="s">
        <v>122</v>
      </c>
      <c r="B41" s="154"/>
      <c r="C41" s="154"/>
      <c r="D41" s="155"/>
      <c r="E41" s="153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5"/>
      <c r="BD41" s="153" t="s">
        <v>226</v>
      </c>
      <c r="BE41" s="154"/>
      <c r="BF41" s="154"/>
      <c r="BG41" s="154"/>
      <c r="BH41" s="154"/>
      <c r="BI41" s="154"/>
      <c r="BJ41" s="154"/>
      <c r="BK41" s="154"/>
      <c r="BL41" s="154"/>
      <c r="BM41" s="155"/>
      <c r="BN41" s="153" t="s">
        <v>227</v>
      </c>
      <c r="BO41" s="154"/>
      <c r="BP41" s="154"/>
      <c r="BQ41" s="154"/>
      <c r="BR41" s="154"/>
      <c r="BS41" s="154"/>
      <c r="BT41" s="154"/>
      <c r="BU41" s="154"/>
      <c r="BV41" s="154"/>
      <c r="BW41" s="154"/>
      <c r="BX41" s="154"/>
      <c r="BY41" s="154"/>
      <c r="BZ41" s="154"/>
      <c r="CA41" s="154"/>
      <c r="CB41" s="155"/>
    </row>
    <row r="42" spans="1:84" x14ac:dyDescent="0.2">
      <c r="A42" s="153"/>
      <c r="B42" s="154"/>
      <c r="C42" s="154"/>
      <c r="D42" s="155"/>
      <c r="E42" s="164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  <c r="AK42" s="165"/>
      <c r="AL42" s="165"/>
      <c r="AM42" s="165"/>
      <c r="AN42" s="165"/>
      <c r="AO42" s="165"/>
      <c r="AP42" s="165"/>
      <c r="AQ42" s="165"/>
      <c r="AR42" s="165"/>
      <c r="AS42" s="165"/>
      <c r="AT42" s="165"/>
      <c r="AU42" s="165"/>
      <c r="AV42" s="165"/>
      <c r="AW42" s="165"/>
      <c r="AX42" s="165"/>
      <c r="AY42" s="165"/>
      <c r="AZ42" s="165"/>
      <c r="BA42" s="165"/>
      <c r="BB42" s="165"/>
      <c r="BC42" s="166"/>
      <c r="BD42" s="153"/>
      <c r="BE42" s="154"/>
      <c r="BF42" s="154"/>
      <c r="BG42" s="154"/>
      <c r="BH42" s="154"/>
      <c r="BI42" s="154"/>
      <c r="BJ42" s="154"/>
      <c r="BK42" s="154"/>
      <c r="BL42" s="154"/>
      <c r="BM42" s="155"/>
      <c r="BN42" s="153"/>
      <c r="BO42" s="154"/>
      <c r="BP42" s="154"/>
      <c r="BQ42" s="154"/>
      <c r="BR42" s="154"/>
      <c r="BS42" s="154"/>
      <c r="BT42" s="154"/>
      <c r="BU42" s="154"/>
      <c r="BV42" s="154"/>
      <c r="BW42" s="154"/>
      <c r="BX42" s="154"/>
      <c r="BY42" s="154"/>
      <c r="BZ42" s="154"/>
      <c r="CA42" s="154"/>
      <c r="CB42" s="155"/>
    </row>
    <row r="43" spans="1:84" x14ac:dyDescent="0.2">
      <c r="A43" s="156">
        <v>1</v>
      </c>
      <c r="B43" s="157"/>
      <c r="C43" s="157"/>
      <c r="D43" s="158"/>
      <c r="E43" s="156">
        <v>2</v>
      </c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AP43" s="157"/>
      <c r="AQ43" s="157"/>
      <c r="AR43" s="157"/>
      <c r="AS43" s="157"/>
      <c r="AT43" s="157"/>
      <c r="AU43" s="157"/>
      <c r="AV43" s="157"/>
      <c r="AW43" s="157"/>
      <c r="AX43" s="157"/>
      <c r="AY43" s="157"/>
      <c r="AZ43" s="157"/>
      <c r="BA43" s="157"/>
      <c r="BB43" s="157"/>
      <c r="BC43" s="158"/>
      <c r="BD43" s="156">
        <v>3</v>
      </c>
      <c r="BE43" s="157"/>
      <c r="BF43" s="157"/>
      <c r="BG43" s="157"/>
      <c r="BH43" s="157"/>
      <c r="BI43" s="157"/>
      <c r="BJ43" s="157"/>
      <c r="BK43" s="157"/>
      <c r="BL43" s="157"/>
      <c r="BM43" s="158"/>
      <c r="BN43" s="156">
        <v>4</v>
      </c>
      <c r="BO43" s="157"/>
      <c r="BP43" s="157"/>
      <c r="BQ43" s="157"/>
      <c r="BR43" s="157"/>
      <c r="BS43" s="157"/>
      <c r="BT43" s="157"/>
      <c r="BU43" s="157"/>
      <c r="BV43" s="157"/>
      <c r="BW43" s="157"/>
      <c r="BX43" s="157"/>
      <c r="BY43" s="157"/>
      <c r="BZ43" s="157"/>
      <c r="CA43" s="157"/>
      <c r="CB43" s="158"/>
    </row>
    <row r="44" spans="1:84" x14ac:dyDescent="0.2">
      <c r="A44" s="167">
        <v>1</v>
      </c>
      <c r="B44" s="168"/>
      <c r="C44" s="168"/>
      <c r="D44" s="169"/>
      <c r="E44" s="271" t="s">
        <v>374</v>
      </c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209"/>
      <c r="AB44" s="209"/>
      <c r="AC44" s="209"/>
      <c r="AD44" s="209"/>
      <c r="AE44" s="209"/>
      <c r="AF44" s="209"/>
      <c r="AG44" s="209"/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10"/>
      <c r="BD44" s="173">
        <v>1</v>
      </c>
      <c r="BE44" s="174"/>
      <c r="BF44" s="174"/>
      <c r="BG44" s="174"/>
      <c r="BH44" s="174"/>
      <c r="BI44" s="174"/>
      <c r="BJ44" s="174"/>
      <c r="BK44" s="174"/>
      <c r="BL44" s="174"/>
      <c r="BM44" s="175"/>
      <c r="BN44" s="272">
        <v>80000</v>
      </c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4"/>
    </row>
    <row r="45" spans="1:84" x14ac:dyDescent="0.2">
      <c r="A45" s="167">
        <v>2</v>
      </c>
      <c r="B45" s="168"/>
      <c r="C45" s="168"/>
      <c r="D45" s="169"/>
      <c r="E45" s="271" t="s">
        <v>389</v>
      </c>
      <c r="F45" s="209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209"/>
      <c r="AE45" s="209"/>
      <c r="AF45" s="209"/>
      <c r="AG45" s="209"/>
      <c r="AH45" s="209"/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09"/>
      <c r="BC45" s="210"/>
      <c r="BD45" s="173">
        <v>1</v>
      </c>
      <c r="BE45" s="174"/>
      <c r="BF45" s="174"/>
      <c r="BG45" s="174"/>
      <c r="BH45" s="174"/>
      <c r="BI45" s="174"/>
      <c r="BJ45" s="174"/>
      <c r="BK45" s="174"/>
      <c r="BL45" s="174"/>
      <c r="BM45" s="175"/>
      <c r="BN45" s="272">
        <v>8000</v>
      </c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4"/>
    </row>
    <row r="46" spans="1:84" x14ac:dyDescent="0.2">
      <c r="A46" s="167">
        <v>3</v>
      </c>
      <c r="B46" s="168"/>
      <c r="C46" s="168"/>
      <c r="D46" s="169"/>
      <c r="E46" s="271" t="s">
        <v>390</v>
      </c>
      <c r="F46" s="209"/>
      <c r="G46" s="209"/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10"/>
      <c r="BD46" s="173">
        <v>1</v>
      </c>
      <c r="BE46" s="174"/>
      <c r="BF46" s="174"/>
      <c r="BG46" s="174"/>
      <c r="BH46" s="174"/>
      <c r="BI46" s="174"/>
      <c r="BJ46" s="174"/>
      <c r="BK46" s="174"/>
      <c r="BL46" s="174"/>
      <c r="BM46" s="175"/>
      <c r="BN46" s="265">
        <v>31000</v>
      </c>
      <c r="BO46" s="266"/>
      <c r="BP46" s="266"/>
      <c r="BQ46" s="266"/>
      <c r="BR46" s="266"/>
      <c r="BS46" s="266"/>
      <c r="BT46" s="266"/>
      <c r="BU46" s="266"/>
      <c r="BV46" s="266"/>
      <c r="BW46" s="266"/>
      <c r="BX46" s="266"/>
      <c r="BY46" s="266"/>
      <c r="BZ46" s="266"/>
      <c r="CA46" s="266"/>
      <c r="CB46" s="267"/>
    </row>
    <row r="47" spans="1:84" x14ac:dyDescent="0.2">
      <c r="A47" s="167">
        <v>4</v>
      </c>
      <c r="B47" s="168"/>
      <c r="C47" s="168"/>
      <c r="D47" s="169"/>
      <c r="E47" s="208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209"/>
      <c r="R47" s="209"/>
      <c r="S47" s="209"/>
      <c r="T47" s="209"/>
      <c r="U47" s="209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  <c r="AH47" s="209"/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10"/>
      <c r="BD47" s="173"/>
      <c r="BE47" s="174"/>
      <c r="BF47" s="174"/>
      <c r="BG47" s="174"/>
      <c r="BH47" s="174"/>
      <c r="BI47" s="174"/>
      <c r="BJ47" s="174"/>
      <c r="BK47" s="174"/>
      <c r="BL47" s="174"/>
      <c r="BM47" s="175"/>
      <c r="BN47" s="265"/>
      <c r="BO47" s="266"/>
      <c r="BP47" s="266"/>
      <c r="BQ47" s="266"/>
      <c r="BR47" s="266"/>
      <c r="BS47" s="266"/>
      <c r="BT47" s="266"/>
      <c r="BU47" s="266"/>
      <c r="BV47" s="266"/>
      <c r="BW47" s="266"/>
      <c r="BX47" s="266"/>
      <c r="BY47" s="266"/>
      <c r="BZ47" s="266"/>
      <c r="CA47" s="266"/>
      <c r="CB47" s="267"/>
    </row>
    <row r="48" spans="1:84" hidden="1" x14ac:dyDescent="0.2">
      <c r="A48" s="167">
        <v>5</v>
      </c>
      <c r="B48" s="168"/>
      <c r="C48" s="168"/>
      <c r="D48" s="169"/>
      <c r="E48" s="208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209"/>
      <c r="R48" s="209"/>
      <c r="S48" s="209"/>
      <c r="T48" s="209"/>
      <c r="U48" s="209"/>
      <c r="V48" s="209"/>
      <c r="W48" s="209"/>
      <c r="X48" s="209"/>
      <c r="Y48" s="209"/>
      <c r="Z48" s="209"/>
      <c r="AA48" s="209"/>
      <c r="AB48" s="209"/>
      <c r="AC48" s="209"/>
      <c r="AD48" s="209"/>
      <c r="AE48" s="209"/>
      <c r="AF48" s="209"/>
      <c r="AG48" s="209"/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10"/>
      <c r="BD48" s="173"/>
      <c r="BE48" s="174"/>
      <c r="BF48" s="174"/>
      <c r="BG48" s="174"/>
      <c r="BH48" s="174"/>
      <c r="BI48" s="174"/>
      <c r="BJ48" s="174"/>
      <c r="BK48" s="174"/>
      <c r="BL48" s="174"/>
      <c r="BM48" s="175"/>
      <c r="BN48" s="265"/>
      <c r="BO48" s="266"/>
      <c r="BP48" s="266"/>
      <c r="BQ48" s="266"/>
      <c r="BR48" s="266"/>
      <c r="BS48" s="266"/>
      <c r="BT48" s="266"/>
      <c r="BU48" s="266"/>
      <c r="BV48" s="266"/>
      <c r="BW48" s="266"/>
      <c r="BX48" s="266"/>
      <c r="BY48" s="266"/>
      <c r="BZ48" s="266"/>
      <c r="CA48" s="266"/>
      <c r="CB48" s="267"/>
    </row>
    <row r="49" spans="1:80" hidden="1" x14ac:dyDescent="0.2">
      <c r="A49" s="167">
        <v>6</v>
      </c>
      <c r="B49" s="168"/>
      <c r="C49" s="168"/>
      <c r="D49" s="169"/>
      <c r="E49" s="208"/>
      <c r="F49" s="209"/>
      <c r="G49" s="209"/>
      <c r="H49" s="209"/>
      <c r="I49" s="209"/>
      <c r="J49" s="209"/>
      <c r="K49" s="209"/>
      <c r="L49" s="209"/>
      <c r="M49" s="209"/>
      <c r="N49" s="209"/>
      <c r="O49" s="209"/>
      <c r="P49" s="209"/>
      <c r="Q49" s="209"/>
      <c r="R49" s="209"/>
      <c r="S49" s="209"/>
      <c r="T49" s="209"/>
      <c r="U49" s="209"/>
      <c r="V49" s="209"/>
      <c r="W49" s="209"/>
      <c r="X49" s="209"/>
      <c r="Y49" s="209"/>
      <c r="Z49" s="209"/>
      <c r="AA49" s="209"/>
      <c r="AB49" s="209"/>
      <c r="AC49" s="209"/>
      <c r="AD49" s="209"/>
      <c r="AE49" s="209"/>
      <c r="AF49" s="209"/>
      <c r="AG49" s="209"/>
      <c r="AH49" s="209"/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210"/>
      <c r="BD49" s="173"/>
      <c r="BE49" s="174"/>
      <c r="BF49" s="174"/>
      <c r="BG49" s="174"/>
      <c r="BH49" s="174"/>
      <c r="BI49" s="174"/>
      <c r="BJ49" s="174"/>
      <c r="BK49" s="174"/>
      <c r="BL49" s="174"/>
      <c r="BM49" s="175"/>
      <c r="BN49" s="265"/>
      <c r="BO49" s="266"/>
      <c r="BP49" s="266"/>
      <c r="BQ49" s="266"/>
      <c r="BR49" s="266"/>
      <c r="BS49" s="266"/>
      <c r="BT49" s="266"/>
      <c r="BU49" s="266"/>
      <c r="BV49" s="266"/>
      <c r="BW49" s="266"/>
      <c r="BX49" s="266"/>
      <c r="BY49" s="266"/>
      <c r="BZ49" s="266"/>
      <c r="CA49" s="266"/>
      <c r="CB49" s="267"/>
    </row>
    <row r="50" spans="1:80" hidden="1" x14ac:dyDescent="0.2">
      <c r="A50" s="167">
        <v>7</v>
      </c>
      <c r="B50" s="168"/>
      <c r="C50" s="168"/>
      <c r="D50" s="169"/>
      <c r="E50" s="208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Q50" s="209"/>
      <c r="R50" s="209"/>
      <c r="S50" s="209"/>
      <c r="T50" s="209"/>
      <c r="U50" s="209"/>
      <c r="V50" s="209"/>
      <c r="W50" s="209"/>
      <c r="X50" s="209"/>
      <c r="Y50" s="209"/>
      <c r="Z50" s="209"/>
      <c r="AA50" s="209"/>
      <c r="AB50" s="209"/>
      <c r="AC50" s="209"/>
      <c r="AD50" s="209"/>
      <c r="AE50" s="209"/>
      <c r="AF50" s="209"/>
      <c r="AG50" s="209"/>
      <c r="AH50" s="209"/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  <c r="BA50" s="209"/>
      <c r="BB50" s="209"/>
      <c r="BC50" s="210"/>
      <c r="BD50" s="173"/>
      <c r="BE50" s="174"/>
      <c r="BF50" s="174"/>
      <c r="BG50" s="174"/>
      <c r="BH50" s="174"/>
      <c r="BI50" s="174"/>
      <c r="BJ50" s="174"/>
      <c r="BK50" s="174"/>
      <c r="BL50" s="174"/>
      <c r="BM50" s="175"/>
      <c r="BN50" s="265"/>
      <c r="BO50" s="266"/>
      <c r="BP50" s="266"/>
      <c r="BQ50" s="266"/>
      <c r="BR50" s="266"/>
      <c r="BS50" s="266"/>
      <c r="BT50" s="266"/>
      <c r="BU50" s="266"/>
      <c r="BV50" s="266"/>
      <c r="BW50" s="266"/>
      <c r="BX50" s="266"/>
      <c r="BY50" s="266"/>
      <c r="BZ50" s="266"/>
      <c r="CA50" s="266"/>
      <c r="CB50" s="267"/>
    </row>
    <row r="51" spans="1:80" hidden="1" x14ac:dyDescent="0.2">
      <c r="A51" s="167">
        <v>8</v>
      </c>
      <c r="B51" s="168"/>
      <c r="C51" s="168"/>
      <c r="D51" s="169"/>
      <c r="E51" s="208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209"/>
      <c r="Q51" s="209"/>
      <c r="R51" s="209"/>
      <c r="S51" s="209"/>
      <c r="T51" s="209"/>
      <c r="U51" s="209"/>
      <c r="V51" s="209"/>
      <c r="W51" s="209"/>
      <c r="X51" s="209"/>
      <c r="Y51" s="209"/>
      <c r="Z51" s="209"/>
      <c r="AA51" s="209"/>
      <c r="AB51" s="209"/>
      <c r="AC51" s="209"/>
      <c r="AD51" s="209"/>
      <c r="AE51" s="209"/>
      <c r="AF51" s="209"/>
      <c r="AG51" s="209"/>
      <c r="AH51" s="209"/>
      <c r="AI51" s="209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10"/>
      <c r="BD51" s="173"/>
      <c r="BE51" s="174"/>
      <c r="BF51" s="174"/>
      <c r="BG51" s="174"/>
      <c r="BH51" s="174"/>
      <c r="BI51" s="174"/>
      <c r="BJ51" s="174"/>
      <c r="BK51" s="174"/>
      <c r="BL51" s="174"/>
      <c r="BM51" s="175"/>
      <c r="BN51" s="265"/>
      <c r="BO51" s="266"/>
      <c r="BP51" s="266"/>
      <c r="BQ51" s="266"/>
      <c r="BR51" s="266"/>
      <c r="BS51" s="266"/>
      <c r="BT51" s="266"/>
      <c r="BU51" s="266"/>
      <c r="BV51" s="266"/>
      <c r="BW51" s="266"/>
      <c r="BX51" s="266"/>
      <c r="BY51" s="266"/>
      <c r="BZ51" s="266"/>
      <c r="CA51" s="266"/>
      <c r="CB51" s="267"/>
    </row>
    <row r="52" spans="1:80" s="32" customFormat="1" x14ac:dyDescent="0.2">
      <c r="A52" s="268"/>
      <c r="B52" s="269"/>
      <c r="C52" s="269"/>
      <c r="D52" s="270"/>
      <c r="E52" s="194" t="s">
        <v>145</v>
      </c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  <c r="Y52" s="195"/>
      <c r="Z52" s="195"/>
      <c r="AA52" s="195"/>
      <c r="AB52" s="195"/>
      <c r="AC52" s="195"/>
      <c r="AD52" s="195"/>
      <c r="AE52" s="195"/>
      <c r="AF52" s="195"/>
      <c r="AG52" s="195"/>
      <c r="AH52" s="195"/>
      <c r="AI52" s="195"/>
      <c r="AJ52" s="195"/>
      <c r="AK52" s="195"/>
      <c r="AL52" s="195"/>
      <c r="AM52" s="195"/>
      <c r="AN52" s="195"/>
      <c r="AO52" s="195"/>
      <c r="AP52" s="195"/>
      <c r="AQ52" s="195"/>
      <c r="AR52" s="195"/>
      <c r="AS52" s="195"/>
      <c r="AT52" s="195"/>
      <c r="AU52" s="195"/>
      <c r="AV52" s="195"/>
      <c r="AW52" s="195"/>
      <c r="AX52" s="195"/>
      <c r="AY52" s="195"/>
      <c r="AZ52" s="195"/>
      <c r="BA52" s="195"/>
      <c r="BB52" s="195"/>
      <c r="BC52" s="196"/>
      <c r="BD52" s="248" t="s">
        <v>22</v>
      </c>
      <c r="BE52" s="249"/>
      <c r="BF52" s="249"/>
      <c r="BG52" s="249"/>
      <c r="BH52" s="249"/>
      <c r="BI52" s="249"/>
      <c r="BJ52" s="249"/>
      <c r="BK52" s="249"/>
      <c r="BL52" s="249"/>
      <c r="BM52" s="250"/>
      <c r="BN52" s="255">
        <f>SUM(BN44:CB51)</f>
        <v>119000</v>
      </c>
      <c r="BO52" s="256"/>
      <c r="BP52" s="256"/>
      <c r="BQ52" s="256"/>
      <c r="BR52" s="256"/>
      <c r="BS52" s="256"/>
      <c r="BT52" s="256"/>
      <c r="BU52" s="256"/>
      <c r="BV52" s="256"/>
      <c r="BW52" s="256"/>
      <c r="BX52" s="256"/>
      <c r="BY52" s="256"/>
      <c r="BZ52" s="256"/>
      <c r="CA52" s="256"/>
      <c r="CB52" s="257"/>
    </row>
    <row r="53" spans="1:80" s="32" customFormat="1" x14ac:dyDescent="0.2">
      <c r="A53" s="74"/>
      <c r="B53" s="74"/>
      <c r="C53" s="74"/>
      <c r="D53" s="74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76"/>
    </row>
    <row r="54" spans="1:80" s="32" customFormat="1" ht="18.75" x14ac:dyDescent="0.3">
      <c r="A54" s="275" t="s">
        <v>365</v>
      </c>
      <c r="B54" s="275"/>
      <c r="C54" s="275"/>
      <c r="D54" s="275"/>
      <c r="E54" s="275"/>
      <c r="F54" s="275"/>
      <c r="G54" s="275"/>
      <c r="H54" s="275"/>
      <c r="I54" s="275"/>
      <c r="J54" s="275"/>
      <c r="K54" s="275"/>
      <c r="L54" s="275"/>
      <c r="M54" s="275"/>
      <c r="N54" s="275"/>
      <c r="O54" s="275"/>
      <c r="P54" s="275"/>
      <c r="Q54" s="275"/>
      <c r="R54" s="275"/>
      <c r="S54" s="275"/>
      <c r="T54" s="275"/>
      <c r="U54" s="275"/>
      <c r="V54" s="275"/>
      <c r="W54" s="275"/>
      <c r="X54" s="275"/>
      <c r="Y54" s="275"/>
      <c r="Z54" s="275"/>
      <c r="AA54" s="275"/>
      <c r="AB54" s="275"/>
      <c r="AC54" s="275"/>
      <c r="AD54" s="275"/>
      <c r="AE54" s="275"/>
      <c r="AF54" s="275"/>
      <c r="AG54" s="275"/>
      <c r="AH54" s="275"/>
      <c r="AI54" s="275"/>
      <c r="AJ54" s="275"/>
      <c r="AK54" s="275"/>
      <c r="AL54" s="275"/>
      <c r="AM54" s="275"/>
      <c r="AN54" s="275"/>
      <c r="AO54" s="275"/>
      <c r="AP54" s="275"/>
      <c r="AQ54" s="275"/>
      <c r="AR54" s="275"/>
      <c r="AS54" s="275"/>
      <c r="AT54" s="275"/>
      <c r="AU54" s="275"/>
      <c r="AV54" s="275"/>
      <c r="AW54" s="275"/>
      <c r="AX54" s="275"/>
      <c r="AY54" s="275"/>
      <c r="AZ54" s="275"/>
      <c r="BA54" s="275"/>
      <c r="BB54" s="275"/>
      <c r="BC54" s="275"/>
      <c r="BD54" s="275"/>
      <c r="BE54" s="275"/>
      <c r="BF54" s="275"/>
      <c r="BG54" s="275"/>
      <c r="BH54" s="275"/>
      <c r="BI54" s="275"/>
      <c r="BJ54" s="275"/>
      <c r="BK54" s="275"/>
      <c r="BL54" s="275"/>
      <c r="BM54" s="275"/>
      <c r="BN54" s="275"/>
      <c r="BO54" s="275"/>
      <c r="BP54" s="275"/>
      <c r="BQ54" s="275"/>
      <c r="BR54" s="275"/>
      <c r="BS54" s="275"/>
      <c r="BT54" s="275"/>
      <c r="BU54" s="275"/>
      <c r="BV54" s="275"/>
      <c r="BW54" s="275"/>
      <c r="BX54" s="275"/>
      <c r="BY54" s="275"/>
      <c r="BZ54" s="275"/>
      <c r="CA54" s="275"/>
      <c r="CB54" s="275"/>
    </row>
    <row r="55" spans="1:80" s="85" customFormat="1" ht="15.75" x14ac:dyDescent="0.25">
      <c r="A55" s="85" t="s">
        <v>113</v>
      </c>
      <c r="S55" s="251" t="s">
        <v>399</v>
      </c>
      <c r="T55" s="251"/>
      <c r="U55" s="251"/>
      <c r="V55" s="251"/>
      <c r="W55" s="251"/>
      <c r="X55" s="251"/>
      <c r="Y55" s="251"/>
      <c r="Z55" s="251"/>
      <c r="AA55" s="251"/>
      <c r="AB55" s="251"/>
      <c r="AC55" s="251"/>
      <c r="AD55" s="251"/>
      <c r="AE55" s="251"/>
      <c r="AF55" s="251"/>
      <c r="AG55" s="251"/>
      <c r="AH55" s="251"/>
      <c r="AI55" s="251"/>
      <c r="AJ55" s="251"/>
      <c r="AK55" s="251"/>
      <c r="AL55" s="251"/>
      <c r="AM55" s="251"/>
      <c r="AN55" s="251"/>
      <c r="AO55" s="251"/>
      <c r="AP55" s="251"/>
      <c r="AQ55" s="251"/>
      <c r="AR55" s="251"/>
      <c r="AS55" s="251"/>
      <c r="AT55" s="251"/>
      <c r="AU55" s="251"/>
      <c r="AV55" s="251"/>
      <c r="AW55" s="251"/>
      <c r="AX55" s="251"/>
      <c r="AY55" s="251"/>
      <c r="AZ55" s="251"/>
      <c r="BA55" s="251"/>
      <c r="BB55" s="251"/>
      <c r="BC55" s="251"/>
      <c r="BD55" s="251"/>
      <c r="BE55" s="251"/>
      <c r="BF55" s="251"/>
      <c r="BG55" s="251"/>
      <c r="BH55" s="251"/>
      <c r="BI55" s="251"/>
      <c r="BJ55" s="251"/>
      <c r="BK55" s="251"/>
      <c r="BL55" s="251"/>
      <c r="BM55" s="251"/>
      <c r="BN55" s="251"/>
      <c r="BO55" s="251"/>
      <c r="BP55" s="251"/>
      <c r="BQ55" s="251"/>
      <c r="BR55" s="251"/>
      <c r="BS55" s="251"/>
      <c r="BT55" s="251"/>
      <c r="BU55" s="251"/>
      <c r="BV55" s="251"/>
      <c r="BW55" s="251"/>
      <c r="BX55" s="251"/>
      <c r="BY55" s="251"/>
      <c r="BZ55" s="251"/>
      <c r="CA55" s="251"/>
      <c r="CB55" s="251"/>
    </row>
    <row r="56" spans="1:80" s="25" customFormat="1" ht="9.7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</row>
    <row r="57" spans="1:80" x14ac:dyDescent="0.2">
      <c r="A57" s="150" t="s">
        <v>115</v>
      </c>
      <c r="B57" s="151"/>
      <c r="C57" s="151"/>
      <c r="D57" s="152"/>
      <c r="E57" s="150" t="s">
        <v>147</v>
      </c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1"/>
      <c r="BC57" s="152"/>
      <c r="BD57" s="150" t="s">
        <v>149</v>
      </c>
      <c r="BE57" s="151"/>
      <c r="BF57" s="151"/>
      <c r="BG57" s="151"/>
      <c r="BH57" s="151"/>
      <c r="BI57" s="151"/>
      <c r="BJ57" s="151"/>
      <c r="BK57" s="151"/>
      <c r="BL57" s="151"/>
      <c r="BM57" s="152"/>
      <c r="BN57" s="150" t="s">
        <v>204</v>
      </c>
      <c r="BO57" s="151"/>
      <c r="BP57" s="151"/>
      <c r="BQ57" s="151"/>
      <c r="BR57" s="151"/>
      <c r="BS57" s="151"/>
      <c r="BT57" s="151"/>
      <c r="BU57" s="151"/>
      <c r="BV57" s="151"/>
      <c r="BW57" s="151"/>
      <c r="BX57" s="151"/>
      <c r="BY57" s="151"/>
      <c r="BZ57" s="151"/>
      <c r="CA57" s="151"/>
      <c r="CB57" s="152"/>
    </row>
    <row r="58" spans="1:80" x14ac:dyDescent="0.2">
      <c r="A58" s="153" t="s">
        <v>122</v>
      </c>
      <c r="B58" s="154"/>
      <c r="C58" s="154"/>
      <c r="D58" s="155"/>
      <c r="E58" s="153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  <c r="AI58" s="154"/>
      <c r="AJ58" s="154"/>
      <c r="AK58" s="154"/>
      <c r="AL58" s="154"/>
      <c r="AM58" s="154"/>
      <c r="AN58" s="154"/>
      <c r="AO58" s="154"/>
      <c r="AP58" s="154"/>
      <c r="AQ58" s="154"/>
      <c r="AR58" s="154"/>
      <c r="AS58" s="154"/>
      <c r="AT58" s="154"/>
      <c r="AU58" s="154"/>
      <c r="AV58" s="154"/>
      <c r="AW58" s="154"/>
      <c r="AX58" s="154"/>
      <c r="AY58" s="154"/>
      <c r="AZ58" s="154"/>
      <c r="BA58" s="154"/>
      <c r="BB58" s="154"/>
      <c r="BC58" s="155"/>
      <c r="BD58" s="153" t="s">
        <v>226</v>
      </c>
      <c r="BE58" s="154"/>
      <c r="BF58" s="154"/>
      <c r="BG58" s="154"/>
      <c r="BH58" s="154"/>
      <c r="BI58" s="154"/>
      <c r="BJ58" s="154"/>
      <c r="BK58" s="154"/>
      <c r="BL58" s="154"/>
      <c r="BM58" s="155"/>
      <c r="BN58" s="153" t="s">
        <v>227</v>
      </c>
      <c r="BO58" s="154"/>
      <c r="BP58" s="154"/>
      <c r="BQ58" s="154"/>
      <c r="BR58" s="154"/>
      <c r="BS58" s="154"/>
      <c r="BT58" s="154"/>
      <c r="BU58" s="154"/>
      <c r="BV58" s="154"/>
      <c r="BW58" s="154"/>
      <c r="BX58" s="154"/>
      <c r="BY58" s="154"/>
      <c r="BZ58" s="154"/>
      <c r="CA58" s="154"/>
      <c r="CB58" s="155"/>
    </row>
    <row r="59" spans="1:80" x14ac:dyDescent="0.2">
      <c r="A59" s="153"/>
      <c r="B59" s="154"/>
      <c r="C59" s="154"/>
      <c r="D59" s="155"/>
      <c r="E59" s="164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  <c r="AE59" s="165"/>
      <c r="AF59" s="165"/>
      <c r="AG59" s="165"/>
      <c r="AH59" s="165"/>
      <c r="AI59" s="165"/>
      <c r="AJ59" s="165"/>
      <c r="AK59" s="165"/>
      <c r="AL59" s="165"/>
      <c r="AM59" s="165"/>
      <c r="AN59" s="165"/>
      <c r="AO59" s="165"/>
      <c r="AP59" s="165"/>
      <c r="AQ59" s="165"/>
      <c r="AR59" s="165"/>
      <c r="AS59" s="165"/>
      <c r="AT59" s="165"/>
      <c r="AU59" s="165"/>
      <c r="AV59" s="165"/>
      <c r="AW59" s="165"/>
      <c r="AX59" s="165"/>
      <c r="AY59" s="165"/>
      <c r="AZ59" s="165"/>
      <c r="BA59" s="165"/>
      <c r="BB59" s="165"/>
      <c r="BC59" s="166"/>
      <c r="BD59" s="153"/>
      <c r="BE59" s="154"/>
      <c r="BF59" s="154"/>
      <c r="BG59" s="154"/>
      <c r="BH59" s="154"/>
      <c r="BI59" s="154"/>
      <c r="BJ59" s="154"/>
      <c r="BK59" s="154"/>
      <c r="BL59" s="154"/>
      <c r="BM59" s="155"/>
      <c r="BN59" s="153"/>
      <c r="BO59" s="154"/>
      <c r="BP59" s="154"/>
      <c r="BQ59" s="154"/>
      <c r="BR59" s="154"/>
      <c r="BS59" s="154"/>
      <c r="BT59" s="154"/>
      <c r="BU59" s="154"/>
      <c r="BV59" s="154"/>
      <c r="BW59" s="154"/>
      <c r="BX59" s="154"/>
      <c r="BY59" s="154"/>
      <c r="BZ59" s="154"/>
      <c r="CA59" s="154"/>
      <c r="CB59" s="155"/>
    </row>
    <row r="60" spans="1:80" x14ac:dyDescent="0.2">
      <c r="A60" s="156">
        <v>1</v>
      </c>
      <c r="B60" s="157"/>
      <c r="C60" s="157"/>
      <c r="D60" s="158"/>
      <c r="E60" s="156">
        <v>2</v>
      </c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57"/>
      <c r="AB60" s="157"/>
      <c r="AC60" s="157"/>
      <c r="AD60" s="157"/>
      <c r="AE60" s="157"/>
      <c r="AF60" s="157"/>
      <c r="AG60" s="157"/>
      <c r="AH60" s="157"/>
      <c r="AI60" s="157"/>
      <c r="AJ60" s="157"/>
      <c r="AK60" s="157"/>
      <c r="AL60" s="157"/>
      <c r="AM60" s="157"/>
      <c r="AN60" s="157"/>
      <c r="AO60" s="157"/>
      <c r="AP60" s="157"/>
      <c r="AQ60" s="157"/>
      <c r="AR60" s="157"/>
      <c r="AS60" s="157"/>
      <c r="AT60" s="157"/>
      <c r="AU60" s="157"/>
      <c r="AV60" s="157"/>
      <c r="AW60" s="157"/>
      <c r="AX60" s="157"/>
      <c r="AY60" s="157"/>
      <c r="AZ60" s="157"/>
      <c r="BA60" s="157"/>
      <c r="BB60" s="157"/>
      <c r="BC60" s="158"/>
      <c r="BD60" s="156">
        <v>3</v>
      </c>
      <c r="BE60" s="157"/>
      <c r="BF60" s="157"/>
      <c r="BG60" s="157"/>
      <c r="BH60" s="157"/>
      <c r="BI60" s="157"/>
      <c r="BJ60" s="157"/>
      <c r="BK60" s="157"/>
      <c r="BL60" s="157"/>
      <c r="BM60" s="158"/>
      <c r="BN60" s="156">
        <v>4</v>
      </c>
      <c r="BO60" s="157"/>
      <c r="BP60" s="157"/>
      <c r="BQ60" s="157"/>
      <c r="BR60" s="157"/>
      <c r="BS60" s="157"/>
      <c r="BT60" s="157"/>
      <c r="BU60" s="157"/>
      <c r="BV60" s="157"/>
      <c r="BW60" s="157"/>
      <c r="BX60" s="157"/>
      <c r="BY60" s="157"/>
      <c r="BZ60" s="157"/>
      <c r="CA60" s="157"/>
      <c r="CB60" s="158"/>
    </row>
    <row r="61" spans="1:80" x14ac:dyDescent="0.2">
      <c r="A61" s="167">
        <v>1</v>
      </c>
      <c r="B61" s="168"/>
      <c r="C61" s="168"/>
      <c r="D61" s="169"/>
      <c r="E61" s="271" t="s">
        <v>398</v>
      </c>
      <c r="F61" s="209"/>
      <c r="G61" s="209"/>
      <c r="H61" s="209"/>
      <c r="I61" s="209"/>
      <c r="J61" s="209"/>
      <c r="K61" s="209"/>
      <c r="L61" s="209"/>
      <c r="M61" s="209"/>
      <c r="N61" s="209"/>
      <c r="O61" s="209"/>
      <c r="P61" s="209"/>
      <c r="Q61" s="209"/>
      <c r="R61" s="209"/>
      <c r="S61" s="209"/>
      <c r="T61" s="209"/>
      <c r="U61" s="209"/>
      <c r="V61" s="209"/>
      <c r="W61" s="209"/>
      <c r="X61" s="209"/>
      <c r="Y61" s="209"/>
      <c r="Z61" s="209"/>
      <c r="AA61" s="209"/>
      <c r="AB61" s="209"/>
      <c r="AC61" s="209"/>
      <c r="AD61" s="209"/>
      <c r="AE61" s="209"/>
      <c r="AF61" s="209"/>
      <c r="AG61" s="209"/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10"/>
      <c r="BD61" s="173">
        <v>1</v>
      </c>
      <c r="BE61" s="174"/>
      <c r="BF61" s="174"/>
      <c r="BG61" s="174"/>
      <c r="BH61" s="174"/>
      <c r="BI61" s="174"/>
      <c r="BJ61" s="174"/>
      <c r="BK61" s="174"/>
      <c r="BL61" s="174"/>
      <c r="BM61" s="175"/>
      <c r="BN61" s="272">
        <v>320000</v>
      </c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4"/>
    </row>
    <row r="62" spans="1:80" ht="12.75" hidden="1" customHeight="1" x14ac:dyDescent="0.2">
      <c r="A62" s="167">
        <v>5</v>
      </c>
      <c r="B62" s="168"/>
      <c r="C62" s="168"/>
      <c r="D62" s="169"/>
      <c r="E62" s="208"/>
      <c r="F62" s="209"/>
      <c r="G62" s="209"/>
      <c r="H62" s="209"/>
      <c r="I62" s="209"/>
      <c r="J62" s="209"/>
      <c r="K62" s="209"/>
      <c r="L62" s="209"/>
      <c r="M62" s="209"/>
      <c r="N62" s="209"/>
      <c r="O62" s="209"/>
      <c r="P62" s="209"/>
      <c r="Q62" s="209"/>
      <c r="R62" s="209"/>
      <c r="S62" s="209"/>
      <c r="T62" s="209"/>
      <c r="U62" s="209"/>
      <c r="V62" s="209"/>
      <c r="W62" s="209"/>
      <c r="X62" s="209"/>
      <c r="Y62" s="209"/>
      <c r="Z62" s="209"/>
      <c r="AA62" s="209"/>
      <c r="AB62" s="209"/>
      <c r="AC62" s="209"/>
      <c r="AD62" s="209"/>
      <c r="AE62" s="209"/>
      <c r="AF62" s="209"/>
      <c r="AG62" s="209"/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10"/>
      <c r="BD62" s="173">
        <v>3</v>
      </c>
      <c r="BE62" s="174"/>
      <c r="BF62" s="174"/>
      <c r="BG62" s="174"/>
      <c r="BH62" s="174"/>
      <c r="BI62" s="174"/>
      <c r="BJ62" s="174"/>
      <c r="BK62" s="174"/>
      <c r="BL62" s="174"/>
      <c r="BM62" s="175"/>
      <c r="BN62" s="265"/>
      <c r="BO62" s="266"/>
      <c r="BP62" s="266"/>
      <c r="BQ62" s="266"/>
      <c r="BR62" s="266"/>
      <c r="BS62" s="266"/>
      <c r="BT62" s="266"/>
      <c r="BU62" s="266"/>
      <c r="BV62" s="266"/>
      <c r="BW62" s="266"/>
      <c r="BX62" s="266"/>
      <c r="BY62" s="266"/>
      <c r="BZ62" s="266"/>
      <c r="CA62" s="266"/>
      <c r="CB62" s="267"/>
    </row>
    <row r="63" spans="1:80" ht="12.75" hidden="1" customHeight="1" x14ac:dyDescent="0.2">
      <c r="A63" s="167">
        <v>6</v>
      </c>
      <c r="B63" s="168"/>
      <c r="C63" s="168"/>
      <c r="D63" s="169"/>
      <c r="E63" s="208"/>
      <c r="F63" s="209"/>
      <c r="G63" s="209"/>
      <c r="H63" s="209"/>
      <c r="I63" s="209"/>
      <c r="J63" s="209"/>
      <c r="K63" s="209"/>
      <c r="L63" s="209"/>
      <c r="M63" s="209"/>
      <c r="N63" s="209"/>
      <c r="O63" s="209"/>
      <c r="P63" s="209"/>
      <c r="Q63" s="209"/>
      <c r="R63" s="209"/>
      <c r="S63" s="209"/>
      <c r="T63" s="209"/>
      <c r="U63" s="209"/>
      <c r="V63" s="209"/>
      <c r="W63" s="209"/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10"/>
      <c r="BD63" s="173">
        <v>4</v>
      </c>
      <c r="BE63" s="174"/>
      <c r="BF63" s="174"/>
      <c r="BG63" s="174"/>
      <c r="BH63" s="174"/>
      <c r="BI63" s="174"/>
      <c r="BJ63" s="174"/>
      <c r="BK63" s="174"/>
      <c r="BL63" s="174"/>
      <c r="BM63" s="175"/>
      <c r="BN63" s="265"/>
      <c r="BO63" s="266"/>
      <c r="BP63" s="266"/>
      <c r="BQ63" s="266"/>
      <c r="BR63" s="266"/>
      <c r="BS63" s="266"/>
      <c r="BT63" s="266"/>
      <c r="BU63" s="266"/>
      <c r="BV63" s="266"/>
      <c r="BW63" s="266"/>
      <c r="BX63" s="266"/>
      <c r="BY63" s="266"/>
      <c r="BZ63" s="266"/>
      <c r="CA63" s="266"/>
      <c r="CB63" s="267"/>
    </row>
    <row r="64" spans="1:80" ht="12.75" hidden="1" customHeight="1" x14ac:dyDescent="0.2">
      <c r="A64" s="167">
        <v>7</v>
      </c>
      <c r="B64" s="168"/>
      <c r="C64" s="168"/>
      <c r="D64" s="169"/>
      <c r="E64" s="208"/>
      <c r="F64" s="209"/>
      <c r="G64" s="209"/>
      <c r="H64" s="209"/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V64" s="209"/>
      <c r="W64" s="209"/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10"/>
      <c r="BD64" s="173">
        <v>5</v>
      </c>
      <c r="BE64" s="174"/>
      <c r="BF64" s="174"/>
      <c r="BG64" s="174"/>
      <c r="BH64" s="174"/>
      <c r="BI64" s="174"/>
      <c r="BJ64" s="174"/>
      <c r="BK64" s="174"/>
      <c r="BL64" s="174"/>
      <c r="BM64" s="175"/>
      <c r="BN64" s="265"/>
      <c r="BO64" s="266"/>
      <c r="BP64" s="266"/>
      <c r="BQ64" s="266"/>
      <c r="BR64" s="266"/>
      <c r="BS64" s="266"/>
      <c r="BT64" s="266"/>
      <c r="BU64" s="266"/>
      <c r="BV64" s="266"/>
      <c r="BW64" s="266"/>
      <c r="BX64" s="266"/>
      <c r="BY64" s="266"/>
      <c r="BZ64" s="266"/>
      <c r="CA64" s="266"/>
      <c r="CB64" s="267"/>
    </row>
    <row r="65" spans="1:80" ht="12.75" hidden="1" customHeight="1" x14ac:dyDescent="0.2">
      <c r="A65" s="167">
        <v>8</v>
      </c>
      <c r="B65" s="168"/>
      <c r="C65" s="168"/>
      <c r="D65" s="169"/>
      <c r="E65" s="208"/>
      <c r="F65" s="209"/>
      <c r="G65" s="209"/>
      <c r="H65" s="209"/>
      <c r="I65" s="209"/>
      <c r="J65" s="209"/>
      <c r="K65" s="209"/>
      <c r="L65" s="209"/>
      <c r="M65" s="209"/>
      <c r="N65" s="209"/>
      <c r="O65" s="209"/>
      <c r="P65" s="209"/>
      <c r="Q65" s="209"/>
      <c r="R65" s="209"/>
      <c r="S65" s="209"/>
      <c r="T65" s="209"/>
      <c r="U65" s="209"/>
      <c r="V65" s="209"/>
      <c r="W65" s="209"/>
      <c r="X65" s="209"/>
      <c r="Y65" s="209"/>
      <c r="Z65" s="209"/>
      <c r="AA65" s="209"/>
      <c r="AB65" s="209"/>
      <c r="AC65" s="209"/>
      <c r="AD65" s="209"/>
      <c r="AE65" s="209"/>
      <c r="AF65" s="209"/>
      <c r="AG65" s="209"/>
      <c r="AH65" s="209"/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10"/>
      <c r="BD65" s="173">
        <v>6</v>
      </c>
      <c r="BE65" s="174"/>
      <c r="BF65" s="174"/>
      <c r="BG65" s="174"/>
      <c r="BH65" s="174"/>
      <c r="BI65" s="174"/>
      <c r="BJ65" s="174"/>
      <c r="BK65" s="174"/>
      <c r="BL65" s="174"/>
      <c r="BM65" s="175"/>
      <c r="BN65" s="265"/>
      <c r="BO65" s="266"/>
      <c r="BP65" s="266"/>
      <c r="BQ65" s="266"/>
      <c r="BR65" s="266"/>
      <c r="BS65" s="266"/>
      <c r="BT65" s="266"/>
      <c r="BU65" s="266"/>
      <c r="BV65" s="266"/>
      <c r="BW65" s="266"/>
      <c r="BX65" s="266"/>
      <c r="BY65" s="266"/>
      <c r="BZ65" s="266"/>
      <c r="CA65" s="266"/>
      <c r="CB65" s="267"/>
    </row>
    <row r="66" spans="1:80" s="32" customFormat="1" x14ac:dyDescent="0.2">
      <c r="A66" s="268"/>
      <c r="B66" s="269"/>
      <c r="C66" s="269"/>
      <c r="D66" s="270"/>
      <c r="E66" s="194" t="s">
        <v>145</v>
      </c>
      <c r="F66" s="195"/>
      <c r="G66" s="195"/>
      <c r="H66" s="195"/>
      <c r="I66" s="195"/>
      <c r="J66" s="195"/>
      <c r="K66" s="195"/>
      <c r="L66" s="195"/>
      <c r="M66" s="195"/>
      <c r="N66" s="195"/>
      <c r="O66" s="195"/>
      <c r="P66" s="195"/>
      <c r="Q66" s="195"/>
      <c r="R66" s="195"/>
      <c r="S66" s="195"/>
      <c r="T66" s="195"/>
      <c r="U66" s="195"/>
      <c r="V66" s="195"/>
      <c r="W66" s="195"/>
      <c r="X66" s="195"/>
      <c r="Y66" s="195"/>
      <c r="Z66" s="195"/>
      <c r="AA66" s="195"/>
      <c r="AB66" s="195"/>
      <c r="AC66" s="195"/>
      <c r="AD66" s="195"/>
      <c r="AE66" s="195"/>
      <c r="AF66" s="195"/>
      <c r="AG66" s="195"/>
      <c r="AH66" s="195"/>
      <c r="AI66" s="195"/>
      <c r="AJ66" s="195"/>
      <c r="AK66" s="195"/>
      <c r="AL66" s="195"/>
      <c r="AM66" s="195"/>
      <c r="AN66" s="195"/>
      <c r="AO66" s="195"/>
      <c r="AP66" s="195"/>
      <c r="AQ66" s="195"/>
      <c r="AR66" s="195"/>
      <c r="AS66" s="195"/>
      <c r="AT66" s="195"/>
      <c r="AU66" s="195"/>
      <c r="AV66" s="195"/>
      <c r="AW66" s="195"/>
      <c r="AX66" s="195"/>
      <c r="AY66" s="195"/>
      <c r="AZ66" s="195"/>
      <c r="BA66" s="195"/>
      <c r="BB66" s="195"/>
      <c r="BC66" s="196"/>
      <c r="BD66" s="248" t="s">
        <v>22</v>
      </c>
      <c r="BE66" s="249"/>
      <c r="BF66" s="249"/>
      <c r="BG66" s="249"/>
      <c r="BH66" s="249"/>
      <c r="BI66" s="249"/>
      <c r="BJ66" s="249"/>
      <c r="BK66" s="249"/>
      <c r="BL66" s="249"/>
      <c r="BM66" s="250"/>
      <c r="BN66" s="255">
        <f>SUM(BN61:CB65)</f>
        <v>320000</v>
      </c>
      <c r="BO66" s="256"/>
      <c r="BP66" s="256"/>
      <c r="BQ66" s="256"/>
      <c r="BR66" s="256"/>
      <c r="BS66" s="256"/>
      <c r="BT66" s="256"/>
      <c r="BU66" s="256"/>
      <c r="BV66" s="256"/>
      <c r="BW66" s="256"/>
      <c r="BX66" s="256"/>
      <c r="BY66" s="256"/>
      <c r="BZ66" s="256"/>
      <c r="CA66" s="256"/>
      <c r="CB66" s="257"/>
    </row>
    <row r="68" spans="1:80" s="85" customFormat="1" ht="15.75" x14ac:dyDescent="0.25">
      <c r="A68" s="85" t="s">
        <v>113</v>
      </c>
      <c r="S68" s="251" t="s">
        <v>369</v>
      </c>
      <c r="T68" s="251"/>
      <c r="U68" s="251"/>
      <c r="V68" s="251"/>
      <c r="W68" s="251"/>
      <c r="X68" s="251"/>
      <c r="Y68" s="251"/>
      <c r="Z68" s="251"/>
      <c r="AA68" s="251"/>
      <c r="AB68" s="251"/>
      <c r="AC68" s="251"/>
      <c r="AD68" s="251"/>
      <c r="AE68" s="251"/>
      <c r="AF68" s="251"/>
      <c r="AG68" s="251"/>
      <c r="AH68" s="251"/>
      <c r="AI68" s="251"/>
      <c r="AJ68" s="251"/>
      <c r="AK68" s="251"/>
      <c r="AL68" s="251"/>
      <c r="AM68" s="251"/>
      <c r="AN68" s="251"/>
      <c r="AO68" s="251"/>
      <c r="AP68" s="251"/>
      <c r="AQ68" s="251"/>
      <c r="AR68" s="251"/>
      <c r="AS68" s="251"/>
      <c r="AT68" s="251"/>
      <c r="AU68" s="251"/>
      <c r="AV68" s="251"/>
      <c r="AW68" s="251"/>
      <c r="AX68" s="251"/>
      <c r="AY68" s="251"/>
      <c r="AZ68" s="251"/>
      <c r="BA68" s="251"/>
      <c r="BB68" s="251"/>
      <c r="BC68" s="251"/>
      <c r="BD68" s="251"/>
      <c r="BE68" s="251"/>
      <c r="BF68" s="251"/>
      <c r="BG68" s="251"/>
      <c r="BH68" s="251"/>
      <c r="BI68" s="251"/>
      <c r="BJ68" s="251"/>
      <c r="BK68" s="251"/>
      <c r="BL68" s="251"/>
      <c r="BM68" s="251"/>
      <c r="BN68" s="251"/>
      <c r="BO68" s="251"/>
      <c r="BP68" s="251"/>
      <c r="BQ68" s="251"/>
      <c r="BR68" s="251"/>
      <c r="BS68" s="251"/>
      <c r="BT68" s="251"/>
      <c r="BU68" s="251"/>
      <c r="BV68" s="251"/>
      <c r="BW68" s="251"/>
      <c r="BX68" s="251"/>
      <c r="BY68" s="251"/>
      <c r="BZ68" s="251"/>
      <c r="CA68" s="251"/>
      <c r="CB68" s="251"/>
    </row>
    <row r="69" spans="1:80" s="25" customFormat="1" ht="9.75" x14ac:dyDescent="0.2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</row>
    <row r="70" spans="1:80" x14ac:dyDescent="0.2">
      <c r="A70" s="150" t="s">
        <v>115</v>
      </c>
      <c r="B70" s="151"/>
      <c r="C70" s="151"/>
      <c r="D70" s="152"/>
      <c r="E70" s="150" t="s">
        <v>147</v>
      </c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1"/>
      <c r="Z70" s="151"/>
      <c r="AA70" s="151"/>
      <c r="AB70" s="151"/>
      <c r="AC70" s="151"/>
      <c r="AD70" s="151"/>
      <c r="AE70" s="151"/>
      <c r="AF70" s="151"/>
      <c r="AG70" s="151"/>
      <c r="AH70" s="151"/>
      <c r="AI70" s="151"/>
      <c r="AJ70" s="151"/>
      <c r="AK70" s="151"/>
      <c r="AL70" s="151"/>
      <c r="AM70" s="151"/>
      <c r="AN70" s="151"/>
      <c r="AO70" s="151"/>
      <c r="AP70" s="151"/>
      <c r="AQ70" s="151"/>
      <c r="AR70" s="151"/>
      <c r="AS70" s="151"/>
      <c r="AT70" s="151"/>
      <c r="AU70" s="151"/>
      <c r="AV70" s="151"/>
      <c r="AW70" s="151"/>
      <c r="AX70" s="151"/>
      <c r="AY70" s="151"/>
      <c r="AZ70" s="151"/>
      <c r="BA70" s="151"/>
      <c r="BB70" s="151"/>
      <c r="BC70" s="152"/>
      <c r="BD70" s="150" t="s">
        <v>149</v>
      </c>
      <c r="BE70" s="151"/>
      <c r="BF70" s="151"/>
      <c r="BG70" s="151"/>
      <c r="BH70" s="151"/>
      <c r="BI70" s="151"/>
      <c r="BJ70" s="151"/>
      <c r="BK70" s="151"/>
      <c r="BL70" s="151"/>
      <c r="BM70" s="152"/>
      <c r="BN70" s="150" t="s">
        <v>204</v>
      </c>
      <c r="BO70" s="151"/>
      <c r="BP70" s="151"/>
      <c r="BQ70" s="151"/>
      <c r="BR70" s="151"/>
      <c r="BS70" s="151"/>
      <c r="BT70" s="151"/>
      <c r="BU70" s="151"/>
      <c r="BV70" s="151"/>
      <c r="BW70" s="151"/>
      <c r="BX70" s="151"/>
      <c r="BY70" s="151"/>
      <c r="BZ70" s="151"/>
      <c r="CA70" s="151"/>
      <c r="CB70" s="152"/>
    </row>
    <row r="71" spans="1:80" x14ac:dyDescent="0.2">
      <c r="A71" s="153" t="s">
        <v>122</v>
      </c>
      <c r="B71" s="154"/>
      <c r="C71" s="154"/>
      <c r="D71" s="155"/>
      <c r="E71" s="153"/>
      <c r="F71" s="154"/>
      <c r="G71" s="154"/>
      <c r="H71" s="154"/>
      <c r="I71" s="154"/>
      <c r="J71" s="154"/>
      <c r="K71" s="154"/>
      <c r="L71" s="154"/>
      <c r="M71" s="154"/>
      <c r="N71" s="154"/>
      <c r="O71" s="154"/>
      <c r="P71" s="154"/>
      <c r="Q71" s="154"/>
      <c r="R71" s="154"/>
      <c r="S71" s="154"/>
      <c r="T71" s="154"/>
      <c r="U71" s="154"/>
      <c r="V71" s="154"/>
      <c r="W71" s="154"/>
      <c r="X71" s="154"/>
      <c r="Y71" s="154"/>
      <c r="Z71" s="154"/>
      <c r="AA71" s="154"/>
      <c r="AB71" s="154"/>
      <c r="AC71" s="154"/>
      <c r="AD71" s="154"/>
      <c r="AE71" s="154"/>
      <c r="AF71" s="154"/>
      <c r="AG71" s="154"/>
      <c r="AH71" s="154"/>
      <c r="AI71" s="154"/>
      <c r="AJ71" s="154"/>
      <c r="AK71" s="154"/>
      <c r="AL71" s="154"/>
      <c r="AM71" s="154"/>
      <c r="AN71" s="154"/>
      <c r="AO71" s="154"/>
      <c r="AP71" s="154"/>
      <c r="AQ71" s="154"/>
      <c r="AR71" s="154"/>
      <c r="AS71" s="154"/>
      <c r="AT71" s="154"/>
      <c r="AU71" s="154"/>
      <c r="AV71" s="154"/>
      <c r="AW71" s="154"/>
      <c r="AX71" s="154"/>
      <c r="AY71" s="154"/>
      <c r="AZ71" s="154"/>
      <c r="BA71" s="154"/>
      <c r="BB71" s="154"/>
      <c r="BC71" s="155"/>
      <c r="BD71" s="153" t="s">
        <v>226</v>
      </c>
      <c r="BE71" s="154"/>
      <c r="BF71" s="154"/>
      <c r="BG71" s="154"/>
      <c r="BH71" s="154"/>
      <c r="BI71" s="154"/>
      <c r="BJ71" s="154"/>
      <c r="BK71" s="154"/>
      <c r="BL71" s="154"/>
      <c r="BM71" s="155"/>
      <c r="BN71" s="153" t="s">
        <v>227</v>
      </c>
      <c r="BO71" s="154"/>
      <c r="BP71" s="154"/>
      <c r="BQ71" s="154"/>
      <c r="BR71" s="154"/>
      <c r="BS71" s="154"/>
      <c r="BT71" s="154"/>
      <c r="BU71" s="154"/>
      <c r="BV71" s="154"/>
      <c r="BW71" s="154"/>
      <c r="BX71" s="154"/>
      <c r="BY71" s="154"/>
      <c r="BZ71" s="154"/>
      <c r="CA71" s="154"/>
      <c r="CB71" s="155"/>
    </row>
    <row r="72" spans="1:80" x14ac:dyDescent="0.2">
      <c r="A72" s="153"/>
      <c r="B72" s="154"/>
      <c r="C72" s="154"/>
      <c r="D72" s="155"/>
      <c r="E72" s="164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  <c r="Y72" s="165"/>
      <c r="Z72" s="165"/>
      <c r="AA72" s="165"/>
      <c r="AB72" s="165"/>
      <c r="AC72" s="165"/>
      <c r="AD72" s="165"/>
      <c r="AE72" s="165"/>
      <c r="AF72" s="165"/>
      <c r="AG72" s="165"/>
      <c r="AH72" s="165"/>
      <c r="AI72" s="165"/>
      <c r="AJ72" s="165"/>
      <c r="AK72" s="165"/>
      <c r="AL72" s="165"/>
      <c r="AM72" s="165"/>
      <c r="AN72" s="165"/>
      <c r="AO72" s="165"/>
      <c r="AP72" s="165"/>
      <c r="AQ72" s="165"/>
      <c r="AR72" s="165"/>
      <c r="AS72" s="165"/>
      <c r="AT72" s="165"/>
      <c r="AU72" s="165"/>
      <c r="AV72" s="165"/>
      <c r="AW72" s="165"/>
      <c r="AX72" s="165"/>
      <c r="AY72" s="165"/>
      <c r="AZ72" s="165"/>
      <c r="BA72" s="165"/>
      <c r="BB72" s="165"/>
      <c r="BC72" s="166"/>
      <c r="BD72" s="153"/>
      <c r="BE72" s="154"/>
      <c r="BF72" s="154"/>
      <c r="BG72" s="154"/>
      <c r="BH72" s="154"/>
      <c r="BI72" s="154"/>
      <c r="BJ72" s="154"/>
      <c r="BK72" s="154"/>
      <c r="BL72" s="154"/>
      <c r="BM72" s="155"/>
      <c r="BN72" s="153"/>
      <c r="BO72" s="154"/>
      <c r="BP72" s="154"/>
      <c r="BQ72" s="154"/>
      <c r="BR72" s="154"/>
      <c r="BS72" s="154"/>
      <c r="BT72" s="154"/>
      <c r="BU72" s="154"/>
      <c r="BV72" s="154"/>
      <c r="BW72" s="154"/>
      <c r="BX72" s="154"/>
      <c r="BY72" s="154"/>
      <c r="BZ72" s="154"/>
      <c r="CA72" s="154"/>
      <c r="CB72" s="155"/>
    </row>
    <row r="73" spans="1:80" x14ac:dyDescent="0.2">
      <c r="A73" s="156">
        <v>1</v>
      </c>
      <c r="B73" s="157"/>
      <c r="C73" s="157"/>
      <c r="D73" s="158"/>
      <c r="E73" s="156">
        <v>2</v>
      </c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7"/>
      <c r="T73" s="157"/>
      <c r="U73" s="157"/>
      <c r="V73" s="157"/>
      <c r="W73" s="157"/>
      <c r="X73" s="157"/>
      <c r="Y73" s="157"/>
      <c r="Z73" s="157"/>
      <c r="AA73" s="157"/>
      <c r="AB73" s="157"/>
      <c r="AC73" s="157"/>
      <c r="AD73" s="157"/>
      <c r="AE73" s="157"/>
      <c r="AF73" s="157"/>
      <c r="AG73" s="157"/>
      <c r="AH73" s="157"/>
      <c r="AI73" s="157"/>
      <c r="AJ73" s="157"/>
      <c r="AK73" s="157"/>
      <c r="AL73" s="157"/>
      <c r="AM73" s="157"/>
      <c r="AN73" s="157"/>
      <c r="AO73" s="157"/>
      <c r="AP73" s="157"/>
      <c r="AQ73" s="157"/>
      <c r="AR73" s="157"/>
      <c r="AS73" s="157"/>
      <c r="AT73" s="157"/>
      <c r="AU73" s="157"/>
      <c r="AV73" s="157"/>
      <c r="AW73" s="157"/>
      <c r="AX73" s="157"/>
      <c r="AY73" s="157"/>
      <c r="AZ73" s="157"/>
      <c r="BA73" s="157"/>
      <c r="BB73" s="157"/>
      <c r="BC73" s="158"/>
      <c r="BD73" s="156">
        <v>3</v>
      </c>
      <c r="BE73" s="157"/>
      <c r="BF73" s="157"/>
      <c r="BG73" s="157"/>
      <c r="BH73" s="157"/>
      <c r="BI73" s="157"/>
      <c r="BJ73" s="157"/>
      <c r="BK73" s="157"/>
      <c r="BL73" s="157"/>
      <c r="BM73" s="158"/>
      <c r="BN73" s="156">
        <v>4</v>
      </c>
      <c r="BO73" s="157"/>
      <c r="BP73" s="157"/>
      <c r="BQ73" s="157"/>
      <c r="BR73" s="157"/>
      <c r="BS73" s="157"/>
      <c r="BT73" s="157"/>
      <c r="BU73" s="157"/>
      <c r="BV73" s="157"/>
      <c r="BW73" s="157"/>
      <c r="BX73" s="157"/>
      <c r="BY73" s="157"/>
      <c r="BZ73" s="157"/>
      <c r="CA73" s="157"/>
      <c r="CB73" s="158"/>
    </row>
    <row r="74" spans="1:80" x14ac:dyDescent="0.2">
      <c r="A74" s="167">
        <v>1</v>
      </c>
      <c r="B74" s="168"/>
      <c r="C74" s="168"/>
      <c r="D74" s="169"/>
      <c r="E74" s="271" t="s">
        <v>370</v>
      </c>
      <c r="F74" s="209"/>
      <c r="G74" s="209"/>
      <c r="H74" s="209"/>
      <c r="I74" s="209"/>
      <c r="J74" s="209"/>
      <c r="K74" s="209"/>
      <c r="L74" s="209"/>
      <c r="M74" s="209"/>
      <c r="N74" s="209"/>
      <c r="O74" s="209"/>
      <c r="P74" s="209"/>
      <c r="Q74" s="209"/>
      <c r="R74" s="209"/>
      <c r="S74" s="209"/>
      <c r="T74" s="209"/>
      <c r="U74" s="209"/>
      <c r="V74" s="209"/>
      <c r="W74" s="209"/>
      <c r="X74" s="209"/>
      <c r="Y74" s="209"/>
      <c r="Z74" s="209"/>
      <c r="AA74" s="209"/>
      <c r="AB74" s="209"/>
      <c r="AC74" s="209"/>
      <c r="AD74" s="209"/>
      <c r="AE74" s="209"/>
      <c r="AF74" s="209"/>
      <c r="AG74" s="209"/>
      <c r="AH74" s="209"/>
      <c r="AI74" s="209"/>
      <c r="AJ74" s="209"/>
      <c r="AK74" s="209"/>
      <c r="AL74" s="209"/>
      <c r="AM74" s="209"/>
      <c r="AN74" s="209"/>
      <c r="AO74" s="209"/>
      <c r="AP74" s="209"/>
      <c r="AQ74" s="209"/>
      <c r="AR74" s="209"/>
      <c r="AS74" s="209"/>
      <c r="AT74" s="209"/>
      <c r="AU74" s="209"/>
      <c r="AV74" s="209"/>
      <c r="AW74" s="209"/>
      <c r="AX74" s="209"/>
      <c r="AY74" s="209"/>
      <c r="AZ74" s="209"/>
      <c r="BA74" s="209"/>
      <c r="BB74" s="209"/>
      <c r="BC74" s="210"/>
      <c r="BD74" s="173">
        <v>1</v>
      </c>
      <c r="BE74" s="174"/>
      <c r="BF74" s="174"/>
      <c r="BG74" s="174"/>
      <c r="BH74" s="174"/>
      <c r="BI74" s="174"/>
      <c r="BJ74" s="174"/>
      <c r="BK74" s="174"/>
      <c r="BL74" s="174"/>
      <c r="BM74" s="175"/>
      <c r="BN74" s="272">
        <v>38600</v>
      </c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4"/>
    </row>
    <row r="75" spans="1:80" x14ac:dyDescent="0.2">
      <c r="A75" s="167">
        <v>2</v>
      </c>
      <c r="B75" s="168"/>
      <c r="C75" s="168"/>
      <c r="D75" s="169"/>
      <c r="E75" s="271"/>
      <c r="F75" s="209"/>
      <c r="G75" s="209"/>
      <c r="H75" s="209"/>
      <c r="I75" s="209"/>
      <c r="J75" s="209"/>
      <c r="K75" s="209"/>
      <c r="L75" s="209"/>
      <c r="M75" s="209"/>
      <c r="N75" s="209"/>
      <c r="O75" s="209"/>
      <c r="P75" s="209"/>
      <c r="Q75" s="209"/>
      <c r="R75" s="209"/>
      <c r="S75" s="209"/>
      <c r="T75" s="209"/>
      <c r="U75" s="209"/>
      <c r="V75" s="209"/>
      <c r="W75" s="209"/>
      <c r="X75" s="209"/>
      <c r="Y75" s="209"/>
      <c r="Z75" s="209"/>
      <c r="AA75" s="209"/>
      <c r="AB75" s="209"/>
      <c r="AC75" s="209"/>
      <c r="AD75" s="209"/>
      <c r="AE75" s="209"/>
      <c r="AF75" s="209"/>
      <c r="AG75" s="209"/>
      <c r="AH75" s="209"/>
      <c r="AI75" s="209"/>
      <c r="AJ75" s="209"/>
      <c r="AK75" s="209"/>
      <c r="AL75" s="209"/>
      <c r="AM75" s="209"/>
      <c r="AN75" s="209"/>
      <c r="AO75" s="209"/>
      <c r="AP75" s="209"/>
      <c r="AQ75" s="209"/>
      <c r="AR75" s="209"/>
      <c r="AS75" s="209"/>
      <c r="AT75" s="209"/>
      <c r="AU75" s="209"/>
      <c r="AV75" s="209"/>
      <c r="AW75" s="209"/>
      <c r="AX75" s="209"/>
      <c r="AY75" s="209"/>
      <c r="AZ75" s="209"/>
      <c r="BA75" s="209"/>
      <c r="BB75" s="209"/>
      <c r="BC75" s="210"/>
      <c r="BD75" s="173"/>
      <c r="BE75" s="174"/>
      <c r="BF75" s="174"/>
      <c r="BG75" s="174"/>
      <c r="BH75" s="174"/>
      <c r="BI75" s="174"/>
      <c r="BJ75" s="174"/>
      <c r="BK75" s="174"/>
      <c r="BL75" s="174"/>
      <c r="BM75" s="175"/>
      <c r="BN75" s="272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4"/>
    </row>
    <row r="76" spans="1:80" hidden="1" x14ac:dyDescent="0.2">
      <c r="A76" s="167">
        <v>5</v>
      </c>
      <c r="B76" s="168"/>
      <c r="C76" s="168"/>
      <c r="D76" s="169"/>
      <c r="E76" s="208"/>
      <c r="F76" s="209"/>
      <c r="G76" s="209"/>
      <c r="H76" s="209"/>
      <c r="I76" s="209"/>
      <c r="J76" s="209"/>
      <c r="K76" s="209"/>
      <c r="L76" s="209"/>
      <c r="M76" s="209"/>
      <c r="N76" s="209"/>
      <c r="O76" s="209"/>
      <c r="P76" s="209"/>
      <c r="Q76" s="209"/>
      <c r="R76" s="209"/>
      <c r="S76" s="209"/>
      <c r="T76" s="209"/>
      <c r="U76" s="209"/>
      <c r="V76" s="209"/>
      <c r="W76" s="209"/>
      <c r="X76" s="209"/>
      <c r="Y76" s="209"/>
      <c r="Z76" s="209"/>
      <c r="AA76" s="209"/>
      <c r="AB76" s="209"/>
      <c r="AC76" s="209"/>
      <c r="AD76" s="209"/>
      <c r="AE76" s="209"/>
      <c r="AF76" s="209"/>
      <c r="AG76" s="209"/>
      <c r="AH76" s="209"/>
      <c r="AI76" s="209"/>
      <c r="AJ76" s="209"/>
      <c r="AK76" s="209"/>
      <c r="AL76" s="209"/>
      <c r="AM76" s="209"/>
      <c r="AN76" s="209"/>
      <c r="AO76" s="209"/>
      <c r="AP76" s="209"/>
      <c r="AQ76" s="209"/>
      <c r="AR76" s="209"/>
      <c r="AS76" s="209"/>
      <c r="AT76" s="209"/>
      <c r="AU76" s="209"/>
      <c r="AV76" s="209"/>
      <c r="AW76" s="209"/>
      <c r="AX76" s="209"/>
      <c r="AY76" s="209"/>
      <c r="AZ76" s="209"/>
      <c r="BA76" s="209"/>
      <c r="BB76" s="209"/>
      <c r="BC76" s="210"/>
      <c r="BD76" s="173"/>
      <c r="BE76" s="174"/>
      <c r="BF76" s="174"/>
      <c r="BG76" s="174"/>
      <c r="BH76" s="174"/>
      <c r="BI76" s="174"/>
      <c r="BJ76" s="174"/>
      <c r="BK76" s="174"/>
      <c r="BL76" s="174"/>
      <c r="BM76" s="175"/>
      <c r="BN76" s="265"/>
      <c r="BO76" s="266"/>
      <c r="BP76" s="266"/>
      <c r="BQ76" s="266"/>
      <c r="BR76" s="266"/>
      <c r="BS76" s="266"/>
      <c r="BT76" s="266"/>
      <c r="BU76" s="266"/>
      <c r="BV76" s="266"/>
      <c r="BW76" s="266"/>
      <c r="BX76" s="266"/>
      <c r="BY76" s="266"/>
      <c r="BZ76" s="266"/>
      <c r="CA76" s="266"/>
      <c r="CB76" s="267"/>
    </row>
    <row r="77" spans="1:80" hidden="1" x14ac:dyDescent="0.2">
      <c r="A77" s="167">
        <v>6</v>
      </c>
      <c r="B77" s="168"/>
      <c r="C77" s="168"/>
      <c r="D77" s="169"/>
      <c r="E77" s="208"/>
      <c r="F77" s="209"/>
      <c r="G77" s="209"/>
      <c r="H77" s="209"/>
      <c r="I77" s="209"/>
      <c r="J77" s="209"/>
      <c r="K77" s="209"/>
      <c r="L77" s="209"/>
      <c r="M77" s="209"/>
      <c r="N77" s="209"/>
      <c r="O77" s="209"/>
      <c r="P77" s="209"/>
      <c r="Q77" s="209"/>
      <c r="R77" s="209"/>
      <c r="S77" s="209"/>
      <c r="T77" s="209"/>
      <c r="U77" s="209"/>
      <c r="V77" s="209"/>
      <c r="W77" s="209"/>
      <c r="X77" s="209"/>
      <c r="Y77" s="209"/>
      <c r="Z77" s="209"/>
      <c r="AA77" s="209"/>
      <c r="AB77" s="209"/>
      <c r="AC77" s="209"/>
      <c r="AD77" s="209"/>
      <c r="AE77" s="209"/>
      <c r="AF77" s="209"/>
      <c r="AG77" s="209"/>
      <c r="AH77" s="209"/>
      <c r="AI77" s="209"/>
      <c r="AJ77" s="209"/>
      <c r="AK77" s="209"/>
      <c r="AL77" s="209"/>
      <c r="AM77" s="209"/>
      <c r="AN77" s="209"/>
      <c r="AO77" s="209"/>
      <c r="AP77" s="209"/>
      <c r="AQ77" s="209"/>
      <c r="AR77" s="209"/>
      <c r="AS77" s="209"/>
      <c r="AT77" s="209"/>
      <c r="AU77" s="209"/>
      <c r="AV77" s="209"/>
      <c r="AW77" s="209"/>
      <c r="AX77" s="209"/>
      <c r="AY77" s="209"/>
      <c r="AZ77" s="209"/>
      <c r="BA77" s="209"/>
      <c r="BB77" s="209"/>
      <c r="BC77" s="210"/>
      <c r="BD77" s="173"/>
      <c r="BE77" s="174"/>
      <c r="BF77" s="174"/>
      <c r="BG77" s="174"/>
      <c r="BH77" s="174"/>
      <c r="BI77" s="174"/>
      <c r="BJ77" s="174"/>
      <c r="BK77" s="174"/>
      <c r="BL77" s="174"/>
      <c r="BM77" s="175"/>
      <c r="BN77" s="265"/>
      <c r="BO77" s="266"/>
      <c r="BP77" s="266"/>
      <c r="BQ77" s="266"/>
      <c r="BR77" s="266"/>
      <c r="BS77" s="266"/>
      <c r="BT77" s="266"/>
      <c r="BU77" s="266"/>
      <c r="BV77" s="266"/>
      <c r="BW77" s="266"/>
      <c r="BX77" s="266"/>
      <c r="BY77" s="266"/>
      <c r="BZ77" s="266"/>
      <c r="CA77" s="266"/>
      <c r="CB77" s="267"/>
    </row>
    <row r="78" spans="1:80" hidden="1" x14ac:dyDescent="0.2">
      <c r="A78" s="167">
        <v>7</v>
      </c>
      <c r="B78" s="168"/>
      <c r="C78" s="168"/>
      <c r="D78" s="169"/>
      <c r="E78" s="208"/>
      <c r="F78" s="209"/>
      <c r="G78" s="209"/>
      <c r="H78" s="209"/>
      <c r="I78" s="209"/>
      <c r="J78" s="209"/>
      <c r="K78" s="209"/>
      <c r="L78" s="209"/>
      <c r="M78" s="209"/>
      <c r="N78" s="209"/>
      <c r="O78" s="209"/>
      <c r="P78" s="209"/>
      <c r="Q78" s="209"/>
      <c r="R78" s="209"/>
      <c r="S78" s="209"/>
      <c r="T78" s="209"/>
      <c r="U78" s="209"/>
      <c r="V78" s="209"/>
      <c r="W78" s="209"/>
      <c r="X78" s="209"/>
      <c r="Y78" s="209"/>
      <c r="Z78" s="209"/>
      <c r="AA78" s="209"/>
      <c r="AB78" s="209"/>
      <c r="AC78" s="209"/>
      <c r="AD78" s="209"/>
      <c r="AE78" s="209"/>
      <c r="AF78" s="209"/>
      <c r="AG78" s="209"/>
      <c r="AH78" s="209"/>
      <c r="AI78" s="209"/>
      <c r="AJ78" s="209"/>
      <c r="AK78" s="209"/>
      <c r="AL78" s="209"/>
      <c r="AM78" s="209"/>
      <c r="AN78" s="209"/>
      <c r="AO78" s="209"/>
      <c r="AP78" s="209"/>
      <c r="AQ78" s="209"/>
      <c r="AR78" s="209"/>
      <c r="AS78" s="209"/>
      <c r="AT78" s="209"/>
      <c r="AU78" s="209"/>
      <c r="AV78" s="209"/>
      <c r="AW78" s="209"/>
      <c r="AX78" s="209"/>
      <c r="AY78" s="209"/>
      <c r="AZ78" s="209"/>
      <c r="BA78" s="209"/>
      <c r="BB78" s="209"/>
      <c r="BC78" s="210"/>
      <c r="BD78" s="173"/>
      <c r="BE78" s="174"/>
      <c r="BF78" s="174"/>
      <c r="BG78" s="174"/>
      <c r="BH78" s="174"/>
      <c r="BI78" s="174"/>
      <c r="BJ78" s="174"/>
      <c r="BK78" s="174"/>
      <c r="BL78" s="174"/>
      <c r="BM78" s="175"/>
      <c r="BN78" s="265"/>
      <c r="BO78" s="266"/>
      <c r="BP78" s="266"/>
      <c r="BQ78" s="266"/>
      <c r="BR78" s="266"/>
      <c r="BS78" s="266"/>
      <c r="BT78" s="266"/>
      <c r="BU78" s="266"/>
      <c r="BV78" s="266"/>
      <c r="BW78" s="266"/>
      <c r="BX78" s="266"/>
      <c r="BY78" s="266"/>
      <c r="BZ78" s="266"/>
      <c r="CA78" s="266"/>
      <c r="CB78" s="267"/>
    </row>
    <row r="79" spans="1:80" hidden="1" x14ac:dyDescent="0.2">
      <c r="A79" s="167">
        <v>8</v>
      </c>
      <c r="B79" s="168"/>
      <c r="C79" s="168"/>
      <c r="D79" s="169"/>
      <c r="E79" s="208"/>
      <c r="F79" s="209"/>
      <c r="G79" s="209"/>
      <c r="H79" s="209"/>
      <c r="I79" s="209"/>
      <c r="J79" s="209"/>
      <c r="K79" s="209"/>
      <c r="L79" s="209"/>
      <c r="M79" s="209"/>
      <c r="N79" s="209"/>
      <c r="O79" s="209"/>
      <c r="P79" s="209"/>
      <c r="Q79" s="209"/>
      <c r="R79" s="209"/>
      <c r="S79" s="209"/>
      <c r="T79" s="209"/>
      <c r="U79" s="209"/>
      <c r="V79" s="209"/>
      <c r="W79" s="209"/>
      <c r="X79" s="209"/>
      <c r="Y79" s="209"/>
      <c r="Z79" s="209"/>
      <c r="AA79" s="209"/>
      <c r="AB79" s="209"/>
      <c r="AC79" s="209"/>
      <c r="AD79" s="209"/>
      <c r="AE79" s="209"/>
      <c r="AF79" s="209"/>
      <c r="AG79" s="209"/>
      <c r="AH79" s="209"/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09"/>
      <c r="AT79" s="209"/>
      <c r="AU79" s="209"/>
      <c r="AV79" s="209"/>
      <c r="AW79" s="209"/>
      <c r="AX79" s="209"/>
      <c r="AY79" s="209"/>
      <c r="AZ79" s="209"/>
      <c r="BA79" s="209"/>
      <c r="BB79" s="209"/>
      <c r="BC79" s="210"/>
      <c r="BD79" s="173"/>
      <c r="BE79" s="174"/>
      <c r="BF79" s="174"/>
      <c r="BG79" s="174"/>
      <c r="BH79" s="174"/>
      <c r="BI79" s="174"/>
      <c r="BJ79" s="174"/>
      <c r="BK79" s="174"/>
      <c r="BL79" s="174"/>
      <c r="BM79" s="175"/>
      <c r="BN79" s="265"/>
      <c r="BO79" s="266"/>
      <c r="BP79" s="266"/>
      <c r="BQ79" s="266"/>
      <c r="BR79" s="266"/>
      <c r="BS79" s="266"/>
      <c r="BT79" s="266"/>
      <c r="BU79" s="266"/>
      <c r="BV79" s="266"/>
      <c r="BW79" s="266"/>
      <c r="BX79" s="266"/>
      <c r="BY79" s="266"/>
      <c r="BZ79" s="266"/>
      <c r="CA79" s="266"/>
      <c r="CB79" s="267"/>
    </row>
    <row r="80" spans="1:80" s="32" customFormat="1" x14ac:dyDescent="0.2">
      <c r="A80" s="268"/>
      <c r="B80" s="269"/>
      <c r="C80" s="269"/>
      <c r="D80" s="270"/>
      <c r="E80" s="194" t="s">
        <v>145</v>
      </c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5"/>
      <c r="R80" s="195"/>
      <c r="S80" s="195"/>
      <c r="T80" s="195"/>
      <c r="U80" s="195"/>
      <c r="V80" s="195"/>
      <c r="W80" s="195"/>
      <c r="X80" s="195"/>
      <c r="Y80" s="195"/>
      <c r="Z80" s="195"/>
      <c r="AA80" s="195"/>
      <c r="AB80" s="195"/>
      <c r="AC80" s="195"/>
      <c r="AD80" s="195"/>
      <c r="AE80" s="195"/>
      <c r="AF80" s="195"/>
      <c r="AG80" s="195"/>
      <c r="AH80" s="195"/>
      <c r="AI80" s="195"/>
      <c r="AJ80" s="195"/>
      <c r="AK80" s="195"/>
      <c r="AL80" s="195"/>
      <c r="AM80" s="195"/>
      <c r="AN80" s="195"/>
      <c r="AO80" s="195"/>
      <c r="AP80" s="195"/>
      <c r="AQ80" s="195"/>
      <c r="AR80" s="195"/>
      <c r="AS80" s="195"/>
      <c r="AT80" s="195"/>
      <c r="AU80" s="195"/>
      <c r="AV80" s="195"/>
      <c r="AW80" s="195"/>
      <c r="AX80" s="195"/>
      <c r="AY80" s="195"/>
      <c r="AZ80" s="195"/>
      <c r="BA80" s="195"/>
      <c r="BB80" s="195"/>
      <c r="BC80" s="196"/>
      <c r="BD80" s="248" t="s">
        <v>22</v>
      </c>
      <c r="BE80" s="249"/>
      <c r="BF80" s="249"/>
      <c r="BG80" s="249"/>
      <c r="BH80" s="249"/>
      <c r="BI80" s="249"/>
      <c r="BJ80" s="249"/>
      <c r="BK80" s="249"/>
      <c r="BL80" s="249"/>
      <c r="BM80" s="250"/>
      <c r="BN80" s="255">
        <f>SUM(BN74:CB79)</f>
        <v>38600</v>
      </c>
      <c r="BO80" s="256"/>
      <c r="BP80" s="256"/>
      <c r="BQ80" s="256"/>
      <c r="BR80" s="256"/>
      <c r="BS80" s="256"/>
      <c r="BT80" s="256"/>
      <c r="BU80" s="256"/>
      <c r="BV80" s="256"/>
      <c r="BW80" s="256"/>
      <c r="BX80" s="256"/>
      <c r="BY80" s="256"/>
      <c r="BZ80" s="256"/>
      <c r="CA80" s="256"/>
      <c r="CB80" s="257"/>
    </row>
    <row r="82" spans="1:80" s="91" customFormat="1" ht="15.75" x14ac:dyDescent="0.25">
      <c r="A82" s="91" t="s">
        <v>113</v>
      </c>
      <c r="S82" s="251" t="s">
        <v>379</v>
      </c>
      <c r="T82" s="251"/>
      <c r="U82" s="251"/>
      <c r="V82" s="251"/>
      <c r="W82" s="251"/>
      <c r="X82" s="251"/>
      <c r="Y82" s="251"/>
      <c r="Z82" s="251"/>
      <c r="AA82" s="251"/>
      <c r="AB82" s="251"/>
      <c r="AC82" s="251"/>
      <c r="AD82" s="251"/>
      <c r="AE82" s="251"/>
      <c r="AF82" s="251"/>
      <c r="AG82" s="251"/>
      <c r="AH82" s="251"/>
      <c r="AI82" s="251"/>
      <c r="AJ82" s="251"/>
      <c r="AK82" s="251"/>
      <c r="AL82" s="251"/>
      <c r="AM82" s="251"/>
      <c r="AN82" s="251"/>
      <c r="AO82" s="251"/>
      <c r="AP82" s="251"/>
      <c r="AQ82" s="251"/>
      <c r="AR82" s="251"/>
      <c r="AS82" s="251"/>
      <c r="AT82" s="251"/>
      <c r="AU82" s="251"/>
      <c r="AV82" s="251"/>
      <c r="AW82" s="251"/>
      <c r="AX82" s="251"/>
      <c r="AY82" s="251"/>
      <c r="AZ82" s="251"/>
      <c r="BA82" s="251"/>
      <c r="BB82" s="251"/>
      <c r="BC82" s="251"/>
      <c r="BD82" s="251"/>
      <c r="BE82" s="251"/>
      <c r="BF82" s="251"/>
      <c r="BG82" s="251"/>
      <c r="BH82" s="251"/>
      <c r="BI82" s="251"/>
      <c r="BJ82" s="251"/>
      <c r="BK82" s="251"/>
      <c r="BL82" s="251"/>
      <c r="BM82" s="251"/>
      <c r="BN82" s="251"/>
      <c r="BO82" s="251"/>
      <c r="BP82" s="251"/>
      <c r="BQ82" s="251"/>
      <c r="BR82" s="251"/>
      <c r="BS82" s="251"/>
      <c r="BT82" s="251"/>
      <c r="BU82" s="251"/>
      <c r="BV82" s="251"/>
      <c r="BW82" s="251"/>
      <c r="BX82" s="251"/>
      <c r="BY82" s="251"/>
      <c r="BZ82" s="251"/>
      <c r="CA82" s="251"/>
      <c r="CB82" s="251"/>
    </row>
    <row r="83" spans="1:80" s="25" customFormat="1" ht="9.75" x14ac:dyDescent="0.2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</row>
    <row r="84" spans="1:80" x14ac:dyDescent="0.2">
      <c r="A84" s="150" t="s">
        <v>115</v>
      </c>
      <c r="B84" s="151"/>
      <c r="C84" s="151"/>
      <c r="D84" s="152"/>
      <c r="E84" s="150" t="s">
        <v>147</v>
      </c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1"/>
      <c r="AI84" s="151"/>
      <c r="AJ84" s="151"/>
      <c r="AK84" s="151"/>
      <c r="AL84" s="151"/>
      <c r="AM84" s="151"/>
      <c r="AN84" s="151"/>
      <c r="AO84" s="151"/>
      <c r="AP84" s="151"/>
      <c r="AQ84" s="151"/>
      <c r="AR84" s="151"/>
      <c r="AS84" s="151"/>
      <c r="AT84" s="151"/>
      <c r="AU84" s="151"/>
      <c r="AV84" s="151"/>
      <c r="AW84" s="151"/>
      <c r="AX84" s="151"/>
      <c r="AY84" s="151"/>
      <c r="AZ84" s="151"/>
      <c r="BA84" s="151"/>
      <c r="BB84" s="151"/>
      <c r="BC84" s="152"/>
      <c r="BD84" s="150" t="s">
        <v>149</v>
      </c>
      <c r="BE84" s="151"/>
      <c r="BF84" s="151"/>
      <c r="BG84" s="151"/>
      <c r="BH84" s="151"/>
      <c r="BI84" s="151"/>
      <c r="BJ84" s="151"/>
      <c r="BK84" s="151"/>
      <c r="BL84" s="151"/>
      <c r="BM84" s="152"/>
      <c r="BN84" s="150" t="s">
        <v>204</v>
      </c>
      <c r="BO84" s="151"/>
      <c r="BP84" s="151"/>
      <c r="BQ84" s="151"/>
      <c r="BR84" s="151"/>
      <c r="BS84" s="151"/>
      <c r="BT84" s="151"/>
      <c r="BU84" s="151"/>
      <c r="BV84" s="151"/>
      <c r="BW84" s="151"/>
      <c r="BX84" s="151"/>
      <c r="BY84" s="151"/>
      <c r="BZ84" s="151"/>
      <c r="CA84" s="151"/>
      <c r="CB84" s="152"/>
    </row>
    <row r="85" spans="1:80" x14ac:dyDescent="0.2">
      <c r="A85" s="153" t="s">
        <v>122</v>
      </c>
      <c r="B85" s="154"/>
      <c r="C85" s="154"/>
      <c r="D85" s="155"/>
      <c r="E85" s="153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4"/>
      <c r="Q85" s="154"/>
      <c r="R85" s="154"/>
      <c r="S85" s="154"/>
      <c r="T85" s="154"/>
      <c r="U85" s="154"/>
      <c r="V85" s="154"/>
      <c r="W85" s="154"/>
      <c r="X85" s="154"/>
      <c r="Y85" s="154"/>
      <c r="Z85" s="154"/>
      <c r="AA85" s="154"/>
      <c r="AB85" s="154"/>
      <c r="AC85" s="154"/>
      <c r="AD85" s="154"/>
      <c r="AE85" s="154"/>
      <c r="AF85" s="154"/>
      <c r="AG85" s="154"/>
      <c r="AH85" s="154"/>
      <c r="AI85" s="154"/>
      <c r="AJ85" s="154"/>
      <c r="AK85" s="154"/>
      <c r="AL85" s="154"/>
      <c r="AM85" s="154"/>
      <c r="AN85" s="154"/>
      <c r="AO85" s="154"/>
      <c r="AP85" s="154"/>
      <c r="AQ85" s="154"/>
      <c r="AR85" s="154"/>
      <c r="AS85" s="154"/>
      <c r="AT85" s="154"/>
      <c r="AU85" s="154"/>
      <c r="AV85" s="154"/>
      <c r="AW85" s="154"/>
      <c r="AX85" s="154"/>
      <c r="AY85" s="154"/>
      <c r="AZ85" s="154"/>
      <c r="BA85" s="154"/>
      <c r="BB85" s="154"/>
      <c r="BC85" s="155"/>
      <c r="BD85" s="153" t="s">
        <v>226</v>
      </c>
      <c r="BE85" s="154"/>
      <c r="BF85" s="154"/>
      <c r="BG85" s="154"/>
      <c r="BH85" s="154"/>
      <c r="BI85" s="154"/>
      <c r="BJ85" s="154"/>
      <c r="BK85" s="154"/>
      <c r="BL85" s="154"/>
      <c r="BM85" s="155"/>
      <c r="BN85" s="153" t="s">
        <v>227</v>
      </c>
      <c r="BO85" s="154"/>
      <c r="BP85" s="154"/>
      <c r="BQ85" s="154"/>
      <c r="BR85" s="154"/>
      <c r="BS85" s="154"/>
      <c r="BT85" s="154"/>
      <c r="BU85" s="154"/>
      <c r="BV85" s="154"/>
      <c r="BW85" s="154"/>
      <c r="BX85" s="154"/>
      <c r="BY85" s="154"/>
      <c r="BZ85" s="154"/>
      <c r="CA85" s="154"/>
      <c r="CB85" s="155"/>
    </row>
    <row r="86" spans="1:80" x14ac:dyDescent="0.2">
      <c r="A86" s="153"/>
      <c r="B86" s="154"/>
      <c r="C86" s="154"/>
      <c r="D86" s="155"/>
      <c r="E86" s="164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65"/>
      <c r="AA86" s="165"/>
      <c r="AB86" s="165"/>
      <c r="AC86" s="165"/>
      <c r="AD86" s="165"/>
      <c r="AE86" s="165"/>
      <c r="AF86" s="165"/>
      <c r="AG86" s="165"/>
      <c r="AH86" s="165"/>
      <c r="AI86" s="165"/>
      <c r="AJ86" s="165"/>
      <c r="AK86" s="165"/>
      <c r="AL86" s="165"/>
      <c r="AM86" s="165"/>
      <c r="AN86" s="165"/>
      <c r="AO86" s="165"/>
      <c r="AP86" s="165"/>
      <c r="AQ86" s="165"/>
      <c r="AR86" s="165"/>
      <c r="AS86" s="165"/>
      <c r="AT86" s="165"/>
      <c r="AU86" s="165"/>
      <c r="AV86" s="165"/>
      <c r="AW86" s="165"/>
      <c r="AX86" s="165"/>
      <c r="AY86" s="165"/>
      <c r="AZ86" s="165"/>
      <c r="BA86" s="165"/>
      <c r="BB86" s="165"/>
      <c r="BC86" s="166"/>
      <c r="BD86" s="153"/>
      <c r="BE86" s="154"/>
      <c r="BF86" s="154"/>
      <c r="BG86" s="154"/>
      <c r="BH86" s="154"/>
      <c r="BI86" s="154"/>
      <c r="BJ86" s="154"/>
      <c r="BK86" s="154"/>
      <c r="BL86" s="154"/>
      <c r="BM86" s="155"/>
      <c r="BN86" s="153"/>
      <c r="BO86" s="154"/>
      <c r="BP86" s="154"/>
      <c r="BQ86" s="154"/>
      <c r="BR86" s="154"/>
      <c r="BS86" s="154"/>
      <c r="BT86" s="154"/>
      <c r="BU86" s="154"/>
      <c r="BV86" s="154"/>
      <c r="BW86" s="154"/>
      <c r="BX86" s="154"/>
      <c r="BY86" s="154"/>
      <c r="BZ86" s="154"/>
      <c r="CA86" s="154"/>
      <c r="CB86" s="155"/>
    </row>
    <row r="87" spans="1:80" x14ac:dyDescent="0.2">
      <c r="A87" s="156">
        <v>1</v>
      </c>
      <c r="B87" s="157"/>
      <c r="C87" s="157"/>
      <c r="D87" s="158"/>
      <c r="E87" s="156">
        <v>2</v>
      </c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  <c r="R87" s="157"/>
      <c r="S87" s="157"/>
      <c r="T87" s="157"/>
      <c r="U87" s="157"/>
      <c r="V87" s="157"/>
      <c r="W87" s="157"/>
      <c r="X87" s="157"/>
      <c r="Y87" s="157"/>
      <c r="Z87" s="157"/>
      <c r="AA87" s="157"/>
      <c r="AB87" s="157"/>
      <c r="AC87" s="157"/>
      <c r="AD87" s="157"/>
      <c r="AE87" s="157"/>
      <c r="AF87" s="157"/>
      <c r="AG87" s="157"/>
      <c r="AH87" s="157"/>
      <c r="AI87" s="157"/>
      <c r="AJ87" s="157"/>
      <c r="AK87" s="157"/>
      <c r="AL87" s="157"/>
      <c r="AM87" s="157"/>
      <c r="AN87" s="157"/>
      <c r="AO87" s="157"/>
      <c r="AP87" s="157"/>
      <c r="AQ87" s="157"/>
      <c r="AR87" s="157"/>
      <c r="AS87" s="157"/>
      <c r="AT87" s="157"/>
      <c r="AU87" s="157"/>
      <c r="AV87" s="157"/>
      <c r="AW87" s="157"/>
      <c r="AX87" s="157"/>
      <c r="AY87" s="157"/>
      <c r="AZ87" s="157"/>
      <c r="BA87" s="157"/>
      <c r="BB87" s="157"/>
      <c r="BC87" s="158"/>
      <c r="BD87" s="156">
        <v>3</v>
      </c>
      <c r="BE87" s="157"/>
      <c r="BF87" s="157"/>
      <c r="BG87" s="157"/>
      <c r="BH87" s="157"/>
      <c r="BI87" s="157"/>
      <c r="BJ87" s="157"/>
      <c r="BK87" s="157"/>
      <c r="BL87" s="157"/>
      <c r="BM87" s="158"/>
      <c r="BN87" s="156">
        <v>4</v>
      </c>
      <c r="BO87" s="157"/>
      <c r="BP87" s="157"/>
      <c r="BQ87" s="157"/>
      <c r="BR87" s="157"/>
      <c r="BS87" s="157"/>
      <c r="BT87" s="157"/>
      <c r="BU87" s="157"/>
      <c r="BV87" s="157"/>
      <c r="BW87" s="157"/>
      <c r="BX87" s="157"/>
      <c r="BY87" s="157"/>
      <c r="BZ87" s="157"/>
      <c r="CA87" s="157"/>
      <c r="CB87" s="158"/>
    </row>
    <row r="88" spans="1:80" x14ac:dyDescent="0.2">
      <c r="A88" s="167">
        <v>1</v>
      </c>
      <c r="B88" s="168"/>
      <c r="C88" s="168"/>
      <c r="D88" s="169"/>
      <c r="E88" s="271" t="s">
        <v>380</v>
      </c>
      <c r="F88" s="209"/>
      <c r="G88" s="209"/>
      <c r="H88" s="209"/>
      <c r="I88" s="209"/>
      <c r="J88" s="209"/>
      <c r="K88" s="209"/>
      <c r="L88" s="209"/>
      <c r="M88" s="209"/>
      <c r="N88" s="209"/>
      <c r="O88" s="209"/>
      <c r="P88" s="209"/>
      <c r="Q88" s="209"/>
      <c r="R88" s="209"/>
      <c r="S88" s="209"/>
      <c r="T88" s="209"/>
      <c r="U88" s="209"/>
      <c r="V88" s="209"/>
      <c r="W88" s="209"/>
      <c r="X88" s="209"/>
      <c r="Y88" s="209"/>
      <c r="Z88" s="209"/>
      <c r="AA88" s="209"/>
      <c r="AB88" s="209"/>
      <c r="AC88" s="209"/>
      <c r="AD88" s="209"/>
      <c r="AE88" s="209"/>
      <c r="AF88" s="209"/>
      <c r="AG88" s="209"/>
      <c r="AH88" s="209"/>
      <c r="AI88" s="209"/>
      <c r="AJ88" s="209"/>
      <c r="AK88" s="209"/>
      <c r="AL88" s="209"/>
      <c r="AM88" s="209"/>
      <c r="AN88" s="209"/>
      <c r="AO88" s="209"/>
      <c r="AP88" s="209"/>
      <c r="AQ88" s="209"/>
      <c r="AR88" s="209"/>
      <c r="AS88" s="209"/>
      <c r="AT88" s="209"/>
      <c r="AU88" s="209"/>
      <c r="AV88" s="209"/>
      <c r="AW88" s="209"/>
      <c r="AX88" s="209"/>
      <c r="AY88" s="209"/>
      <c r="AZ88" s="209"/>
      <c r="BA88" s="209"/>
      <c r="BB88" s="209"/>
      <c r="BC88" s="210"/>
      <c r="BD88" s="173">
        <v>1</v>
      </c>
      <c r="BE88" s="174"/>
      <c r="BF88" s="174"/>
      <c r="BG88" s="174"/>
      <c r="BH88" s="174"/>
      <c r="BI88" s="174"/>
      <c r="BJ88" s="174"/>
      <c r="BK88" s="174"/>
      <c r="BL88" s="174"/>
      <c r="BM88" s="175"/>
      <c r="BN88" s="272">
        <v>42000</v>
      </c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4"/>
    </row>
    <row r="89" spans="1:80" x14ac:dyDescent="0.2">
      <c r="A89" s="167">
        <v>2</v>
      </c>
      <c r="B89" s="168"/>
      <c r="C89" s="168"/>
      <c r="D89" s="169"/>
      <c r="E89" s="271"/>
      <c r="F89" s="209"/>
      <c r="G89" s="209"/>
      <c r="H89" s="209"/>
      <c r="I89" s="209"/>
      <c r="J89" s="209"/>
      <c r="K89" s="209"/>
      <c r="L89" s="209"/>
      <c r="M89" s="209"/>
      <c r="N89" s="209"/>
      <c r="O89" s="209"/>
      <c r="P89" s="209"/>
      <c r="Q89" s="209"/>
      <c r="R89" s="209"/>
      <c r="S89" s="209"/>
      <c r="T89" s="209"/>
      <c r="U89" s="209"/>
      <c r="V89" s="209"/>
      <c r="W89" s="209"/>
      <c r="X89" s="209"/>
      <c r="Y89" s="209"/>
      <c r="Z89" s="209"/>
      <c r="AA89" s="209"/>
      <c r="AB89" s="209"/>
      <c r="AC89" s="209"/>
      <c r="AD89" s="209"/>
      <c r="AE89" s="209"/>
      <c r="AF89" s="209"/>
      <c r="AG89" s="209"/>
      <c r="AH89" s="209"/>
      <c r="AI89" s="209"/>
      <c r="AJ89" s="209"/>
      <c r="AK89" s="209"/>
      <c r="AL89" s="209"/>
      <c r="AM89" s="209"/>
      <c r="AN89" s="209"/>
      <c r="AO89" s="209"/>
      <c r="AP89" s="209"/>
      <c r="AQ89" s="209"/>
      <c r="AR89" s="209"/>
      <c r="AS89" s="209"/>
      <c r="AT89" s="209"/>
      <c r="AU89" s="209"/>
      <c r="AV89" s="209"/>
      <c r="AW89" s="209"/>
      <c r="AX89" s="209"/>
      <c r="AY89" s="209"/>
      <c r="AZ89" s="209"/>
      <c r="BA89" s="209"/>
      <c r="BB89" s="209"/>
      <c r="BC89" s="210"/>
      <c r="BD89" s="173"/>
      <c r="BE89" s="174"/>
      <c r="BF89" s="174"/>
      <c r="BG89" s="174"/>
      <c r="BH89" s="174"/>
      <c r="BI89" s="174"/>
      <c r="BJ89" s="174"/>
      <c r="BK89" s="174"/>
      <c r="BL89" s="174"/>
      <c r="BM89" s="175"/>
      <c r="BN89" s="272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4"/>
    </row>
    <row r="90" spans="1:80" hidden="1" x14ac:dyDescent="0.2">
      <c r="A90" s="167">
        <v>5</v>
      </c>
      <c r="B90" s="168"/>
      <c r="C90" s="168"/>
      <c r="D90" s="169"/>
      <c r="E90" s="208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09"/>
      <c r="U90" s="209"/>
      <c r="V90" s="209"/>
      <c r="W90" s="209"/>
      <c r="X90" s="209"/>
      <c r="Y90" s="209"/>
      <c r="Z90" s="209"/>
      <c r="AA90" s="209"/>
      <c r="AB90" s="209"/>
      <c r="AC90" s="209"/>
      <c r="AD90" s="209"/>
      <c r="AE90" s="209"/>
      <c r="AF90" s="209"/>
      <c r="AG90" s="209"/>
      <c r="AH90" s="209"/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210"/>
      <c r="BD90" s="173"/>
      <c r="BE90" s="174"/>
      <c r="BF90" s="174"/>
      <c r="BG90" s="174"/>
      <c r="BH90" s="174"/>
      <c r="BI90" s="174"/>
      <c r="BJ90" s="174"/>
      <c r="BK90" s="174"/>
      <c r="BL90" s="174"/>
      <c r="BM90" s="175"/>
      <c r="BN90" s="265"/>
      <c r="BO90" s="266"/>
      <c r="BP90" s="266"/>
      <c r="BQ90" s="266"/>
      <c r="BR90" s="266"/>
      <c r="BS90" s="266"/>
      <c r="BT90" s="266"/>
      <c r="BU90" s="266"/>
      <c r="BV90" s="266"/>
      <c r="BW90" s="266"/>
      <c r="BX90" s="266"/>
      <c r="BY90" s="266"/>
      <c r="BZ90" s="266"/>
      <c r="CA90" s="266"/>
      <c r="CB90" s="267"/>
    </row>
    <row r="91" spans="1:80" hidden="1" x14ac:dyDescent="0.2">
      <c r="A91" s="167">
        <v>6</v>
      </c>
      <c r="B91" s="168"/>
      <c r="C91" s="168"/>
      <c r="D91" s="169"/>
      <c r="E91" s="208"/>
      <c r="F91" s="209"/>
      <c r="G91" s="209"/>
      <c r="H91" s="209"/>
      <c r="I91" s="209"/>
      <c r="J91" s="209"/>
      <c r="K91" s="209"/>
      <c r="L91" s="209"/>
      <c r="M91" s="209"/>
      <c r="N91" s="209"/>
      <c r="O91" s="209"/>
      <c r="P91" s="209"/>
      <c r="Q91" s="209"/>
      <c r="R91" s="209"/>
      <c r="S91" s="209"/>
      <c r="T91" s="209"/>
      <c r="U91" s="209"/>
      <c r="V91" s="209"/>
      <c r="W91" s="209"/>
      <c r="X91" s="209"/>
      <c r="Y91" s="209"/>
      <c r="Z91" s="209"/>
      <c r="AA91" s="209"/>
      <c r="AB91" s="209"/>
      <c r="AC91" s="209"/>
      <c r="AD91" s="209"/>
      <c r="AE91" s="209"/>
      <c r="AF91" s="209"/>
      <c r="AG91" s="209"/>
      <c r="AH91" s="209"/>
      <c r="AI91" s="209"/>
      <c r="AJ91" s="209"/>
      <c r="AK91" s="209"/>
      <c r="AL91" s="209"/>
      <c r="AM91" s="209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210"/>
      <c r="BD91" s="173"/>
      <c r="BE91" s="174"/>
      <c r="BF91" s="174"/>
      <c r="BG91" s="174"/>
      <c r="BH91" s="174"/>
      <c r="BI91" s="174"/>
      <c r="BJ91" s="174"/>
      <c r="BK91" s="174"/>
      <c r="BL91" s="174"/>
      <c r="BM91" s="175"/>
      <c r="BN91" s="265"/>
      <c r="BO91" s="266"/>
      <c r="BP91" s="266"/>
      <c r="BQ91" s="266"/>
      <c r="BR91" s="266"/>
      <c r="BS91" s="266"/>
      <c r="BT91" s="266"/>
      <c r="BU91" s="266"/>
      <c r="BV91" s="266"/>
      <c r="BW91" s="266"/>
      <c r="BX91" s="266"/>
      <c r="BY91" s="266"/>
      <c r="BZ91" s="266"/>
      <c r="CA91" s="266"/>
      <c r="CB91" s="267"/>
    </row>
    <row r="92" spans="1:80" hidden="1" x14ac:dyDescent="0.2">
      <c r="A92" s="167">
        <v>7</v>
      </c>
      <c r="B92" s="168"/>
      <c r="C92" s="168"/>
      <c r="D92" s="169"/>
      <c r="E92" s="208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209"/>
      <c r="W92" s="209"/>
      <c r="X92" s="209"/>
      <c r="Y92" s="209"/>
      <c r="Z92" s="209"/>
      <c r="AA92" s="209"/>
      <c r="AB92" s="209"/>
      <c r="AC92" s="209"/>
      <c r="AD92" s="209"/>
      <c r="AE92" s="209"/>
      <c r="AF92" s="209"/>
      <c r="AG92" s="209"/>
      <c r="AH92" s="209"/>
      <c r="AI92" s="209"/>
      <c r="AJ92" s="209"/>
      <c r="AK92" s="209"/>
      <c r="AL92" s="209"/>
      <c r="AM92" s="209"/>
      <c r="AN92" s="209"/>
      <c r="AO92" s="209"/>
      <c r="AP92" s="209"/>
      <c r="AQ92" s="209"/>
      <c r="AR92" s="209"/>
      <c r="AS92" s="209"/>
      <c r="AT92" s="209"/>
      <c r="AU92" s="209"/>
      <c r="AV92" s="209"/>
      <c r="AW92" s="209"/>
      <c r="AX92" s="209"/>
      <c r="AY92" s="209"/>
      <c r="AZ92" s="209"/>
      <c r="BA92" s="209"/>
      <c r="BB92" s="209"/>
      <c r="BC92" s="210"/>
      <c r="BD92" s="173"/>
      <c r="BE92" s="174"/>
      <c r="BF92" s="174"/>
      <c r="BG92" s="174"/>
      <c r="BH92" s="174"/>
      <c r="BI92" s="174"/>
      <c r="BJ92" s="174"/>
      <c r="BK92" s="174"/>
      <c r="BL92" s="174"/>
      <c r="BM92" s="175"/>
      <c r="BN92" s="265"/>
      <c r="BO92" s="266"/>
      <c r="BP92" s="266"/>
      <c r="BQ92" s="266"/>
      <c r="BR92" s="266"/>
      <c r="BS92" s="266"/>
      <c r="BT92" s="266"/>
      <c r="BU92" s="266"/>
      <c r="BV92" s="266"/>
      <c r="BW92" s="266"/>
      <c r="BX92" s="266"/>
      <c r="BY92" s="266"/>
      <c r="BZ92" s="266"/>
      <c r="CA92" s="266"/>
      <c r="CB92" s="267"/>
    </row>
    <row r="93" spans="1:80" hidden="1" x14ac:dyDescent="0.2">
      <c r="A93" s="167">
        <v>8</v>
      </c>
      <c r="B93" s="168"/>
      <c r="C93" s="168"/>
      <c r="D93" s="169"/>
      <c r="E93" s="208"/>
      <c r="F93" s="209"/>
      <c r="G93" s="209"/>
      <c r="H93" s="209"/>
      <c r="I93" s="209"/>
      <c r="J93" s="209"/>
      <c r="K93" s="209"/>
      <c r="L93" s="209"/>
      <c r="M93" s="209"/>
      <c r="N93" s="209"/>
      <c r="O93" s="209"/>
      <c r="P93" s="209"/>
      <c r="Q93" s="209"/>
      <c r="R93" s="209"/>
      <c r="S93" s="209"/>
      <c r="T93" s="209"/>
      <c r="U93" s="209"/>
      <c r="V93" s="209"/>
      <c r="W93" s="209"/>
      <c r="X93" s="209"/>
      <c r="Y93" s="209"/>
      <c r="Z93" s="209"/>
      <c r="AA93" s="209"/>
      <c r="AB93" s="209"/>
      <c r="AC93" s="209"/>
      <c r="AD93" s="209"/>
      <c r="AE93" s="209"/>
      <c r="AF93" s="209"/>
      <c r="AG93" s="209"/>
      <c r="AH93" s="209"/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10"/>
      <c r="BD93" s="173"/>
      <c r="BE93" s="174"/>
      <c r="BF93" s="174"/>
      <c r="BG93" s="174"/>
      <c r="BH93" s="174"/>
      <c r="BI93" s="174"/>
      <c r="BJ93" s="174"/>
      <c r="BK93" s="174"/>
      <c r="BL93" s="174"/>
      <c r="BM93" s="175"/>
      <c r="BN93" s="265"/>
      <c r="BO93" s="266"/>
      <c r="BP93" s="266"/>
      <c r="BQ93" s="266"/>
      <c r="BR93" s="266"/>
      <c r="BS93" s="266"/>
      <c r="BT93" s="266"/>
      <c r="BU93" s="266"/>
      <c r="BV93" s="266"/>
      <c r="BW93" s="266"/>
      <c r="BX93" s="266"/>
      <c r="BY93" s="266"/>
      <c r="BZ93" s="266"/>
      <c r="CA93" s="266"/>
      <c r="CB93" s="267"/>
    </row>
    <row r="94" spans="1:80" s="32" customFormat="1" x14ac:dyDescent="0.2">
      <c r="A94" s="268"/>
      <c r="B94" s="269"/>
      <c r="C94" s="269"/>
      <c r="D94" s="270"/>
      <c r="E94" s="194" t="s">
        <v>145</v>
      </c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5"/>
      <c r="Q94" s="195"/>
      <c r="R94" s="195"/>
      <c r="S94" s="195"/>
      <c r="T94" s="195"/>
      <c r="U94" s="195"/>
      <c r="V94" s="195"/>
      <c r="W94" s="195"/>
      <c r="X94" s="195"/>
      <c r="Y94" s="195"/>
      <c r="Z94" s="195"/>
      <c r="AA94" s="195"/>
      <c r="AB94" s="195"/>
      <c r="AC94" s="195"/>
      <c r="AD94" s="195"/>
      <c r="AE94" s="195"/>
      <c r="AF94" s="195"/>
      <c r="AG94" s="195"/>
      <c r="AH94" s="195"/>
      <c r="AI94" s="195"/>
      <c r="AJ94" s="195"/>
      <c r="AK94" s="195"/>
      <c r="AL94" s="195"/>
      <c r="AM94" s="195"/>
      <c r="AN94" s="195"/>
      <c r="AO94" s="195"/>
      <c r="AP94" s="195"/>
      <c r="AQ94" s="195"/>
      <c r="AR94" s="195"/>
      <c r="AS94" s="195"/>
      <c r="AT94" s="195"/>
      <c r="AU94" s="195"/>
      <c r="AV94" s="195"/>
      <c r="AW94" s="195"/>
      <c r="AX94" s="195"/>
      <c r="AY94" s="195"/>
      <c r="AZ94" s="195"/>
      <c r="BA94" s="195"/>
      <c r="BB94" s="195"/>
      <c r="BC94" s="196"/>
      <c r="BD94" s="248" t="s">
        <v>22</v>
      </c>
      <c r="BE94" s="249"/>
      <c r="BF94" s="249"/>
      <c r="BG94" s="249"/>
      <c r="BH94" s="249"/>
      <c r="BI94" s="249"/>
      <c r="BJ94" s="249"/>
      <c r="BK94" s="249"/>
      <c r="BL94" s="249"/>
      <c r="BM94" s="250"/>
      <c r="BN94" s="255">
        <f>SUM(BN88:CB93)</f>
        <v>42000</v>
      </c>
      <c r="BO94" s="256"/>
      <c r="BP94" s="256"/>
      <c r="BQ94" s="256"/>
      <c r="BR94" s="256"/>
      <c r="BS94" s="256"/>
      <c r="BT94" s="256"/>
      <c r="BU94" s="256"/>
      <c r="BV94" s="256"/>
      <c r="BW94" s="256"/>
      <c r="BX94" s="256"/>
      <c r="BY94" s="256"/>
      <c r="BZ94" s="256"/>
      <c r="CA94" s="256"/>
      <c r="CB94" s="257"/>
    </row>
    <row r="97" spans="1:80" s="91" customFormat="1" ht="15.75" x14ac:dyDescent="0.25">
      <c r="A97" s="91" t="s">
        <v>113</v>
      </c>
      <c r="S97" s="251" t="s">
        <v>385</v>
      </c>
      <c r="T97" s="251"/>
      <c r="U97" s="251"/>
      <c r="V97" s="251"/>
      <c r="W97" s="251"/>
      <c r="X97" s="251"/>
      <c r="Y97" s="251"/>
      <c r="Z97" s="251"/>
      <c r="AA97" s="251"/>
      <c r="AB97" s="251"/>
      <c r="AC97" s="251"/>
      <c r="AD97" s="251"/>
      <c r="AE97" s="251"/>
      <c r="AF97" s="251"/>
      <c r="AG97" s="251"/>
      <c r="AH97" s="251"/>
      <c r="AI97" s="251"/>
      <c r="AJ97" s="251"/>
      <c r="AK97" s="251"/>
      <c r="AL97" s="251"/>
      <c r="AM97" s="251"/>
      <c r="AN97" s="251"/>
      <c r="AO97" s="251"/>
      <c r="AP97" s="251"/>
      <c r="AQ97" s="251"/>
      <c r="AR97" s="251"/>
      <c r="AS97" s="251"/>
      <c r="AT97" s="251"/>
      <c r="AU97" s="251"/>
      <c r="AV97" s="251"/>
      <c r="AW97" s="251"/>
      <c r="AX97" s="251"/>
      <c r="AY97" s="251"/>
      <c r="AZ97" s="251"/>
      <c r="BA97" s="251"/>
      <c r="BB97" s="251"/>
      <c r="BC97" s="251"/>
      <c r="BD97" s="251"/>
      <c r="BE97" s="251"/>
      <c r="BF97" s="251"/>
      <c r="BG97" s="251"/>
      <c r="BH97" s="251"/>
      <c r="BI97" s="251"/>
      <c r="BJ97" s="251"/>
      <c r="BK97" s="251"/>
      <c r="BL97" s="251"/>
      <c r="BM97" s="251"/>
      <c r="BN97" s="251"/>
      <c r="BO97" s="251"/>
      <c r="BP97" s="251"/>
      <c r="BQ97" s="251"/>
      <c r="BR97" s="251"/>
      <c r="BS97" s="251"/>
      <c r="BT97" s="251"/>
      <c r="BU97" s="251"/>
      <c r="BV97" s="251"/>
      <c r="BW97" s="251"/>
      <c r="BX97" s="251"/>
      <c r="BY97" s="251"/>
      <c r="BZ97" s="251"/>
      <c r="CA97" s="251"/>
      <c r="CB97" s="251"/>
    </row>
    <row r="98" spans="1:80" s="25" customFormat="1" ht="9.75" x14ac:dyDescent="0.2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</row>
    <row r="99" spans="1:80" x14ac:dyDescent="0.2">
      <c r="A99" s="150" t="s">
        <v>115</v>
      </c>
      <c r="B99" s="151"/>
      <c r="C99" s="151"/>
      <c r="D99" s="152"/>
      <c r="E99" s="150" t="s">
        <v>147</v>
      </c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51"/>
      <c r="S99" s="151"/>
      <c r="T99" s="151"/>
      <c r="U99" s="151"/>
      <c r="V99" s="151"/>
      <c r="W99" s="151"/>
      <c r="X99" s="151"/>
      <c r="Y99" s="151"/>
      <c r="Z99" s="151"/>
      <c r="AA99" s="151"/>
      <c r="AB99" s="151"/>
      <c r="AC99" s="151"/>
      <c r="AD99" s="151"/>
      <c r="AE99" s="151"/>
      <c r="AF99" s="151"/>
      <c r="AG99" s="151"/>
      <c r="AH99" s="151"/>
      <c r="AI99" s="151"/>
      <c r="AJ99" s="151"/>
      <c r="AK99" s="151"/>
      <c r="AL99" s="151"/>
      <c r="AM99" s="151"/>
      <c r="AN99" s="151"/>
      <c r="AO99" s="151"/>
      <c r="AP99" s="151"/>
      <c r="AQ99" s="151"/>
      <c r="AR99" s="151"/>
      <c r="AS99" s="151"/>
      <c r="AT99" s="151"/>
      <c r="AU99" s="151"/>
      <c r="AV99" s="151"/>
      <c r="AW99" s="151"/>
      <c r="AX99" s="151"/>
      <c r="AY99" s="151"/>
      <c r="AZ99" s="151"/>
      <c r="BA99" s="151"/>
      <c r="BB99" s="151"/>
      <c r="BC99" s="152"/>
      <c r="BD99" s="150" t="s">
        <v>149</v>
      </c>
      <c r="BE99" s="151"/>
      <c r="BF99" s="151"/>
      <c r="BG99" s="151"/>
      <c r="BH99" s="151"/>
      <c r="BI99" s="151"/>
      <c r="BJ99" s="151"/>
      <c r="BK99" s="151"/>
      <c r="BL99" s="151"/>
      <c r="BM99" s="152"/>
      <c r="BN99" s="150" t="s">
        <v>204</v>
      </c>
      <c r="BO99" s="151"/>
      <c r="BP99" s="151"/>
      <c r="BQ99" s="151"/>
      <c r="BR99" s="151"/>
      <c r="BS99" s="151"/>
      <c r="BT99" s="151"/>
      <c r="BU99" s="151"/>
      <c r="BV99" s="151"/>
      <c r="BW99" s="151"/>
      <c r="BX99" s="151"/>
      <c r="BY99" s="151"/>
      <c r="BZ99" s="151"/>
      <c r="CA99" s="151"/>
      <c r="CB99" s="152"/>
    </row>
    <row r="100" spans="1:80" x14ac:dyDescent="0.2">
      <c r="A100" s="153" t="s">
        <v>122</v>
      </c>
      <c r="B100" s="154"/>
      <c r="C100" s="154"/>
      <c r="D100" s="155"/>
      <c r="E100" s="153"/>
      <c r="F100" s="154"/>
      <c r="G100" s="154"/>
      <c r="H100" s="154"/>
      <c r="I100" s="154"/>
      <c r="J100" s="154"/>
      <c r="K100" s="154"/>
      <c r="L100" s="154"/>
      <c r="M100" s="154"/>
      <c r="N100" s="154"/>
      <c r="O100" s="154"/>
      <c r="P100" s="154"/>
      <c r="Q100" s="154"/>
      <c r="R100" s="154"/>
      <c r="S100" s="154"/>
      <c r="T100" s="154"/>
      <c r="U100" s="154"/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/>
      <c r="AF100" s="154"/>
      <c r="AG100" s="154"/>
      <c r="AH100" s="154"/>
      <c r="AI100" s="154"/>
      <c r="AJ100" s="154"/>
      <c r="AK100" s="154"/>
      <c r="AL100" s="154"/>
      <c r="AM100" s="154"/>
      <c r="AN100" s="154"/>
      <c r="AO100" s="154"/>
      <c r="AP100" s="154"/>
      <c r="AQ100" s="154"/>
      <c r="AR100" s="154"/>
      <c r="AS100" s="154"/>
      <c r="AT100" s="154"/>
      <c r="AU100" s="154"/>
      <c r="AV100" s="154"/>
      <c r="AW100" s="154"/>
      <c r="AX100" s="154"/>
      <c r="AY100" s="154"/>
      <c r="AZ100" s="154"/>
      <c r="BA100" s="154"/>
      <c r="BB100" s="154"/>
      <c r="BC100" s="155"/>
      <c r="BD100" s="153" t="s">
        <v>226</v>
      </c>
      <c r="BE100" s="154"/>
      <c r="BF100" s="154"/>
      <c r="BG100" s="154"/>
      <c r="BH100" s="154"/>
      <c r="BI100" s="154"/>
      <c r="BJ100" s="154"/>
      <c r="BK100" s="154"/>
      <c r="BL100" s="154"/>
      <c r="BM100" s="155"/>
      <c r="BN100" s="153" t="s">
        <v>227</v>
      </c>
      <c r="BO100" s="154"/>
      <c r="BP100" s="154"/>
      <c r="BQ100" s="154"/>
      <c r="BR100" s="154"/>
      <c r="BS100" s="154"/>
      <c r="BT100" s="154"/>
      <c r="BU100" s="154"/>
      <c r="BV100" s="154"/>
      <c r="BW100" s="154"/>
      <c r="BX100" s="154"/>
      <c r="BY100" s="154"/>
      <c r="BZ100" s="154"/>
      <c r="CA100" s="154"/>
      <c r="CB100" s="155"/>
    </row>
    <row r="101" spans="1:80" x14ac:dyDescent="0.2">
      <c r="A101" s="153"/>
      <c r="B101" s="154"/>
      <c r="C101" s="154"/>
      <c r="D101" s="155"/>
      <c r="E101" s="164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  <c r="AA101" s="165"/>
      <c r="AB101" s="165"/>
      <c r="AC101" s="165"/>
      <c r="AD101" s="165"/>
      <c r="AE101" s="165"/>
      <c r="AF101" s="165"/>
      <c r="AG101" s="165"/>
      <c r="AH101" s="165"/>
      <c r="AI101" s="165"/>
      <c r="AJ101" s="165"/>
      <c r="AK101" s="165"/>
      <c r="AL101" s="165"/>
      <c r="AM101" s="165"/>
      <c r="AN101" s="165"/>
      <c r="AO101" s="165"/>
      <c r="AP101" s="165"/>
      <c r="AQ101" s="165"/>
      <c r="AR101" s="165"/>
      <c r="AS101" s="165"/>
      <c r="AT101" s="165"/>
      <c r="AU101" s="165"/>
      <c r="AV101" s="165"/>
      <c r="AW101" s="165"/>
      <c r="AX101" s="165"/>
      <c r="AY101" s="165"/>
      <c r="AZ101" s="165"/>
      <c r="BA101" s="165"/>
      <c r="BB101" s="165"/>
      <c r="BC101" s="166"/>
      <c r="BD101" s="153"/>
      <c r="BE101" s="154"/>
      <c r="BF101" s="154"/>
      <c r="BG101" s="154"/>
      <c r="BH101" s="154"/>
      <c r="BI101" s="154"/>
      <c r="BJ101" s="154"/>
      <c r="BK101" s="154"/>
      <c r="BL101" s="154"/>
      <c r="BM101" s="155"/>
      <c r="BN101" s="153"/>
      <c r="BO101" s="154"/>
      <c r="BP101" s="154"/>
      <c r="BQ101" s="154"/>
      <c r="BR101" s="154"/>
      <c r="BS101" s="154"/>
      <c r="BT101" s="154"/>
      <c r="BU101" s="154"/>
      <c r="BV101" s="154"/>
      <c r="BW101" s="154"/>
      <c r="BX101" s="154"/>
      <c r="BY101" s="154"/>
      <c r="BZ101" s="154"/>
      <c r="CA101" s="154"/>
      <c r="CB101" s="155"/>
    </row>
    <row r="102" spans="1:80" x14ac:dyDescent="0.2">
      <c r="A102" s="156">
        <v>1</v>
      </c>
      <c r="B102" s="157"/>
      <c r="C102" s="157"/>
      <c r="D102" s="158"/>
      <c r="E102" s="156">
        <v>2</v>
      </c>
      <c r="F102" s="157"/>
      <c r="G102" s="157"/>
      <c r="H102" s="157"/>
      <c r="I102" s="157"/>
      <c r="J102" s="157"/>
      <c r="K102" s="157"/>
      <c r="L102" s="157"/>
      <c r="M102" s="157"/>
      <c r="N102" s="157"/>
      <c r="O102" s="157"/>
      <c r="P102" s="157"/>
      <c r="Q102" s="157"/>
      <c r="R102" s="157"/>
      <c r="S102" s="157"/>
      <c r="T102" s="157"/>
      <c r="U102" s="157"/>
      <c r="V102" s="157"/>
      <c r="W102" s="157"/>
      <c r="X102" s="157"/>
      <c r="Y102" s="157"/>
      <c r="Z102" s="157"/>
      <c r="AA102" s="157"/>
      <c r="AB102" s="157"/>
      <c r="AC102" s="157"/>
      <c r="AD102" s="157"/>
      <c r="AE102" s="157"/>
      <c r="AF102" s="157"/>
      <c r="AG102" s="157"/>
      <c r="AH102" s="157"/>
      <c r="AI102" s="157"/>
      <c r="AJ102" s="157"/>
      <c r="AK102" s="157"/>
      <c r="AL102" s="157"/>
      <c r="AM102" s="157"/>
      <c r="AN102" s="157"/>
      <c r="AO102" s="157"/>
      <c r="AP102" s="157"/>
      <c r="AQ102" s="157"/>
      <c r="AR102" s="157"/>
      <c r="AS102" s="157"/>
      <c r="AT102" s="157"/>
      <c r="AU102" s="157"/>
      <c r="AV102" s="157"/>
      <c r="AW102" s="157"/>
      <c r="AX102" s="157"/>
      <c r="AY102" s="157"/>
      <c r="AZ102" s="157"/>
      <c r="BA102" s="157"/>
      <c r="BB102" s="157"/>
      <c r="BC102" s="158"/>
      <c r="BD102" s="156">
        <v>3</v>
      </c>
      <c r="BE102" s="157"/>
      <c r="BF102" s="157"/>
      <c r="BG102" s="157"/>
      <c r="BH102" s="157"/>
      <c r="BI102" s="157"/>
      <c r="BJ102" s="157"/>
      <c r="BK102" s="157"/>
      <c r="BL102" s="157"/>
      <c r="BM102" s="158"/>
      <c r="BN102" s="156">
        <v>4</v>
      </c>
      <c r="BO102" s="157"/>
      <c r="BP102" s="157"/>
      <c r="BQ102" s="157"/>
      <c r="BR102" s="157"/>
      <c r="BS102" s="157"/>
      <c r="BT102" s="157"/>
      <c r="BU102" s="157"/>
      <c r="BV102" s="157"/>
      <c r="BW102" s="157"/>
      <c r="BX102" s="157"/>
      <c r="BY102" s="157"/>
      <c r="BZ102" s="157"/>
      <c r="CA102" s="157"/>
      <c r="CB102" s="158"/>
    </row>
    <row r="103" spans="1:80" x14ac:dyDescent="0.2">
      <c r="A103" s="167">
        <v>1</v>
      </c>
      <c r="B103" s="168"/>
      <c r="C103" s="168"/>
      <c r="D103" s="169"/>
      <c r="E103" s="271" t="s">
        <v>382</v>
      </c>
      <c r="F103" s="209"/>
      <c r="G103" s="209"/>
      <c r="H103" s="209"/>
      <c r="I103" s="209"/>
      <c r="J103" s="209"/>
      <c r="K103" s="209"/>
      <c r="L103" s="209"/>
      <c r="M103" s="209"/>
      <c r="N103" s="209"/>
      <c r="O103" s="209"/>
      <c r="P103" s="209"/>
      <c r="Q103" s="209"/>
      <c r="R103" s="209"/>
      <c r="S103" s="209"/>
      <c r="T103" s="209"/>
      <c r="U103" s="209"/>
      <c r="V103" s="209"/>
      <c r="W103" s="209"/>
      <c r="X103" s="209"/>
      <c r="Y103" s="209"/>
      <c r="Z103" s="209"/>
      <c r="AA103" s="209"/>
      <c r="AB103" s="209"/>
      <c r="AC103" s="209"/>
      <c r="AD103" s="209"/>
      <c r="AE103" s="209"/>
      <c r="AF103" s="209"/>
      <c r="AG103" s="209"/>
      <c r="AH103" s="209"/>
      <c r="AI103" s="209"/>
      <c r="AJ103" s="209"/>
      <c r="AK103" s="209"/>
      <c r="AL103" s="209"/>
      <c r="AM103" s="209"/>
      <c r="AN103" s="209"/>
      <c r="AO103" s="209"/>
      <c r="AP103" s="209"/>
      <c r="AQ103" s="209"/>
      <c r="AR103" s="209"/>
      <c r="AS103" s="209"/>
      <c r="AT103" s="209"/>
      <c r="AU103" s="209"/>
      <c r="AV103" s="209"/>
      <c r="AW103" s="209"/>
      <c r="AX103" s="209"/>
      <c r="AY103" s="209"/>
      <c r="AZ103" s="209"/>
      <c r="BA103" s="209"/>
      <c r="BB103" s="209"/>
      <c r="BC103" s="210"/>
      <c r="BD103" s="173">
        <v>1</v>
      </c>
      <c r="BE103" s="174"/>
      <c r="BF103" s="174"/>
      <c r="BG103" s="174"/>
      <c r="BH103" s="174"/>
      <c r="BI103" s="174"/>
      <c r="BJ103" s="174"/>
      <c r="BK103" s="174"/>
      <c r="BL103" s="174"/>
      <c r="BM103" s="175"/>
      <c r="BN103" s="272">
        <v>250668</v>
      </c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4"/>
    </row>
    <row r="104" spans="1:80" x14ac:dyDescent="0.2">
      <c r="A104" s="167">
        <v>2</v>
      </c>
      <c r="B104" s="168"/>
      <c r="C104" s="168"/>
      <c r="D104" s="169"/>
      <c r="E104" s="271"/>
      <c r="F104" s="209"/>
      <c r="G104" s="209"/>
      <c r="H104" s="209"/>
      <c r="I104" s="209"/>
      <c r="J104" s="209"/>
      <c r="K104" s="209"/>
      <c r="L104" s="209"/>
      <c r="M104" s="209"/>
      <c r="N104" s="209"/>
      <c r="O104" s="209"/>
      <c r="P104" s="209"/>
      <c r="Q104" s="209"/>
      <c r="R104" s="209"/>
      <c r="S104" s="209"/>
      <c r="T104" s="209"/>
      <c r="U104" s="209"/>
      <c r="V104" s="209"/>
      <c r="W104" s="209"/>
      <c r="X104" s="209"/>
      <c r="Y104" s="209"/>
      <c r="Z104" s="209"/>
      <c r="AA104" s="209"/>
      <c r="AB104" s="209"/>
      <c r="AC104" s="209"/>
      <c r="AD104" s="209"/>
      <c r="AE104" s="209"/>
      <c r="AF104" s="209"/>
      <c r="AG104" s="209"/>
      <c r="AH104" s="209"/>
      <c r="AI104" s="209"/>
      <c r="AJ104" s="209"/>
      <c r="AK104" s="209"/>
      <c r="AL104" s="209"/>
      <c r="AM104" s="209"/>
      <c r="AN104" s="209"/>
      <c r="AO104" s="209"/>
      <c r="AP104" s="209"/>
      <c r="AQ104" s="209"/>
      <c r="AR104" s="209"/>
      <c r="AS104" s="209"/>
      <c r="AT104" s="209"/>
      <c r="AU104" s="209"/>
      <c r="AV104" s="209"/>
      <c r="AW104" s="209"/>
      <c r="AX104" s="209"/>
      <c r="AY104" s="209"/>
      <c r="AZ104" s="209"/>
      <c r="BA104" s="209"/>
      <c r="BB104" s="209"/>
      <c r="BC104" s="210"/>
      <c r="BD104" s="173"/>
      <c r="BE104" s="174"/>
      <c r="BF104" s="174"/>
      <c r="BG104" s="174"/>
      <c r="BH104" s="174"/>
      <c r="BI104" s="174"/>
      <c r="BJ104" s="174"/>
      <c r="BK104" s="174"/>
      <c r="BL104" s="174"/>
      <c r="BM104" s="175"/>
      <c r="BN104" s="272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4"/>
    </row>
    <row r="105" spans="1:80" hidden="1" x14ac:dyDescent="0.2">
      <c r="A105" s="167">
        <v>5</v>
      </c>
      <c r="B105" s="168"/>
      <c r="C105" s="168"/>
      <c r="D105" s="169"/>
      <c r="E105" s="208"/>
      <c r="F105" s="209"/>
      <c r="G105" s="209"/>
      <c r="H105" s="209"/>
      <c r="I105" s="209"/>
      <c r="J105" s="209"/>
      <c r="K105" s="209"/>
      <c r="L105" s="209"/>
      <c r="M105" s="209"/>
      <c r="N105" s="209"/>
      <c r="O105" s="209"/>
      <c r="P105" s="209"/>
      <c r="Q105" s="209"/>
      <c r="R105" s="209"/>
      <c r="S105" s="209"/>
      <c r="T105" s="209"/>
      <c r="U105" s="209"/>
      <c r="V105" s="209"/>
      <c r="W105" s="209"/>
      <c r="X105" s="209"/>
      <c r="Y105" s="209"/>
      <c r="Z105" s="209"/>
      <c r="AA105" s="209"/>
      <c r="AB105" s="209"/>
      <c r="AC105" s="209"/>
      <c r="AD105" s="209"/>
      <c r="AE105" s="209"/>
      <c r="AF105" s="209"/>
      <c r="AG105" s="209"/>
      <c r="AH105" s="209"/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09"/>
      <c r="AT105" s="209"/>
      <c r="AU105" s="209"/>
      <c r="AV105" s="209"/>
      <c r="AW105" s="209"/>
      <c r="AX105" s="209"/>
      <c r="AY105" s="209"/>
      <c r="AZ105" s="209"/>
      <c r="BA105" s="209"/>
      <c r="BB105" s="209"/>
      <c r="BC105" s="210"/>
      <c r="BD105" s="173"/>
      <c r="BE105" s="174"/>
      <c r="BF105" s="174"/>
      <c r="BG105" s="174"/>
      <c r="BH105" s="174"/>
      <c r="BI105" s="174"/>
      <c r="BJ105" s="174"/>
      <c r="BK105" s="174"/>
      <c r="BL105" s="174"/>
      <c r="BM105" s="175"/>
      <c r="BN105" s="265"/>
      <c r="BO105" s="266"/>
      <c r="BP105" s="266"/>
      <c r="BQ105" s="266"/>
      <c r="BR105" s="266"/>
      <c r="BS105" s="266"/>
      <c r="BT105" s="266"/>
      <c r="BU105" s="266"/>
      <c r="BV105" s="266"/>
      <c r="BW105" s="266"/>
      <c r="BX105" s="266"/>
      <c r="BY105" s="266"/>
      <c r="BZ105" s="266"/>
      <c r="CA105" s="266"/>
      <c r="CB105" s="267"/>
    </row>
    <row r="106" spans="1:80" hidden="1" x14ac:dyDescent="0.2">
      <c r="A106" s="167">
        <v>6</v>
      </c>
      <c r="B106" s="168"/>
      <c r="C106" s="168"/>
      <c r="D106" s="169"/>
      <c r="E106" s="208"/>
      <c r="F106" s="209"/>
      <c r="G106" s="209"/>
      <c r="H106" s="209"/>
      <c r="I106" s="209"/>
      <c r="J106" s="209"/>
      <c r="K106" s="209"/>
      <c r="L106" s="209"/>
      <c r="M106" s="209"/>
      <c r="N106" s="209"/>
      <c r="O106" s="209"/>
      <c r="P106" s="209"/>
      <c r="Q106" s="209"/>
      <c r="R106" s="209"/>
      <c r="S106" s="209"/>
      <c r="T106" s="209"/>
      <c r="U106" s="209"/>
      <c r="V106" s="209"/>
      <c r="W106" s="209"/>
      <c r="X106" s="209"/>
      <c r="Y106" s="209"/>
      <c r="Z106" s="209"/>
      <c r="AA106" s="209"/>
      <c r="AB106" s="209"/>
      <c r="AC106" s="209"/>
      <c r="AD106" s="209"/>
      <c r="AE106" s="209"/>
      <c r="AF106" s="209"/>
      <c r="AG106" s="209"/>
      <c r="AH106" s="209"/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  <c r="AU106" s="209"/>
      <c r="AV106" s="209"/>
      <c r="AW106" s="209"/>
      <c r="AX106" s="209"/>
      <c r="AY106" s="209"/>
      <c r="AZ106" s="209"/>
      <c r="BA106" s="209"/>
      <c r="BB106" s="209"/>
      <c r="BC106" s="210"/>
      <c r="BD106" s="173"/>
      <c r="BE106" s="174"/>
      <c r="BF106" s="174"/>
      <c r="BG106" s="174"/>
      <c r="BH106" s="174"/>
      <c r="BI106" s="174"/>
      <c r="BJ106" s="174"/>
      <c r="BK106" s="174"/>
      <c r="BL106" s="174"/>
      <c r="BM106" s="175"/>
      <c r="BN106" s="265"/>
      <c r="BO106" s="266"/>
      <c r="BP106" s="266"/>
      <c r="BQ106" s="266"/>
      <c r="BR106" s="266"/>
      <c r="BS106" s="266"/>
      <c r="BT106" s="266"/>
      <c r="BU106" s="266"/>
      <c r="BV106" s="266"/>
      <c r="BW106" s="266"/>
      <c r="BX106" s="266"/>
      <c r="BY106" s="266"/>
      <c r="BZ106" s="266"/>
      <c r="CA106" s="266"/>
      <c r="CB106" s="267"/>
    </row>
    <row r="107" spans="1:80" hidden="1" x14ac:dyDescent="0.2">
      <c r="A107" s="167">
        <v>7</v>
      </c>
      <c r="B107" s="168"/>
      <c r="C107" s="168"/>
      <c r="D107" s="169"/>
      <c r="E107" s="208"/>
      <c r="F107" s="209"/>
      <c r="G107" s="209"/>
      <c r="H107" s="209"/>
      <c r="I107" s="209"/>
      <c r="J107" s="209"/>
      <c r="K107" s="209"/>
      <c r="L107" s="209"/>
      <c r="M107" s="209"/>
      <c r="N107" s="209"/>
      <c r="O107" s="209"/>
      <c r="P107" s="209"/>
      <c r="Q107" s="209"/>
      <c r="R107" s="209"/>
      <c r="S107" s="209"/>
      <c r="T107" s="209"/>
      <c r="U107" s="209"/>
      <c r="V107" s="209"/>
      <c r="W107" s="209"/>
      <c r="X107" s="209"/>
      <c r="Y107" s="209"/>
      <c r="Z107" s="209"/>
      <c r="AA107" s="209"/>
      <c r="AB107" s="209"/>
      <c r="AC107" s="209"/>
      <c r="AD107" s="209"/>
      <c r="AE107" s="209"/>
      <c r="AF107" s="209"/>
      <c r="AG107" s="209"/>
      <c r="AH107" s="209"/>
      <c r="AI107" s="209"/>
      <c r="AJ107" s="209"/>
      <c r="AK107" s="209"/>
      <c r="AL107" s="209"/>
      <c r="AM107" s="209"/>
      <c r="AN107" s="209"/>
      <c r="AO107" s="209"/>
      <c r="AP107" s="209"/>
      <c r="AQ107" s="209"/>
      <c r="AR107" s="209"/>
      <c r="AS107" s="209"/>
      <c r="AT107" s="209"/>
      <c r="AU107" s="209"/>
      <c r="AV107" s="209"/>
      <c r="AW107" s="209"/>
      <c r="AX107" s="209"/>
      <c r="AY107" s="209"/>
      <c r="AZ107" s="209"/>
      <c r="BA107" s="209"/>
      <c r="BB107" s="209"/>
      <c r="BC107" s="210"/>
      <c r="BD107" s="173"/>
      <c r="BE107" s="174"/>
      <c r="BF107" s="174"/>
      <c r="BG107" s="174"/>
      <c r="BH107" s="174"/>
      <c r="BI107" s="174"/>
      <c r="BJ107" s="174"/>
      <c r="BK107" s="174"/>
      <c r="BL107" s="174"/>
      <c r="BM107" s="175"/>
      <c r="BN107" s="265"/>
      <c r="BO107" s="266"/>
      <c r="BP107" s="266"/>
      <c r="BQ107" s="266"/>
      <c r="BR107" s="266"/>
      <c r="BS107" s="266"/>
      <c r="BT107" s="266"/>
      <c r="BU107" s="266"/>
      <c r="BV107" s="266"/>
      <c r="BW107" s="266"/>
      <c r="BX107" s="266"/>
      <c r="BY107" s="266"/>
      <c r="BZ107" s="266"/>
      <c r="CA107" s="266"/>
      <c r="CB107" s="267"/>
    </row>
    <row r="108" spans="1:80" hidden="1" x14ac:dyDescent="0.2">
      <c r="A108" s="167">
        <v>8</v>
      </c>
      <c r="B108" s="168"/>
      <c r="C108" s="168"/>
      <c r="D108" s="169"/>
      <c r="E108" s="208"/>
      <c r="F108" s="209"/>
      <c r="G108" s="209"/>
      <c r="H108" s="209"/>
      <c r="I108" s="209"/>
      <c r="J108" s="209"/>
      <c r="K108" s="209"/>
      <c r="L108" s="209"/>
      <c r="M108" s="209"/>
      <c r="N108" s="209"/>
      <c r="O108" s="209"/>
      <c r="P108" s="209"/>
      <c r="Q108" s="209"/>
      <c r="R108" s="209"/>
      <c r="S108" s="209"/>
      <c r="T108" s="209"/>
      <c r="U108" s="209"/>
      <c r="V108" s="209"/>
      <c r="W108" s="209"/>
      <c r="X108" s="209"/>
      <c r="Y108" s="209"/>
      <c r="Z108" s="209"/>
      <c r="AA108" s="209"/>
      <c r="AB108" s="209"/>
      <c r="AC108" s="209"/>
      <c r="AD108" s="209"/>
      <c r="AE108" s="209"/>
      <c r="AF108" s="209"/>
      <c r="AG108" s="209"/>
      <c r="AH108" s="209"/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09"/>
      <c r="AZ108" s="209"/>
      <c r="BA108" s="209"/>
      <c r="BB108" s="209"/>
      <c r="BC108" s="210"/>
      <c r="BD108" s="173"/>
      <c r="BE108" s="174"/>
      <c r="BF108" s="174"/>
      <c r="BG108" s="174"/>
      <c r="BH108" s="174"/>
      <c r="BI108" s="174"/>
      <c r="BJ108" s="174"/>
      <c r="BK108" s="174"/>
      <c r="BL108" s="174"/>
      <c r="BM108" s="175"/>
      <c r="BN108" s="265"/>
      <c r="BO108" s="266"/>
      <c r="BP108" s="266"/>
      <c r="BQ108" s="266"/>
      <c r="BR108" s="266"/>
      <c r="BS108" s="266"/>
      <c r="BT108" s="266"/>
      <c r="BU108" s="266"/>
      <c r="BV108" s="266"/>
      <c r="BW108" s="266"/>
      <c r="BX108" s="266"/>
      <c r="BY108" s="266"/>
      <c r="BZ108" s="266"/>
      <c r="CA108" s="266"/>
      <c r="CB108" s="267"/>
    </row>
    <row r="109" spans="1:80" s="32" customFormat="1" x14ac:dyDescent="0.2">
      <c r="A109" s="268"/>
      <c r="B109" s="269"/>
      <c r="C109" s="269"/>
      <c r="D109" s="270"/>
      <c r="E109" s="194" t="s">
        <v>145</v>
      </c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5"/>
      <c r="Q109" s="195"/>
      <c r="R109" s="195"/>
      <c r="S109" s="195"/>
      <c r="T109" s="195"/>
      <c r="U109" s="195"/>
      <c r="V109" s="195"/>
      <c r="W109" s="195"/>
      <c r="X109" s="195"/>
      <c r="Y109" s="195"/>
      <c r="Z109" s="195"/>
      <c r="AA109" s="195"/>
      <c r="AB109" s="195"/>
      <c r="AC109" s="195"/>
      <c r="AD109" s="195"/>
      <c r="AE109" s="195"/>
      <c r="AF109" s="195"/>
      <c r="AG109" s="195"/>
      <c r="AH109" s="195"/>
      <c r="AI109" s="195"/>
      <c r="AJ109" s="195"/>
      <c r="AK109" s="195"/>
      <c r="AL109" s="195"/>
      <c r="AM109" s="195"/>
      <c r="AN109" s="195"/>
      <c r="AO109" s="195"/>
      <c r="AP109" s="195"/>
      <c r="AQ109" s="195"/>
      <c r="AR109" s="195"/>
      <c r="AS109" s="195"/>
      <c r="AT109" s="195"/>
      <c r="AU109" s="195"/>
      <c r="AV109" s="195"/>
      <c r="AW109" s="195"/>
      <c r="AX109" s="195"/>
      <c r="AY109" s="195"/>
      <c r="AZ109" s="195"/>
      <c r="BA109" s="195"/>
      <c r="BB109" s="195"/>
      <c r="BC109" s="196"/>
      <c r="BD109" s="248" t="s">
        <v>22</v>
      </c>
      <c r="BE109" s="249"/>
      <c r="BF109" s="249"/>
      <c r="BG109" s="249"/>
      <c r="BH109" s="249"/>
      <c r="BI109" s="249"/>
      <c r="BJ109" s="249"/>
      <c r="BK109" s="249"/>
      <c r="BL109" s="249"/>
      <c r="BM109" s="250"/>
      <c r="BN109" s="255">
        <f>SUM(BN103:CB108)</f>
        <v>250668</v>
      </c>
      <c r="BO109" s="256"/>
      <c r="BP109" s="256"/>
      <c r="BQ109" s="256"/>
      <c r="BR109" s="256"/>
      <c r="BS109" s="256"/>
      <c r="BT109" s="256"/>
      <c r="BU109" s="256"/>
      <c r="BV109" s="256"/>
      <c r="BW109" s="256"/>
      <c r="BX109" s="256"/>
      <c r="BY109" s="256"/>
      <c r="BZ109" s="256"/>
      <c r="CA109" s="256"/>
      <c r="CB109" s="257"/>
    </row>
    <row r="111" spans="1:80" s="101" customFormat="1" ht="15.75" x14ac:dyDescent="0.25">
      <c r="A111" s="101" t="s">
        <v>113</v>
      </c>
      <c r="S111" s="251" t="s">
        <v>413</v>
      </c>
      <c r="T111" s="251"/>
      <c r="U111" s="251"/>
      <c r="V111" s="251"/>
      <c r="W111" s="251"/>
      <c r="X111" s="251"/>
      <c r="Y111" s="251"/>
      <c r="Z111" s="251"/>
      <c r="AA111" s="251"/>
      <c r="AB111" s="251"/>
      <c r="AC111" s="251"/>
      <c r="AD111" s="251"/>
      <c r="AE111" s="251"/>
      <c r="AF111" s="251"/>
      <c r="AG111" s="251"/>
      <c r="AH111" s="251"/>
      <c r="AI111" s="251"/>
      <c r="AJ111" s="251"/>
      <c r="AK111" s="251"/>
      <c r="AL111" s="251"/>
      <c r="AM111" s="251"/>
      <c r="AN111" s="251"/>
      <c r="AO111" s="251"/>
      <c r="AP111" s="251"/>
      <c r="AQ111" s="251"/>
      <c r="AR111" s="251"/>
      <c r="AS111" s="251"/>
      <c r="AT111" s="251"/>
      <c r="AU111" s="251"/>
      <c r="AV111" s="251"/>
      <c r="AW111" s="251"/>
      <c r="AX111" s="251"/>
      <c r="AY111" s="251"/>
      <c r="AZ111" s="251"/>
      <c r="BA111" s="251"/>
      <c r="BB111" s="251"/>
      <c r="BC111" s="251"/>
      <c r="BD111" s="251"/>
      <c r="BE111" s="251"/>
      <c r="BF111" s="251"/>
      <c r="BG111" s="251"/>
      <c r="BH111" s="251"/>
      <c r="BI111" s="251"/>
      <c r="BJ111" s="251"/>
      <c r="BK111" s="251"/>
      <c r="BL111" s="251"/>
      <c r="BM111" s="251"/>
      <c r="BN111" s="251"/>
      <c r="BO111" s="251"/>
      <c r="BP111" s="251"/>
      <c r="BQ111" s="251"/>
      <c r="BR111" s="251"/>
      <c r="BS111" s="251"/>
      <c r="BT111" s="251"/>
      <c r="BU111" s="251"/>
      <c r="BV111" s="251"/>
      <c r="BW111" s="251"/>
      <c r="BX111" s="251"/>
      <c r="BY111" s="251"/>
      <c r="BZ111" s="251"/>
      <c r="CA111" s="251"/>
      <c r="CB111" s="251"/>
    </row>
    <row r="112" spans="1:80" s="25" customFormat="1" ht="9.75" x14ac:dyDescent="0.2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</row>
    <row r="113" spans="1:80" x14ac:dyDescent="0.2">
      <c r="A113" s="150" t="s">
        <v>115</v>
      </c>
      <c r="B113" s="151"/>
      <c r="C113" s="151"/>
      <c r="D113" s="152"/>
      <c r="E113" s="150" t="s">
        <v>147</v>
      </c>
      <c r="F113" s="151"/>
      <c r="G113" s="151"/>
      <c r="H113" s="151"/>
      <c r="I113" s="151"/>
      <c r="J113" s="151"/>
      <c r="K113" s="151"/>
      <c r="L113" s="151"/>
      <c r="M113" s="151"/>
      <c r="N113" s="151"/>
      <c r="O113" s="151"/>
      <c r="P113" s="151"/>
      <c r="Q113" s="151"/>
      <c r="R113" s="151"/>
      <c r="S113" s="151"/>
      <c r="T113" s="151"/>
      <c r="U113" s="151"/>
      <c r="V113" s="151"/>
      <c r="W113" s="151"/>
      <c r="X113" s="151"/>
      <c r="Y113" s="151"/>
      <c r="Z113" s="151"/>
      <c r="AA113" s="151"/>
      <c r="AB113" s="151"/>
      <c r="AC113" s="151"/>
      <c r="AD113" s="151"/>
      <c r="AE113" s="151"/>
      <c r="AF113" s="151"/>
      <c r="AG113" s="151"/>
      <c r="AH113" s="151"/>
      <c r="AI113" s="151"/>
      <c r="AJ113" s="151"/>
      <c r="AK113" s="151"/>
      <c r="AL113" s="151"/>
      <c r="AM113" s="151"/>
      <c r="AN113" s="151"/>
      <c r="AO113" s="151"/>
      <c r="AP113" s="151"/>
      <c r="AQ113" s="151"/>
      <c r="AR113" s="151"/>
      <c r="AS113" s="151"/>
      <c r="AT113" s="151"/>
      <c r="AU113" s="151"/>
      <c r="AV113" s="151"/>
      <c r="AW113" s="151"/>
      <c r="AX113" s="151"/>
      <c r="AY113" s="151"/>
      <c r="AZ113" s="151"/>
      <c r="BA113" s="151"/>
      <c r="BB113" s="151"/>
      <c r="BC113" s="152"/>
      <c r="BD113" s="150" t="s">
        <v>149</v>
      </c>
      <c r="BE113" s="151"/>
      <c r="BF113" s="151"/>
      <c r="BG113" s="151"/>
      <c r="BH113" s="151"/>
      <c r="BI113" s="151"/>
      <c r="BJ113" s="151"/>
      <c r="BK113" s="151"/>
      <c r="BL113" s="151"/>
      <c r="BM113" s="152"/>
      <c r="BN113" s="150" t="s">
        <v>204</v>
      </c>
      <c r="BO113" s="151"/>
      <c r="BP113" s="151"/>
      <c r="BQ113" s="151"/>
      <c r="BR113" s="151"/>
      <c r="BS113" s="151"/>
      <c r="BT113" s="151"/>
      <c r="BU113" s="151"/>
      <c r="BV113" s="151"/>
      <c r="BW113" s="151"/>
      <c r="BX113" s="151"/>
      <c r="BY113" s="151"/>
      <c r="BZ113" s="151"/>
      <c r="CA113" s="151"/>
      <c r="CB113" s="152"/>
    </row>
    <row r="114" spans="1:80" x14ac:dyDescent="0.2">
      <c r="A114" s="153" t="s">
        <v>122</v>
      </c>
      <c r="B114" s="154"/>
      <c r="C114" s="154"/>
      <c r="D114" s="155"/>
      <c r="E114" s="153"/>
      <c r="F114" s="154"/>
      <c r="G114" s="154"/>
      <c r="H114" s="154"/>
      <c r="I114" s="154"/>
      <c r="J114" s="154"/>
      <c r="K114" s="154"/>
      <c r="L114" s="154"/>
      <c r="M114" s="154"/>
      <c r="N114" s="154"/>
      <c r="O114" s="154"/>
      <c r="P114" s="154"/>
      <c r="Q114" s="154"/>
      <c r="R114" s="154"/>
      <c r="S114" s="154"/>
      <c r="T114" s="154"/>
      <c r="U114" s="154"/>
      <c r="V114" s="154"/>
      <c r="W114" s="154"/>
      <c r="X114" s="154"/>
      <c r="Y114" s="154"/>
      <c r="Z114" s="154"/>
      <c r="AA114" s="154"/>
      <c r="AB114" s="154"/>
      <c r="AC114" s="154"/>
      <c r="AD114" s="154"/>
      <c r="AE114" s="154"/>
      <c r="AF114" s="154"/>
      <c r="AG114" s="154"/>
      <c r="AH114" s="154"/>
      <c r="AI114" s="154"/>
      <c r="AJ114" s="154"/>
      <c r="AK114" s="154"/>
      <c r="AL114" s="154"/>
      <c r="AM114" s="154"/>
      <c r="AN114" s="154"/>
      <c r="AO114" s="154"/>
      <c r="AP114" s="154"/>
      <c r="AQ114" s="154"/>
      <c r="AR114" s="154"/>
      <c r="AS114" s="154"/>
      <c r="AT114" s="154"/>
      <c r="AU114" s="154"/>
      <c r="AV114" s="154"/>
      <c r="AW114" s="154"/>
      <c r="AX114" s="154"/>
      <c r="AY114" s="154"/>
      <c r="AZ114" s="154"/>
      <c r="BA114" s="154"/>
      <c r="BB114" s="154"/>
      <c r="BC114" s="155"/>
      <c r="BD114" s="153" t="s">
        <v>226</v>
      </c>
      <c r="BE114" s="154"/>
      <c r="BF114" s="154"/>
      <c r="BG114" s="154"/>
      <c r="BH114" s="154"/>
      <c r="BI114" s="154"/>
      <c r="BJ114" s="154"/>
      <c r="BK114" s="154"/>
      <c r="BL114" s="154"/>
      <c r="BM114" s="155"/>
      <c r="BN114" s="153" t="s">
        <v>227</v>
      </c>
      <c r="BO114" s="154"/>
      <c r="BP114" s="154"/>
      <c r="BQ114" s="154"/>
      <c r="BR114" s="154"/>
      <c r="BS114" s="154"/>
      <c r="BT114" s="154"/>
      <c r="BU114" s="154"/>
      <c r="BV114" s="154"/>
      <c r="BW114" s="154"/>
      <c r="BX114" s="154"/>
      <c r="BY114" s="154"/>
      <c r="BZ114" s="154"/>
      <c r="CA114" s="154"/>
      <c r="CB114" s="155"/>
    </row>
    <row r="115" spans="1:80" x14ac:dyDescent="0.2">
      <c r="A115" s="153"/>
      <c r="B115" s="154"/>
      <c r="C115" s="154"/>
      <c r="D115" s="155"/>
      <c r="E115" s="164"/>
      <c r="F115" s="165"/>
      <c r="G115" s="165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  <c r="W115" s="165"/>
      <c r="X115" s="165"/>
      <c r="Y115" s="165"/>
      <c r="Z115" s="165"/>
      <c r="AA115" s="165"/>
      <c r="AB115" s="165"/>
      <c r="AC115" s="165"/>
      <c r="AD115" s="165"/>
      <c r="AE115" s="165"/>
      <c r="AF115" s="165"/>
      <c r="AG115" s="165"/>
      <c r="AH115" s="165"/>
      <c r="AI115" s="165"/>
      <c r="AJ115" s="165"/>
      <c r="AK115" s="165"/>
      <c r="AL115" s="165"/>
      <c r="AM115" s="165"/>
      <c r="AN115" s="165"/>
      <c r="AO115" s="165"/>
      <c r="AP115" s="165"/>
      <c r="AQ115" s="165"/>
      <c r="AR115" s="165"/>
      <c r="AS115" s="165"/>
      <c r="AT115" s="165"/>
      <c r="AU115" s="165"/>
      <c r="AV115" s="165"/>
      <c r="AW115" s="165"/>
      <c r="AX115" s="165"/>
      <c r="AY115" s="165"/>
      <c r="AZ115" s="165"/>
      <c r="BA115" s="165"/>
      <c r="BB115" s="165"/>
      <c r="BC115" s="166"/>
      <c r="BD115" s="153"/>
      <c r="BE115" s="154"/>
      <c r="BF115" s="154"/>
      <c r="BG115" s="154"/>
      <c r="BH115" s="154"/>
      <c r="BI115" s="154"/>
      <c r="BJ115" s="154"/>
      <c r="BK115" s="154"/>
      <c r="BL115" s="154"/>
      <c r="BM115" s="155"/>
      <c r="BN115" s="153"/>
      <c r="BO115" s="154"/>
      <c r="BP115" s="154"/>
      <c r="BQ115" s="154"/>
      <c r="BR115" s="154"/>
      <c r="BS115" s="154"/>
      <c r="BT115" s="154"/>
      <c r="BU115" s="154"/>
      <c r="BV115" s="154"/>
      <c r="BW115" s="154"/>
      <c r="BX115" s="154"/>
      <c r="BY115" s="154"/>
      <c r="BZ115" s="154"/>
      <c r="CA115" s="154"/>
      <c r="CB115" s="155"/>
    </row>
    <row r="116" spans="1:80" x14ac:dyDescent="0.2">
      <c r="A116" s="156">
        <v>1</v>
      </c>
      <c r="B116" s="157"/>
      <c r="C116" s="157"/>
      <c r="D116" s="158"/>
      <c r="E116" s="156">
        <v>2</v>
      </c>
      <c r="F116" s="157"/>
      <c r="G116" s="157"/>
      <c r="H116" s="157"/>
      <c r="I116" s="157"/>
      <c r="J116" s="157"/>
      <c r="K116" s="157"/>
      <c r="L116" s="157"/>
      <c r="M116" s="157"/>
      <c r="N116" s="157"/>
      <c r="O116" s="157"/>
      <c r="P116" s="157"/>
      <c r="Q116" s="157"/>
      <c r="R116" s="157"/>
      <c r="S116" s="157"/>
      <c r="T116" s="157"/>
      <c r="U116" s="157"/>
      <c r="V116" s="157"/>
      <c r="W116" s="157"/>
      <c r="X116" s="157"/>
      <c r="Y116" s="157"/>
      <c r="Z116" s="157"/>
      <c r="AA116" s="157"/>
      <c r="AB116" s="157"/>
      <c r="AC116" s="157"/>
      <c r="AD116" s="157"/>
      <c r="AE116" s="157"/>
      <c r="AF116" s="157"/>
      <c r="AG116" s="157"/>
      <c r="AH116" s="157"/>
      <c r="AI116" s="157"/>
      <c r="AJ116" s="157"/>
      <c r="AK116" s="157"/>
      <c r="AL116" s="157"/>
      <c r="AM116" s="157"/>
      <c r="AN116" s="157"/>
      <c r="AO116" s="157"/>
      <c r="AP116" s="157"/>
      <c r="AQ116" s="157"/>
      <c r="AR116" s="157"/>
      <c r="AS116" s="157"/>
      <c r="AT116" s="157"/>
      <c r="AU116" s="157"/>
      <c r="AV116" s="157"/>
      <c r="AW116" s="157"/>
      <c r="AX116" s="157"/>
      <c r="AY116" s="157"/>
      <c r="AZ116" s="157"/>
      <c r="BA116" s="157"/>
      <c r="BB116" s="157"/>
      <c r="BC116" s="158"/>
      <c r="BD116" s="156">
        <v>3</v>
      </c>
      <c r="BE116" s="157"/>
      <c r="BF116" s="157"/>
      <c r="BG116" s="157"/>
      <c r="BH116" s="157"/>
      <c r="BI116" s="157"/>
      <c r="BJ116" s="157"/>
      <c r="BK116" s="157"/>
      <c r="BL116" s="157"/>
      <c r="BM116" s="158"/>
      <c r="BN116" s="156">
        <v>4</v>
      </c>
      <c r="BO116" s="157"/>
      <c r="BP116" s="157"/>
      <c r="BQ116" s="157"/>
      <c r="BR116" s="157"/>
      <c r="BS116" s="157"/>
      <c r="BT116" s="157"/>
      <c r="BU116" s="157"/>
      <c r="BV116" s="157"/>
      <c r="BW116" s="157"/>
      <c r="BX116" s="157"/>
      <c r="BY116" s="157"/>
      <c r="BZ116" s="157"/>
      <c r="CA116" s="157"/>
      <c r="CB116" s="158"/>
    </row>
    <row r="117" spans="1:80" x14ac:dyDescent="0.2">
      <c r="A117" s="167">
        <v>1</v>
      </c>
      <c r="B117" s="168"/>
      <c r="C117" s="168"/>
      <c r="D117" s="169"/>
      <c r="E117" s="271" t="s">
        <v>412</v>
      </c>
      <c r="F117" s="209"/>
      <c r="G117" s="209"/>
      <c r="H117" s="209"/>
      <c r="I117" s="209"/>
      <c r="J117" s="209"/>
      <c r="K117" s="209"/>
      <c r="L117" s="209"/>
      <c r="M117" s="209"/>
      <c r="N117" s="209"/>
      <c r="O117" s="209"/>
      <c r="P117" s="209"/>
      <c r="Q117" s="209"/>
      <c r="R117" s="209"/>
      <c r="S117" s="209"/>
      <c r="T117" s="209"/>
      <c r="U117" s="209"/>
      <c r="V117" s="209"/>
      <c r="W117" s="209"/>
      <c r="X117" s="209"/>
      <c r="Y117" s="209"/>
      <c r="Z117" s="209"/>
      <c r="AA117" s="209"/>
      <c r="AB117" s="209"/>
      <c r="AC117" s="209"/>
      <c r="AD117" s="209"/>
      <c r="AE117" s="209"/>
      <c r="AF117" s="209"/>
      <c r="AG117" s="209"/>
      <c r="AH117" s="209"/>
      <c r="AI117" s="209"/>
      <c r="AJ117" s="209"/>
      <c r="AK117" s="209"/>
      <c r="AL117" s="209"/>
      <c r="AM117" s="209"/>
      <c r="AN117" s="209"/>
      <c r="AO117" s="209"/>
      <c r="AP117" s="209"/>
      <c r="AQ117" s="209"/>
      <c r="AR117" s="209"/>
      <c r="AS117" s="209"/>
      <c r="AT117" s="209"/>
      <c r="AU117" s="209"/>
      <c r="AV117" s="209"/>
      <c r="AW117" s="209"/>
      <c r="AX117" s="209"/>
      <c r="AY117" s="209"/>
      <c r="AZ117" s="209"/>
      <c r="BA117" s="209"/>
      <c r="BB117" s="209"/>
      <c r="BC117" s="210"/>
      <c r="BD117" s="173">
        <v>1</v>
      </c>
      <c r="BE117" s="174"/>
      <c r="BF117" s="174"/>
      <c r="BG117" s="174"/>
      <c r="BH117" s="174"/>
      <c r="BI117" s="174"/>
      <c r="BJ117" s="174"/>
      <c r="BK117" s="174"/>
      <c r="BL117" s="174"/>
      <c r="BM117" s="175"/>
      <c r="BN117" s="272">
        <v>305450</v>
      </c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4"/>
    </row>
    <row r="118" spans="1:80" x14ac:dyDescent="0.2">
      <c r="A118" s="167">
        <v>2</v>
      </c>
      <c r="B118" s="168"/>
      <c r="C118" s="168"/>
      <c r="D118" s="169"/>
      <c r="E118" s="271"/>
      <c r="F118" s="209"/>
      <c r="G118" s="209"/>
      <c r="H118" s="209"/>
      <c r="I118" s="209"/>
      <c r="J118" s="209"/>
      <c r="K118" s="209"/>
      <c r="L118" s="209"/>
      <c r="M118" s="209"/>
      <c r="N118" s="209"/>
      <c r="O118" s="209"/>
      <c r="P118" s="209"/>
      <c r="Q118" s="209"/>
      <c r="R118" s="209"/>
      <c r="S118" s="209"/>
      <c r="T118" s="209"/>
      <c r="U118" s="209"/>
      <c r="V118" s="209"/>
      <c r="W118" s="209"/>
      <c r="X118" s="209"/>
      <c r="Y118" s="209"/>
      <c r="Z118" s="209"/>
      <c r="AA118" s="209"/>
      <c r="AB118" s="209"/>
      <c r="AC118" s="209"/>
      <c r="AD118" s="209"/>
      <c r="AE118" s="209"/>
      <c r="AF118" s="209"/>
      <c r="AG118" s="209"/>
      <c r="AH118" s="209"/>
      <c r="AI118" s="209"/>
      <c r="AJ118" s="209"/>
      <c r="AK118" s="209"/>
      <c r="AL118" s="209"/>
      <c r="AM118" s="209"/>
      <c r="AN118" s="209"/>
      <c r="AO118" s="209"/>
      <c r="AP118" s="209"/>
      <c r="AQ118" s="209"/>
      <c r="AR118" s="209"/>
      <c r="AS118" s="209"/>
      <c r="AT118" s="209"/>
      <c r="AU118" s="209"/>
      <c r="AV118" s="209"/>
      <c r="AW118" s="209"/>
      <c r="AX118" s="209"/>
      <c r="AY118" s="209"/>
      <c r="AZ118" s="209"/>
      <c r="BA118" s="209"/>
      <c r="BB118" s="209"/>
      <c r="BC118" s="210"/>
      <c r="BD118" s="173"/>
      <c r="BE118" s="174"/>
      <c r="BF118" s="174"/>
      <c r="BG118" s="174"/>
      <c r="BH118" s="174"/>
      <c r="BI118" s="174"/>
      <c r="BJ118" s="174"/>
      <c r="BK118" s="174"/>
      <c r="BL118" s="174"/>
      <c r="BM118" s="175"/>
      <c r="BN118" s="272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4"/>
    </row>
    <row r="119" spans="1:80" hidden="1" x14ac:dyDescent="0.2">
      <c r="A119" s="167">
        <v>5</v>
      </c>
      <c r="B119" s="168"/>
      <c r="C119" s="168"/>
      <c r="D119" s="169"/>
      <c r="E119" s="208"/>
      <c r="F119" s="209"/>
      <c r="G119" s="209"/>
      <c r="H119" s="209"/>
      <c r="I119" s="209"/>
      <c r="J119" s="209"/>
      <c r="K119" s="209"/>
      <c r="L119" s="209"/>
      <c r="M119" s="209"/>
      <c r="N119" s="209"/>
      <c r="O119" s="209"/>
      <c r="P119" s="209"/>
      <c r="Q119" s="209"/>
      <c r="R119" s="209"/>
      <c r="S119" s="209"/>
      <c r="T119" s="209"/>
      <c r="U119" s="209"/>
      <c r="V119" s="209"/>
      <c r="W119" s="209"/>
      <c r="X119" s="209"/>
      <c r="Y119" s="209"/>
      <c r="Z119" s="209"/>
      <c r="AA119" s="209"/>
      <c r="AB119" s="209"/>
      <c r="AC119" s="209"/>
      <c r="AD119" s="209"/>
      <c r="AE119" s="209"/>
      <c r="AF119" s="209"/>
      <c r="AG119" s="209"/>
      <c r="AH119" s="209"/>
      <c r="AI119" s="209"/>
      <c r="AJ119" s="209"/>
      <c r="AK119" s="209"/>
      <c r="AL119" s="209"/>
      <c r="AM119" s="209"/>
      <c r="AN119" s="209"/>
      <c r="AO119" s="209"/>
      <c r="AP119" s="209"/>
      <c r="AQ119" s="209"/>
      <c r="AR119" s="209"/>
      <c r="AS119" s="209"/>
      <c r="AT119" s="209"/>
      <c r="AU119" s="209"/>
      <c r="AV119" s="209"/>
      <c r="AW119" s="209"/>
      <c r="AX119" s="209"/>
      <c r="AY119" s="209"/>
      <c r="AZ119" s="209"/>
      <c r="BA119" s="209"/>
      <c r="BB119" s="209"/>
      <c r="BC119" s="210"/>
      <c r="BD119" s="173"/>
      <c r="BE119" s="174"/>
      <c r="BF119" s="174"/>
      <c r="BG119" s="174"/>
      <c r="BH119" s="174"/>
      <c r="BI119" s="174"/>
      <c r="BJ119" s="174"/>
      <c r="BK119" s="174"/>
      <c r="BL119" s="174"/>
      <c r="BM119" s="175"/>
      <c r="BN119" s="265"/>
      <c r="BO119" s="266"/>
      <c r="BP119" s="266"/>
      <c r="BQ119" s="266"/>
      <c r="BR119" s="266"/>
      <c r="BS119" s="266"/>
      <c r="BT119" s="266"/>
      <c r="BU119" s="266"/>
      <c r="BV119" s="266"/>
      <c r="BW119" s="266"/>
      <c r="BX119" s="266"/>
      <c r="BY119" s="266"/>
      <c r="BZ119" s="266"/>
      <c r="CA119" s="266"/>
      <c r="CB119" s="267"/>
    </row>
    <row r="120" spans="1:80" hidden="1" x14ac:dyDescent="0.2">
      <c r="A120" s="167">
        <v>6</v>
      </c>
      <c r="B120" s="168"/>
      <c r="C120" s="168"/>
      <c r="D120" s="169"/>
      <c r="E120" s="208"/>
      <c r="F120" s="209"/>
      <c r="G120" s="209"/>
      <c r="H120" s="209"/>
      <c r="I120" s="209"/>
      <c r="J120" s="209"/>
      <c r="K120" s="209"/>
      <c r="L120" s="209"/>
      <c r="M120" s="209"/>
      <c r="N120" s="209"/>
      <c r="O120" s="209"/>
      <c r="P120" s="209"/>
      <c r="Q120" s="209"/>
      <c r="R120" s="209"/>
      <c r="S120" s="209"/>
      <c r="T120" s="209"/>
      <c r="U120" s="209"/>
      <c r="V120" s="209"/>
      <c r="W120" s="209"/>
      <c r="X120" s="209"/>
      <c r="Y120" s="209"/>
      <c r="Z120" s="209"/>
      <c r="AA120" s="209"/>
      <c r="AB120" s="209"/>
      <c r="AC120" s="209"/>
      <c r="AD120" s="209"/>
      <c r="AE120" s="209"/>
      <c r="AF120" s="209"/>
      <c r="AG120" s="209"/>
      <c r="AH120" s="209"/>
      <c r="AI120" s="209"/>
      <c r="AJ120" s="209"/>
      <c r="AK120" s="209"/>
      <c r="AL120" s="209"/>
      <c r="AM120" s="209"/>
      <c r="AN120" s="209"/>
      <c r="AO120" s="209"/>
      <c r="AP120" s="209"/>
      <c r="AQ120" s="209"/>
      <c r="AR120" s="209"/>
      <c r="AS120" s="209"/>
      <c r="AT120" s="209"/>
      <c r="AU120" s="209"/>
      <c r="AV120" s="209"/>
      <c r="AW120" s="209"/>
      <c r="AX120" s="209"/>
      <c r="AY120" s="209"/>
      <c r="AZ120" s="209"/>
      <c r="BA120" s="209"/>
      <c r="BB120" s="209"/>
      <c r="BC120" s="210"/>
      <c r="BD120" s="173"/>
      <c r="BE120" s="174"/>
      <c r="BF120" s="174"/>
      <c r="BG120" s="174"/>
      <c r="BH120" s="174"/>
      <c r="BI120" s="174"/>
      <c r="BJ120" s="174"/>
      <c r="BK120" s="174"/>
      <c r="BL120" s="174"/>
      <c r="BM120" s="175"/>
      <c r="BN120" s="265"/>
      <c r="BO120" s="266"/>
      <c r="BP120" s="266"/>
      <c r="BQ120" s="266"/>
      <c r="BR120" s="266"/>
      <c r="BS120" s="266"/>
      <c r="BT120" s="266"/>
      <c r="BU120" s="266"/>
      <c r="BV120" s="266"/>
      <c r="BW120" s="266"/>
      <c r="BX120" s="266"/>
      <c r="BY120" s="266"/>
      <c r="BZ120" s="266"/>
      <c r="CA120" s="266"/>
      <c r="CB120" s="267"/>
    </row>
    <row r="121" spans="1:80" hidden="1" x14ac:dyDescent="0.2">
      <c r="A121" s="167">
        <v>7</v>
      </c>
      <c r="B121" s="168"/>
      <c r="C121" s="168"/>
      <c r="D121" s="169"/>
      <c r="E121" s="208"/>
      <c r="F121" s="209"/>
      <c r="G121" s="209"/>
      <c r="H121" s="209"/>
      <c r="I121" s="209"/>
      <c r="J121" s="209"/>
      <c r="K121" s="209"/>
      <c r="L121" s="209"/>
      <c r="M121" s="209"/>
      <c r="N121" s="209"/>
      <c r="O121" s="209"/>
      <c r="P121" s="209"/>
      <c r="Q121" s="209"/>
      <c r="R121" s="209"/>
      <c r="S121" s="209"/>
      <c r="T121" s="209"/>
      <c r="U121" s="209"/>
      <c r="V121" s="209"/>
      <c r="W121" s="209"/>
      <c r="X121" s="209"/>
      <c r="Y121" s="209"/>
      <c r="Z121" s="209"/>
      <c r="AA121" s="209"/>
      <c r="AB121" s="209"/>
      <c r="AC121" s="209"/>
      <c r="AD121" s="209"/>
      <c r="AE121" s="209"/>
      <c r="AF121" s="209"/>
      <c r="AG121" s="209"/>
      <c r="AH121" s="209"/>
      <c r="AI121" s="209"/>
      <c r="AJ121" s="209"/>
      <c r="AK121" s="209"/>
      <c r="AL121" s="209"/>
      <c r="AM121" s="209"/>
      <c r="AN121" s="209"/>
      <c r="AO121" s="209"/>
      <c r="AP121" s="209"/>
      <c r="AQ121" s="209"/>
      <c r="AR121" s="209"/>
      <c r="AS121" s="209"/>
      <c r="AT121" s="209"/>
      <c r="AU121" s="209"/>
      <c r="AV121" s="209"/>
      <c r="AW121" s="209"/>
      <c r="AX121" s="209"/>
      <c r="AY121" s="209"/>
      <c r="AZ121" s="209"/>
      <c r="BA121" s="209"/>
      <c r="BB121" s="209"/>
      <c r="BC121" s="210"/>
      <c r="BD121" s="173"/>
      <c r="BE121" s="174"/>
      <c r="BF121" s="174"/>
      <c r="BG121" s="174"/>
      <c r="BH121" s="174"/>
      <c r="BI121" s="174"/>
      <c r="BJ121" s="174"/>
      <c r="BK121" s="174"/>
      <c r="BL121" s="174"/>
      <c r="BM121" s="175"/>
      <c r="BN121" s="265"/>
      <c r="BO121" s="266"/>
      <c r="BP121" s="266"/>
      <c r="BQ121" s="266"/>
      <c r="BR121" s="266"/>
      <c r="BS121" s="266"/>
      <c r="BT121" s="266"/>
      <c r="BU121" s="266"/>
      <c r="BV121" s="266"/>
      <c r="BW121" s="266"/>
      <c r="BX121" s="266"/>
      <c r="BY121" s="266"/>
      <c r="BZ121" s="266"/>
      <c r="CA121" s="266"/>
      <c r="CB121" s="267"/>
    </row>
    <row r="122" spans="1:80" hidden="1" x14ac:dyDescent="0.2">
      <c r="A122" s="167">
        <v>8</v>
      </c>
      <c r="B122" s="168"/>
      <c r="C122" s="168"/>
      <c r="D122" s="169"/>
      <c r="E122" s="208"/>
      <c r="F122" s="209"/>
      <c r="G122" s="209"/>
      <c r="H122" s="209"/>
      <c r="I122" s="209"/>
      <c r="J122" s="209"/>
      <c r="K122" s="209"/>
      <c r="L122" s="209"/>
      <c r="M122" s="209"/>
      <c r="N122" s="209"/>
      <c r="O122" s="209"/>
      <c r="P122" s="209"/>
      <c r="Q122" s="209"/>
      <c r="R122" s="209"/>
      <c r="S122" s="209"/>
      <c r="T122" s="209"/>
      <c r="U122" s="209"/>
      <c r="V122" s="209"/>
      <c r="W122" s="209"/>
      <c r="X122" s="209"/>
      <c r="Y122" s="209"/>
      <c r="Z122" s="209"/>
      <c r="AA122" s="209"/>
      <c r="AB122" s="209"/>
      <c r="AC122" s="209"/>
      <c r="AD122" s="209"/>
      <c r="AE122" s="209"/>
      <c r="AF122" s="209"/>
      <c r="AG122" s="209"/>
      <c r="AH122" s="209"/>
      <c r="AI122" s="209"/>
      <c r="AJ122" s="209"/>
      <c r="AK122" s="209"/>
      <c r="AL122" s="209"/>
      <c r="AM122" s="209"/>
      <c r="AN122" s="209"/>
      <c r="AO122" s="209"/>
      <c r="AP122" s="209"/>
      <c r="AQ122" s="209"/>
      <c r="AR122" s="209"/>
      <c r="AS122" s="209"/>
      <c r="AT122" s="209"/>
      <c r="AU122" s="209"/>
      <c r="AV122" s="209"/>
      <c r="AW122" s="209"/>
      <c r="AX122" s="209"/>
      <c r="AY122" s="209"/>
      <c r="AZ122" s="209"/>
      <c r="BA122" s="209"/>
      <c r="BB122" s="209"/>
      <c r="BC122" s="210"/>
      <c r="BD122" s="173"/>
      <c r="BE122" s="174"/>
      <c r="BF122" s="174"/>
      <c r="BG122" s="174"/>
      <c r="BH122" s="174"/>
      <c r="BI122" s="174"/>
      <c r="BJ122" s="174"/>
      <c r="BK122" s="174"/>
      <c r="BL122" s="174"/>
      <c r="BM122" s="175"/>
      <c r="BN122" s="265"/>
      <c r="BO122" s="266"/>
      <c r="BP122" s="266"/>
      <c r="BQ122" s="266"/>
      <c r="BR122" s="266"/>
      <c r="BS122" s="266"/>
      <c r="BT122" s="266"/>
      <c r="BU122" s="266"/>
      <c r="BV122" s="266"/>
      <c r="BW122" s="266"/>
      <c r="BX122" s="266"/>
      <c r="BY122" s="266"/>
      <c r="BZ122" s="266"/>
      <c r="CA122" s="266"/>
      <c r="CB122" s="267"/>
    </row>
    <row r="123" spans="1:80" s="32" customFormat="1" x14ac:dyDescent="0.2">
      <c r="A123" s="268"/>
      <c r="B123" s="269"/>
      <c r="C123" s="269"/>
      <c r="D123" s="270"/>
      <c r="E123" s="194" t="s">
        <v>145</v>
      </c>
      <c r="F123" s="195"/>
      <c r="G123" s="195"/>
      <c r="H123" s="195"/>
      <c r="I123" s="195"/>
      <c r="J123" s="195"/>
      <c r="K123" s="195"/>
      <c r="L123" s="195"/>
      <c r="M123" s="195"/>
      <c r="N123" s="195"/>
      <c r="O123" s="195"/>
      <c r="P123" s="195"/>
      <c r="Q123" s="195"/>
      <c r="R123" s="195"/>
      <c r="S123" s="195"/>
      <c r="T123" s="195"/>
      <c r="U123" s="195"/>
      <c r="V123" s="195"/>
      <c r="W123" s="195"/>
      <c r="X123" s="195"/>
      <c r="Y123" s="195"/>
      <c r="Z123" s="195"/>
      <c r="AA123" s="195"/>
      <c r="AB123" s="195"/>
      <c r="AC123" s="195"/>
      <c r="AD123" s="195"/>
      <c r="AE123" s="195"/>
      <c r="AF123" s="195"/>
      <c r="AG123" s="195"/>
      <c r="AH123" s="195"/>
      <c r="AI123" s="195"/>
      <c r="AJ123" s="195"/>
      <c r="AK123" s="195"/>
      <c r="AL123" s="195"/>
      <c r="AM123" s="195"/>
      <c r="AN123" s="195"/>
      <c r="AO123" s="195"/>
      <c r="AP123" s="195"/>
      <c r="AQ123" s="195"/>
      <c r="AR123" s="195"/>
      <c r="AS123" s="195"/>
      <c r="AT123" s="195"/>
      <c r="AU123" s="195"/>
      <c r="AV123" s="195"/>
      <c r="AW123" s="195"/>
      <c r="AX123" s="195"/>
      <c r="AY123" s="195"/>
      <c r="AZ123" s="195"/>
      <c r="BA123" s="195"/>
      <c r="BB123" s="195"/>
      <c r="BC123" s="196"/>
      <c r="BD123" s="248" t="s">
        <v>22</v>
      </c>
      <c r="BE123" s="249"/>
      <c r="BF123" s="249"/>
      <c r="BG123" s="249"/>
      <c r="BH123" s="249"/>
      <c r="BI123" s="249"/>
      <c r="BJ123" s="249"/>
      <c r="BK123" s="249"/>
      <c r="BL123" s="249"/>
      <c r="BM123" s="250"/>
      <c r="BN123" s="255">
        <f>SUM(BN117:CB122)</f>
        <v>305450</v>
      </c>
      <c r="BO123" s="256"/>
      <c r="BP123" s="256"/>
      <c r="BQ123" s="256"/>
      <c r="BR123" s="256"/>
      <c r="BS123" s="256"/>
      <c r="BT123" s="256"/>
      <c r="BU123" s="256"/>
      <c r="BV123" s="256"/>
      <c r="BW123" s="256"/>
      <c r="BX123" s="256"/>
      <c r="BY123" s="256"/>
      <c r="BZ123" s="256"/>
      <c r="CA123" s="256"/>
      <c r="CB123" s="257"/>
    </row>
    <row r="125" spans="1:80" x14ac:dyDescent="0.2">
      <c r="F125" s="26" t="str">
        <f>'221, 223'!E43</f>
        <v>Директор МАУСОШ №4 им. А.И.Миргородского</v>
      </c>
      <c r="BE125" s="26" t="str">
        <f>'221, 223'!BE43</f>
        <v>Лазирская Г.В.</v>
      </c>
    </row>
  </sheetData>
  <mergeCells count="403">
    <mergeCell ref="A121:D121"/>
    <mergeCell ref="E121:BC121"/>
    <mergeCell ref="BD121:BM121"/>
    <mergeCell ref="BN121:CB121"/>
    <mergeCell ref="A122:D122"/>
    <mergeCell ref="E122:BC122"/>
    <mergeCell ref="BD122:BM122"/>
    <mergeCell ref="BN122:CB122"/>
    <mergeCell ref="A123:D123"/>
    <mergeCell ref="E123:BC123"/>
    <mergeCell ref="BD123:BM123"/>
    <mergeCell ref="BN123:CB123"/>
    <mergeCell ref="A118:D118"/>
    <mergeCell ref="E118:BC118"/>
    <mergeCell ref="BD118:BM118"/>
    <mergeCell ref="BN118:CB118"/>
    <mergeCell ref="A119:D119"/>
    <mergeCell ref="E119:BC119"/>
    <mergeCell ref="BD119:BM119"/>
    <mergeCell ref="BN119:CB119"/>
    <mergeCell ref="A120:D120"/>
    <mergeCell ref="E120:BC120"/>
    <mergeCell ref="BD120:BM120"/>
    <mergeCell ref="BN120:CB120"/>
    <mergeCell ref="A115:D115"/>
    <mergeCell ref="E115:BC115"/>
    <mergeCell ref="BD115:BM115"/>
    <mergeCell ref="BN115:CB115"/>
    <mergeCell ref="A116:D116"/>
    <mergeCell ref="E116:BC116"/>
    <mergeCell ref="BD116:BM116"/>
    <mergeCell ref="BN116:CB116"/>
    <mergeCell ref="A117:D117"/>
    <mergeCell ref="E117:BC117"/>
    <mergeCell ref="BD117:BM117"/>
    <mergeCell ref="BN117:CB117"/>
    <mergeCell ref="S111:CB111"/>
    <mergeCell ref="A113:D113"/>
    <mergeCell ref="E113:BC113"/>
    <mergeCell ref="BD113:BM113"/>
    <mergeCell ref="BN113:CB113"/>
    <mergeCell ref="A114:D114"/>
    <mergeCell ref="E114:BC114"/>
    <mergeCell ref="BD114:BM114"/>
    <mergeCell ref="BN114:CB114"/>
    <mergeCell ref="A108:D108"/>
    <mergeCell ref="E108:BC108"/>
    <mergeCell ref="BD108:BM108"/>
    <mergeCell ref="BN108:CB108"/>
    <mergeCell ref="A109:D109"/>
    <mergeCell ref="E109:BC109"/>
    <mergeCell ref="BD109:BM109"/>
    <mergeCell ref="BN109:CB109"/>
    <mergeCell ref="A105:D105"/>
    <mergeCell ref="E105:BC105"/>
    <mergeCell ref="BD105:BM105"/>
    <mergeCell ref="BN105:CB105"/>
    <mergeCell ref="A106:D106"/>
    <mergeCell ref="E106:BC106"/>
    <mergeCell ref="BD106:BM106"/>
    <mergeCell ref="BN106:CB106"/>
    <mergeCell ref="A107:D107"/>
    <mergeCell ref="E107:BC107"/>
    <mergeCell ref="BD107:BM107"/>
    <mergeCell ref="BN107:CB107"/>
    <mergeCell ref="A102:D102"/>
    <mergeCell ref="E102:BC102"/>
    <mergeCell ref="BD102:BM102"/>
    <mergeCell ref="BN102:CB102"/>
    <mergeCell ref="A103:D103"/>
    <mergeCell ref="E103:BC103"/>
    <mergeCell ref="BD103:BM103"/>
    <mergeCell ref="BN103:CB103"/>
    <mergeCell ref="A104:D104"/>
    <mergeCell ref="E104:BC104"/>
    <mergeCell ref="BD104:BM104"/>
    <mergeCell ref="BN104:CB104"/>
    <mergeCell ref="A99:D99"/>
    <mergeCell ref="E99:BC99"/>
    <mergeCell ref="BD99:BM99"/>
    <mergeCell ref="BN99:CB99"/>
    <mergeCell ref="A100:D100"/>
    <mergeCell ref="E100:BC100"/>
    <mergeCell ref="BD100:BM100"/>
    <mergeCell ref="BN100:CB100"/>
    <mergeCell ref="A101:D101"/>
    <mergeCell ref="E101:BC101"/>
    <mergeCell ref="BD101:BM101"/>
    <mergeCell ref="BN101:CB101"/>
    <mergeCell ref="A93:D93"/>
    <mergeCell ref="E93:BC93"/>
    <mergeCell ref="BD93:BM93"/>
    <mergeCell ref="BN93:CB93"/>
    <mergeCell ref="A94:D94"/>
    <mergeCell ref="E94:BC94"/>
    <mergeCell ref="BD94:BM94"/>
    <mergeCell ref="BN94:CB94"/>
    <mergeCell ref="S97:CB97"/>
    <mergeCell ref="A90:D90"/>
    <mergeCell ref="E90:BC90"/>
    <mergeCell ref="BD90:BM90"/>
    <mergeCell ref="BN90:CB90"/>
    <mergeCell ref="A91:D91"/>
    <mergeCell ref="E91:BC91"/>
    <mergeCell ref="BD91:BM91"/>
    <mergeCell ref="BN91:CB91"/>
    <mergeCell ref="A92:D92"/>
    <mergeCell ref="E92:BC92"/>
    <mergeCell ref="BD92:BM92"/>
    <mergeCell ref="BN92:CB92"/>
    <mergeCell ref="A87:D87"/>
    <mergeCell ref="E87:BC87"/>
    <mergeCell ref="BD87:BM87"/>
    <mergeCell ref="BN87:CB87"/>
    <mergeCell ref="A88:D88"/>
    <mergeCell ref="E88:BC88"/>
    <mergeCell ref="BD88:BM88"/>
    <mergeCell ref="BN88:CB88"/>
    <mergeCell ref="A89:D89"/>
    <mergeCell ref="E89:BC89"/>
    <mergeCell ref="BD89:BM89"/>
    <mergeCell ref="BN89:CB89"/>
    <mergeCell ref="A84:D84"/>
    <mergeCell ref="E84:BC84"/>
    <mergeCell ref="BD84:BM84"/>
    <mergeCell ref="BN84:CB84"/>
    <mergeCell ref="A85:D85"/>
    <mergeCell ref="E85:BC85"/>
    <mergeCell ref="BD85:BM85"/>
    <mergeCell ref="BN85:CB85"/>
    <mergeCell ref="A86:D86"/>
    <mergeCell ref="E86:BC86"/>
    <mergeCell ref="BD86:BM86"/>
    <mergeCell ref="BN86:CB86"/>
    <mergeCell ref="A40:D40"/>
    <mergeCell ref="E40:BC40"/>
    <mergeCell ref="BD40:BM40"/>
    <mergeCell ref="BN40:CB40"/>
    <mergeCell ref="A41:D41"/>
    <mergeCell ref="E41:BC41"/>
    <mergeCell ref="BD41:BM41"/>
    <mergeCell ref="BN41:CB41"/>
    <mergeCell ref="S82:CB82"/>
    <mergeCell ref="E42:BC42"/>
    <mergeCell ref="BD42:BM42"/>
    <mergeCell ref="BN42:CB42"/>
    <mergeCell ref="A43:D43"/>
    <mergeCell ref="E43:BC43"/>
    <mergeCell ref="BD43:BM43"/>
    <mergeCell ref="BN43:CB43"/>
    <mergeCell ref="A44:D44"/>
    <mergeCell ref="E44:BC44"/>
    <mergeCell ref="BD44:BM44"/>
    <mergeCell ref="BN44:CB44"/>
    <mergeCell ref="A42:D42"/>
    <mergeCell ref="E49:BC49"/>
    <mergeCell ref="BD49:BM49"/>
    <mergeCell ref="BN49:CB49"/>
    <mergeCell ref="A36:D36"/>
    <mergeCell ref="E36:BC36"/>
    <mergeCell ref="BD36:BM36"/>
    <mergeCell ref="BN36:CB36"/>
    <mergeCell ref="A35:D35"/>
    <mergeCell ref="E35:BC35"/>
    <mergeCell ref="BD35:BM35"/>
    <mergeCell ref="BN35:CB35"/>
    <mergeCell ref="S38:CB38"/>
    <mergeCell ref="A34:D34"/>
    <mergeCell ref="E34:BC34"/>
    <mergeCell ref="BD34:BM34"/>
    <mergeCell ref="BN34:CB34"/>
    <mergeCell ref="A32:D32"/>
    <mergeCell ref="E32:BC32"/>
    <mergeCell ref="BD32:BM32"/>
    <mergeCell ref="BN32:CB32"/>
    <mergeCell ref="A33:D33"/>
    <mergeCell ref="E33:BC33"/>
    <mergeCell ref="BD33:BM33"/>
    <mergeCell ref="BN33:CB33"/>
    <mergeCell ref="A31:D31"/>
    <mergeCell ref="E31:BC31"/>
    <mergeCell ref="BD31:BM31"/>
    <mergeCell ref="BN31:CB31"/>
    <mergeCell ref="A28:D28"/>
    <mergeCell ref="E28:BC28"/>
    <mergeCell ref="BD28:BM28"/>
    <mergeCell ref="BN28:CB28"/>
    <mergeCell ref="A29:D29"/>
    <mergeCell ref="E29:BC29"/>
    <mergeCell ref="BD29:BM29"/>
    <mergeCell ref="BN29:CB29"/>
    <mergeCell ref="A20:D20"/>
    <mergeCell ref="E20:AM20"/>
    <mergeCell ref="AN20:BC20"/>
    <mergeCell ref="BD20:BM20"/>
    <mergeCell ref="BN20:CB20"/>
    <mergeCell ref="A22:CB22"/>
    <mergeCell ref="A30:D30"/>
    <mergeCell ref="E30:BC30"/>
    <mergeCell ref="BD30:BM30"/>
    <mergeCell ref="BN30:CB30"/>
    <mergeCell ref="A26:D26"/>
    <mergeCell ref="E26:BC26"/>
    <mergeCell ref="BD26:BM26"/>
    <mergeCell ref="BN26:CB26"/>
    <mergeCell ref="S24:CB24"/>
    <mergeCell ref="A27:D27"/>
    <mergeCell ref="E27:BC27"/>
    <mergeCell ref="BD27:BM27"/>
    <mergeCell ref="BN27:CB27"/>
    <mergeCell ref="A13:D13"/>
    <mergeCell ref="E13:AM13"/>
    <mergeCell ref="AN13:BC13"/>
    <mergeCell ref="BD13:BM13"/>
    <mergeCell ref="BN13:CB13"/>
    <mergeCell ref="A14:D14"/>
    <mergeCell ref="E14:AM14"/>
    <mergeCell ref="AN14:BC14"/>
    <mergeCell ref="BD14:BM14"/>
    <mergeCell ref="BN14:CB14"/>
    <mergeCell ref="A11:D11"/>
    <mergeCell ref="E11:AM11"/>
    <mergeCell ref="AN11:BC11"/>
    <mergeCell ref="BD11:BM11"/>
    <mergeCell ref="BN11:CB11"/>
    <mergeCell ref="A12:D12"/>
    <mergeCell ref="E12:AM12"/>
    <mergeCell ref="AN12:BC12"/>
    <mergeCell ref="BD12:BM12"/>
    <mergeCell ref="BN12:CB12"/>
    <mergeCell ref="A9:D9"/>
    <mergeCell ref="E9:AM9"/>
    <mergeCell ref="AN9:BC9"/>
    <mergeCell ref="BD9:BM9"/>
    <mergeCell ref="BN9:CB9"/>
    <mergeCell ref="A10:D10"/>
    <mergeCell ref="E10:AM10"/>
    <mergeCell ref="AN10:BC10"/>
    <mergeCell ref="BD10:BM10"/>
    <mergeCell ref="BN10:CB10"/>
    <mergeCell ref="A7:D7"/>
    <mergeCell ref="E7:AM7"/>
    <mergeCell ref="AN7:BC7"/>
    <mergeCell ref="BD7:BM7"/>
    <mergeCell ref="BN7:CB7"/>
    <mergeCell ref="A8:D8"/>
    <mergeCell ref="E8:AM8"/>
    <mergeCell ref="AN8:BC8"/>
    <mergeCell ref="BD8:BM8"/>
    <mergeCell ref="BN8:CB8"/>
    <mergeCell ref="A1:CB1"/>
    <mergeCell ref="S3:CB3"/>
    <mergeCell ref="A5:D5"/>
    <mergeCell ref="E5:AM5"/>
    <mergeCell ref="AN5:BC5"/>
    <mergeCell ref="BD5:BM5"/>
    <mergeCell ref="BN5:CB5"/>
    <mergeCell ref="A6:D6"/>
    <mergeCell ref="E6:AM6"/>
    <mergeCell ref="AN6:BC6"/>
    <mergeCell ref="BD6:BM6"/>
    <mergeCell ref="BN6:CB6"/>
    <mergeCell ref="A50:D50"/>
    <mergeCell ref="E50:BC50"/>
    <mergeCell ref="BD50:BM50"/>
    <mergeCell ref="BN50:CB50"/>
    <mergeCell ref="A45:D45"/>
    <mergeCell ref="E45:BC45"/>
    <mergeCell ref="BD45:BM45"/>
    <mergeCell ref="BN45:CB45"/>
    <mergeCell ref="A46:D46"/>
    <mergeCell ref="E46:BC46"/>
    <mergeCell ref="BD46:BM46"/>
    <mergeCell ref="BN46:CB46"/>
    <mergeCell ref="A47:D47"/>
    <mergeCell ref="E47:BC47"/>
    <mergeCell ref="BD47:BM47"/>
    <mergeCell ref="BN47:CB47"/>
    <mergeCell ref="A15:D15"/>
    <mergeCell ref="E15:AM15"/>
    <mergeCell ref="AN15:BC15"/>
    <mergeCell ref="BD15:BM15"/>
    <mergeCell ref="BN15:CB15"/>
    <mergeCell ref="A16:D16"/>
    <mergeCell ref="E16:AM16"/>
    <mergeCell ref="AN16:BC16"/>
    <mergeCell ref="BD16:BM16"/>
    <mergeCell ref="BN16:CB16"/>
    <mergeCell ref="A17:D17"/>
    <mergeCell ref="E17:AM17"/>
    <mergeCell ref="AN17:BC17"/>
    <mergeCell ref="BD17:BM17"/>
    <mergeCell ref="BN17:CB17"/>
    <mergeCell ref="S55:CB55"/>
    <mergeCell ref="A57:D57"/>
    <mergeCell ref="E57:BC57"/>
    <mergeCell ref="BD57:BM57"/>
    <mergeCell ref="BN57:CB57"/>
    <mergeCell ref="A54:CB54"/>
    <mergeCell ref="A51:D51"/>
    <mergeCell ref="E51:BC51"/>
    <mergeCell ref="BD51:BM51"/>
    <mergeCell ref="BN51:CB51"/>
    <mergeCell ref="A52:D52"/>
    <mergeCell ref="E52:BC52"/>
    <mergeCell ref="BD52:BM52"/>
    <mergeCell ref="BN52:CB52"/>
    <mergeCell ref="A48:D48"/>
    <mergeCell ref="E48:BC48"/>
    <mergeCell ref="BD48:BM48"/>
    <mergeCell ref="BN48:CB48"/>
    <mergeCell ref="A49:D49"/>
    <mergeCell ref="A58:D58"/>
    <mergeCell ref="E58:BC58"/>
    <mergeCell ref="BD58:BM58"/>
    <mergeCell ref="BN58:CB58"/>
    <mergeCell ref="A59:D59"/>
    <mergeCell ref="E59:BC59"/>
    <mergeCell ref="BD59:BM59"/>
    <mergeCell ref="BN59:CB59"/>
    <mergeCell ref="A60:D60"/>
    <mergeCell ref="E60:BC60"/>
    <mergeCell ref="BD60:BM60"/>
    <mergeCell ref="BN60:CB60"/>
    <mergeCell ref="A62:D62"/>
    <mergeCell ref="E62:BC62"/>
    <mergeCell ref="BD62:BM62"/>
    <mergeCell ref="BN62:CB62"/>
    <mergeCell ref="A63:D63"/>
    <mergeCell ref="E63:BC63"/>
    <mergeCell ref="BD63:BM63"/>
    <mergeCell ref="BN63:CB63"/>
    <mergeCell ref="A61:D61"/>
    <mergeCell ref="E61:BC61"/>
    <mergeCell ref="BD61:BM61"/>
    <mergeCell ref="BN61:CB61"/>
    <mergeCell ref="A64:D64"/>
    <mergeCell ref="E64:BC64"/>
    <mergeCell ref="BD64:BM64"/>
    <mergeCell ref="BN64:CB64"/>
    <mergeCell ref="A65:D65"/>
    <mergeCell ref="E65:BC65"/>
    <mergeCell ref="BD65:BM65"/>
    <mergeCell ref="BN65:CB65"/>
    <mergeCell ref="A66:D66"/>
    <mergeCell ref="E66:BC66"/>
    <mergeCell ref="BD66:BM66"/>
    <mergeCell ref="BN66:CB66"/>
    <mergeCell ref="S68:CB68"/>
    <mergeCell ref="A70:D70"/>
    <mergeCell ref="E70:BC70"/>
    <mergeCell ref="BD70:BM70"/>
    <mergeCell ref="BN70:CB70"/>
    <mergeCell ref="A71:D71"/>
    <mergeCell ref="E71:BC71"/>
    <mergeCell ref="BD71:BM71"/>
    <mergeCell ref="BN71:CB71"/>
    <mergeCell ref="A72:D72"/>
    <mergeCell ref="E72:BC72"/>
    <mergeCell ref="BD72:BM72"/>
    <mergeCell ref="BN72:CB72"/>
    <mergeCell ref="A73:D73"/>
    <mergeCell ref="E73:BC73"/>
    <mergeCell ref="BD73:BM73"/>
    <mergeCell ref="BN73:CB73"/>
    <mergeCell ref="A74:D74"/>
    <mergeCell ref="E74:BC74"/>
    <mergeCell ref="BD74:BM74"/>
    <mergeCell ref="BN74:CB74"/>
    <mergeCell ref="A75:D75"/>
    <mergeCell ref="E75:BC75"/>
    <mergeCell ref="BD75:BM75"/>
    <mergeCell ref="BN75:CB75"/>
    <mergeCell ref="A76:D76"/>
    <mergeCell ref="E76:BC76"/>
    <mergeCell ref="BD76:BM76"/>
    <mergeCell ref="BN76:CB76"/>
    <mergeCell ref="A77:D77"/>
    <mergeCell ref="E77:BC77"/>
    <mergeCell ref="BD77:BM77"/>
    <mergeCell ref="BN77:CB77"/>
    <mergeCell ref="A78:D78"/>
    <mergeCell ref="E78:BC78"/>
    <mergeCell ref="BD78:BM78"/>
    <mergeCell ref="BN78:CB78"/>
    <mergeCell ref="A79:D79"/>
    <mergeCell ref="E79:BC79"/>
    <mergeCell ref="BD79:BM79"/>
    <mergeCell ref="BN79:CB79"/>
    <mergeCell ref="A80:D80"/>
    <mergeCell ref="E80:BC80"/>
    <mergeCell ref="BD80:BM80"/>
    <mergeCell ref="BN80:CB80"/>
    <mergeCell ref="A18:D18"/>
    <mergeCell ref="E18:AM18"/>
    <mergeCell ref="AN18:BC18"/>
    <mergeCell ref="BD18:BM18"/>
    <mergeCell ref="BN18:CB18"/>
    <mergeCell ref="A19:D19"/>
    <mergeCell ref="E19:AM19"/>
    <mergeCell ref="AN19:BC19"/>
    <mergeCell ref="BD19:BM19"/>
    <mergeCell ref="BN19:CB19"/>
  </mergeCells>
  <pageMargins left="0.7" right="0.7" top="0.75" bottom="0.75" header="0.3" footer="0.3"/>
  <pageSetup paperSize="9" scale="8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39"/>
  <sheetViews>
    <sheetView view="pageBreakPreview" topLeftCell="A16" zoomScaleSheetLayoutView="100" workbookViewId="0">
      <selection activeCell="BN72" sqref="BN72:CB72"/>
    </sheetView>
  </sheetViews>
  <sheetFormatPr defaultColWidth="1.140625" defaultRowHeight="12.75" x14ac:dyDescent="0.2"/>
  <cols>
    <col min="1" max="1" width="7.42578125" style="26" bestFit="1" customWidth="1"/>
    <col min="2" max="30" width="1.140625" style="26"/>
    <col min="31" max="31" width="7.42578125" style="26" bestFit="1" customWidth="1"/>
    <col min="32" max="255" width="1.140625" style="26"/>
    <col min="256" max="256" width="7.42578125" style="26" bestFit="1" customWidth="1"/>
    <col min="257" max="285" width="1.140625" style="26"/>
    <col min="286" max="286" width="7.42578125" style="26" bestFit="1" customWidth="1"/>
    <col min="287" max="337" width="1.140625" style="26"/>
    <col min="338" max="338" width="21.140625" style="26" customWidth="1"/>
    <col min="339" max="511" width="1.140625" style="26"/>
    <col min="512" max="512" width="7.42578125" style="26" bestFit="1" customWidth="1"/>
    <col min="513" max="541" width="1.140625" style="26"/>
    <col min="542" max="542" width="7.42578125" style="26" bestFit="1" customWidth="1"/>
    <col min="543" max="593" width="1.140625" style="26"/>
    <col min="594" max="594" width="21.140625" style="26" customWidth="1"/>
    <col min="595" max="767" width="1.140625" style="26"/>
    <col min="768" max="768" width="7.42578125" style="26" bestFit="1" customWidth="1"/>
    <col min="769" max="797" width="1.140625" style="26"/>
    <col min="798" max="798" width="7.42578125" style="26" bestFit="1" customWidth="1"/>
    <col min="799" max="849" width="1.140625" style="26"/>
    <col min="850" max="850" width="21.140625" style="26" customWidth="1"/>
    <col min="851" max="1023" width="1.140625" style="26"/>
    <col min="1024" max="1024" width="7.42578125" style="26" bestFit="1" customWidth="1"/>
    <col min="1025" max="1053" width="1.140625" style="26"/>
    <col min="1054" max="1054" width="7.42578125" style="26" bestFit="1" customWidth="1"/>
    <col min="1055" max="1105" width="1.140625" style="26"/>
    <col min="1106" max="1106" width="21.140625" style="26" customWidth="1"/>
    <col min="1107" max="1279" width="1.140625" style="26"/>
    <col min="1280" max="1280" width="7.42578125" style="26" bestFit="1" customWidth="1"/>
    <col min="1281" max="1309" width="1.140625" style="26"/>
    <col min="1310" max="1310" width="7.42578125" style="26" bestFit="1" customWidth="1"/>
    <col min="1311" max="1361" width="1.140625" style="26"/>
    <col min="1362" max="1362" width="21.140625" style="26" customWidth="1"/>
    <col min="1363" max="1535" width="1.140625" style="26"/>
    <col min="1536" max="1536" width="7.42578125" style="26" bestFit="1" customWidth="1"/>
    <col min="1537" max="1565" width="1.140625" style="26"/>
    <col min="1566" max="1566" width="7.42578125" style="26" bestFit="1" customWidth="1"/>
    <col min="1567" max="1617" width="1.140625" style="26"/>
    <col min="1618" max="1618" width="21.140625" style="26" customWidth="1"/>
    <col min="1619" max="1791" width="1.140625" style="26"/>
    <col min="1792" max="1792" width="7.42578125" style="26" bestFit="1" customWidth="1"/>
    <col min="1793" max="1821" width="1.140625" style="26"/>
    <col min="1822" max="1822" width="7.42578125" style="26" bestFit="1" customWidth="1"/>
    <col min="1823" max="1873" width="1.140625" style="26"/>
    <col min="1874" max="1874" width="21.140625" style="26" customWidth="1"/>
    <col min="1875" max="2047" width="1.140625" style="26"/>
    <col min="2048" max="2048" width="7.42578125" style="26" bestFit="1" customWidth="1"/>
    <col min="2049" max="2077" width="1.140625" style="26"/>
    <col min="2078" max="2078" width="7.42578125" style="26" bestFit="1" customWidth="1"/>
    <col min="2079" max="2129" width="1.140625" style="26"/>
    <col min="2130" max="2130" width="21.140625" style="26" customWidth="1"/>
    <col min="2131" max="2303" width="1.140625" style="26"/>
    <col min="2304" max="2304" width="7.42578125" style="26" bestFit="1" customWidth="1"/>
    <col min="2305" max="2333" width="1.140625" style="26"/>
    <col min="2334" max="2334" width="7.42578125" style="26" bestFit="1" customWidth="1"/>
    <col min="2335" max="2385" width="1.140625" style="26"/>
    <col min="2386" max="2386" width="21.140625" style="26" customWidth="1"/>
    <col min="2387" max="2559" width="1.140625" style="26"/>
    <col min="2560" max="2560" width="7.42578125" style="26" bestFit="1" customWidth="1"/>
    <col min="2561" max="2589" width="1.140625" style="26"/>
    <col min="2590" max="2590" width="7.42578125" style="26" bestFit="1" customWidth="1"/>
    <col min="2591" max="2641" width="1.140625" style="26"/>
    <col min="2642" max="2642" width="21.140625" style="26" customWidth="1"/>
    <col min="2643" max="2815" width="1.140625" style="26"/>
    <col min="2816" max="2816" width="7.42578125" style="26" bestFit="1" customWidth="1"/>
    <col min="2817" max="2845" width="1.140625" style="26"/>
    <col min="2846" max="2846" width="7.42578125" style="26" bestFit="1" customWidth="1"/>
    <col min="2847" max="2897" width="1.140625" style="26"/>
    <col min="2898" max="2898" width="21.140625" style="26" customWidth="1"/>
    <col min="2899" max="3071" width="1.140625" style="26"/>
    <col min="3072" max="3072" width="7.42578125" style="26" bestFit="1" customWidth="1"/>
    <col min="3073" max="3101" width="1.140625" style="26"/>
    <col min="3102" max="3102" width="7.42578125" style="26" bestFit="1" customWidth="1"/>
    <col min="3103" max="3153" width="1.140625" style="26"/>
    <col min="3154" max="3154" width="21.140625" style="26" customWidth="1"/>
    <col min="3155" max="3327" width="1.140625" style="26"/>
    <col min="3328" max="3328" width="7.42578125" style="26" bestFit="1" customWidth="1"/>
    <col min="3329" max="3357" width="1.140625" style="26"/>
    <col min="3358" max="3358" width="7.42578125" style="26" bestFit="1" customWidth="1"/>
    <col min="3359" max="3409" width="1.140625" style="26"/>
    <col min="3410" max="3410" width="21.140625" style="26" customWidth="1"/>
    <col min="3411" max="3583" width="1.140625" style="26"/>
    <col min="3584" max="3584" width="7.42578125" style="26" bestFit="1" customWidth="1"/>
    <col min="3585" max="3613" width="1.140625" style="26"/>
    <col min="3614" max="3614" width="7.42578125" style="26" bestFit="1" customWidth="1"/>
    <col min="3615" max="3665" width="1.140625" style="26"/>
    <col min="3666" max="3666" width="21.140625" style="26" customWidth="1"/>
    <col min="3667" max="3839" width="1.140625" style="26"/>
    <col min="3840" max="3840" width="7.42578125" style="26" bestFit="1" customWidth="1"/>
    <col min="3841" max="3869" width="1.140625" style="26"/>
    <col min="3870" max="3870" width="7.42578125" style="26" bestFit="1" customWidth="1"/>
    <col min="3871" max="3921" width="1.140625" style="26"/>
    <col min="3922" max="3922" width="21.140625" style="26" customWidth="1"/>
    <col min="3923" max="4095" width="1.140625" style="26"/>
    <col min="4096" max="4096" width="7.42578125" style="26" bestFit="1" customWidth="1"/>
    <col min="4097" max="4125" width="1.140625" style="26"/>
    <col min="4126" max="4126" width="7.42578125" style="26" bestFit="1" customWidth="1"/>
    <col min="4127" max="4177" width="1.140625" style="26"/>
    <col min="4178" max="4178" width="21.140625" style="26" customWidth="1"/>
    <col min="4179" max="4351" width="1.140625" style="26"/>
    <col min="4352" max="4352" width="7.42578125" style="26" bestFit="1" customWidth="1"/>
    <col min="4353" max="4381" width="1.140625" style="26"/>
    <col min="4382" max="4382" width="7.42578125" style="26" bestFit="1" customWidth="1"/>
    <col min="4383" max="4433" width="1.140625" style="26"/>
    <col min="4434" max="4434" width="21.140625" style="26" customWidth="1"/>
    <col min="4435" max="4607" width="1.140625" style="26"/>
    <col min="4608" max="4608" width="7.42578125" style="26" bestFit="1" customWidth="1"/>
    <col min="4609" max="4637" width="1.140625" style="26"/>
    <col min="4638" max="4638" width="7.42578125" style="26" bestFit="1" customWidth="1"/>
    <col min="4639" max="4689" width="1.140625" style="26"/>
    <col min="4690" max="4690" width="21.140625" style="26" customWidth="1"/>
    <col min="4691" max="4863" width="1.140625" style="26"/>
    <col min="4864" max="4864" width="7.42578125" style="26" bestFit="1" customWidth="1"/>
    <col min="4865" max="4893" width="1.140625" style="26"/>
    <col min="4894" max="4894" width="7.42578125" style="26" bestFit="1" customWidth="1"/>
    <col min="4895" max="4945" width="1.140625" style="26"/>
    <col min="4946" max="4946" width="21.140625" style="26" customWidth="1"/>
    <col min="4947" max="5119" width="1.140625" style="26"/>
    <col min="5120" max="5120" width="7.42578125" style="26" bestFit="1" customWidth="1"/>
    <col min="5121" max="5149" width="1.140625" style="26"/>
    <col min="5150" max="5150" width="7.42578125" style="26" bestFit="1" customWidth="1"/>
    <col min="5151" max="5201" width="1.140625" style="26"/>
    <col min="5202" max="5202" width="21.140625" style="26" customWidth="1"/>
    <col min="5203" max="5375" width="1.140625" style="26"/>
    <col min="5376" max="5376" width="7.42578125" style="26" bestFit="1" customWidth="1"/>
    <col min="5377" max="5405" width="1.140625" style="26"/>
    <col min="5406" max="5406" width="7.42578125" style="26" bestFit="1" customWidth="1"/>
    <col min="5407" max="5457" width="1.140625" style="26"/>
    <col min="5458" max="5458" width="21.140625" style="26" customWidth="1"/>
    <col min="5459" max="5631" width="1.140625" style="26"/>
    <col min="5632" max="5632" width="7.42578125" style="26" bestFit="1" customWidth="1"/>
    <col min="5633" max="5661" width="1.140625" style="26"/>
    <col min="5662" max="5662" width="7.42578125" style="26" bestFit="1" customWidth="1"/>
    <col min="5663" max="5713" width="1.140625" style="26"/>
    <col min="5714" max="5714" width="21.140625" style="26" customWidth="1"/>
    <col min="5715" max="5887" width="1.140625" style="26"/>
    <col min="5888" max="5888" width="7.42578125" style="26" bestFit="1" customWidth="1"/>
    <col min="5889" max="5917" width="1.140625" style="26"/>
    <col min="5918" max="5918" width="7.42578125" style="26" bestFit="1" customWidth="1"/>
    <col min="5919" max="5969" width="1.140625" style="26"/>
    <col min="5970" max="5970" width="21.140625" style="26" customWidth="1"/>
    <col min="5971" max="6143" width="1.140625" style="26"/>
    <col min="6144" max="6144" width="7.42578125" style="26" bestFit="1" customWidth="1"/>
    <col min="6145" max="6173" width="1.140625" style="26"/>
    <col min="6174" max="6174" width="7.42578125" style="26" bestFit="1" customWidth="1"/>
    <col min="6175" max="6225" width="1.140625" style="26"/>
    <col min="6226" max="6226" width="21.140625" style="26" customWidth="1"/>
    <col min="6227" max="6399" width="1.140625" style="26"/>
    <col min="6400" max="6400" width="7.42578125" style="26" bestFit="1" customWidth="1"/>
    <col min="6401" max="6429" width="1.140625" style="26"/>
    <col min="6430" max="6430" width="7.42578125" style="26" bestFit="1" customWidth="1"/>
    <col min="6431" max="6481" width="1.140625" style="26"/>
    <col min="6482" max="6482" width="21.140625" style="26" customWidth="1"/>
    <col min="6483" max="6655" width="1.140625" style="26"/>
    <col min="6656" max="6656" width="7.42578125" style="26" bestFit="1" customWidth="1"/>
    <col min="6657" max="6685" width="1.140625" style="26"/>
    <col min="6686" max="6686" width="7.42578125" style="26" bestFit="1" customWidth="1"/>
    <col min="6687" max="6737" width="1.140625" style="26"/>
    <col min="6738" max="6738" width="21.140625" style="26" customWidth="1"/>
    <col min="6739" max="6911" width="1.140625" style="26"/>
    <col min="6912" max="6912" width="7.42578125" style="26" bestFit="1" customWidth="1"/>
    <col min="6913" max="6941" width="1.140625" style="26"/>
    <col min="6942" max="6942" width="7.42578125" style="26" bestFit="1" customWidth="1"/>
    <col min="6943" max="6993" width="1.140625" style="26"/>
    <col min="6994" max="6994" width="21.140625" style="26" customWidth="1"/>
    <col min="6995" max="7167" width="1.140625" style="26"/>
    <col min="7168" max="7168" width="7.42578125" style="26" bestFit="1" customWidth="1"/>
    <col min="7169" max="7197" width="1.140625" style="26"/>
    <col min="7198" max="7198" width="7.42578125" style="26" bestFit="1" customWidth="1"/>
    <col min="7199" max="7249" width="1.140625" style="26"/>
    <col min="7250" max="7250" width="21.140625" style="26" customWidth="1"/>
    <col min="7251" max="7423" width="1.140625" style="26"/>
    <col min="7424" max="7424" width="7.42578125" style="26" bestFit="1" customWidth="1"/>
    <col min="7425" max="7453" width="1.140625" style="26"/>
    <col min="7454" max="7454" width="7.42578125" style="26" bestFit="1" customWidth="1"/>
    <col min="7455" max="7505" width="1.140625" style="26"/>
    <col min="7506" max="7506" width="21.140625" style="26" customWidth="1"/>
    <col min="7507" max="7679" width="1.140625" style="26"/>
    <col min="7680" max="7680" width="7.42578125" style="26" bestFit="1" customWidth="1"/>
    <col min="7681" max="7709" width="1.140625" style="26"/>
    <col min="7710" max="7710" width="7.42578125" style="26" bestFit="1" customWidth="1"/>
    <col min="7711" max="7761" width="1.140625" style="26"/>
    <col min="7762" max="7762" width="21.140625" style="26" customWidth="1"/>
    <col min="7763" max="7935" width="1.140625" style="26"/>
    <col min="7936" max="7936" width="7.42578125" style="26" bestFit="1" customWidth="1"/>
    <col min="7937" max="7965" width="1.140625" style="26"/>
    <col min="7966" max="7966" width="7.42578125" style="26" bestFit="1" customWidth="1"/>
    <col min="7967" max="8017" width="1.140625" style="26"/>
    <col min="8018" max="8018" width="21.140625" style="26" customWidth="1"/>
    <col min="8019" max="8191" width="1.140625" style="26"/>
    <col min="8192" max="8192" width="7.42578125" style="26" bestFit="1" customWidth="1"/>
    <col min="8193" max="8221" width="1.140625" style="26"/>
    <col min="8222" max="8222" width="7.42578125" style="26" bestFit="1" customWidth="1"/>
    <col min="8223" max="8273" width="1.140625" style="26"/>
    <col min="8274" max="8274" width="21.140625" style="26" customWidth="1"/>
    <col min="8275" max="8447" width="1.140625" style="26"/>
    <col min="8448" max="8448" width="7.42578125" style="26" bestFit="1" customWidth="1"/>
    <col min="8449" max="8477" width="1.140625" style="26"/>
    <col min="8478" max="8478" width="7.42578125" style="26" bestFit="1" customWidth="1"/>
    <col min="8479" max="8529" width="1.140625" style="26"/>
    <col min="8530" max="8530" width="21.140625" style="26" customWidth="1"/>
    <col min="8531" max="8703" width="1.140625" style="26"/>
    <col min="8704" max="8704" width="7.42578125" style="26" bestFit="1" customWidth="1"/>
    <col min="8705" max="8733" width="1.140625" style="26"/>
    <col min="8734" max="8734" width="7.42578125" style="26" bestFit="1" customWidth="1"/>
    <col min="8735" max="8785" width="1.140625" style="26"/>
    <col min="8786" max="8786" width="21.140625" style="26" customWidth="1"/>
    <col min="8787" max="8959" width="1.140625" style="26"/>
    <col min="8960" max="8960" width="7.42578125" style="26" bestFit="1" customWidth="1"/>
    <col min="8961" max="8989" width="1.140625" style="26"/>
    <col min="8990" max="8990" width="7.42578125" style="26" bestFit="1" customWidth="1"/>
    <col min="8991" max="9041" width="1.140625" style="26"/>
    <col min="9042" max="9042" width="21.140625" style="26" customWidth="1"/>
    <col min="9043" max="9215" width="1.140625" style="26"/>
    <col min="9216" max="9216" width="7.42578125" style="26" bestFit="1" customWidth="1"/>
    <col min="9217" max="9245" width="1.140625" style="26"/>
    <col min="9246" max="9246" width="7.42578125" style="26" bestFit="1" customWidth="1"/>
    <col min="9247" max="9297" width="1.140625" style="26"/>
    <col min="9298" max="9298" width="21.140625" style="26" customWidth="1"/>
    <col min="9299" max="9471" width="1.140625" style="26"/>
    <col min="9472" max="9472" width="7.42578125" style="26" bestFit="1" customWidth="1"/>
    <col min="9473" max="9501" width="1.140625" style="26"/>
    <col min="9502" max="9502" width="7.42578125" style="26" bestFit="1" customWidth="1"/>
    <col min="9503" max="9553" width="1.140625" style="26"/>
    <col min="9554" max="9554" width="21.140625" style="26" customWidth="1"/>
    <col min="9555" max="9727" width="1.140625" style="26"/>
    <col min="9728" max="9728" width="7.42578125" style="26" bestFit="1" customWidth="1"/>
    <col min="9729" max="9757" width="1.140625" style="26"/>
    <col min="9758" max="9758" width="7.42578125" style="26" bestFit="1" customWidth="1"/>
    <col min="9759" max="9809" width="1.140625" style="26"/>
    <col min="9810" max="9810" width="21.140625" style="26" customWidth="1"/>
    <col min="9811" max="9983" width="1.140625" style="26"/>
    <col min="9984" max="9984" width="7.42578125" style="26" bestFit="1" customWidth="1"/>
    <col min="9985" max="10013" width="1.140625" style="26"/>
    <col min="10014" max="10014" width="7.42578125" style="26" bestFit="1" customWidth="1"/>
    <col min="10015" max="10065" width="1.140625" style="26"/>
    <col min="10066" max="10066" width="21.140625" style="26" customWidth="1"/>
    <col min="10067" max="10239" width="1.140625" style="26"/>
    <col min="10240" max="10240" width="7.42578125" style="26" bestFit="1" customWidth="1"/>
    <col min="10241" max="10269" width="1.140625" style="26"/>
    <col min="10270" max="10270" width="7.42578125" style="26" bestFit="1" customWidth="1"/>
    <col min="10271" max="10321" width="1.140625" style="26"/>
    <col min="10322" max="10322" width="21.140625" style="26" customWidth="1"/>
    <col min="10323" max="10495" width="1.140625" style="26"/>
    <col min="10496" max="10496" width="7.42578125" style="26" bestFit="1" customWidth="1"/>
    <col min="10497" max="10525" width="1.140625" style="26"/>
    <col min="10526" max="10526" width="7.42578125" style="26" bestFit="1" customWidth="1"/>
    <col min="10527" max="10577" width="1.140625" style="26"/>
    <col min="10578" max="10578" width="21.140625" style="26" customWidth="1"/>
    <col min="10579" max="10751" width="1.140625" style="26"/>
    <col min="10752" max="10752" width="7.42578125" style="26" bestFit="1" customWidth="1"/>
    <col min="10753" max="10781" width="1.140625" style="26"/>
    <col min="10782" max="10782" width="7.42578125" style="26" bestFit="1" customWidth="1"/>
    <col min="10783" max="10833" width="1.140625" style="26"/>
    <col min="10834" max="10834" width="21.140625" style="26" customWidth="1"/>
    <col min="10835" max="11007" width="1.140625" style="26"/>
    <col min="11008" max="11008" width="7.42578125" style="26" bestFit="1" customWidth="1"/>
    <col min="11009" max="11037" width="1.140625" style="26"/>
    <col min="11038" max="11038" width="7.42578125" style="26" bestFit="1" customWidth="1"/>
    <col min="11039" max="11089" width="1.140625" style="26"/>
    <col min="11090" max="11090" width="21.140625" style="26" customWidth="1"/>
    <col min="11091" max="11263" width="1.140625" style="26"/>
    <col min="11264" max="11264" width="7.42578125" style="26" bestFit="1" customWidth="1"/>
    <col min="11265" max="11293" width="1.140625" style="26"/>
    <col min="11294" max="11294" width="7.42578125" style="26" bestFit="1" customWidth="1"/>
    <col min="11295" max="11345" width="1.140625" style="26"/>
    <col min="11346" max="11346" width="21.140625" style="26" customWidth="1"/>
    <col min="11347" max="11519" width="1.140625" style="26"/>
    <col min="11520" max="11520" width="7.42578125" style="26" bestFit="1" customWidth="1"/>
    <col min="11521" max="11549" width="1.140625" style="26"/>
    <col min="11550" max="11550" width="7.42578125" style="26" bestFit="1" customWidth="1"/>
    <col min="11551" max="11601" width="1.140625" style="26"/>
    <col min="11602" max="11602" width="21.140625" style="26" customWidth="1"/>
    <col min="11603" max="11775" width="1.140625" style="26"/>
    <col min="11776" max="11776" width="7.42578125" style="26" bestFit="1" customWidth="1"/>
    <col min="11777" max="11805" width="1.140625" style="26"/>
    <col min="11806" max="11806" width="7.42578125" style="26" bestFit="1" customWidth="1"/>
    <col min="11807" max="11857" width="1.140625" style="26"/>
    <col min="11858" max="11858" width="21.140625" style="26" customWidth="1"/>
    <col min="11859" max="12031" width="1.140625" style="26"/>
    <col min="12032" max="12032" width="7.42578125" style="26" bestFit="1" customWidth="1"/>
    <col min="12033" max="12061" width="1.140625" style="26"/>
    <col min="12062" max="12062" width="7.42578125" style="26" bestFit="1" customWidth="1"/>
    <col min="12063" max="12113" width="1.140625" style="26"/>
    <col min="12114" max="12114" width="21.140625" style="26" customWidth="1"/>
    <col min="12115" max="12287" width="1.140625" style="26"/>
    <col min="12288" max="12288" width="7.42578125" style="26" bestFit="1" customWidth="1"/>
    <col min="12289" max="12317" width="1.140625" style="26"/>
    <col min="12318" max="12318" width="7.42578125" style="26" bestFit="1" customWidth="1"/>
    <col min="12319" max="12369" width="1.140625" style="26"/>
    <col min="12370" max="12370" width="21.140625" style="26" customWidth="1"/>
    <col min="12371" max="12543" width="1.140625" style="26"/>
    <col min="12544" max="12544" width="7.42578125" style="26" bestFit="1" customWidth="1"/>
    <col min="12545" max="12573" width="1.140625" style="26"/>
    <col min="12574" max="12574" width="7.42578125" style="26" bestFit="1" customWidth="1"/>
    <col min="12575" max="12625" width="1.140625" style="26"/>
    <col min="12626" max="12626" width="21.140625" style="26" customWidth="1"/>
    <col min="12627" max="12799" width="1.140625" style="26"/>
    <col min="12800" max="12800" width="7.42578125" style="26" bestFit="1" customWidth="1"/>
    <col min="12801" max="12829" width="1.140625" style="26"/>
    <col min="12830" max="12830" width="7.42578125" style="26" bestFit="1" customWidth="1"/>
    <col min="12831" max="12881" width="1.140625" style="26"/>
    <col min="12882" max="12882" width="21.140625" style="26" customWidth="1"/>
    <col min="12883" max="13055" width="1.140625" style="26"/>
    <col min="13056" max="13056" width="7.42578125" style="26" bestFit="1" customWidth="1"/>
    <col min="13057" max="13085" width="1.140625" style="26"/>
    <col min="13086" max="13086" width="7.42578125" style="26" bestFit="1" customWidth="1"/>
    <col min="13087" max="13137" width="1.140625" style="26"/>
    <col min="13138" max="13138" width="21.140625" style="26" customWidth="1"/>
    <col min="13139" max="13311" width="1.140625" style="26"/>
    <col min="13312" max="13312" width="7.42578125" style="26" bestFit="1" customWidth="1"/>
    <col min="13313" max="13341" width="1.140625" style="26"/>
    <col min="13342" max="13342" width="7.42578125" style="26" bestFit="1" customWidth="1"/>
    <col min="13343" max="13393" width="1.140625" style="26"/>
    <col min="13394" max="13394" width="21.140625" style="26" customWidth="1"/>
    <col min="13395" max="13567" width="1.140625" style="26"/>
    <col min="13568" max="13568" width="7.42578125" style="26" bestFit="1" customWidth="1"/>
    <col min="13569" max="13597" width="1.140625" style="26"/>
    <col min="13598" max="13598" width="7.42578125" style="26" bestFit="1" customWidth="1"/>
    <col min="13599" max="13649" width="1.140625" style="26"/>
    <col min="13650" max="13650" width="21.140625" style="26" customWidth="1"/>
    <col min="13651" max="13823" width="1.140625" style="26"/>
    <col min="13824" max="13824" width="7.42578125" style="26" bestFit="1" customWidth="1"/>
    <col min="13825" max="13853" width="1.140625" style="26"/>
    <col min="13854" max="13854" width="7.42578125" style="26" bestFit="1" customWidth="1"/>
    <col min="13855" max="13905" width="1.140625" style="26"/>
    <col min="13906" max="13906" width="21.140625" style="26" customWidth="1"/>
    <col min="13907" max="14079" width="1.140625" style="26"/>
    <col min="14080" max="14080" width="7.42578125" style="26" bestFit="1" customWidth="1"/>
    <col min="14081" max="14109" width="1.140625" style="26"/>
    <col min="14110" max="14110" width="7.42578125" style="26" bestFit="1" customWidth="1"/>
    <col min="14111" max="14161" width="1.140625" style="26"/>
    <col min="14162" max="14162" width="21.140625" style="26" customWidth="1"/>
    <col min="14163" max="14335" width="1.140625" style="26"/>
    <col min="14336" max="14336" width="7.42578125" style="26" bestFit="1" customWidth="1"/>
    <col min="14337" max="14365" width="1.140625" style="26"/>
    <col min="14366" max="14366" width="7.42578125" style="26" bestFit="1" customWidth="1"/>
    <col min="14367" max="14417" width="1.140625" style="26"/>
    <col min="14418" max="14418" width="21.140625" style="26" customWidth="1"/>
    <col min="14419" max="14591" width="1.140625" style="26"/>
    <col min="14592" max="14592" width="7.42578125" style="26" bestFit="1" customWidth="1"/>
    <col min="14593" max="14621" width="1.140625" style="26"/>
    <col min="14622" max="14622" width="7.42578125" style="26" bestFit="1" customWidth="1"/>
    <col min="14623" max="14673" width="1.140625" style="26"/>
    <col min="14674" max="14674" width="21.140625" style="26" customWidth="1"/>
    <col min="14675" max="14847" width="1.140625" style="26"/>
    <col min="14848" max="14848" width="7.42578125" style="26" bestFit="1" customWidth="1"/>
    <col min="14849" max="14877" width="1.140625" style="26"/>
    <col min="14878" max="14878" width="7.42578125" style="26" bestFit="1" customWidth="1"/>
    <col min="14879" max="14929" width="1.140625" style="26"/>
    <col min="14930" max="14930" width="21.140625" style="26" customWidth="1"/>
    <col min="14931" max="15103" width="1.140625" style="26"/>
    <col min="15104" max="15104" width="7.42578125" style="26" bestFit="1" customWidth="1"/>
    <col min="15105" max="15133" width="1.140625" style="26"/>
    <col min="15134" max="15134" width="7.42578125" style="26" bestFit="1" customWidth="1"/>
    <col min="15135" max="15185" width="1.140625" style="26"/>
    <col min="15186" max="15186" width="21.140625" style="26" customWidth="1"/>
    <col min="15187" max="15359" width="1.140625" style="26"/>
    <col min="15360" max="15360" width="7.42578125" style="26" bestFit="1" customWidth="1"/>
    <col min="15361" max="15389" width="1.140625" style="26"/>
    <col min="15390" max="15390" width="7.42578125" style="26" bestFit="1" customWidth="1"/>
    <col min="15391" max="15441" width="1.140625" style="26"/>
    <col min="15442" max="15442" width="21.140625" style="26" customWidth="1"/>
    <col min="15443" max="15615" width="1.140625" style="26"/>
    <col min="15616" max="15616" width="7.42578125" style="26" bestFit="1" customWidth="1"/>
    <col min="15617" max="15645" width="1.140625" style="26"/>
    <col min="15646" max="15646" width="7.42578125" style="26" bestFit="1" customWidth="1"/>
    <col min="15647" max="15697" width="1.140625" style="26"/>
    <col min="15698" max="15698" width="21.140625" style="26" customWidth="1"/>
    <col min="15699" max="15871" width="1.140625" style="26"/>
    <col min="15872" max="15872" width="7.42578125" style="26" bestFit="1" customWidth="1"/>
    <col min="15873" max="15901" width="1.140625" style="26"/>
    <col min="15902" max="15902" width="7.42578125" style="26" bestFit="1" customWidth="1"/>
    <col min="15903" max="15953" width="1.140625" style="26"/>
    <col min="15954" max="15954" width="21.140625" style="26" customWidth="1"/>
    <col min="15955" max="16127" width="1.140625" style="26"/>
    <col min="16128" max="16128" width="7.42578125" style="26" bestFit="1" customWidth="1"/>
    <col min="16129" max="16157" width="1.140625" style="26"/>
    <col min="16158" max="16158" width="7.42578125" style="26" bestFit="1" customWidth="1"/>
    <col min="16159" max="16209" width="1.140625" style="26"/>
    <col min="16210" max="16210" width="21.140625" style="26" customWidth="1"/>
    <col min="16211" max="16384" width="1.140625" style="26"/>
  </cols>
  <sheetData>
    <row r="1" spans="1:80" s="23" customFormat="1" ht="15.75" x14ac:dyDescent="0.25">
      <c r="A1" s="159" t="s">
        <v>351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  <c r="BZ1" s="159"/>
      <c r="CA1" s="159"/>
      <c r="CB1" s="159"/>
    </row>
    <row r="2" spans="1:80" s="23" customFormat="1" ht="15.75" x14ac:dyDescent="0.25">
      <c r="A2" s="159" t="s">
        <v>231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</row>
    <row r="3" spans="1:80" s="69" customFormat="1" ht="15.75" x14ac:dyDescent="0.25">
      <c r="A3" s="69" t="s">
        <v>113</v>
      </c>
      <c r="S3" s="251" t="s">
        <v>360</v>
      </c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1"/>
      <c r="AR3" s="251"/>
      <c r="AS3" s="251"/>
      <c r="AT3" s="251"/>
      <c r="AU3" s="251"/>
      <c r="AV3" s="251"/>
      <c r="AW3" s="251"/>
      <c r="AX3" s="251"/>
      <c r="AY3" s="251"/>
      <c r="AZ3" s="251"/>
      <c r="BA3" s="251"/>
      <c r="BB3" s="251"/>
      <c r="BC3" s="251"/>
      <c r="BD3" s="251"/>
      <c r="BE3" s="251"/>
      <c r="BF3" s="251"/>
      <c r="BG3" s="251"/>
      <c r="BH3" s="251"/>
      <c r="BI3" s="251"/>
      <c r="BJ3" s="251"/>
      <c r="BK3" s="251"/>
      <c r="BL3" s="251"/>
      <c r="BM3" s="251"/>
      <c r="BN3" s="251"/>
      <c r="BO3" s="251"/>
      <c r="BP3" s="251"/>
      <c r="BQ3" s="251"/>
      <c r="BR3" s="251"/>
      <c r="BS3" s="251"/>
      <c r="BT3" s="251"/>
      <c r="BU3" s="251"/>
      <c r="BV3" s="251"/>
      <c r="BW3" s="251"/>
      <c r="BX3" s="251"/>
      <c r="BY3" s="251"/>
      <c r="BZ3" s="251"/>
      <c r="CA3" s="251"/>
      <c r="CB3" s="251"/>
    </row>
    <row r="4" spans="1:80" s="25" customFormat="1" ht="9.7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</row>
    <row r="5" spans="1:80" x14ac:dyDescent="0.2">
      <c r="A5" s="150" t="s">
        <v>115</v>
      </c>
      <c r="B5" s="151"/>
      <c r="C5" s="151"/>
      <c r="D5" s="152"/>
      <c r="E5" s="150" t="s">
        <v>147</v>
      </c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2"/>
      <c r="AS5" s="150" t="s">
        <v>149</v>
      </c>
      <c r="AT5" s="151"/>
      <c r="AU5" s="151"/>
      <c r="AV5" s="151"/>
      <c r="AW5" s="151"/>
      <c r="AX5" s="151"/>
      <c r="AY5" s="151"/>
      <c r="AZ5" s="151"/>
      <c r="BA5" s="151"/>
      <c r="BB5" s="152"/>
      <c r="BC5" s="150" t="s">
        <v>228</v>
      </c>
      <c r="BD5" s="151"/>
      <c r="BE5" s="151"/>
      <c r="BF5" s="151"/>
      <c r="BG5" s="151"/>
      <c r="BH5" s="151"/>
      <c r="BI5" s="151"/>
      <c r="BJ5" s="151"/>
      <c r="BK5" s="151"/>
      <c r="BL5" s="151"/>
      <c r="BM5" s="152"/>
      <c r="BN5" s="150" t="s">
        <v>150</v>
      </c>
      <c r="BO5" s="151"/>
      <c r="BP5" s="151"/>
      <c r="BQ5" s="151"/>
      <c r="BR5" s="151"/>
      <c r="BS5" s="151"/>
      <c r="BT5" s="151"/>
      <c r="BU5" s="151"/>
      <c r="BV5" s="151"/>
      <c r="BW5" s="151"/>
      <c r="BX5" s="151"/>
      <c r="BY5" s="151"/>
      <c r="BZ5" s="151"/>
      <c r="CA5" s="151"/>
      <c r="CB5" s="152"/>
    </row>
    <row r="6" spans="1:80" x14ac:dyDescent="0.2">
      <c r="A6" s="153" t="s">
        <v>122</v>
      </c>
      <c r="B6" s="154"/>
      <c r="C6" s="154"/>
      <c r="D6" s="155"/>
      <c r="E6" s="153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5"/>
      <c r="AS6" s="153"/>
      <c r="AT6" s="154"/>
      <c r="AU6" s="154"/>
      <c r="AV6" s="154"/>
      <c r="AW6" s="154"/>
      <c r="AX6" s="154"/>
      <c r="AY6" s="154"/>
      <c r="AZ6" s="154"/>
      <c r="BA6" s="154"/>
      <c r="BB6" s="155"/>
      <c r="BC6" s="153" t="s">
        <v>229</v>
      </c>
      <c r="BD6" s="154"/>
      <c r="BE6" s="154"/>
      <c r="BF6" s="154"/>
      <c r="BG6" s="154"/>
      <c r="BH6" s="154"/>
      <c r="BI6" s="154"/>
      <c r="BJ6" s="154"/>
      <c r="BK6" s="154"/>
      <c r="BL6" s="154"/>
      <c r="BM6" s="155"/>
      <c r="BN6" s="153" t="s">
        <v>230</v>
      </c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5"/>
    </row>
    <row r="7" spans="1:80" x14ac:dyDescent="0.2">
      <c r="A7" s="153"/>
      <c r="B7" s="154"/>
      <c r="C7" s="154"/>
      <c r="D7" s="155"/>
      <c r="E7" s="153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5"/>
      <c r="AS7" s="153"/>
      <c r="AT7" s="154"/>
      <c r="AU7" s="154"/>
      <c r="AV7" s="154"/>
      <c r="AW7" s="154"/>
      <c r="AX7" s="154"/>
      <c r="AY7" s="154"/>
      <c r="AZ7" s="154"/>
      <c r="BA7" s="154"/>
      <c r="BB7" s="155"/>
      <c r="BC7" s="153" t="s">
        <v>157</v>
      </c>
      <c r="BD7" s="154"/>
      <c r="BE7" s="154"/>
      <c r="BF7" s="154"/>
      <c r="BG7" s="154"/>
      <c r="BH7" s="154"/>
      <c r="BI7" s="154"/>
      <c r="BJ7" s="154"/>
      <c r="BK7" s="154"/>
      <c r="BL7" s="154"/>
      <c r="BM7" s="155"/>
      <c r="BN7" s="153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5"/>
    </row>
    <row r="8" spans="1:80" x14ac:dyDescent="0.2">
      <c r="A8" s="156"/>
      <c r="B8" s="157"/>
      <c r="C8" s="157"/>
      <c r="D8" s="158"/>
      <c r="E8" s="156">
        <v>1</v>
      </c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8"/>
      <c r="AS8" s="156">
        <v>2</v>
      </c>
      <c r="AT8" s="157"/>
      <c r="AU8" s="157"/>
      <c r="AV8" s="157"/>
      <c r="AW8" s="157"/>
      <c r="AX8" s="157"/>
      <c r="AY8" s="157"/>
      <c r="AZ8" s="157"/>
      <c r="BA8" s="157"/>
      <c r="BB8" s="158"/>
      <c r="BC8" s="156">
        <v>3</v>
      </c>
      <c r="BD8" s="157"/>
      <c r="BE8" s="157"/>
      <c r="BF8" s="157"/>
      <c r="BG8" s="157"/>
      <c r="BH8" s="157"/>
      <c r="BI8" s="157"/>
      <c r="BJ8" s="157"/>
      <c r="BK8" s="157"/>
      <c r="BL8" s="157"/>
      <c r="BM8" s="158"/>
      <c r="BN8" s="156">
        <v>4</v>
      </c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8"/>
    </row>
    <row r="9" spans="1:80" x14ac:dyDescent="0.2">
      <c r="A9" s="167">
        <v>1</v>
      </c>
      <c r="B9" s="168"/>
      <c r="C9" s="168"/>
      <c r="D9" s="169"/>
      <c r="E9" s="261" t="s">
        <v>397</v>
      </c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9"/>
      <c r="AS9" s="170"/>
      <c r="AT9" s="171"/>
      <c r="AU9" s="171"/>
      <c r="AV9" s="171"/>
      <c r="AW9" s="171"/>
      <c r="AX9" s="171"/>
      <c r="AY9" s="171"/>
      <c r="AZ9" s="171"/>
      <c r="BA9" s="171"/>
      <c r="BB9" s="172"/>
      <c r="BC9" s="220"/>
      <c r="BD9" s="174"/>
      <c r="BE9" s="174"/>
      <c r="BF9" s="174"/>
      <c r="BG9" s="174"/>
      <c r="BH9" s="174"/>
      <c r="BI9" s="174"/>
      <c r="BJ9" s="174"/>
      <c r="BK9" s="174"/>
      <c r="BL9" s="174"/>
      <c r="BM9" s="175"/>
      <c r="BN9" s="279"/>
      <c r="BO9" s="280"/>
      <c r="BP9" s="280"/>
      <c r="BQ9" s="280"/>
      <c r="BR9" s="280"/>
      <c r="BS9" s="280"/>
      <c r="BT9" s="280"/>
      <c r="BU9" s="280"/>
      <c r="BV9" s="280"/>
      <c r="BW9" s="280"/>
      <c r="BX9" s="280"/>
      <c r="BY9" s="280"/>
      <c r="BZ9" s="280"/>
      <c r="CA9" s="280"/>
      <c r="CB9" s="281"/>
    </row>
    <row r="10" spans="1:80" hidden="1" x14ac:dyDescent="0.2">
      <c r="A10" s="167">
        <v>2</v>
      </c>
      <c r="B10" s="168"/>
      <c r="C10" s="168"/>
      <c r="D10" s="169"/>
      <c r="E10" s="261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9"/>
      <c r="AS10" s="170"/>
      <c r="AT10" s="171"/>
      <c r="AU10" s="171"/>
      <c r="AV10" s="171"/>
      <c r="AW10" s="171"/>
      <c r="AX10" s="171"/>
      <c r="AY10" s="171"/>
      <c r="AZ10" s="171"/>
      <c r="BA10" s="171"/>
      <c r="BB10" s="172"/>
      <c r="BC10" s="220"/>
      <c r="BD10" s="174"/>
      <c r="BE10" s="174"/>
      <c r="BF10" s="174"/>
      <c r="BG10" s="174"/>
      <c r="BH10" s="174"/>
      <c r="BI10" s="174"/>
      <c r="BJ10" s="174"/>
      <c r="BK10" s="174"/>
      <c r="BL10" s="174"/>
      <c r="BM10" s="175"/>
      <c r="BN10" s="279"/>
      <c r="BO10" s="280"/>
      <c r="BP10" s="280"/>
      <c r="BQ10" s="280"/>
      <c r="BR10" s="280"/>
      <c r="BS10" s="280"/>
      <c r="BT10" s="280"/>
      <c r="BU10" s="280"/>
      <c r="BV10" s="280"/>
      <c r="BW10" s="280"/>
      <c r="BX10" s="280"/>
      <c r="BY10" s="280"/>
      <c r="BZ10" s="280"/>
      <c r="CA10" s="280"/>
      <c r="CB10" s="281"/>
    </row>
    <row r="11" spans="1:80" hidden="1" x14ac:dyDescent="0.2">
      <c r="A11" s="167">
        <v>3</v>
      </c>
      <c r="B11" s="168"/>
      <c r="C11" s="168"/>
      <c r="D11" s="169"/>
      <c r="E11" s="167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9"/>
      <c r="AS11" s="170"/>
      <c r="AT11" s="171"/>
      <c r="AU11" s="171"/>
      <c r="AV11" s="171"/>
      <c r="AW11" s="171"/>
      <c r="AX11" s="171"/>
      <c r="AY11" s="171"/>
      <c r="AZ11" s="171"/>
      <c r="BA11" s="171"/>
      <c r="BB11" s="172"/>
      <c r="BC11" s="220"/>
      <c r="BD11" s="174"/>
      <c r="BE11" s="174"/>
      <c r="BF11" s="174"/>
      <c r="BG11" s="174"/>
      <c r="BH11" s="174"/>
      <c r="BI11" s="174"/>
      <c r="BJ11" s="174"/>
      <c r="BK11" s="174"/>
      <c r="BL11" s="174"/>
      <c r="BM11" s="175"/>
      <c r="BN11" s="279"/>
      <c r="BO11" s="280"/>
      <c r="BP11" s="280"/>
      <c r="BQ11" s="280"/>
      <c r="BR11" s="280"/>
      <c r="BS11" s="280"/>
      <c r="BT11" s="280"/>
      <c r="BU11" s="280"/>
      <c r="BV11" s="280"/>
      <c r="BW11" s="280"/>
      <c r="BX11" s="280"/>
      <c r="BY11" s="280"/>
      <c r="BZ11" s="280"/>
      <c r="CA11" s="280"/>
      <c r="CB11" s="281"/>
    </row>
    <row r="12" spans="1:80" hidden="1" x14ac:dyDescent="0.2">
      <c r="A12" s="167">
        <v>4</v>
      </c>
      <c r="B12" s="168"/>
      <c r="C12" s="168"/>
      <c r="D12" s="169"/>
      <c r="E12" s="167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68"/>
      <c r="AQ12" s="168"/>
      <c r="AR12" s="169"/>
      <c r="AS12" s="170"/>
      <c r="AT12" s="171"/>
      <c r="AU12" s="171"/>
      <c r="AV12" s="171"/>
      <c r="AW12" s="171"/>
      <c r="AX12" s="171"/>
      <c r="AY12" s="171"/>
      <c r="AZ12" s="171"/>
      <c r="BA12" s="171"/>
      <c r="BB12" s="172"/>
      <c r="BC12" s="173"/>
      <c r="BD12" s="174"/>
      <c r="BE12" s="174"/>
      <c r="BF12" s="174"/>
      <c r="BG12" s="174"/>
      <c r="BH12" s="174"/>
      <c r="BI12" s="174"/>
      <c r="BJ12" s="174"/>
      <c r="BK12" s="174"/>
      <c r="BL12" s="174"/>
      <c r="BM12" s="175"/>
      <c r="BN12" s="279"/>
      <c r="BO12" s="280"/>
      <c r="BP12" s="280"/>
      <c r="BQ12" s="280"/>
      <c r="BR12" s="280"/>
      <c r="BS12" s="280"/>
      <c r="BT12" s="280"/>
      <c r="BU12" s="280"/>
      <c r="BV12" s="280"/>
      <c r="BW12" s="280"/>
      <c r="BX12" s="280"/>
      <c r="BY12" s="280"/>
      <c r="BZ12" s="280"/>
      <c r="CA12" s="280"/>
      <c r="CB12" s="281"/>
    </row>
    <row r="13" spans="1:80" hidden="1" x14ac:dyDescent="0.2">
      <c r="A13" s="167">
        <v>5</v>
      </c>
      <c r="B13" s="168"/>
      <c r="C13" s="168"/>
      <c r="D13" s="169"/>
      <c r="E13" s="167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8"/>
      <c r="AO13" s="168"/>
      <c r="AP13" s="168"/>
      <c r="AQ13" s="168"/>
      <c r="AR13" s="169"/>
      <c r="AS13" s="170"/>
      <c r="AT13" s="171"/>
      <c r="AU13" s="171"/>
      <c r="AV13" s="171"/>
      <c r="AW13" s="171"/>
      <c r="AX13" s="171"/>
      <c r="AY13" s="171"/>
      <c r="AZ13" s="171"/>
      <c r="BA13" s="171"/>
      <c r="BB13" s="172"/>
      <c r="BC13" s="173"/>
      <c r="BD13" s="174"/>
      <c r="BE13" s="174"/>
      <c r="BF13" s="174"/>
      <c r="BG13" s="174"/>
      <c r="BH13" s="174"/>
      <c r="BI13" s="174"/>
      <c r="BJ13" s="174"/>
      <c r="BK13" s="174"/>
      <c r="BL13" s="174"/>
      <c r="BM13" s="175"/>
      <c r="BN13" s="279"/>
      <c r="BO13" s="280"/>
      <c r="BP13" s="280"/>
      <c r="BQ13" s="280"/>
      <c r="BR13" s="280"/>
      <c r="BS13" s="280"/>
      <c r="BT13" s="280"/>
      <c r="BU13" s="280"/>
      <c r="BV13" s="280"/>
      <c r="BW13" s="280"/>
      <c r="BX13" s="280"/>
      <c r="BY13" s="280"/>
      <c r="BZ13" s="280"/>
      <c r="CA13" s="280"/>
      <c r="CB13" s="281"/>
    </row>
    <row r="14" spans="1:80" hidden="1" x14ac:dyDescent="0.2">
      <c r="A14" s="167">
        <v>6</v>
      </c>
      <c r="B14" s="168"/>
      <c r="C14" s="168"/>
      <c r="D14" s="169"/>
      <c r="E14" s="167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9"/>
      <c r="AS14" s="170"/>
      <c r="AT14" s="171"/>
      <c r="AU14" s="171"/>
      <c r="AV14" s="171"/>
      <c r="AW14" s="171"/>
      <c r="AX14" s="171"/>
      <c r="AY14" s="171"/>
      <c r="AZ14" s="171"/>
      <c r="BA14" s="171"/>
      <c r="BB14" s="172"/>
      <c r="BC14" s="173"/>
      <c r="BD14" s="174"/>
      <c r="BE14" s="174"/>
      <c r="BF14" s="174"/>
      <c r="BG14" s="174"/>
      <c r="BH14" s="174"/>
      <c r="BI14" s="174"/>
      <c r="BJ14" s="174"/>
      <c r="BK14" s="174"/>
      <c r="BL14" s="174"/>
      <c r="BM14" s="175"/>
      <c r="BN14" s="279"/>
      <c r="BO14" s="280"/>
      <c r="BP14" s="280"/>
      <c r="BQ14" s="280"/>
      <c r="BR14" s="280"/>
      <c r="BS14" s="280"/>
      <c r="BT14" s="280"/>
      <c r="BU14" s="280"/>
      <c r="BV14" s="280"/>
      <c r="BW14" s="280"/>
      <c r="BX14" s="280"/>
      <c r="BY14" s="280"/>
      <c r="BZ14" s="280"/>
      <c r="CA14" s="280"/>
      <c r="CB14" s="281"/>
    </row>
    <row r="15" spans="1:80" x14ac:dyDescent="0.2">
      <c r="A15" s="167"/>
      <c r="B15" s="168"/>
      <c r="C15" s="168"/>
      <c r="D15" s="169"/>
      <c r="E15" s="194" t="s">
        <v>145</v>
      </c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  <c r="AM15" s="195"/>
      <c r="AN15" s="195"/>
      <c r="AO15" s="195"/>
      <c r="AP15" s="195"/>
      <c r="AQ15" s="195"/>
      <c r="AR15" s="196"/>
      <c r="AS15" s="188" t="s">
        <v>22</v>
      </c>
      <c r="AT15" s="189"/>
      <c r="AU15" s="189"/>
      <c r="AV15" s="189"/>
      <c r="AW15" s="189"/>
      <c r="AX15" s="189"/>
      <c r="AY15" s="189"/>
      <c r="AZ15" s="189"/>
      <c r="BA15" s="189"/>
      <c r="BB15" s="190"/>
      <c r="BC15" s="248" t="s">
        <v>22</v>
      </c>
      <c r="BD15" s="249"/>
      <c r="BE15" s="249"/>
      <c r="BF15" s="249"/>
      <c r="BG15" s="249"/>
      <c r="BH15" s="249"/>
      <c r="BI15" s="249"/>
      <c r="BJ15" s="249"/>
      <c r="BK15" s="249"/>
      <c r="BL15" s="249"/>
      <c r="BM15" s="250"/>
      <c r="BN15" s="276">
        <f>SUM(BN9:CB14)</f>
        <v>0</v>
      </c>
      <c r="BO15" s="277"/>
      <c r="BP15" s="277"/>
      <c r="BQ15" s="277"/>
      <c r="BR15" s="277"/>
      <c r="BS15" s="277"/>
      <c r="BT15" s="277"/>
      <c r="BU15" s="277"/>
      <c r="BV15" s="277"/>
      <c r="BW15" s="277"/>
      <c r="BX15" s="277"/>
      <c r="BY15" s="277"/>
      <c r="BZ15" s="277"/>
      <c r="CA15" s="277"/>
      <c r="CB15" s="278"/>
    </row>
    <row r="16" spans="1:80" x14ac:dyDescent="0.2">
      <c r="A16" s="36"/>
      <c r="B16" s="36"/>
      <c r="C16" s="36"/>
      <c r="D16" s="36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</row>
    <row r="17" spans="1:80" s="69" customFormat="1" ht="15.75" hidden="1" x14ac:dyDescent="0.25">
      <c r="A17" s="69" t="s">
        <v>113</v>
      </c>
      <c r="S17" s="251" t="s">
        <v>383</v>
      </c>
      <c r="T17" s="251"/>
      <c r="U17" s="251"/>
      <c r="V17" s="251"/>
      <c r="W17" s="251"/>
      <c r="X17" s="251"/>
      <c r="Y17" s="251"/>
      <c r="Z17" s="251"/>
      <c r="AA17" s="251"/>
      <c r="AB17" s="251"/>
      <c r="AC17" s="251"/>
      <c r="AD17" s="251"/>
      <c r="AE17" s="251"/>
      <c r="AF17" s="251"/>
      <c r="AG17" s="251"/>
      <c r="AH17" s="251"/>
      <c r="AI17" s="251"/>
      <c r="AJ17" s="251"/>
      <c r="AK17" s="251"/>
      <c r="AL17" s="251"/>
      <c r="AM17" s="251"/>
      <c r="AN17" s="251"/>
      <c r="AO17" s="251"/>
      <c r="AP17" s="251"/>
      <c r="AQ17" s="251"/>
      <c r="AR17" s="251"/>
      <c r="AS17" s="251"/>
      <c r="AT17" s="251"/>
      <c r="AU17" s="251"/>
      <c r="AV17" s="251"/>
      <c r="AW17" s="251"/>
      <c r="AX17" s="251"/>
      <c r="AY17" s="251"/>
      <c r="AZ17" s="251"/>
      <c r="BA17" s="251"/>
      <c r="BB17" s="251"/>
      <c r="BC17" s="251"/>
      <c r="BD17" s="251"/>
      <c r="BE17" s="251"/>
      <c r="BF17" s="251"/>
      <c r="BG17" s="251"/>
      <c r="BH17" s="251"/>
      <c r="BI17" s="251"/>
      <c r="BJ17" s="251"/>
      <c r="BK17" s="251"/>
      <c r="BL17" s="251"/>
      <c r="BM17" s="251"/>
      <c r="BN17" s="251"/>
      <c r="BO17" s="251"/>
      <c r="BP17" s="251"/>
      <c r="BQ17" s="251"/>
      <c r="BR17" s="251"/>
      <c r="BS17" s="251"/>
      <c r="BT17" s="251"/>
      <c r="BU17" s="251"/>
      <c r="BV17" s="251"/>
      <c r="BW17" s="251"/>
      <c r="BX17" s="251"/>
      <c r="BY17" s="251"/>
      <c r="BZ17" s="251"/>
      <c r="CA17" s="251"/>
      <c r="CB17" s="251"/>
    </row>
    <row r="18" spans="1:80" s="25" customFormat="1" ht="9.75" hidden="1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</row>
    <row r="19" spans="1:80" hidden="1" x14ac:dyDescent="0.2">
      <c r="A19" s="150" t="s">
        <v>115</v>
      </c>
      <c r="B19" s="151"/>
      <c r="C19" s="151"/>
      <c r="D19" s="152"/>
      <c r="E19" s="150" t="s">
        <v>147</v>
      </c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2"/>
      <c r="AS19" s="150" t="s">
        <v>149</v>
      </c>
      <c r="AT19" s="151"/>
      <c r="AU19" s="151"/>
      <c r="AV19" s="151"/>
      <c r="AW19" s="151"/>
      <c r="AX19" s="151"/>
      <c r="AY19" s="151"/>
      <c r="AZ19" s="151"/>
      <c r="BA19" s="151"/>
      <c r="BB19" s="152"/>
      <c r="BC19" s="150" t="s">
        <v>228</v>
      </c>
      <c r="BD19" s="151"/>
      <c r="BE19" s="151"/>
      <c r="BF19" s="151"/>
      <c r="BG19" s="151"/>
      <c r="BH19" s="151"/>
      <c r="BI19" s="151"/>
      <c r="BJ19" s="151"/>
      <c r="BK19" s="151"/>
      <c r="BL19" s="151"/>
      <c r="BM19" s="152"/>
      <c r="BN19" s="150" t="s">
        <v>150</v>
      </c>
      <c r="BO19" s="151"/>
      <c r="BP19" s="151"/>
      <c r="BQ19" s="151"/>
      <c r="BR19" s="151"/>
      <c r="BS19" s="151"/>
      <c r="BT19" s="151"/>
      <c r="BU19" s="151"/>
      <c r="BV19" s="151"/>
      <c r="BW19" s="151"/>
      <c r="BX19" s="151"/>
      <c r="BY19" s="151"/>
      <c r="BZ19" s="151"/>
      <c r="CA19" s="151"/>
      <c r="CB19" s="152"/>
    </row>
    <row r="20" spans="1:80" hidden="1" x14ac:dyDescent="0.2">
      <c r="A20" s="153" t="s">
        <v>122</v>
      </c>
      <c r="B20" s="154"/>
      <c r="C20" s="154"/>
      <c r="D20" s="155"/>
      <c r="E20" s="153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5"/>
      <c r="AS20" s="153"/>
      <c r="AT20" s="154"/>
      <c r="AU20" s="154"/>
      <c r="AV20" s="154"/>
      <c r="AW20" s="154"/>
      <c r="AX20" s="154"/>
      <c r="AY20" s="154"/>
      <c r="AZ20" s="154"/>
      <c r="BA20" s="154"/>
      <c r="BB20" s="155"/>
      <c r="BC20" s="153" t="s">
        <v>229</v>
      </c>
      <c r="BD20" s="154"/>
      <c r="BE20" s="154"/>
      <c r="BF20" s="154"/>
      <c r="BG20" s="154"/>
      <c r="BH20" s="154"/>
      <c r="BI20" s="154"/>
      <c r="BJ20" s="154"/>
      <c r="BK20" s="154"/>
      <c r="BL20" s="154"/>
      <c r="BM20" s="155"/>
      <c r="BN20" s="153" t="s">
        <v>230</v>
      </c>
      <c r="BO20" s="154"/>
      <c r="BP20" s="154"/>
      <c r="BQ20" s="154"/>
      <c r="BR20" s="154"/>
      <c r="BS20" s="154"/>
      <c r="BT20" s="154"/>
      <c r="BU20" s="154"/>
      <c r="BV20" s="154"/>
      <c r="BW20" s="154"/>
      <c r="BX20" s="154"/>
      <c r="BY20" s="154"/>
      <c r="BZ20" s="154"/>
      <c r="CA20" s="154"/>
      <c r="CB20" s="155"/>
    </row>
    <row r="21" spans="1:80" hidden="1" x14ac:dyDescent="0.2">
      <c r="A21" s="153"/>
      <c r="B21" s="154"/>
      <c r="C21" s="154"/>
      <c r="D21" s="155"/>
      <c r="E21" s="153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5"/>
      <c r="AS21" s="153"/>
      <c r="AT21" s="154"/>
      <c r="AU21" s="154"/>
      <c r="AV21" s="154"/>
      <c r="AW21" s="154"/>
      <c r="AX21" s="154"/>
      <c r="AY21" s="154"/>
      <c r="AZ21" s="154"/>
      <c r="BA21" s="154"/>
      <c r="BB21" s="155"/>
      <c r="BC21" s="153" t="s">
        <v>157</v>
      </c>
      <c r="BD21" s="154"/>
      <c r="BE21" s="154"/>
      <c r="BF21" s="154"/>
      <c r="BG21" s="154"/>
      <c r="BH21" s="154"/>
      <c r="BI21" s="154"/>
      <c r="BJ21" s="154"/>
      <c r="BK21" s="154"/>
      <c r="BL21" s="154"/>
      <c r="BM21" s="155"/>
      <c r="BN21" s="153"/>
      <c r="BO21" s="154"/>
      <c r="BP21" s="154"/>
      <c r="BQ21" s="154"/>
      <c r="BR21" s="154"/>
      <c r="BS21" s="154"/>
      <c r="BT21" s="154"/>
      <c r="BU21" s="154"/>
      <c r="BV21" s="154"/>
      <c r="BW21" s="154"/>
      <c r="BX21" s="154"/>
      <c r="BY21" s="154"/>
      <c r="BZ21" s="154"/>
      <c r="CA21" s="154"/>
      <c r="CB21" s="155"/>
    </row>
    <row r="22" spans="1:80" hidden="1" x14ac:dyDescent="0.2">
      <c r="A22" s="156"/>
      <c r="B22" s="157"/>
      <c r="C22" s="157"/>
      <c r="D22" s="158"/>
      <c r="E22" s="156">
        <v>1</v>
      </c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8"/>
      <c r="AS22" s="156">
        <v>2</v>
      </c>
      <c r="AT22" s="157"/>
      <c r="AU22" s="157"/>
      <c r="AV22" s="157"/>
      <c r="AW22" s="157"/>
      <c r="AX22" s="157"/>
      <c r="AY22" s="157"/>
      <c r="AZ22" s="157"/>
      <c r="BA22" s="157"/>
      <c r="BB22" s="158"/>
      <c r="BC22" s="156">
        <v>3</v>
      </c>
      <c r="BD22" s="157"/>
      <c r="BE22" s="157"/>
      <c r="BF22" s="157"/>
      <c r="BG22" s="157"/>
      <c r="BH22" s="157"/>
      <c r="BI22" s="157"/>
      <c r="BJ22" s="157"/>
      <c r="BK22" s="157"/>
      <c r="BL22" s="157"/>
      <c r="BM22" s="158"/>
      <c r="BN22" s="156">
        <v>4</v>
      </c>
      <c r="BO22" s="157"/>
      <c r="BP22" s="157"/>
      <c r="BQ22" s="157"/>
      <c r="BR22" s="157"/>
      <c r="BS22" s="157"/>
      <c r="BT22" s="157"/>
      <c r="BU22" s="157"/>
      <c r="BV22" s="157"/>
      <c r="BW22" s="157"/>
      <c r="BX22" s="157"/>
      <c r="BY22" s="157"/>
      <c r="BZ22" s="157"/>
      <c r="CA22" s="157"/>
      <c r="CB22" s="158"/>
    </row>
    <row r="23" spans="1:80" hidden="1" x14ac:dyDescent="0.2">
      <c r="A23" s="167">
        <v>1</v>
      </c>
      <c r="B23" s="168"/>
      <c r="C23" s="168"/>
      <c r="D23" s="169"/>
      <c r="E23" s="261" t="s">
        <v>377</v>
      </c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9"/>
      <c r="AS23" s="170">
        <v>1</v>
      </c>
      <c r="AT23" s="171"/>
      <c r="AU23" s="171"/>
      <c r="AV23" s="171"/>
      <c r="AW23" s="171"/>
      <c r="AX23" s="171"/>
      <c r="AY23" s="171"/>
      <c r="AZ23" s="171"/>
      <c r="BA23" s="171"/>
      <c r="BB23" s="172"/>
      <c r="BC23" s="220">
        <v>5000</v>
      </c>
      <c r="BD23" s="174"/>
      <c r="BE23" s="174"/>
      <c r="BF23" s="174"/>
      <c r="BG23" s="174"/>
      <c r="BH23" s="174"/>
      <c r="BI23" s="174"/>
      <c r="BJ23" s="174"/>
      <c r="BK23" s="174"/>
      <c r="BL23" s="174"/>
      <c r="BM23" s="175"/>
      <c r="BN23" s="279"/>
      <c r="BO23" s="280"/>
      <c r="BP23" s="280"/>
      <c r="BQ23" s="280"/>
      <c r="BR23" s="280"/>
      <c r="BS23" s="280"/>
      <c r="BT23" s="280"/>
      <c r="BU23" s="280"/>
      <c r="BV23" s="280"/>
      <c r="BW23" s="280"/>
      <c r="BX23" s="280"/>
      <c r="BY23" s="280"/>
      <c r="BZ23" s="280"/>
      <c r="CA23" s="280"/>
      <c r="CB23" s="281"/>
    </row>
    <row r="24" spans="1:80" hidden="1" x14ac:dyDescent="0.2">
      <c r="A24" s="167">
        <v>2</v>
      </c>
      <c r="B24" s="168"/>
      <c r="C24" s="168"/>
      <c r="D24" s="169"/>
      <c r="E24" s="261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9"/>
      <c r="AS24" s="170"/>
      <c r="AT24" s="171"/>
      <c r="AU24" s="171"/>
      <c r="AV24" s="171"/>
      <c r="AW24" s="171"/>
      <c r="AX24" s="171"/>
      <c r="AY24" s="171"/>
      <c r="AZ24" s="171"/>
      <c r="BA24" s="171"/>
      <c r="BB24" s="172"/>
      <c r="BC24" s="220"/>
      <c r="BD24" s="174"/>
      <c r="BE24" s="174"/>
      <c r="BF24" s="174"/>
      <c r="BG24" s="174"/>
      <c r="BH24" s="174"/>
      <c r="BI24" s="174"/>
      <c r="BJ24" s="174"/>
      <c r="BK24" s="174"/>
      <c r="BL24" s="174"/>
      <c r="BM24" s="175"/>
      <c r="BN24" s="279"/>
      <c r="BO24" s="280"/>
      <c r="BP24" s="280"/>
      <c r="BQ24" s="280"/>
      <c r="BR24" s="280"/>
      <c r="BS24" s="280"/>
      <c r="BT24" s="280"/>
      <c r="BU24" s="280"/>
      <c r="BV24" s="280"/>
      <c r="BW24" s="280"/>
      <c r="BX24" s="280"/>
      <c r="BY24" s="280"/>
      <c r="BZ24" s="280"/>
      <c r="CA24" s="280"/>
      <c r="CB24" s="281"/>
    </row>
    <row r="25" spans="1:80" hidden="1" x14ac:dyDescent="0.2">
      <c r="A25" s="167"/>
      <c r="B25" s="168"/>
      <c r="C25" s="168"/>
      <c r="D25" s="169"/>
      <c r="E25" s="194" t="s">
        <v>145</v>
      </c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  <c r="AM25" s="195"/>
      <c r="AN25" s="195"/>
      <c r="AO25" s="195"/>
      <c r="AP25" s="195"/>
      <c r="AQ25" s="195"/>
      <c r="AR25" s="196"/>
      <c r="AS25" s="188" t="s">
        <v>22</v>
      </c>
      <c r="AT25" s="189"/>
      <c r="AU25" s="189"/>
      <c r="AV25" s="189"/>
      <c r="AW25" s="189"/>
      <c r="AX25" s="189"/>
      <c r="AY25" s="189"/>
      <c r="AZ25" s="189"/>
      <c r="BA25" s="189"/>
      <c r="BB25" s="190"/>
      <c r="BC25" s="248" t="s">
        <v>22</v>
      </c>
      <c r="BD25" s="249"/>
      <c r="BE25" s="249"/>
      <c r="BF25" s="249"/>
      <c r="BG25" s="249"/>
      <c r="BH25" s="249"/>
      <c r="BI25" s="249"/>
      <c r="BJ25" s="249"/>
      <c r="BK25" s="249"/>
      <c r="BL25" s="249"/>
      <c r="BM25" s="250"/>
      <c r="BN25" s="276">
        <f>SUM(BN23:CB24)</f>
        <v>0</v>
      </c>
      <c r="BO25" s="277"/>
      <c r="BP25" s="277"/>
      <c r="BQ25" s="277"/>
      <c r="BR25" s="277"/>
      <c r="BS25" s="277"/>
      <c r="BT25" s="277"/>
      <c r="BU25" s="277"/>
      <c r="BV25" s="277"/>
      <c r="BW25" s="277"/>
      <c r="BX25" s="277"/>
      <c r="BY25" s="277"/>
      <c r="BZ25" s="277"/>
      <c r="CA25" s="277"/>
      <c r="CB25" s="278"/>
    </row>
    <row r="26" spans="1:80" hidden="1" x14ac:dyDescent="0.2">
      <c r="A26" s="36"/>
      <c r="B26" s="36"/>
      <c r="C26" s="36"/>
      <c r="D26" s="36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95"/>
      <c r="BO26" s="95"/>
      <c r="BP26" s="95"/>
      <c r="BQ26" s="95"/>
      <c r="BR26" s="95"/>
      <c r="BS26" s="95"/>
      <c r="BT26" s="95"/>
      <c r="BU26" s="95"/>
      <c r="BV26" s="95"/>
      <c r="BW26" s="95"/>
      <c r="BX26" s="95"/>
      <c r="BY26" s="95"/>
      <c r="BZ26" s="95"/>
      <c r="CA26" s="95"/>
      <c r="CB26" s="95"/>
    </row>
    <row r="27" spans="1:80" ht="18.75" x14ac:dyDescent="0.3">
      <c r="A27" s="275" t="s">
        <v>366</v>
      </c>
      <c r="B27" s="275"/>
      <c r="C27" s="275"/>
      <c r="D27" s="275"/>
      <c r="E27" s="275"/>
      <c r="F27" s="275"/>
      <c r="G27" s="275"/>
      <c r="H27" s="275"/>
      <c r="I27" s="275"/>
      <c r="J27" s="275"/>
      <c r="K27" s="275"/>
      <c r="L27" s="275"/>
      <c r="M27" s="275"/>
      <c r="N27" s="275"/>
      <c r="O27" s="275"/>
      <c r="P27" s="275"/>
      <c r="Q27" s="275"/>
      <c r="R27" s="275"/>
      <c r="S27" s="275"/>
      <c r="T27" s="275"/>
      <c r="U27" s="275"/>
      <c r="V27" s="275"/>
      <c r="W27" s="275"/>
      <c r="X27" s="275"/>
      <c r="Y27" s="275"/>
      <c r="Z27" s="275"/>
      <c r="AA27" s="275"/>
      <c r="AB27" s="275"/>
      <c r="AC27" s="275"/>
      <c r="AD27" s="275"/>
      <c r="AE27" s="275"/>
      <c r="AF27" s="275"/>
      <c r="AG27" s="275"/>
      <c r="AH27" s="275"/>
      <c r="AI27" s="275"/>
      <c r="AJ27" s="275"/>
      <c r="AK27" s="275"/>
      <c r="AL27" s="275"/>
      <c r="AM27" s="275"/>
      <c r="AN27" s="275"/>
      <c r="AO27" s="275"/>
      <c r="AP27" s="275"/>
      <c r="AQ27" s="275"/>
      <c r="AR27" s="275"/>
      <c r="AS27" s="275"/>
      <c r="AT27" s="275"/>
      <c r="AU27" s="275"/>
      <c r="AV27" s="275"/>
      <c r="AW27" s="275"/>
      <c r="AX27" s="275"/>
      <c r="AY27" s="275"/>
      <c r="AZ27" s="275"/>
      <c r="BA27" s="275"/>
      <c r="BB27" s="275"/>
      <c r="BC27" s="275"/>
      <c r="BD27" s="275"/>
      <c r="BE27" s="275"/>
      <c r="BF27" s="275"/>
      <c r="BG27" s="275"/>
      <c r="BH27" s="275"/>
      <c r="BI27" s="275"/>
      <c r="BJ27" s="275"/>
      <c r="BK27" s="275"/>
      <c r="BL27" s="275"/>
      <c r="BM27" s="275"/>
      <c r="BN27" s="275"/>
      <c r="BO27" s="275"/>
      <c r="BP27" s="275"/>
      <c r="BQ27" s="275"/>
      <c r="BR27" s="275"/>
      <c r="BS27" s="275"/>
      <c r="BT27" s="275"/>
      <c r="BU27" s="275"/>
      <c r="BV27" s="275"/>
      <c r="BW27" s="275"/>
      <c r="BX27" s="275"/>
      <c r="BY27" s="275"/>
      <c r="BZ27" s="275"/>
      <c r="CA27" s="275"/>
      <c r="CB27" s="275"/>
    </row>
    <row r="28" spans="1:80" x14ac:dyDescent="0.2">
      <c r="A28" s="36"/>
      <c r="B28" s="36"/>
      <c r="C28" s="36"/>
      <c r="D28" s="36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2"/>
      <c r="BO28" s="72"/>
      <c r="BP28" s="72"/>
      <c r="BQ28" s="72"/>
      <c r="BR28" s="72"/>
      <c r="BS28" s="72"/>
      <c r="BT28" s="72"/>
      <c r="BU28" s="72"/>
      <c r="BV28" s="72"/>
      <c r="BW28" s="72"/>
      <c r="BX28" s="72"/>
      <c r="BY28" s="72"/>
      <c r="BZ28" s="72"/>
      <c r="CA28" s="72"/>
      <c r="CB28" s="72"/>
    </row>
    <row r="29" spans="1:80" s="85" customFormat="1" ht="15.75" x14ac:dyDescent="0.25">
      <c r="A29" s="85" t="s">
        <v>113</v>
      </c>
      <c r="S29" s="251" t="s">
        <v>367</v>
      </c>
      <c r="T29" s="251"/>
      <c r="U29" s="251"/>
      <c r="V29" s="251"/>
      <c r="W29" s="251"/>
      <c r="X29" s="251"/>
      <c r="Y29" s="251"/>
      <c r="Z29" s="251"/>
      <c r="AA29" s="251"/>
      <c r="AB29" s="251"/>
      <c r="AC29" s="251"/>
      <c r="AD29" s="251"/>
      <c r="AE29" s="251"/>
      <c r="AF29" s="251"/>
      <c r="AG29" s="251"/>
      <c r="AH29" s="251"/>
      <c r="AI29" s="251"/>
      <c r="AJ29" s="251"/>
      <c r="AK29" s="251"/>
      <c r="AL29" s="251"/>
      <c r="AM29" s="251"/>
      <c r="AN29" s="251"/>
      <c r="AO29" s="251"/>
      <c r="AP29" s="251"/>
      <c r="AQ29" s="251"/>
      <c r="AR29" s="251"/>
      <c r="AS29" s="251"/>
      <c r="AT29" s="251"/>
      <c r="AU29" s="251"/>
      <c r="AV29" s="251"/>
      <c r="AW29" s="251"/>
      <c r="AX29" s="251"/>
      <c r="AY29" s="251"/>
      <c r="AZ29" s="251"/>
      <c r="BA29" s="251"/>
      <c r="BB29" s="251"/>
      <c r="BC29" s="251"/>
      <c r="BD29" s="251"/>
      <c r="BE29" s="251"/>
      <c r="BF29" s="251"/>
      <c r="BG29" s="251"/>
      <c r="BH29" s="251"/>
      <c r="BI29" s="251"/>
      <c r="BJ29" s="251"/>
      <c r="BK29" s="251"/>
      <c r="BL29" s="251"/>
      <c r="BM29" s="251"/>
      <c r="BN29" s="251"/>
      <c r="BO29" s="251"/>
      <c r="BP29" s="251"/>
      <c r="BQ29" s="251"/>
      <c r="BR29" s="251"/>
      <c r="BS29" s="251"/>
      <c r="BT29" s="251"/>
      <c r="BU29" s="251"/>
      <c r="BV29" s="251"/>
      <c r="BW29" s="251"/>
      <c r="BX29" s="251"/>
      <c r="BY29" s="251"/>
      <c r="BZ29" s="251"/>
      <c r="CA29" s="251"/>
      <c r="CB29" s="251"/>
    </row>
    <row r="30" spans="1:80" s="25" customFormat="1" ht="9.7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</row>
    <row r="31" spans="1:80" x14ac:dyDescent="0.2">
      <c r="A31" s="150" t="s">
        <v>115</v>
      </c>
      <c r="B31" s="151"/>
      <c r="C31" s="151"/>
      <c r="D31" s="152"/>
      <c r="E31" s="150" t="s">
        <v>147</v>
      </c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2"/>
      <c r="AS31" s="150" t="s">
        <v>149</v>
      </c>
      <c r="AT31" s="151"/>
      <c r="AU31" s="151"/>
      <c r="AV31" s="151"/>
      <c r="AW31" s="151"/>
      <c r="AX31" s="151"/>
      <c r="AY31" s="151"/>
      <c r="AZ31" s="151"/>
      <c r="BA31" s="151"/>
      <c r="BB31" s="152"/>
      <c r="BC31" s="150" t="s">
        <v>228</v>
      </c>
      <c r="BD31" s="151"/>
      <c r="BE31" s="151"/>
      <c r="BF31" s="151"/>
      <c r="BG31" s="151"/>
      <c r="BH31" s="151"/>
      <c r="BI31" s="151"/>
      <c r="BJ31" s="151"/>
      <c r="BK31" s="151"/>
      <c r="BL31" s="151"/>
      <c r="BM31" s="152"/>
      <c r="BN31" s="150" t="s">
        <v>150</v>
      </c>
      <c r="BO31" s="151"/>
      <c r="BP31" s="151"/>
      <c r="BQ31" s="151"/>
      <c r="BR31" s="151"/>
      <c r="BS31" s="151"/>
      <c r="BT31" s="151"/>
      <c r="BU31" s="151"/>
      <c r="BV31" s="151"/>
      <c r="BW31" s="151"/>
      <c r="BX31" s="151"/>
      <c r="BY31" s="151"/>
      <c r="BZ31" s="151"/>
      <c r="CA31" s="151"/>
      <c r="CB31" s="152"/>
    </row>
    <row r="32" spans="1:80" x14ac:dyDescent="0.2">
      <c r="A32" s="153" t="s">
        <v>122</v>
      </c>
      <c r="B32" s="154"/>
      <c r="C32" s="154"/>
      <c r="D32" s="155"/>
      <c r="E32" s="153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5"/>
      <c r="AS32" s="153"/>
      <c r="AT32" s="154"/>
      <c r="AU32" s="154"/>
      <c r="AV32" s="154"/>
      <c r="AW32" s="154"/>
      <c r="AX32" s="154"/>
      <c r="AY32" s="154"/>
      <c r="AZ32" s="154"/>
      <c r="BA32" s="154"/>
      <c r="BB32" s="155"/>
      <c r="BC32" s="153" t="s">
        <v>229</v>
      </c>
      <c r="BD32" s="154"/>
      <c r="BE32" s="154"/>
      <c r="BF32" s="154"/>
      <c r="BG32" s="154"/>
      <c r="BH32" s="154"/>
      <c r="BI32" s="154"/>
      <c r="BJ32" s="154"/>
      <c r="BK32" s="154"/>
      <c r="BL32" s="154"/>
      <c r="BM32" s="155"/>
      <c r="BN32" s="153" t="s">
        <v>230</v>
      </c>
      <c r="BO32" s="154"/>
      <c r="BP32" s="154"/>
      <c r="BQ32" s="154"/>
      <c r="BR32" s="154"/>
      <c r="BS32" s="154"/>
      <c r="BT32" s="154"/>
      <c r="BU32" s="154"/>
      <c r="BV32" s="154"/>
      <c r="BW32" s="154"/>
      <c r="BX32" s="154"/>
      <c r="BY32" s="154"/>
      <c r="BZ32" s="154"/>
      <c r="CA32" s="154"/>
      <c r="CB32" s="155"/>
    </row>
    <row r="33" spans="1:80" x14ac:dyDescent="0.2">
      <c r="A33" s="153"/>
      <c r="B33" s="154"/>
      <c r="C33" s="154"/>
      <c r="D33" s="155"/>
      <c r="E33" s="153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5"/>
      <c r="AS33" s="153"/>
      <c r="AT33" s="154"/>
      <c r="AU33" s="154"/>
      <c r="AV33" s="154"/>
      <c r="AW33" s="154"/>
      <c r="AX33" s="154"/>
      <c r="AY33" s="154"/>
      <c r="AZ33" s="154"/>
      <c r="BA33" s="154"/>
      <c r="BB33" s="155"/>
      <c r="BC33" s="153" t="s">
        <v>157</v>
      </c>
      <c r="BD33" s="154"/>
      <c r="BE33" s="154"/>
      <c r="BF33" s="154"/>
      <c r="BG33" s="154"/>
      <c r="BH33" s="154"/>
      <c r="BI33" s="154"/>
      <c r="BJ33" s="154"/>
      <c r="BK33" s="154"/>
      <c r="BL33" s="154"/>
      <c r="BM33" s="155"/>
      <c r="BN33" s="153"/>
      <c r="BO33" s="154"/>
      <c r="BP33" s="154"/>
      <c r="BQ33" s="154"/>
      <c r="BR33" s="154"/>
      <c r="BS33" s="154"/>
      <c r="BT33" s="154"/>
      <c r="BU33" s="154"/>
      <c r="BV33" s="154"/>
      <c r="BW33" s="154"/>
      <c r="BX33" s="154"/>
      <c r="BY33" s="154"/>
      <c r="BZ33" s="154"/>
      <c r="CA33" s="154"/>
      <c r="CB33" s="155"/>
    </row>
    <row r="34" spans="1:80" x14ac:dyDescent="0.2">
      <c r="A34" s="156"/>
      <c r="B34" s="157"/>
      <c r="C34" s="157"/>
      <c r="D34" s="158"/>
      <c r="E34" s="156">
        <v>1</v>
      </c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8"/>
      <c r="AS34" s="156">
        <v>2</v>
      </c>
      <c r="AT34" s="157"/>
      <c r="AU34" s="157"/>
      <c r="AV34" s="157"/>
      <c r="AW34" s="157"/>
      <c r="AX34" s="157"/>
      <c r="AY34" s="157"/>
      <c r="AZ34" s="157"/>
      <c r="BA34" s="157"/>
      <c r="BB34" s="158"/>
      <c r="BC34" s="156">
        <v>3</v>
      </c>
      <c r="BD34" s="157"/>
      <c r="BE34" s="157"/>
      <c r="BF34" s="157"/>
      <c r="BG34" s="157"/>
      <c r="BH34" s="157"/>
      <c r="BI34" s="157"/>
      <c r="BJ34" s="157"/>
      <c r="BK34" s="157"/>
      <c r="BL34" s="157"/>
      <c r="BM34" s="158"/>
      <c r="BN34" s="156">
        <v>4</v>
      </c>
      <c r="BO34" s="157"/>
      <c r="BP34" s="157"/>
      <c r="BQ34" s="157"/>
      <c r="BR34" s="157"/>
      <c r="BS34" s="157"/>
      <c r="BT34" s="157"/>
      <c r="BU34" s="157"/>
      <c r="BV34" s="157"/>
      <c r="BW34" s="157"/>
      <c r="BX34" s="157"/>
      <c r="BY34" s="157"/>
      <c r="BZ34" s="157"/>
      <c r="CA34" s="157"/>
      <c r="CB34" s="158"/>
    </row>
    <row r="35" spans="1:80" x14ac:dyDescent="0.2">
      <c r="A35" s="167">
        <v>1</v>
      </c>
      <c r="B35" s="168"/>
      <c r="C35" s="168"/>
      <c r="D35" s="169"/>
      <c r="E35" s="261" t="s">
        <v>400</v>
      </c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  <c r="AN35" s="168"/>
      <c r="AO35" s="168"/>
      <c r="AP35" s="168"/>
      <c r="AQ35" s="168"/>
      <c r="AR35" s="169"/>
      <c r="AS35" s="170">
        <v>15</v>
      </c>
      <c r="AT35" s="171"/>
      <c r="AU35" s="171"/>
      <c r="AV35" s="171"/>
      <c r="AW35" s="171"/>
      <c r="AX35" s="171"/>
      <c r="AY35" s="171"/>
      <c r="AZ35" s="171"/>
      <c r="BA35" s="171"/>
      <c r="BB35" s="172"/>
      <c r="BC35" s="220">
        <f>BN35/15</f>
        <v>23566.666666666668</v>
      </c>
      <c r="BD35" s="174"/>
      <c r="BE35" s="174"/>
      <c r="BF35" s="174"/>
      <c r="BG35" s="174"/>
      <c r="BH35" s="174"/>
      <c r="BI35" s="174"/>
      <c r="BJ35" s="174"/>
      <c r="BK35" s="174"/>
      <c r="BL35" s="174"/>
      <c r="BM35" s="175"/>
      <c r="BN35" s="279">
        <v>353500</v>
      </c>
      <c r="BO35" s="280"/>
      <c r="BP35" s="280"/>
      <c r="BQ35" s="280"/>
      <c r="BR35" s="280"/>
      <c r="BS35" s="280"/>
      <c r="BT35" s="280"/>
      <c r="BU35" s="280"/>
      <c r="BV35" s="280"/>
      <c r="BW35" s="280"/>
      <c r="BX35" s="280"/>
      <c r="BY35" s="280"/>
      <c r="BZ35" s="280"/>
      <c r="CA35" s="280"/>
      <c r="CB35" s="281"/>
    </row>
    <row r="36" spans="1:80" x14ac:dyDescent="0.2">
      <c r="A36" s="167">
        <v>2</v>
      </c>
      <c r="B36" s="168"/>
      <c r="C36" s="168"/>
      <c r="D36" s="169"/>
      <c r="E36" s="261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  <c r="AN36" s="168"/>
      <c r="AO36" s="168"/>
      <c r="AP36" s="168"/>
      <c r="AQ36" s="168"/>
      <c r="AR36" s="169"/>
      <c r="AS36" s="170">
        <v>20</v>
      </c>
      <c r="AT36" s="171"/>
      <c r="AU36" s="171"/>
      <c r="AV36" s="171"/>
      <c r="AW36" s="171"/>
      <c r="AX36" s="171"/>
      <c r="AY36" s="171"/>
      <c r="AZ36" s="171"/>
      <c r="BA36" s="171"/>
      <c r="BB36" s="172"/>
      <c r="BC36" s="220">
        <f>BN36/AS36</f>
        <v>0</v>
      </c>
      <c r="BD36" s="174"/>
      <c r="BE36" s="174"/>
      <c r="BF36" s="174"/>
      <c r="BG36" s="174"/>
      <c r="BH36" s="174"/>
      <c r="BI36" s="174"/>
      <c r="BJ36" s="174"/>
      <c r="BK36" s="174"/>
      <c r="BL36" s="174"/>
      <c r="BM36" s="175"/>
      <c r="BN36" s="279"/>
      <c r="BO36" s="280"/>
      <c r="BP36" s="280"/>
      <c r="BQ36" s="280"/>
      <c r="BR36" s="280"/>
      <c r="BS36" s="280"/>
      <c r="BT36" s="280"/>
      <c r="BU36" s="280"/>
      <c r="BV36" s="280"/>
      <c r="BW36" s="280"/>
      <c r="BX36" s="280"/>
      <c r="BY36" s="280"/>
      <c r="BZ36" s="280"/>
      <c r="CA36" s="280"/>
      <c r="CB36" s="281"/>
    </row>
    <row r="37" spans="1:80" x14ac:dyDescent="0.2">
      <c r="A37" s="167"/>
      <c r="B37" s="168"/>
      <c r="C37" s="168"/>
      <c r="D37" s="169"/>
      <c r="E37" s="194" t="s">
        <v>145</v>
      </c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95"/>
      <c r="U37" s="195"/>
      <c r="V37" s="195"/>
      <c r="W37" s="195"/>
      <c r="X37" s="195"/>
      <c r="Y37" s="195"/>
      <c r="Z37" s="195"/>
      <c r="AA37" s="195"/>
      <c r="AB37" s="195"/>
      <c r="AC37" s="195"/>
      <c r="AD37" s="195"/>
      <c r="AE37" s="195"/>
      <c r="AF37" s="195"/>
      <c r="AG37" s="195"/>
      <c r="AH37" s="195"/>
      <c r="AI37" s="195"/>
      <c r="AJ37" s="195"/>
      <c r="AK37" s="195"/>
      <c r="AL37" s="195"/>
      <c r="AM37" s="195"/>
      <c r="AN37" s="195"/>
      <c r="AO37" s="195"/>
      <c r="AP37" s="195"/>
      <c r="AQ37" s="195"/>
      <c r="AR37" s="196"/>
      <c r="AS37" s="188" t="s">
        <v>22</v>
      </c>
      <c r="AT37" s="189"/>
      <c r="AU37" s="189"/>
      <c r="AV37" s="189"/>
      <c r="AW37" s="189"/>
      <c r="AX37" s="189"/>
      <c r="AY37" s="189"/>
      <c r="AZ37" s="189"/>
      <c r="BA37" s="189"/>
      <c r="BB37" s="190"/>
      <c r="BC37" s="248" t="s">
        <v>22</v>
      </c>
      <c r="BD37" s="249"/>
      <c r="BE37" s="249"/>
      <c r="BF37" s="249"/>
      <c r="BG37" s="249"/>
      <c r="BH37" s="249"/>
      <c r="BI37" s="249"/>
      <c r="BJ37" s="249"/>
      <c r="BK37" s="249"/>
      <c r="BL37" s="249"/>
      <c r="BM37" s="250"/>
      <c r="BN37" s="276">
        <f>SUM(BN35:CB36)</f>
        <v>353500</v>
      </c>
      <c r="BO37" s="277"/>
      <c r="BP37" s="277"/>
      <c r="BQ37" s="277"/>
      <c r="BR37" s="277"/>
      <c r="BS37" s="277"/>
      <c r="BT37" s="277"/>
      <c r="BU37" s="277"/>
      <c r="BV37" s="277"/>
      <c r="BW37" s="277"/>
      <c r="BX37" s="277"/>
      <c r="BY37" s="277"/>
      <c r="BZ37" s="277"/>
      <c r="CA37" s="277"/>
      <c r="CB37" s="278"/>
    </row>
    <row r="38" spans="1:80" x14ac:dyDescent="0.2">
      <c r="A38" s="36"/>
      <c r="B38" s="36"/>
      <c r="C38" s="36"/>
      <c r="D38" s="36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8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</row>
    <row r="39" spans="1:80" ht="13.5" hidden="1" thickBot="1" x14ac:dyDescent="0.25">
      <c r="A39" s="77"/>
      <c r="B39" s="77"/>
      <c r="C39" s="77"/>
      <c r="D39" s="77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79"/>
      <c r="BM39" s="79"/>
      <c r="BN39" s="80"/>
      <c r="BO39" s="80"/>
      <c r="BP39" s="80"/>
      <c r="BQ39" s="80"/>
      <c r="BR39" s="80"/>
      <c r="BS39" s="80"/>
      <c r="BT39" s="80"/>
      <c r="BU39" s="80"/>
      <c r="BV39" s="80"/>
      <c r="BW39" s="80"/>
      <c r="BX39" s="80"/>
      <c r="BY39" s="80"/>
      <c r="BZ39" s="80"/>
      <c r="CA39" s="80"/>
      <c r="CB39" s="80"/>
    </row>
    <row r="40" spans="1:80" hidden="1" x14ac:dyDescent="0.2">
      <c r="A40" s="36"/>
      <c r="B40" s="36"/>
      <c r="C40" s="36"/>
      <c r="D40" s="36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0"/>
      <c r="BM40" s="70"/>
      <c r="BN40" s="72"/>
      <c r="BO40" s="72"/>
      <c r="BP40" s="72"/>
      <c r="BQ40" s="72"/>
      <c r="BR40" s="72"/>
      <c r="BS40" s="72"/>
      <c r="BT40" s="72"/>
      <c r="BU40" s="72"/>
      <c r="BV40" s="72"/>
      <c r="BW40" s="72"/>
      <c r="BX40" s="72"/>
      <c r="BY40" s="72"/>
      <c r="BZ40" s="72"/>
      <c r="CA40" s="72"/>
      <c r="CB40" s="72"/>
    </row>
    <row r="41" spans="1:80" s="69" customFormat="1" ht="15.75" hidden="1" x14ac:dyDescent="0.25">
      <c r="A41" s="69" t="s">
        <v>113</v>
      </c>
      <c r="S41" s="251" t="s">
        <v>361</v>
      </c>
      <c r="T41" s="251"/>
      <c r="U41" s="251"/>
      <c r="V41" s="251"/>
      <c r="W41" s="251"/>
      <c r="X41" s="251"/>
      <c r="Y41" s="251"/>
      <c r="Z41" s="251"/>
      <c r="AA41" s="251"/>
      <c r="AB41" s="251"/>
      <c r="AC41" s="251"/>
      <c r="AD41" s="251"/>
      <c r="AE41" s="251"/>
      <c r="AF41" s="251"/>
      <c r="AG41" s="251"/>
      <c r="AH41" s="251"/>
      <c r="AI41" s="251"/>
      <c r="AJ41" s="251"/>
      <c r="AK41" s="251"/>
      <c r="AL41" s="251"/>
      <c r="AM41" s="251"/>
      <c r="AN41" s="251"/>
      <c r="AO41" s="251"/>
      <c r="AP41" s="251"/>
      <c r="AQ41" s="251"/>
      <c r="AR41" s="251"/>
      <c r="AS41" s="251"/>
      <c r="AT41" s="251"/>
      <c r="AU41" s="251"/>
      <c r="AV41" s="251"/>
      <c r="AW41" s="251"/>
      <c r="AX41" s="251"/>
      <c r="AY41" s="251"/>
      <c r="AZ41" s="251"/>
      <c r="BA41" s="251"/>
      <c r="BB41" s="251"/>
      <c r="BC41" s="251"/>
      <c r="BD41" s="251"/>
      <c r="BE41" s="251"/>
      <c r="BF41" s="251"/>
      <c r="BG41" s="251"/>
      <c r="BH41" s="251"/>
      <c r="BI41" s="251"/>
      <c r="BJ41" s="251"/>
      <c r="BK41" s="251"/>
      <c r="BL41" s="251"/>
      <c r="BM41" s="251"/>
      <c r="BN41" s="251"/>
      <c r="BO41" s="251"/>
      <c r="BP41" s="251"/>
      <c r="BQ41" s="251"/>
      <c r="BR41" s="251"/>
      <c r="BS41" s="251"/>
      <c r="BT41" s="251"/>
      <c r="BU41" s="251"/>
      <c r="BV41" s="251"/>
      <c r="BW41" s="251"/>
      <c r="BX41" s="251"/>
      <c r="BY41" s="251"/>
      <c r="BZ41" s="251"/>
      <c r="CA41" s="251"/>
      <c r="CB41" s="251"/>
    </row>
    <row r="42" spans="1:80" s="25" customFormat="1" ht="9.75" hidden="1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</row>
    <row r="43" spans="1:80" hidden="1" x14ac:dyDescent="0.2">
      <c r="A43" s="150" t="s">
        <v>115</v>
      </c>
      <c r="B43" s="151"/>
      <c r="C43" s="151"/>
      <c r="D43" s="152"/>
      <c r="E43" s="150" t="s">
        <v>147</v>
      </c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2"/>
      <c r="AS43" s="150" t="s">
        <v>149</v>
      </c>
      <c r="AT43" s="151"/>
      <c r="AU43" s="151"/>
      <c r="AV43" s="151"/>
      <c r="AW43" s="151"/>
      <c r="AX43" s="151"/>
      <c r="AY43" s="151"/>
      <c r="AZ43" s="151"/>
      <c r="BA43" s="151"/>
      <c r="BB43" s="152"/>
      <c r="BC43" s="150" t="s">
        <v>228</v>
      </c>
      <c r="BD43" s="151"/>
      <c r="BE43" s="151"/>
      <c r="BF43" s="151"/>
      <c r="BG43" s="151"/>
      <c r="BH43" s="151"/>
      <c r="BI43" s="151"/>
      <c r="BJ43" s="151"/>
      <c r="BK43" s="151"/>
      <c r="BL43" s="151"/>
      <c r="BM43" s="152"/>
      <c r="BN43" s="150" t="s">
        <v>150</v>
      </c>
      <c r="BO43" s="151"/>
      <c r="BP43" s="151"/>
      <c r="BQ43" s="151"/>
      <c r="BR43" s="151"/>
      <c r="BS43" s="151"/>
      <c r="BT43" s="151"/>
      <c r="BU43" s="151"/>
      <c r="BV43" s="151"/>
      <c r="BW43" s="151"/>
      <c r="BX43" s="151"/>
      <c r="BY43" s="151"/>
      <c r="BZ43" s="151"/>
      <c r="CA43" s="151"/>
      <c r="CB43" s="152"/>
    </row>
    <row r="44" spans="1:80" hidden="1" x14ac:dyDescent="0.2">
      <c r="A44" s="153" t="s">
        <v>122</v>
      </c>
      <c r="B44" s="154"/>
      <c r="C44" s="154"/>
      <c r="D44" s="155"/>
      <c r="E44" s="153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5"/>
      <c r="AS44" s="153"/>
      <c r="AT44" s="154"/>
      <c r="AU44" s="154"/>
      <c r="AV44" s="154"/>
      <c r="AW44" s="154"/>
      <c r="AX44" s="154"/>
      <c r="AY44" s="154"/>
      <c r="AZ44" s="154"/>
      <c r="BA44" s="154"/>
      <c r="BB44" s="155"/>
      <c r="BC44" s="153" t="s">
        <v>229</v>
      </c>
      <c r="BD44" s="154"/>
      <c r="BE44" s="154"/>
      <c r="BF44" s="154"/>
      <c r="BG44" s="154"/>
      <c r="BH44" s="154"/>
      <c r="BI44" s="154"/>
      <c r="BJ44" s="154"/>
      <c r="BK44" s="154"/>
      <c r="BL44" s="154"/>
      <c r="BM44" s="155"/>
      <c r="BN44" s="153" t="s">
        <v>230</v>
      </c>
      <c r="BO44" s="154"/>
      <c r="BP44" s="154"/>
      <c r="BQ44" s="154"/>
      <c r="BR44" s="154"/>
      <c r="BS44" s="154"/>
      <c r="BT44" s="154"/>
      <c r="BU44" s="154"/>
      <c r="BV44" s="154"/>
      <c r="BW44" s="154"/>
      <c r="BX44" s="154"/>
      <c r="BY44" s="154"/>
      <c r="BZ44" s="154"/>
      <c r="CA44" s="154"/>
      <c r="CB44" s="155"/>
    </row>
    <row r="45" spans="1:80" hidden="1" x14ac:dyDescent="0.2">
      <c r="A45" s="153"/>
      <c r="B45" s="154"/>
      <c r="C45" s="154"/>
      <c r="D45" s="155"/>
      <c r="E45" s="153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5"/>
      <c r="AS45" s="153"/>
      <c r="AT45" s="154"/>
      <c r="AU45" s="154"/>
      <c r="AV45" s="154"/>
      <c r="AW45" s="154"/>
      <c r="AX45" s="154"/>
      <c r="AY45" s="154"/>
      <c r="AZ45" s="154"/>
      <c r="BA45" s="154"/>
      <c r="BB45" s="155"/>
      <c r="BC45" s="153" t="s">
        <v>157</v>
      </c>
      <c r="BD45" s="154"/>
      <c r="BE45" s="154"/>
      <c r="BF45" s="154"/>
      <c r="BG45" s="154"/>
      <c r="BH45" s="154"/>
      <c r="BI45" s="154"/>
      <c r="BJ45" s="154"/>
      <c r="BK45" s="154"/>
      <c r="BL45" s="154"/>
      <c r="BM45" s="155"/>
      <c r="BN45" s="153"/>
      <c r="BO45" s="154"/>
      <c r="BP45" s="154"/>
      <c r="BQ45" s="154"/>
      <c r="BR45" s="154"/>
      <c r="BS45" s="154"/>
      <c r="BT45" s="154"/>
      <c r="BU45" s="154"/>
      <c r="BV45" s="154"/>
      <c r="BW45" s="154"/>
      <c r="BX45" s="154"/>
      <c r="BY45" s="154"/>
      <c r="BZ45" s="154"/>
      <c r="CA45" s="154"/>
      <c r="CB45" s="155"/>
    </row>
    <row r="46" spans="1:80" hidden="1" x14ac:dyDescent="0.2">
      <c r="A46" s="156"/>
      <c r="B46" s="157"/>
      <c r="C46" s="157"/>
      <c r="D46" s="158"/>
      <c r="E46" s="156">
        <v>1</v>
      </c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  <c r="AP46" s="157"/>
      <c r="AQ46" s="157"/>
      <c r="AR46" s="158"/>
      <c r="AS46" s="156">
        <v>2</v>
      </c>
      <c r="AT46" s="157"/>
      <c r="AU46" s="157"/>
      <c r="AV46" s="157"/>
      <c r="AW46" s="157"/>
      <c r="AX46" s="157"/>
      <c r="AY46" s="157"/>
      <c r="AZ46" s="157"/>
      <c r="BA46" s="157"/>
      <c r="BB46" s="158"/>
      <c r="BC46" s="156">
        <v>3</v>
      </c>
      <c r="BD46" s="157"/>
      <c r="BE46" s="157"/>
      <c r="BF46" s="157"/>
      <c r="BG46" s="157"/>
      <c r="BH46" s="157"/>
      <c r="BI46" s="157"/>
      <c r="BJ46" s="157"/>
      <c r="BK46" s="157"/>
      <c r="BL46" s="157"/>
      <c r="BM46" s="158"/>
      <c r="BN46" s="156">
        <v>4</v>
      </c>
      <c r="BO46" s="157"/>
      <c r="BP46" s="157"/>
      <c r="BQ46" s="157"/>
      <c r="BR46" s="157"/>
      <c r="BS46" s="157"/>
      <c r="BT46" s="157"/>
      <c r="BU46" s="157"/>
      <c r="BV46" s="157"/>
      <c r="BW46" s="157"/>
      <c r="BX46" s="157"/>
      <c r="BY46" s="157"/>
      <c r="BZ46" s="157"/>
      <c r="CA46" s="157"/>
      <c r="CB46" s="158"/>
    </row>
    <row r="47" spans="1:80" hidden="1" x14ac:dyDescent="0.2">
      <c r="A47" s="167">
        <v>1</v>
      </c>
      <c r="B47" s="168"/>
      <c r="C47" s="168"/>
      <c r="D47" s="169"/>
      <c r="E47" s="261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8"/>
      <c r="AK47" s="168"/>
      <c r="AL47" s="168"/>
      <c r="AM47" s="168"/>
      <c r="AN47" s="168"/>
      <c r="AO47" s="168"/>
      <c r="AP47" s="168"/>
      <c r="AQ47" s="168"/>
      <c r="AR47" s="169"/>
      <c r="AS47" s="170"/>
      <c r="AT47" s="171"/>
      <c r="AU47" s="171"/>
      <c r="AV47" s="171"/>
      <c r="AW47" s="171"/>
      <c r="AX47" s="171"/>
      <c r="AY47" s="171"/>
      <c r="AZ47" s="171"/>
      <c r="BA47" s="171"/>
      <c r="BB47" s="172"/>
      <c r="BC47" s="220"/>
      <c r="BD47" s="174"/>
      <c r="BE47" s="174"/>
      <c r="BF47" s="174"/>
      <c r="BG47" s="174"/>
      <c r="BH47" s="174"/>
      <c r="BI47" s="174"/>
      <c r="BJ47" s="174"/>
      <c r="BK47" s="174"/>
      <c r="BL47" s="174"/>
      <c r="BM47" s="175"/>
      <c r="BN47" s="279"/>
      <c r="BO47" s="280"/>
      <c r="BP47" s="280"/>
      <c r="BQ47" s="280"/>
      <c r="BR47" s="280"/>
      <c r="BS47" s="280"/>
      <c r="BT47" s="280"/>
      <c r="BU47" s="280"/>
      <c r="BV47" s="280"/>
      <c r="BW47" s="280"/>
      <c r="BX47" s="280"/>
      <c r="BY47" s="280"/>
      <c r="BZ47" s="280"/>
      <c r="CA47" s="280"/>
      <c r="CB47" s="281"/>
    </row>
    <row r="48" spans="1:80" hidden="1" x14ac:dyDescent="0.2">
      <c r="A48" s="167">
        <v>2</v>
      </c>
      <c r="B48" s="168"/>
      <c r="C48" s="168"/>
      <c r="D48" s="169"/>
      <c r="E48" s="261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  <c r="AE48" s="168"/>
      <c r="AF48" s="168"/>
      <c r="AG48" s="168"/>
      <c r="AH48" s="168"/>
      <c r="AI48" s="168"/>
      <c r="AJ48" s="168"/>
      <c r="AK48" s="168"/>
      <c r="AL48" s="168"/>
      <c r="AM48" s="168"/>
      <c r="AN48" s="168"/>
      <c r="AO48" s="168"/>
      <c r="AP48" s="168"/>
      <c r="AQ48" s="168"/>
      <c r="AR48" s="169"/>
      <c r="AS48" s="170"/>
      <c r="AT48" s="171"/>
      <c r="AU48" s="171"/>
      <c r="AV48" s="171"/>
      <c r="AW48" s="171"/>
      <c r="AX48" s="171"/>
      <c r="AY48" s="171"/>
      <c r="AZ48" s="171"/>
      <c r="BA48" s="171"/>
      <c r="BB48" s="172"/>
      <c r="BC48" s="220"/>
      <c r="BD48" s="174"/>
      <c r="BE48" s="174"/>
      <c r="BF48" s="174"/>
      <c r="BG48" s="174"/>
      <c r="BH48" s="174"/>
      <c r="BI48" s="174"/>
      <c r="BJ48" s="174"/>
      <c r="BK48" s="174"/>
      <c r="BL48" s="174"/>
      <c r="BM48" s="175"/>
      <c r="BN48" s="279"/>
      <c r="BO48" s="280"/>
      <c r="BP48" s="280"/>
      <c r="BQ48" s="280"/>
      <c r="BR48" s="280"/>
      <c r="BS48" s="280"/>
      <c r="BT48" s="280"/>
      <c r="BU48" s="280"/>
      <c r="BV48" s="280"/>
      <c r="BW48" s="280"/>
      <c r="BX48" s="280"/>
      <c r="BY48" s="280"/>
      <c r="BZ48" s="280"/>
      <c r="CA48" s="280"/>
      <c r="CB48" s="281"/>
    </row>
    <row r="49" spans="1:80" hidden="1" x14ac:dyDescent="0.2">
      <c r="A49" s="167"/>
      <c r="B49" s="168"/>
      <c r="C49" s="168"/>
      <c r="D49" s="169"/>
      <c r="E49" s="194" t="s">
        <v>145</v>
      </c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5"/>
      <c r="W49" s="195"/>
      <c r="X49" s="195"/>
      <c r="Y49" s="195"/>
      <c r="Z49" s="195"/>
      <c r="AA49" s="195"/>
      <c r="AB49" s="195"/>
      <c r="AC49" s="195"/>
      <c r="AD49" s="195"/>
      <c r="AE49" s="195"/>
      <c r="AF49" s="195"/>
      <c r="AG49" s="195"/>
      <c r="AH49" s="195"/>
      <c r="AI49" s="195"/>
      <c r="AJ49" s="195"/>
      <c r="AK49" s="195"/>
      <c r="AL49" s="195"/>
      <c r="AM49" s="195"/>
      <c r="AN49" s="195"/>
      <c r="AO49" s="195"/>
      <c r="AP49" s="195"/>
      <c r="AQ49" s="195"/>
      <c r="AR49" s="196"/>
      <c r="AS49" s="188" t="s">
        <v>22</v>
      </c>
      <c r="AT49" s="189"/>
      <c r="AU49" s="189"/>
      <c r="AV49" s="189"/>
      <c r="AW49" s="189"/>
      <c r="AX49" s="189"/>
      <c r="AY49" s="189"/>
      <c r="AZ49" s="189"/>
      <c r="BA49" s="189"/>
      <c r="BB49" s="190"/>
      <c r="BC49" s="248" t="s">
        <v>22</v>
      </c>
      <c r="BD49" s="249"/>
      <c r="BE49" s="249"/>
      <c r="BF49" s="249"/>
      <c r="BG49" s="249"/>
      <c r="BH49" s="249"/>
      <c r="BI49" s="249"/>
      <c r="BJ49" s="249"/>
      <c r="BK49" s="249"/>
      <c r="BL49" s="249"/>
      <c r="BM49" s="250"/>
      <c r="BN49" s="276">
        <f>SUM(BN47:CB48)</f>
        <v>0</v>
      </c>
      <c r="BO49" s="277"/>
      <c r="BP49" s="277"/>
      <c r="BQ49" s="277"/>
      <c r="BR49" s="277"/>
      <c r="BS49" s="277"/>
      <c r="BT49" s="277"/>
      <c r="BU49" s="277"/>
      <c r="BV49" s="277"/>
      <c r="BW49" s="277"/>
      <c r="BX49" s="277"/>
      <c r="BY49" s="277"/>
      <c r="BZ49" s="277"/>
      <c r="CA49" s="277"/>
      <c r="CB49" s="278"/>
    </row>
    <row r="50" spans="1:80" hidden="1" x14ac:dyDescent="0.2"/>
    <row r="51" spans="1:80" s="101" customFormat="1" ht="15.75" x14ac:dyDescent="0.25">
      <c r="A51" s="101" t="s">
        <v>113</v>
      </c>
      <c r="S51" s="251" t="s">
        <v>414</v>
      </c>
      <c r="T51" s="251"/>
      <c r="U51" s="251"/>
      <c r="V51" s="251"/>
      <c r="W51" s="251"/>
      <c r="X51" s="251"/>
      <c r="Y51" s="251"/>
      <c r="Z51" s="251"/>
      <c r="AA51" s="251"/>
      <c r="AB51" s="251"/>
      <c r="AC51" s="251"/>
      <c r="AD51" s="251"/>
      <c r="AE51" s="251"/>
      <c r="AF51" s="251"/>
      <c r="AG51" s="251"/>
      <c r="AH51" s="251"/>
      <c r="AI51" s="251"/>
      <c r="AJ51" s="251"/>
      <c r="AK51" s="251"/>
      <c r="AL51" s="251"/>
      <c r="AM51" s="251"/>
      <c r="AN51" s="251"/>
      <c r="AO51" s="251"/>
      <c r="AP51" s="251"/>
      <c r="AQ51" s="251"/>
      <c r="AR51" s="251"/>
      <c r="AS51" s="251"/>
      <c r="AT51" s="251"/>
      <c r="AU51" s="251"/>
      <c r="AV51" s="251"/>
      <c r="AW51" s="251"/>
      <c r="AX51" s="251"/>
      <c r="AY51" s="251"/>
      <c r="AZ51" s="251"/>
      <c r="BA51" s="251"/>
      <c r="BB51" s="251"/>
      <c r="BC51" s="251"/>
      <c r="BD51" s="251"/>
      <c r="BE51" s="251"/>
      <c r="BF51" s="251"/>
      <c r="BG51" s="251"/>
      <c r="BH51" s="251"/>
      <c r="BI51" s="251"/>
      <c r="BJ51" s="251"/>
      <c r="BK51" s="251"/>
      <c r="BL51" s="251"/>
      <c r="BM51" s="251"/>
      <c r="BN51" s="251"/>
      <c r="BO51" s="251"/>
      <c r="BP51" s="251"/>
      <c r="BQ51" s="251"/>
      <c r="BR51" s="251"/>
      <c r="BS51" s="251"/>
      <c r="BT51" s="251"/>
      <c r="BU51" s="251"/>
      <c r="BV51" s="251"/>
      <c r="BW51" s="251"/>
      <c r="BX51" s="251"/>
      <c r="BY51" s="251"/>
      <c r="BZ51" s="251"/>
      <c r="CA51" s="251"/>
      <c r="CB51" s="251"/>
    </row>
    <row r="52" spans="1:80" s="25" customFormat="1" ht="9.7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</row>
    <row r="53" spans="1:80" x14ac:dyDescent="0.2">
      <c r="A53" s="150" t="s">
        <v>115</v>
      </c>
      <c r="B53" s="151"/>
      <c r="C53" s="151"/>
      <c r="D53" s="152"/>
      <c r="E53" s="150" t="s">
        <v>147</v>
      </c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  <c r="AC53" s="151"/>
      <c r="AD53" s="151"/>
      <c r="AE53" s="151"/>
      <c r="AF53" s="151"/>
      <c r="AG53" s="151"/>
      <c r="AH53" s="151"/>
      <c r="AI53" s="151"/>
      <c r="AJ53" s="151"/>
      <c r="AK53" s="151"/>
      <c r="AL53" s="151"/>
      <c r="AM53" s="151"/>
      <c r="AN53" s="151"/>
      <c r="AO53" s="151"/>
      <c r="AP53" s="151"/>
      <c r="AQ53" s="151"/>
      <c r="AR53" s="151"/>
      <c r="AS53" s="151"/>
      <c r="AT53" s="151"/>
      <c r="AU53" s="151"/>
      <c r="AV53" s="151"/>
      <c r="AW53" s="151"/>
      <c r="AX53" s="151"/>
      <c r="AY53" s="151"/>
      <c r="AZ53" s="151"/>
      <c r="BA53" s="151"/>
      <c r="BB53" s="151"/>
      <c r="BC53" s="152"/>
      <c r="BD53" s="150" t="s">
        <v>149</v>
      </c>
      <c r="BE53" s="151"/>
      <c r="BF53" s="151"/>
      <c r="BG53" s="151"/>
      <c r="BH53" s="151"/>
      <c r="BI53" s="151"/>
      <c r="BJ53" s="151"/>
      <c r="BK53" s="151"/>
      <c r="BL53" s="151"/>
      <c r="BM53" s="152"/>
      <c r="BN53" s="150" t="s">
        <v>204</v>
      </c>
      <c r="BO53" s="151"/>
      <c r="BP53" s="151"/>
      <c r="BQ53" s="151"/>
      <c r="BR53" s="151"/>
      <c r="BS53" s="151"/>
      <c r="BT53" s="151"/>
      <c r="BU53" s="151"/>
      <c r="BV53" s="151"/>
      <c r="BW53" s="151"/>
      <c r="BX53" s="151"/>
      <c r="BY53" s="151"/>
      <c r="BZ53" s="151"/>
      <c r="CA53" s="151"/>
      <c r="CB53" s="152"/>
    </row>
    <row r="54" spans="1:80" x14ac:dyDescent="0.2">
      <c r="A54" s="153" t="s">
        <v>122</v>
      </c>
      <c r="B54" s="154"/>
      <c r="C54" s="154"/>
      <c r="D54" s="155"/>
      <c r="E54" s="153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  <c r="AH54" s="154"/>
      <c r="AI54" s="154"/>
      <c r="AJ54" s="154"/>
      <c r="AK54" s="154"/>
      <c r="AL54" s="154"/>
      <c r="AM54" s="154"/>
      <c r="AN54" s="154"/>
      <c r="AO54" s="154"/>
      <c r="AP54" s="154"/>
      <c r="AQ54" s="154"/>
      <c r="AR54" s="154"/>
      <c r="AS54" s="154"/>
      <c r="AT54" s="154"/>
      <c r="AU54" s="154"/>
      <c r="AV54" s="154"/>
      <c r="AW54" s="154"/>
      <c r="AX54" s="154"/>
      <c r="AY54" s="154"/>
      <c r="AZ54" s="154"/>
      <c r="BA54" s="154"/>
      <c r="BB54" s="154"/>
      <c r="BC54" s="155"/>
      <c r="BD54" s="153" t="s">
        <v>226</v>
      </c>
      <c r="BE54" s="154"/>
      <c r="BF54" s="154"/>
      <c r="BG54" s="154"/>
      <c r="BH54" s="154"/>
      <c r="BI54" s="154"/>
      <c r="BJ54" s="154"/>
      <c r="BK54" s="154"/>
      <c r="BL54" s="154"/>
      <c r="BM54" s="155"/>
      <c r="BN54" s="153" t="s">
        <v>227</v>
      </c>
      <c r="BO54" s="154"/>
      <c r="BP54" s="154"/>
      <c r="BQ54" s="154"/>
      <c r="BR54" s="154"/>
      <c r="BS54" s="154"/>
      <c r="BT54" s="154"/>
      <c r="BU54" s="154"/>
      <c r="BV54" s="154"/>
      <c r="BW54" s="154"/>
      <c r="BX54" s="154"/>
      <c r="BY54" s="154"/>
      <c r="BZ54" s="154"/>
      <c r="CA54" s="154"/>
      <c r="CB54" s="155"/>
    </row>
    <row r="55" spans="1:80" x14ac:dyDescent="0.2">
      <c r="A55" s="153"/>
      <c r="B55" s="154"/>
      <c r="C55" s="154"/>
      <c r="D55" s="155"/>
      <c r="E55" s="164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A55" s="165"/>
      <c r="AB55" s="165"/>
      <c r="AC55" s="165"/>
      <c r="AD55" s="165"/>
      <c r="AE55" s="165"/>
      <c r="AF55" s="165"/>
      <c r="AG55" s="165"/>
      <c r="AH55" s="165"/>
      <c r="AI55" s="165"/>
      <c r="AJ55" s="165"/>
      <c r="AK55" s="165"/>
      <c r="AL55" s="165"/>
      <c r="AM55" s="165"/>
      <c r="AN55" s="165"/>
      <c r="AO55" s="165"/>
      <c r="AP55" s="165"/>
      <c r="AQ55" s="165"/>
      <c r="AR55" s="165"/>
      <c r="AS55" s="165"/>
      <c r="AT55" s="165"/>
      <c r="AU55" s="165"/>
      <c r="AV55" s="165"/>
      <c r="AW55" s="165"/>
      <c r="AX55" s="165"/>
      <c r="AY55" s="165"/>
      <c r="AZ55" s="165"/>
      <c r="BA55" s="165"/>
      <c r="BB55" s="165"/>
      <c r="BC55" s="166"/>
      <c r="BD55" s="153"/>
      <c r="BE55" s="154"/>
      <c r="BF55" s="154"/>
      <c r="BG55" s="154"/>
      <c r="BH55" s="154"/>
      <c r="BI55" s="154"/>
      <c r="BJ55" s="154"/>
      <c r="BK55" s="154"/>
      <c r="BL55" s="154"/>
      <c r="BM55" s="155"/>
      <c r="BN55" s="153"/>
      <c r="BO55" s="154"/>
      <c r="BP55" s="154"/>
      <c r="BQ55" s="154"/>
      <c r="BR55" s="154"/>
      <c r="BS55" s="154"/>
      <c r="BT55" s="154"/>
      <c r="BU55" s="154"/>
      <c r="BV55" s="154"/>
      <c r="BW55" s="154"/>
      <c r="BX55" s="154"/>
      <c r="BY55" s="154"/>
      <c r="BZ55" s="154"/>
      <c r="CA55" s="154"/>
      <c r="CB55" s="155"/>
    </row>
    <row r="56" spans="1:80" x14ac:dyDescent="0.2">
      <c r="A56" s="156">
        <v>1</v>
      </c>
      <c r="B56" s="157"/>
      <c r="C56" s="157"/>
      <c r="D56" s="158"/>
      <c r="E56" s="156">
        <v>2</v>
      </c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57"/>
      <c r="AL56" s="157"/>
      <c r="AM56" s="157"/>
      <c r="AN56" s="157"/>
      <c r="AO56" s="157"/>
      <c r="AP56" s="157"/>
      <c r="AQ56" s="157"/>
      <c r="AR56" s="157"/>
      <c r="AS56" s="157"/>
      <c r="AT56" s="157"/>
      <c r="AU56" s="157"/>
      <c r="AV56" s="157"/>
      <c r="AW56" s="157"/>
      <c r="AX56" s="157"/>
      <c r="AY56" s="157"/>
      <c r="AZ56" s="157"/>
      <c r="BA56" s="157"/>
      <c r="BB56" s="157"/>
      <c r="BC56" s="158"/>
      <c r="BD56" s="156">
        <v>3</v>
      </c>
      <c r="BE56" s="157"/>
      <c r="BF56" s="157"/>
      <c r="BG56" s="157"/>
      <c r="BH56" s="157"/>
      <c r="BI56" s="157"/>
      <c r="BJ56" s="157"/>
      <c r="BK56" s="157"/>
      <c r="BL56" s="157"/>
      <c r="BM56" s="158"/>
      <c r="BN56" s="156">
        <v>4</v>
      </c>
      <c r="BO56" s="157"/>
      <c r="BP56" s="157"/>
      <c r="BQ56" s="157"/>
      <c r="BR56" s="157"/>
      <c r="BS56" s="157"/>
      <c r="BT56" s="157"/>
      <c r="BU56" s="157"/>
      <c r="BV56" s="157"/>
      <c r="BW56" s="157"/>
      <c r="BX56" s="157"/>
      <c r="BY56" s="157"/>
      <c r="BZ56" s="157"/>
      <c r="CA56" s="157"/>
      <c r="CB56" s="158"/>
    </row>
    <row r="57" spans="1:80" x14ac:dyDescent="0.2">
      <c r="A57" s="167">
        <v>1</v>
      </c>
      <c r="B57" s="168"/>
      <c r="C57" s="168"/>
      <c r="D57" s="169"/>
      <c r="E57" s="271" t="s">
        <v>415</v>
      </c>
      <c r="F57" s="209"/>
      <c r="G57" s="209"/>
      <c r="H57" s="209"/>
      <c r="I57" s="209"/>
      <c r="J57" s="209"/>
      <c r="K57" s="209"/>
      <c r="L57" s="209"/>
      <c r="M57" s="209"/>
      <c r="N57" s="209"/>
      <c r="O57" s="209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  <c r="AG57" s="209"/>
      <c r="AH57" s="209"/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09"/>
      <c r="BB57" s="209"/>
      <c r="BC57" s="210"/>
      <c r="BD57" s="173">
        <v>1</v>
      </c>
      <c r="BE57" s="174"/>
      <c r="BF57" s="174"/>
      <c r="BG57" s="174"/>
      <c r="BH57" s="174"/>
      <c r="BI57" s="174"/>
      <c r="BJ57" s="174"/>
      <c r="BK57" s="174"/>
      <c r="BL57" s="174"/>
      <c r="BM57" s="175"/>
      <c r="BN57" s="272">
        <v>12000</v>
      </c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4"/>
    </row>
    <row r="58" spans="1:80" x14ac:dyDescent="0.2">
      <c r="A58" s="167">
        <v>2</v>
      </c>
      <c r="B58" s="168"/>
      <c r="C58" s="168"/>
      <c r="D58" s="169"/>
      <c r="E58" s="271" t="s">
        <v>416</v>
      </c>
      <c r="F58" s="209"/>
      <c r="G58" s="209"/>
      <c r="H58" s="209"/>
      <c r="I58" s="209"/>
      <c r="J58" s="209"/>
      <c r="K58" s="209"/>
      <c r="L58" s="209"/>
      <c r="M58" s="209"/>
      <c r="N58" s="209"/>
      <c r="O58" s="209"/>
      <c r="P58" s="209"/>
      <c r="Q58" s="209"/>
      <c r="R58" s="209"/>
      <c r="S58" s="209"/>
      <c r="T58" s="209"/>
      <c r="U58" s="209"/>
      <c r="V58" s="209"/>
      <c r="W58" s="209"/>
      <c r="X58" s="209"/>
      <c r="Y58" s="209"/>
      <c r="Z58" s="209"/>
      <c r="AA58" s="209"/>
      <c r="AB58" s="209"/>
      <c r="AC58" s="209"/>
      <c r="AD58" s="209"/>
      <c r="AE58" s="209"/>
      <c r="AF58" s="209"/>
      <c r="AG58" s="209"/>
      <c r="AH58" s="209"/>
      <c r="AI58" s="209"/>
      <c r="AJ58" s="209"/>
      <c r="AK58" s="209"/>
      <c r="AL58" s="209"/>
      <c r="AM58" s="209"/>
      <c r="AN58" s="209"/>
      <c r="AO58" s="209"/>
      <c r="AP58" s="209"/>
      <c r="AQ58" s="209"/>
      <c r="AR58" s="209"/>
      <c r="AS58" s="209"/>
      <c r="AT58" s="209"/>
      <c r="AU58" s="209"/>
      <c r="AV58" s="209"/>
      <c r="AW58" s="209"/>
      <c r="AX58" s="209"/>
      <c r="AY58" s="209"/>
      <c r="AZ58" s="209"/>
      <c r="BA58" s="209"/>
      <c r="BB58" s="209"/>
      <c r="BC58" s="210"/>
      <c r="BD58" s="173"/>
      <c r="BE58" s="174"/>
      <c r="BF58" s="174"/>
      <c r="BG58" s="174"/>
      <c r="BH58" s="174"/>
      <c r="BI58" s="174"/>
      <c r="BJ58" s="174"/>
      <c r="BK58" s="174"/>
      <c r="BL58" s="174"/>
      <c r="BM58" s="175"/>
      <c r="BN58" s="272">
        <v>180000</v>
      </c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4"/>
    </row>
    <row r="59" spans="1:80" hidden="1" x14ac:dyDescent="0.2">
      <c r="A59" s="167">
        <v>5</v>
      </c>
      <c r="B59" s="168"/>
      <c r="C59" s="168"/>
      <c r="D59" s="169"/>
      <c r="E59" s="208"/>
      <c r="F59" s="209"/>
      <c r="G59" s="209"/>
      <c r="H59" s="209"/>
      <c r="I59" s="209"/>
      <c r="J59" s="209"/>
      <c r="K59" s="209"/>
      <c r="L59" s="209"/>
      <c r="M59" s="209"/>
      <c r="N59" s="209"/>
      <c r="O59" s="209"/>
      <c r="P59" s="209"/>
      <c r="Q59" s="209"/>
      <c r="R59" s="209"/>
      <c r="S59" s="209"/>
      <c r="T59" s="209"/>
      <c r="U59" s="209"/>
      <c r="V59" s="209"/>
      <c r="W59" s="209"/>
      <c r="X59" s="209"/>
      <c r="Y59" s="209"/>
      <c r="Z59" s="209"/>
      <c r="AA59" s="209"/>
      <c r="AB59" s="209"/>
      <c r="AC59" s="209"/>
      <c r="AD59" s="209"/>
      <c r="AE59" s="209"/>
      <c r="AF59" s="209"/>
      <c r="AG59" s="209"/>
      <c r="AH59" s="209"/>
      <c r="AI59" s="209"/>
      <c r="AJ59" s="209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  <c r="AX59" s="209"/>
      <c r="AY59" s="209"/>
      <c r="AZ59" s="209"/>
      <c r="BA59" s="209"/>
      <c r="BB59" s="209"/>
      <c r="BC59" s="210"/>
      <c r="BD59" s="173"/>
      <c r="BE59" s="174"/>
      <c r="BF59" s="174"/>
      <c r="BG59" s="174"/>
      <c r="BH59" s="174"/>
      <c r="BI59" s="174"/>
      <c r="BJ59" s="174"/>
      <c r="BK59" s="174"/>
      <c r="BL59" s="174"/>
      <c r="BM59" s="175"/>
      <c r="BN59" s="265"/>
      <c r="BO59" s="266"/>
      <c r="BP59" s="266"/>
      <c r="BQ59" s="266"/>
      <c r="BR59" s="266"/>
      <c r="BS59" s="266"/>
      <c r="BT59" s="266"/>
      <c r="BU59" s="266"/>
      <c r="BV59" s="266"/>
      <c r="BW59" s="266"/>
      <c r="BX59" s="266"/>
      <c r="BY59" s="266"/>
      <c r="BZ59" s="266"/>
      <c r="CA59" s="266"/>
      <c r="CB59" s="267"/>
    </row>
    <row r="60" spans="1:80" hidden="1" x14ac:dyDescent="0.2">
      <c r="A60" s="167">
        <v>6</v>
      </c>
      <c r="B60" s="168"/>
      <c r="C60" s="168"/>
      <c r="D60" s="169"/>
      <c r="E60" s="208"/>
      <c r="F60" s="209"/>
      <c r="G60" s="209"/>
      <c r="H60" s="209"/>
      <c r="I60" s="209"/>
      <c r="J60" s="209"/>
      <c r="K60" s="209"/>
      <c r="L60" s="209"/>
      <c r="M60" s="209"/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209"/>
      <c r="AE60" s="209"/>
      <c r="AF60" s="209"/>
      <c r="AG60" s="209"/>
      <c r="AH60" s="209"/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210"/>
      <c r="BD60" s="173"/>
      <c r="BE60" s="174"/>
      <c r="BF60" s="174"/>
      <c r="BG60" s="174"/>
      <c r="BH60" s="174"/>
      <c r="BI60" s="174"/>
      <c r="BJ60" s="174"/>
      <c r="BK60" s="174"/>
      <c r="BL60" s="174"/>
      <c r="BM60" s="175"/>
      <c r="BN60" s="265"/>
      <c r="BO60" s="266"/>
      <c r="BP60" s="266"/>
      <c r="BQ60" s="266"/>
      <c r="BR60" s="266"/>
      <c r="BS60" s="266"/>
      <c r="BT60" s="266"/>
      <c r="BU60" s="266"/>
      <c r="BV60" s="266"/>
      <c r="BW60" s="266"/>
      <c r="BX60" s="266"/>
      <c r="BY60" s="266"/>
      <c r="BZ60" s="266"/>
      <c r="CA60" s="266"/>
      <c r="CB60" s="267"/>
    </row>
    <row r="61" spans="1:80" hidden="1" x14ac:dyDescent="0.2">
      <c r="A61" s="167">
        <v>7</v>
      </c>
      <c r="B61" s="168"/>
      <c r="C61" s="168"/>
      <c r="D61" s="169"/>
      <c r="E61" s="208"/>
      <c r="F61" s="209"/>
      <c r="G61" s="209"/>
      <c r="H61" s="209"/>
      <c r="I61" s="209"/>
      <c r="J61" s="209"/>
      <c r="K61" s="209"/>
      <c r="L61" s="209"/>
      <c r="M61" s="209"/>
      <c r="N61" s="209"/>
      <c r="O61" s="209"/>
      <c r="P61" s="209"/>
      <c r="Q61" s="209"/>
      <c r="R61" s="209"/>
      <c r="S61" s="209"/>
      <c r="T61" s="209"/>
      <c r="U61" s="209"/>
      <c r="V61" s="209"/>
      <c r="W61" s="209"/>
      <c r="X61" s="209"/>
      <c r="Y61" s="209"/>
      <c r="Z61" s="209"/>
      <c r="AA61" s="209"/>
      <c r="AB61" s="209"/>
      <c r="AC61" s="209"/>
      <c r="AD61" s="209"/>
      <c r="AE61" s="209"/>
      <c r="AF61" s="209"/>
      <c r="AG61" s="209"/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10"/>
      <c r="BD61" s="173"/>
      <c r="BE61" s="174"/>
      <c r="BF61" s="174"/>
      <c r="BG61" s="174"/>
      <c r="BH61" s="174"/>
      <c r="BI61" s="174"/>
      <c r="BJ61" s="174"/>
      <c r="BK61" s="174"/>
      <c r="BL61" s="174"/>
      <c r="BM61" s="175"/>
      <c r="BN61" s="265"/>
      <c r="BO61" s="266"/>
      <c r="BP61" s="266"/>
      <c r="BQ61" s="266"/>
      <c r="BR61" s="266"/>
      <c r="BS61" s="266"/>
      <c r="BT61" s="266"/>
      <c r="BU61" s="266"/>
      <c r="BV61" s="266"/>
      <c r="BW61" s="266"/>
      <c r="BX61" s="266"/>
      <c r="BY61" s="266"/>
      <c r="BZ61" s="266"/>
      <c r="CA61" s="266"/>
      <c r="CB61" s="267"/>
    </row>
    <row r="62" spans="1:80" hidden="1" x14ac:dyDescent="0.2">
      <c r="A62" s="167">
        <v>8</v>
      </c>
      <c r="B62" s="168"/>
      <c r="C62" s="168"/>
      <c r="D62" s="169"/>
      <c r="E62" s="208"/>
      <c r="F62" s="209"/>
      <c r="G62" s="209"/>
      <c r="H62" s="209"/>
      <c r="I62" s="209"/>
      <c r="J62" s="209"/>
      <c r="K62" s="209"/>
      <c r="L62" s="209"/>
      <c r="M62" s="209"/>
      <c r="N62" s="209"/>
      <c r="O62" s="209"/>
      <c r="P62" s="209"/>
      <c r="Q62" s="209"/>
      <c r="R62" s="209"/>
      <c r="S62" s="209"/>
      <c r="T62" s="209"/>
      <c r="U62" s="209"/>
      <c r="V62" s="209"/>
      <c r="W62" s="209"/>
      <c r="X62" s="209"/>
      <c r="Y62" s="209"/>
      <c r="Z62" s="209"/>
      <c r="AA62" s="209"/>
      <c r="AB62" s="209"/>
      <c r="AC62" s="209"/>
      <c r="AD62" s="209"/>
      <c r="AE62" s="209"/>
      <c r="AF62" s="209"/>
      <c r="AG62" s="209"/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10"/>
      <c r="BD62" s="173"/>
      <c r="BE62" s="174"/>
      <c r="BF62" s="174"/>
      <c r="BG62" s="174"/>
      <c r="BH62" s="174"/>
      <c r="BI62" s="174"/>
      <c r="BJ62" s="174"/>
      <c r="BK62" s="174"/>
      <c r="BL62" s="174"/>
      <c r="BM62" s="175"/>
      <c r="BN62" s="265"/>
      <c r="BO62" s="266"/>
      <c r="BP62" s="266"/>
      <c r="BQ62" s="266"/>
      <c r="BR62" s="266"/>
      <c r="BS62" s="266"/>
      <c r="BT62" s="266"/>
      <c r="BU62" s="266"/>
      <c r="BV62" s="266"/>
      <c r="BW62" s="266"/>
      <c r="BX62" s="266"/>
      <c r="BY62" s="266"/>
      <c r="BZ62" s="266"/>
      <c r="CA62" s="266"/>
      <c r="CB62" s="267"/>
    </row>
    <row r="63" spans="1:80" s="32" customFormat="1" x14ac:dyDescent="0.2">
      <c r="A63" s="268"/>
      <c r="B63" s="269"/>
      <c r="C63" s="269"/>
      <c r="D63" s="270"/>
      <c r="E63" s="194" t="s">
        <v>145</v>
      </c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5"/>
      <c r="R63" s="195"/>
      <c r="S63" s="195"/>
      <c r="T63" s="195"/>
      <c r="U63" s="195"/>
      <c r="V63" s="195"/>
      <c r="W63" s="195"/>
      <c r="X63" s="195"/>
      <c r="Y63" s="195"/>
      <c r="Z63" s="195"/>
      <c r="AA63" s="195"/>
      <c r="AB63" s="195"/>
      <c r="AC63" s="195"/>
      <c r="AD63" s="195"/>
      <c r="AE63" s="195"/>
      <c r="AF63" s="195"/>
      <c r="AG63" s="195"/>
      <c r="AH63" s="195"/>
      <c r="AI63" s="195"/>
      <c r="AJ63" s="195"/>
      <c r="AK63" s="195"/>
      <c r="AL63" s="195"/>
      <c r="AM63" s="195"/>
      <c r="AN63" s="195"/>
      <c r="AO63" s="195"/>
      <c r="AP63" s="195"/>
      <c r="AQ63" s="195"/>
      <c r="AR63" s="195"/>
      <c r="AS63" s="195"/>
      <c r="AT63" s="195"/>
      <c r="AU63" s="195"/>
      <c r="AV63" s="195"/>
      <c r="AW63" s="195"/>
      <c r="AX63" s="195"/>
      <c r="AY63" s="195"/>
      <c r="AZ63" s="195"/>
      <c r="BA63" s="195"/>
      <c r="BB63" s="195"/>
      <c r="BC63" s="196"/>
      <c r="BD63" s="248" t="s">
        <v>22</v>
      </c>
      <c r="BE63" s="249"/>
      <c r="BF63" s="249"/>
      <c r="BG63" s="249"/>
      <c r="BH63" s="249"/>
      <c r="BI63" s="249"/>
      <c r="BJ63" s="249"/>
      <c r="BK63" s="249"/>
      <c r="BL63" s="249"/>
      <c r="BM63" s="250"/>
      <c r="BN63" s="255">
        <f>SUM(BN57:CB62)</f>
        <v>192000</v>
      </c>
      <c r="BO63" s="256"/>
      <c r="BP63" s="256"/>
      <c r="BQ63" s="256"/>
      <c r="BR63" s="256"/>
      <c r="BS63" s="256"/>
      <c r="BT63" s="256"/>
      <c r="BU63" s="256"/>
      <c r="BV63" s="256"/>
      <c r="BW63" s="256"/>
      <c r="BX63" s="256"/>
      <c r="BY63" s="256"/>
      <c r="BZ63" s="256"/>
      <c r="CA63" s="256"/>
      <c r="CB63" s="257"/>
    </row>
    <row r="65" spans="1:80" s="69" customFormat="1" ht="15.75" x14ac:dyDescent="0.25">
      <c r="A65" s="69" t="s">
        <v>113</v>
      </c>
      <c r="S65" s="251" t="s">
        <v>384</v>
      </c>
      <c r="T65" s="251"/>
      <c r="U65" s="251"/>
      <c r="V65" s="251"/>
      <c r="W65" s="251"/>
      <c r="X65" s="251"/>
      <c r="Y65" s="251"/>
      <c r="Z65" s="251"/>
      <c r="AA65" s="251"/>
      <c r="AB65" s="251"/>
      <c r="AC65" s="251"/>
      <c r="AD65" s="251"/>
      <c r="AE65" s="251"/>
      <c r="AF65" s="251"/>
      <c r="AG65" s="251"/>
      <c r="AH65" s="251"/>
      <c r="AI65" s="251"/>
      <c r="AJ65" s="251"/>
      <c r="AK65" s="251"/>
      <c r="AL65" s="251"/>
      <c r="AM65" s="251"/>
      <c r="AN65" s="251"/>
      <c r="AO65" s="251"/>
      <c r="AP65" s="251"/>
      <c r="AQ65" s="251"/>
      <c r="AR65" s="251"/>
      <c r="AS65" s="251"/>
      <c r="AT65" s="251"/>
      <c r="AU65" s="251"/>
      <c r="AV65" s="251"/>
      <c r="AW65" s="251"/>
      <c r="AX65" s="251"/>
      <c r="AY65" s="251"/>
      <c r="AZ65" s="251"/>
      <c r="BA65" s="251"/>
      <c r="BB65" s="251"/>
      <c r="BC65" s="251"/>
      <c r="BD65" s="251"/>
      <c r="BE65" s="251"/>
      <c r="BF65" s="251"/>
      <c r="BG65" s="251"/>
      <c r="BH65" s="251"/>
      <c r="BI65" s="251"/>
      <c r="BJ65" s="251"/>
      <c r="BK65" s="251"/>
      <c r="BL65" s="251"/>
      <c r="BM65" s="251"/>
      <c r="BN65" s="251"/>
      <c r="BO65" s="251"/>
      <c r="BP65" s="251"/>
      <c r="BQ65" s="251"/>
      <c r="BR65" s="251"/>
      <c r="BS65" s="251"/>
      <c r="BT65" s="251"/>
      <c r="BU65" s="251"/>
      <c r="BV65" s="251"/>
      <c r="BW65" s="251"/>
      <c r="BX65" s="251"/>
      <c r="BY65" s="251"/>
      <c r="BZ65" s="251"/>
      <c r="CA65" s="251"/>
      <c r="CB65" s="251"/>
    </row>
    <row r="66" spans="1:80" s="25" customFormat="1" ht="9.75" x14ac:dyDescent="0.2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</row>
    <row r="67" spans="1:80" x14ac:dyDescent="0.2">
      <c r="A67" s="150" t="s">
        <v>115</v>
      </c>
      <c r="B67" s="151"/>
      <c r="C67" s="151"/>
      <c r="D67" s="152"/>
      <c r="E67" s="150" t="s">
        <v>147</v>
      </c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1"/>
      <c r="AK67" s="151"/>
      <c r="AL67" s="151"/>
      <c r="AM67" s="151"/>
      <c r="AN67" s="151"/>
      <c r="AO67" s="151"/>
      <c r="AP67" s="151"/>
      <c r="AQ67" s="151"/>
      <c r="AR67" s="152"/>
      <c r="AS67" s="150" t="s">
        <v>149</v>
      </c>
      <c r="AT67" s="151"/>
      <c r="AU67" s="151"/>
      <c r="AV67" s="151"/>
      <c r="AW67" s="151"/>
      <c r="AX67" s="151"/>
      <c r="AY67" s="151"/>
      <c r="AZ67" s="151"/>
      <c r="BA67" s="151"/>
      <c r="BB67" s="152"/>
      <c r="BC67" s="150" t="s">
        <v>228</v>
      </c>
      <c r="BD67" s="151"/>
      <c r="BE67" s="151"/>
      <c r="BF67" s="151"/>
      <c r="BG67" s="151"/>
      <c r="BH67" s="151"/>
      <c r="BI67" s="151"/>
      <c r="BJ67" s="151"/>
      <c r="BK67" s="151"/>
      <c r="BL67" s="151"/>
      <c r="BM67" s="152"/>
      <c r="BN67" s="150" t="s">
        <v>150</v>
      </c>
      <c r="BO67" s="151"/>
      <c r="BP67" s="151"/>
      <c r="BQ67" s="151"/>
      <c r="BR67" s="151"/>
      <c r="BS67" s="151"/>
      <c r="BT67" s="151"/>
      <c r="BU67" s="151"/>
      <c r="BV67" s="151"/>
      <c r="BW67" s="151"/>
      <c r="BX67" s="151"/>
      <c r="BY67" s="151"/>
      <c r="BZ67" s="151"/>
      <c r="CA67" s="151"/>
      <c r="CB67" s="152"/>
    </row>
    <row r="68" spans="1:80" x14ac:dyDescent="0.2">
      <c r="A68" s="153" t="s">
        <v>122</v>
      </c>
      <c r="B68" s="154"/>
      <c r="C68" s="154"/>
      <c r="D68" s="155"/>
      <c r="E68" s="153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54"/>
      <c r="AA68" s="154"/>
      <c r="AB68" s="154"/>
      <c r="AC68" s="154"/>
      <c r="AD68" s="154"/>
      <c r="AE68" s="154"/>
      <c r="AF68" s="154"/>
      <c r="AG68" s="154"/>
      <c r="AH68" s="154"/>
      <c r="AI68" s="154"/>
      <c r="AJ68" s="154"/>
      <c r="AK68" s="154"/>
      <c r="AL68" s="154"/>
      <c r="AM68" s="154"/>
      <c r="AN68" s="154"/>
      <c r="AO68" s="154"/>
      <c r="AP68" s="154"/>
      <c r="AQ68" s="154"/>
      <c r="AR68" s="155"/>
      <c r="AS68" s="153"/>
      <c r="AT68" s="154"/>
      <c r="AU68" s="154"/>
      <c r="AV68" s="154"/>
      <c r="AW68" s="154"/>
      <c r="AX68" s="154"/>
      <c r="AY68" s="154"/>
      <c r="AZ68" s="154"/>
      <c r="BA68" s="154"/>
      <c r="BB68" s="155"/>
      <c r="BC68" s="153" t="s">
        <v>229</v>
      </c>
      <c r="BD68" s="154"/>
      <c r="BE68" s="154"/>
      <c r="BF68" s="154"/>
      <c r="BG68" s="154"/>
      <c r="BH68" s="154"/>
      <c r="BI68" s="154"/>
      <c r="BJ68" s="154"/>
      <c r="BK68" s="154"/>
      <c r="BL68" s="154"/>
      <c r="BM68" s="155"/>
      <c r="BN68" s="153" t="s">
        <v>230</v>
      </c>
      <c r="BO68" s="154"/>
      <c r="BP68" s="154"/>
      <c r="BQ68" s="154"/>
      <c r="BR68" s="154"/>
      <c r="BS68" s="154"/>
      <c r="BT68" s="154"/>
      <c r="BU68" s="154"/>
      <c r="BV68" s="154"/>
      <c r="BW68" s="154"/>
      <c r="BX68" s="154"/>
      <c r="BY68" s="154"/>
      <c r="BZ68" s="154"/>
      <c r="CA68" s="154"/>
      <c r="CB68" s="155"/>
    </row>
    <row r="69" spans="1:80" x14ac:dyDescent="0.2">
      <c r="A69" s="153"/>
      <c r="B69" s="154"/>
      <c r="C69" s="154"/>
      <c r="D69" s="155"/>
      <c r="E69" s="153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54"/>
      <c r="T69" s="154"/>
      <c r="U69" s="154"/>
      <c r="V69" s="154"/>
      <c r="W69" s="154"/>
      <c r="X69" s="154"/>
      <c r="Y69" s="154"/>
      <c r="Z69" s="154"/>
      <c r="AA69" s="154"/>
      <c r="AB69" s="154"/>
      <c r="AC69" s="154"/>
      <c r="AD69" s="154"/>
      <c r="AE69" s="154"/>
      <c r="AF69" s="154"/>
      <c r="AG69" s="154"/>
      <c r="AH69" s="154"/>
      <c r="AI69" s="154"/>
      <c r="AJ69" s="154"/>
      <c r="AK69" s="154"/>
      <c r="AL69" s="154"/>
      <c r="AM69" s="154"/>
      <c r="AN69" s="154"/>
      <c r="AO69" s="154"/>
      <c r="AP69" s="154"/>
      <c r="AQ69" s="154"/>
      <c r="AR69" s="155"/>
      <c r="AS69" s="153"/>
      <c r="AT69" s="154"/>
      <c r="AU69" s="154"/>
      <c r="AV69" s="154"/>
      <c r="AW69" s="154"/>
      <c r="AX69" s="154"/>
      <c r="AY69" s="154"/>
      <c r="AZ69" s="154"/>
      <c r="BA69" s="154"/>
      <c r="BB69" s="155"/>
      <c r="BC69" s="153" t="s">
        <v>157</v>
      </c>
      <c r="BD69" s="154"/>
      <c r="BE69" s="154"/>
      <c r="BF69" s="154"/>
      <c r="BG69" s="154"/>
      <c r="BH69" s="154"/>
      <c r="BI69" s="154"/>
      <c r="BJ69" s="154"/>
      <c r="BK69" s="154"/>
      <c r="BL69" s="154"/>
      <c r="BM69" s="155"/>
      <c r="BN69" s="153"/>
      <c r="BO69" s="154"/>
      <c r="BP69" s="154"/>
      <c r="BQ69" s="154"/>
      <c r="BR69" s="154"/>
      <c r="BS69" s="154"/>
      <c r="BT69" s="154"/>
      <c r="BU69" s="154"/>
      <c r="BV69" s="154"/>
      <c r="BW69" s="154"/>
      <c r="BX69" s="154"/>
      <c r="BY69" s="154"/>
      <c r="BZ69" s="154"/>
      <c r="CA69" s="154"/>
      <c r="CB69" s="155"/>
    </row>
    <row r="70" spans="1:80" x14ac:dyDescent="0.2">
      <c r="A70" s="156"/>
      <c r="B70" s="157"/>
      <c r="C70" s="157"/>
      <c r="D70" s="158"/>
      <c r="E70" s="156">
        <v>1</v>
      </c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57"/>
      <c r="S70" s="157"/>
      <c r="T70" s="157"/>
      <c r="U70" s="157"/>
      <c r="V70" s="157"/>
      <c r="W70" s="157"/>
      <c r="X70" s="157"/>
      <c r="Y70" s="157"/>
      <c r="Z70" s="157"/>
      <c r="AA70" s="157"/>
      <c r="AB70" s="157"/>
      <c r="AC70" s="157"/>
      <c r="AD70" s="157"/>
      <c r="AE70" s="157"/>
      <c r="AF70" s="157"/>
      <c r="AG70" s="157"/>
      <c r="AH70" s="157"/>
      <c r="AI70" s="157"/>
      <c r="AJ70" s="157"/>
      <c r="AK70" s="157"/>
      <c r="AL70" s="157"/>
      <c r="AM70" s="157"/>
      <c r="AN70" s="157"/>
      <c r="AO70" s="157"/>
      <c r="AP70" s="157"/>
      <c r="AQ70" s="157"/>
      <c r="AR70" s="158"/>
      <c r="AS70" s="156">
        <v>2</v>
      </c>
      <c r="AT70" s="157"/>
      <c r="AU70" s="157"/>
      <c r="AV70" s="157"/>
      <c r="AW70" s="157"/>
      <c r="AX70" s="157"/>
      <c r="AY70" s="157"/>
      <c r="AZ70" s="157"/>
      <c r="BA70" s="157"/>
      <c r="BB70" s="158"/>
      <c r="BC70" s="156">
        <v>3</v>
      </c>
      <c r="BD70" s="157"/>
      <c r="BE70" s="157"/>
      <c r="BF70" s="157"/>
      <c r="BG70" s="157"/>
      <c r="BH70" s="157"/>
      <c r="BI70" s="157"/>
      <c r="BJ70" s="157"/>
      <c r="BK70" s="157"/>
      <c r="BL70" s="157"/>
      <c r="BM70" s="158"/>
      <c r="BN70" s="156">
        <v>4</v>
      </c>
      <c r="BO70" s="157"/>
      <c r="BP70" s="157"/>
      <c r="BQ70" s="157"/>
      <c r="BR70" s="157"/>
      <c r="BS70" s="157"/>
      <c r="BT70" s="157"/>
      <c r="BU70" s="157"/>
      <c r="BV70" s="157"/>
      <c r="BW70" s="157"/>
      <c r="BX70" s="157"/>
      <c r="BY70" s="157"/>
      <c r="BZ70" s="157"/>
      <c r="CA70" s="157"/>
      <c r="CB70" s="158"/>
    </row>
    <row r="71" spans="1:80" x14ac:dyDescent="0.2">
      <c r="A71" s="167">
        <v>1</v>
      </c>
      <c r="B71" s="168"/>
      <c r="C71" s="168"/>
      <c r="D71" s="169"/>
      <c r="E71" s="261" t="s">
        <v>409</v>
      </c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168"/>
      <c r="AF71" s="168"/>
      <c r="AG71" s="168"/>
      <c r="AH71" s="168"/>
      <c r="AI71" s="168"/>
      <c r="AJ71" s="168"/>
      <c r="AK71" s="168"/>
      <c r="AL71" s="168"/>
      <c r="AM71" s="168"/>
      <c r="AN71" s="168"/>
      <c r="AO71" s="168"/>
      <c r="AP71" s="168"/>
      <c r="AQ71" s="168"/>
      <c r="AR71" s="169"/>
      <c r="AS71" s="170"/>
      <c r="AT71" s="171"/>
      <c r="AU71" s="171"/>
      <c r="AV71" s="171"/>
      <c r="AW71" s="171"/>
      <c r="AX71" s="171"/>
      <c r="AY71" s="171"/>
      <c r="AZ71" s="171"/>
      <c r="BA71" s="171"/>
      <c r="BB71" s="172"/>
      <c r="BC71" s="220"/>
      <c r="BD71" s="174"/>
      <c r="BE71" s="174"/>
      <c r="BF71" s="174"/>
      <c r="BG71" s="174"/>
      <c r="BH71" s="174"/>
      <c r="BI71" s="174"/>
      <c r="BJ71" s="174"/>
      <c r="BK71" s="174"/>
      <c r="BL71" s="174"/>
      <c r="BM71" s="175"/>
      <c r="BN71" s="279">
        <v>53060.5</v>
      </c>
      <c r="BO71" s="280"/>
      <c r="BP71" s="280"/>
      <c r="BQ71" s="280"/>
      <c r="BR71" s="280"/>
      <c r="BS71" s="280"/>
      <c r="BT71" s="280"/>
      <c r="BU71" s="280"/>
      <c r="BV71" s="280"/>
      <c r="BW71" s="280"/>
      <c r="BX71" s="280"/>
      <c r="BY71" s="280"/>
      <c r="BZ71" s="280"/>
      <c r="CA71" s="280"/>
      <c r="CB71" s="281"/>
    </row>
    <row r="72" spans="1:80" x14ac:dyDescent="0.2">
      <c r="A72" s="167">
        <v>2</v>
      </c>
      <c r="B72" s="168"/>
      <c r="C72" s="168"/>
      <c r="D72" s="169"/>
      <c r="E72" s="261"/>
      <c r="F72" s="168"/>
      <c r="G72" s="168"/>
      <c r="H72" s="168"/>
      <c r="I72" s="168"/>
      <c r="J72" s="168"/>
      <c r="K72" s="168"/>
      <c r="L72" s="168"/>
      <c r="M72" s="168"/>
      <c r="N72" s="168"/>
      <c r="O72" s="168"/>
      <c r="P72" s="168"/>
      <c r="Q72" s="168"/>
      <c r="R72" s="168"/>
      <c r="S72" s="168"/>
      <c r="T72" s="168"/>
      <c r="U72" s="168"/>
      <c r="V72" s="168"/>
      <c r="W72" s="168"/>
      <c r="X72" s="168"/>
      <c r="Y72" s="168"/>
      <c r="Z72" s="168"/>
      <c r="AA72" s="168"/>
      <c r="AB72" s="168"/>
      <c r="AC72" s="168"/>
      <c r="AD72" s="168"/>
      <c r="AE72" s="168"/>
      <c r="AF72" s="168"/>
      <c r="AG72" s="168"/>
      <c r="AH72" s="168"/>
      <c r="AI72" s="168"/>
      <c r="AJ72" s="168"/>
      <c r="AK72" s="168"/>
      <c r="AL72" s="168"/>
      <c r="AM72" s="168"/>
      <c r="AN72" s="168"/>
      <c r="AO72" s="168"/>
      <c r="AP72" s="168"/>
      <c r="AQ72" s="168"/>
      <c r="AR72" s="169"/>
      <c r="AS72" s="170"/>
      <c r="AT72" s="171"/>
      <c r="AU72" s="171"/>
      <c r="AV72" s="171"/>
      <c r="AW72" s="171"/>
      <c r="AX72" s="171"/>
      <c r="AY72" s="171"/>
      <c r="AZ72" s="171"/>
      <c r="BA72" s="171"/>
      <c r="BB72" s="172"/>
      <c r="BC72" s="220"/>
      <c r="BD72" s="174"/>
      <c r="BE72" s="174"/>
      <c r="BF72" s="174"/>
      <c r="BG72" s="174"/>
      <c r="BH72" s="174"/>
      <c r="BI72" s="174"/>
      <c r="BJ72" s="174"/>
      <c r="BK72" s="174"/>
      <c r="BL72" s="174"/>
      <c r="BM72" s="175"/>
      <c r="BN72" s="279"/>
      <c r="BO72" s="280"/>
      <c r="BP72" s="280"/>
      <c r="BQ72" s="280"/>
      <c r="BR72" s="280"/>
      <c r="BS72" s="280"/>
      <c r="BT72" s="280"/>
      <c r="BU72" s="280"/>
      <c r="BV72" s="280"/>
      <c r="BW72" s="280"/>
      <c r="BX72" s="280"/>
      <c r="BY72" s="280"/>
      <c r="BZ72" s="280"/>
      <c r="CA72" s="280"/>
      <c r="CB72" s="281"/>
    </row>
    <row r="73" spans="1:80" x14ac:dyDescent="0.2">
      <c r="A73" s="167"/>
      <c r="B73" s="168"/>
      <c r="C73" s="168"/>
      <c r="D73" s="169"/>
      <c r="E73" s="194" t="s">
        <v>145</v>
      </c>
      <c r="F73" s="195"/>
      <c r="G73" s="195"/>
      <c r="H73" s="195"/>
      <c r="I73" s="195"/>
      <c r="J73" s="195"/>
      <c r="K73" s="195"/>
      <c r="L73" s="195"/>
      <c r="M73" s="195"/>
      <c r="N73" s="195"/>
      <c r="O73" s="195"/>
      <c r="P73" s="195"/>
      <c r="Q73" s="195"/>
      <c r="R73" s="195"/>
      <c r="S73" s="195"/>
      <c r="T73" s="195"/>
      <c r="U73" s="195"/>
      <c r="V73" s="195"/>
      <c r="W73" s="195"/>
      <c r="X73" s="195"/>
      <c r="Y73" s="195"/>
      <c r="Z73" s="195"/>
      <c r="AA73" s="195"/>
      <c r="AB73" s="195"/>
      <c r="AC73" s="195"/>
      <c r="AD73" s="195"/>
      <c r="AE73" s="195"/>
      <c r="AF73" s="195"/>
      <c r="AG73" s="195"/>
      <c r="AH73" s="195"/>
      <c r="AI73" s="195"/>
      <c r="AJ73" s="195"/>
      <c r="AK73" s="195"/>
      <c r="AL73" s="195"/>
      <c r="AM73" s="195"/>
      <c r="AN73" s="195"/>
      <c r="AO73" s="195"/>
      <c r="AP73" s="195"/>
      <c r="AQ73" s="195"/>
      <c r="AR73" s="196"/>
      <c r="AS73" s="188" t="s">
        <v>22</v>
      </c>
      <c r="AT73" s="189"/>
      <c r="AU73" s="189"/>
      <c r="AV73" s="189"/>
      <c r="AW73" s="189"/>
      <c r="AX73" s="189"/>
      <c r="AY73" s="189"/>
      <c r="AZ73" s="189"/>
      <c r="BA73" s="189"/>
      <c r="BB73" s="190"/>
      <c r="BC73" s="248" t="s">
        <v>22</v>
      </c>
      <c r="BD73" s="249"/>
      <c r="BE73" s="249"/>
      <c r="BF73" s="249"/>
      <c r="BG73" s="249"/>
      <c r="BH73" s="249"/>
      <c r="BI73" s="249"/>
      <c r="BJ73" s="249"/>
      <c r="BK73" s="249"/>
      <c r="BL73" s="249"/>
      <c r="BM73" s="250"/>
      <c r="BN73" s="276">
        <f>SUM(BN71:CB72)</f>
        <v>53060.5</v>
      </c>
      <c r="BO73" s="277"/>
      <c r="BP73" s="277"/>
      <c r="BQ73" s="277"/>
      <c r="BR73" s="277"/>
      <c r="BS73" s="277"/>
      <c r="BT73" s="277"/>
      <c r="BU73" s="277"/>
      <c r="BV73" s="277"/>
      <c r="BW73" s="277"/>
      <c r="BX73" s="277"/>
      <c r="BY73" s="277"/>
      <c r="BZ73" s="277"/>
      <c r="CA73" s="277"/>
      <c r="CB73" s="278"/>
    </row>
    <row r="75" spans="1:80" ht="13.5" hidden="1" thickBot="1" x14ac:dyDescent="0.25">
      <c r="A75" s="77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  <c r="AS75" s="77"/>
      <c r="AT75" s="77"/>
      <c r="AU75" s="77"/>
      <c r="AV75" s="77"/>
      <c r="AW75" s="77"/>
      <c r="AX75" s="77"/>
      <c r="AY75" s="77"/>
      <c r="AZ75" s="77"/>
      <c r="BA75" s="77"/>
      <c r="BB75" s="77"/>
      <c r="BC75" s="77"/>
      <c r="BD75" s="77"/>
      <c r="BE75" s="77"/>
      <c r="BF75" s="77"/>
      <c r="BG75" s="77"/>
      <c r="BH75" s="77"/>
      <c r="BI75" s="77"/>
      <c r="BJ75" s="77"/>
      <c r="BK75" s="77"/>
      <c r="BL75" s="77"/>
      <c r="BM75" s="77"/>
      <c r="BN75" s="77"/>
      <c r="BO75" s="77"/>
      <c r="BP75" s="77"/>
      <c r="BQ75" s="77"/>
      <c r="BR75" s="77"/>
      <c r="BS75" s="77"/>
      <c r="BT75" s="77"/>
      <c r="BU75" s="77"/>
      <c r="BV75" s="77"/>
      <c r="BW75" s="77"/>
      <c r="BX75" s="77"/>
      <c r="BY75" s="77"/>
      <c r="BZ75" s="77"/>
      <c r="CA75" s="77"/>
      <c r="CB75" s="77"/>
    </row>
    <row r="76" spans="1:80" hidden="1" x14ac:dyDescent="0.2"/>
    <row r="77" spans="1:80" s="69" customFormat="1" ht="15.75" hidden="1" x14ac:dyDescent="0.25">
      <c r="A77" s="69" t="s">
        <v>113</v>
      </c>
      <c r="S77" s="251" t="s">
        <v>384</v>
      </c>
      <c r="T77" s="251"/>
      <c r="U77" s="251"/>
      <c r="V77" s="251"/>
      <c r="W77" s="251"/>
      <c r="X77" s="251"/>
      <c r="Y77" s="251"/>
      <c r="Z77" s="251"/>
      <c r="AA77" s="251"/>
      <c r="AB77" s="251"/>
      <c r="AC77" s="251"/>
      <c r="AD77" s="251"/>
      <c r="AE77" s="251"/>
      <c r="AF77" s="251"/>
      <c r="AG77" s="251"/>
      <c r="AH77" s="251"/>
      <c r="AI77" s="251"/>
      <c r="AJ77" s="251"/>
      <c r="AK77" s="251"/>
      <c r="AL77" s="251"/>
      <c r="AM77" s="251"/>
      <c r="AN77" s="251"/>
      <c r="AO77" s="251"/>
      <c r="AP77" s="251"/>
      <c r="AQ77" s="251"/>
      <c r="AR77" s="251"/>
      <c r="AS77" s="251"/>
      <c r="AT77" s="251"/>
      <c r="AU77" s="251"/>
      <c r="AV77" s="251"/>
      <c r="AW77" s="251"/>
      <c r="AX77" s="251"/>
      <c r="AY77" s="251"/>
      <c r="AZ77" s="251"/>
      <c r="BA77" s="251"/>
      <c r="BB77" s="251"/>
      <c r="BC77" s="251"/>
      <c r="BD77" s="251"/>
      <c r="BE77" s="251"/>
      <c r="BF77" s="251"/>
      <c r="BG77" s="251"/>
      <c r="BH77" s="251"/>
      <c r="BI77" s="251"/>
      <c r="BJ77" s="251"/>
      <c r="BK77" s="251"/>
      <c r="BL77" s="251"/>
      <c r="BM77" s="251"/>
      <c r="BN77" s="251"/>
      <c r="BO77" s="251"/>
      <c r="BP77" s="251"/>
      <c r="BQ77" s="251"/>
      <c r="BR77" s="251"/>
      <c r="BS77" s="251"/>
      <c r="BT77" s="251"/>
      <c r="BU77" s="251"/>
      <c r="BV77" s="251"/>
      <c r="BW77" s="251"/>
      <c r="BX77" s="251"/>
      <c r="BY77" s="251"/>
      <c r="BZ77" s="251"/>
      <c r="CA77" s="251"/>
      <c r="CB77" s="251"/>
    </row>
    <row r="78" spans="1:80" s="25" customFormat="1" ht="9.75" hidden="1" x14ac:dyDescent="0.2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</row>
    <row r="79" spans="1:80" hidden="1" x14ac:dyDescent="0.2">
      <c r="A79" s="150" t="s">
        <v>115</v>
      </c>
      <c r="B79" s="151"/>
      <c r="C79" s="151"/>
      <c r="D79" s="152"/>
      <c r="E79" s="150" t="s">
        <v>147</v>
      </c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1"/>
      <c r="Z79" s="151"/>
      <c r="AA79" s="151"/>
      <c r="AB79" s="151"/>
      <c r="AC79" s="151"/>
      <c r="AD79" s="151"/>
      <c r="AE79" s="151"/>
      <c r="AF79" s="151"/>
      <c r="AG79" s="151"/>
      <c r="AH79" s="151"/>
      <c r="AI79" s="151"/>
      <c r="AJ79" s="151"/>
      <c r="AK79" s="151"/>
      <c r="AL79" s="151"/>
      <c r="AM79" s="151"/>
      <c r="AN79" s="151"/>
      <c r="AO79" s="151"/>
      <c r="AP79" s="151"/>
      <c r="AQ79" s="151"/>
      <c r="AR79" s="152"/>
      <c r="AS79" s="150" t="s">
        <v>149</v>
      </c>
      <c r="AT79" s="151"/>
      <c r="AU79" s="151"/>
      <c r="AV79" s="151"/>
      <c r="AW79" s="151"/>
      <c r="AX79" s="151"/>
      <c r="AY79" s="151"/>
      <c r="AZ79" s="151"/>
      <c r="BA79" s="151"/>
      <c r="BB79" s="152"/>
      <c r="BC79" s="150" t="s">
        <v>228</v>
      </c>
      <c r="BD79" s="151"/>
      <c r="BE79" s="151"/>
      <c r="BF79" s="151"/>
      <c r="BG79" s="151"/>
      <c r="BH79" s="151"/>
      <c r="BI79" s="151"/>
      <c r="BJ79" s="151"/>
      <c r="BK79" s="151"/>
      <c r="BL79" s="151"/>
      <c r="BM79" s="152"/>
      <c r="BN79" s="150" t="s">
        <v>150</v>
      </c>
      <c r="BO79" s="151"/>
      <c r="BP79" s="151"/>
      <c r="BQ79" s="151"/>
      <c r="BR79" s="151"/>
      <c r="BS79" s="151"/>
      <c r="BT79" s="151"/>
      <c r="BU79" s="151"/>
      <c r="BV79" s="151"/>
      <c r="BW79" s="151"/>
      <c r="BX79" s="151"/>
      <c r="BY79" s="151"/>
      <c r="BZ79" s="151"/>
      <c r="CA79" s="151"/>
      <c r="CB79" s="152"/>
    </row>
    <row r="80" spans="1:80" hidden="1" x14ac:dyDescent="0.2">
      <c r="A80" s="153" t="s">
        <v>122</v>
      </c>
      <c r="B80" s="154"/>
      <c r="C80" s="154"/>
      <c r="D80" s="155"/>
      <c r="E80" s="153"/>
      <c r="F80" s="154"/>
      <c r="G80" s="154"/>
      <c r="H80" s="154"/>
      <c r="I80" s="154"/>
      <c r="J80" s="154"/>
      <c r="K80" s="154"/>
      <c r="L80" s="154"/>
      <c r="M80" s="154"/>
      <c r="N80" s="154"/>
      <c r="O80" s="154"/>
      <c r="P80" s="154"/>
      <c r="Q80" s="154"/>
      <c r="R80" s="154"/>
      <c r="S80" s="154"/>
      <c r="T80" s="154"/>
      <c r="U80" s="154"/>
      <c r="V80" s="154"/>
      <c r="W80" s="154"/>
      <c r="X80" s="154"/>
      <c r="Y80" s="154"/>
      <c r="Z80" s="154"/>
      <c r="AA80" s="154"/>
      <c r="AB80" s="154"/>
      <c r="AC80" s="154"/>
      <c r="AD80" s="154"/>
      <c r="AE80" s="154"/>
      <c r="AF80" s="154"/>
      <c r="AG80" s="154"/>
      <c r="AH80" s="154"/>
      <c r="AI80" s="154"/>
      <c r="AJ80" s="154"/>
      <c r="AK80" s="154"/>
      <c r="AL80" s="154"/>
      <c r="AM80" s="154"/>
      <c r="AN80" s="154"/>
      <c r="AO80" s="154"/>
      <c r="AP80" s="154"/>
      <c r="AQ80" s="154"/>
      <c r="AR80" s="155"/>
      <c r="AS80" s="153"/>
      <c r="AT80" s="154"/>
      <c r="AU80" s="154"/>
      <c r="AV80" s="154"/>
      <c r="AW80" s="154"/>
      <c r="AX80" s="154"/>
      <c r="AY80" s="154"/>
      <c r="AZ80" s="154"/>
      <c r="BA80" s="154"/>
      <c r="BB80" s="155"/>
      <c r="BC80" s="153" t="s">
        <v>229</v>
      </c>
      <c r="BD80" s="154"/>
      <c r="BE80" s="154"/>
      <c r="BF80" s="154"/>
      <c r="BG80" s="154"/>
      <c r="BH80" s="154"/>
      <c r="BI80" s="154"/>
      <c r="BJ80" s="154"/>
      <c r="BK80" s="154"/>
      <c r="BL80" s="154"/>
      <c r="BM80" s="155"/>
      <c r="BN80" s="153" t="s">
        <v>230</v>
      </c>
      <c r="BO80" s="154"/>
      <c r="BP80" s="154"/>
      <c r="BQ80" s="154"/>
      <c r="BR80" s="154"/>
      <c r="BS80" s="154"/>
      <c r="BT80" s="154"/>
      <c r="BU80" s="154"/>
      <c r="BV80" s="154"/>
      <c r="BW80" s="154"/>
      <c r="BX80" s="154"/>
      <c r="BY80" s="154"/>
      <c r="BZ80" s="154"/>
      <c r="CA80" s="154"/>
      <c r="CB80" s="155"/>
    </row>
    <row r="81" spans="1:80" hidden="1" x14ac:dyDescent="0.2">
      <c r="A81" s="153"/>
      <c r="B81" s="154"/>
      <c r="C81" s="154"/>
      <c r="D81" s="155"/>
      <c r="E81" s="153"/>
      <c r="F81" s="154"/>
      <c r="G81" s="154"/>
      <c r="H81" s="154"/>
      <c r="I81" s="154"/>
      <c r="J81" s="154"/>
      <c r="K81" s="154"/>
      <c r="L81" s="154"/>
      <c r="M81" s="154"/>
      <c r="N81" s="154"/>
      <c r="O81" s="154"/>
      <c r="P81" s="154"/>
      <c r="Q81" s="154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5"/>
      <c r="AS81" s="153"/>
      <c r="AT81" s="154"/>
      <c r="AU81" s="154"/>
      <c r="AV81" s="154"/>
      <c r="AW81" s="154"/>
      <c r="AX81" s="154"/>
      <c r="AY81" s="154"/>
      <c r="AZ81" s="154"/>
      <c r="BA81" s="154"/>
      <c r="BB81" s="155"/>
      <c r="BC81" s="153" t="s">
        <v>157</v>
      </c>
      <c r="BD81" s="154"/>
      <c r="BE81" s="154"/>
      <c r="BF81" s="154"/>
      <c r="BG81" s="154"/>
      <c r="BH81" s="154"/>
      <c r="BI81" s="154"/>
      <c r="BJ81" s="154"/>
      <c r="BK81" s="154"/>
      <c r="BL81" s="154"/>
      <c r="BM81" s="155"/>
      <c r="BN81" s="153"/>
      <c r="BO81" s="154"/>
      <c r="BP81" s="154"/>
      <c r="BQ81" s="154"/>
      <c r="BR81" s="154"/>
      <c r="BS81" s="154"/>
      <c r="BT81" s="154"/>
      <c r="BU81" s="154"/>
      <c r="BV81" s="154"/>
      <c r="BW81" s="154"/>
      <c r="BX81" s="154"/>
      <c r="BY81" s="154"/>
      <c r="BZ81" s="154"/>
      <c r="CA81" s="154"/>
      <c r="CB81" s="155"/>
    </row>
    <row r="82" spans="1:80" hidden="1" x14ac:dyDescent="0.2">
      <c r="A82" s="156"/>
      <c r="B82" s="157"/>
      <c r="C82" s="157"/>
      <c r="D82" s="158"/>
      <c r="E82" s="156">
        <v>1</v>
      </c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7"/>
      <c r="T82" s="157"/>
      <c r="U82" s="157"/>
      <c r="V82" s="157"/>
      <c r="W82" s="157"/>
      <c r="X82" s="157"/>
      <c r="Y82" s="157"/>
      <c r="Z82" s="157"/>
      <c r="AA82" s="157"/>
      <c r="AB82" s="157"/>
      <c r="AC82" s="157"/>
      <c r="AD82" s="157"/>
      <c r="AE82" s="157"/>
      <c r="AF82" s="157"/>
      <c r="AG82" s="157"/>
      <c r="AH82" s="157"/>
      <c r="AI82" s="157"/>
      <c r="AJ82" s="157"/>
      <c r="AK82" s="157"/>
      <c r="AL82" s="157"/>
      <c r="AM82" s="157"/>
      <c r="AN82" s="157"/>
      <c r="AO82" s="157"/>
      <c r="AP82" s="157"/>
      <c r="AQ82" s="157"/>
      <c r="AR82" s="158"/>
      <c r="AS82" s="156">
        <v>2</v>
      </c>
      <c r="AT82" s="157"/>
      <c r="AU82" s="157"/>
      <c r="AV82" s="157"/>
      <c r="AW82" s="157"/>
      <c r="AX82" s="157"/>
      <c r="AY82" s="157"/>
      <c r="AZ82" s="157"/>
      <c r="BA82" s="157"/>
      <c r="BB82" s="158"/>
      <c r="BC82" s="156">
        <v>3</v>
      </c>
      <c r="BD82" s="157"/>
      <c r="BE82" s="157"/>
      <c r="BF82" s="157"/>
      <c r="BG82" s="157"/>
      <c r="BH82" s="157"/>
      <c r="BI82" s="157"/>
      <c r="BJ82" s="157"/>
      <c r="BK82" s="157"/>
      <c r="BL82" s="157"/>
      <c r="BM82" s="158"/>
      <c r="BN82" s="156">
        <v>4</v>
      </c>
      <c r="BO82" s="157"/>
      <c r="BP82" s="157"/>
      <c r="BQ82" s="157"/>
      <c r="BR82" s="157"/>
      <c r="BS82" s="157"/>
      <c r="BT82" s="157"/>
      <c r="BU82" s="157"/>
      <c r="BV82" s="157"/>
      <c r="BW82" s="157"/>
      <c r="BX82" s="157"/>
      <c r="BY82" s="157"/>
      <c r="BZ82" s="157"/>
      <c r="CA82" s="157"/>
      <c r="CB82" s="158"/>
    </row>
    <row r="83" spans="1:80" hidden="1" x14ac:dyDescent="0.2">
      <c r="A83" s="167">
        <v>1</v>
      </c>
      <c r="B83" s="168"/>
      <c r="C83" s="168"/>
      <c r="D83" s="169"/>
      <c r="E83" s="261"/>
      <c r="F83" s="168"/>
      <c r="G83" s="168"/>
      <c r="H83" s="168"/>
      <c r="I83" s="168"/>
      <c r="J83" s="168"/>
      <c r="K83" s="168"/>
      <c r="L83" s="168"/>
      <c r="M83" s="168"/>
      <c r="N83" s="168"/>
      <c r="O83" s="168"/>
      <c r="P83" s="168"/>
      <c r="Q83" s="168"/>
      <c r="R83" s="168"/>
      <c r="S83" s="168"/>
      <c r="T83" s="168"/>
      <c r="U83" s="168"/>
      <c r="V83" s="168"/>
      <c r="W83" s="168"/>
      <c r="X83" s="168"/>
      <c r="Y83" s="168"/>
      <c r="Z83" s="168"/>
      <c r="AA83" s="168"/>
      <c r="AB83" s="168"/>
      <c r="AC83" s="168"/>
      <c r="AD83" s="168"/>
      <c r="AE83" s="168"/>
      <c r="AF83" s="168"/>
      <c r="AG83" s="168"/>
      <c r="AH83" s="168"/>
      <c r="AI83" s="168"/>
      <c r="AJ83" s="168"/>
      <c r="AK83" s="168"/>
      <c r="AL83" s="168"/>
      <c r="AM83" s="168"/>
      <c r="AN83" s="168"/>
      <c r="AO83" s="168"/>
      <c r="AP83" s="168"/>
      <c r="AQ83" s="168"/>
      <c r="AR83" s="169"/>
      <c r="AS83" s="170"/>
      <c r="AT83" s="171"/>
      <c r="AU83" s="171"/>
      <c r="AV83" s="171"/>
      <c r="AW83" s="171"/>
      <c r="AX83" s="171"/>
      <c r="AY83" s="171"/>
      <c r="AZ83" s="171"/>
      <c r="BA83" s="171"/>
      <c r="BB83" s="172"/>
      <c r="BC83" s="220"/>
      <c r="BD83" s="174"/>
      <c r="BE83" s="174"/>
      <c r="BF83" s="174"/>
      <c r="BG83" s="174"/>
      <c r="BH83" s="174"/>
      <c r="BI83" s="174"/>
      <c r="BJ83" s="174"/>
      <c r="BK83" s="174"/>
      <c r="BL83" s="174"/>
      <c r="BM83" s="175"/>
      <c r="BN83" s="279"/>
      <c r="BO83" s="280"/>
      <c r="BP83" s="280"/>
      <c r="BQ83" s="280"/>
      <c r="BR83" s="280"/>
      <c r="BS83" s="280"/>
      <c r="BT83" s="280"/>
      <c r="BU83" s="280"/>
      <c r="BV83" s="280"/>
      <c r="BW83" s="280"/>
      <c r="BX83" s="280"/>
      <c r="BY83" s="280"/>
      <c r="BZ83" s="280"/>
      <c r="CA83" s="280"/>
      <c r="CB83" s="281"/>
    </row>
    <row r="84" spans="1:80" hidden="1" x14ac:dyDescent="0.2">
      <c r="A84" s="167">
        <v>2</v>
      </c>
      <c r="B84" s="168"/>
      <c r="C84" s="168"/>
      <c r="D84" s="169"/>
      <c r="E84" s="261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168"/>
      <c r="X84" s="168"/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8"/>
      <c r="AK84" s="168"/>
      <c r="AL84" s="168"/>
      <c r="AM84" s="168"/>
      <c r="AN84" s="168"/>
      <c r="AO84" s="168"/>
      <c r="AP84" s="168"/>
      <c r="AQ84" s="168"/>
      <c r="AR84" s="169"/>
      <c r="AS84" s="170"/>
      <c r="AT84" s="171"/>
      <c r="AU84" s="171"/>
      <c r="AV84" s="171"/>
      <c r="AW84" s="171"/>
      <c r="AX84" s="171"/>
      <c r="AY84" s="171"/>
      <c r="AZ84" s="171"/>
      <c r="BA84" s="171"/>
      <c r="BB84" s="172"/>
      <c r="BC84" s="220"/>
      <c r="BD84" s="174"/>
      <c r="BE84" s="174"/>
      <c r="BF84" s="174"/>
      <c r="BG84" s="174"/>
      <c r="BH84" s="174"/>
      <c r="BI84" s="174"/>
      <c r="BJ84" s="174"/>
      <c r="BK84" s="174"/>
      <c r="BL84" s="174"/>
      <c r="BM84" s="175"/>
      <c r="BN84" s="279"/>
      <c r="BO84" s="280"/>
      <c r="BP84" s="280"/>
      <c r="BQ84" s="280"/>
      <c r="BR84" s="280"/>
      <c r="BS84" s="280"/>
      <c r="BT84" s="280"/>
      <c r="BU84" s="280"/>
      <c r="BV84" s="280"/>
      <c r="BW84" s="280"/>
      <c r="BX84" s="280"/>
      <c r="BY84" s="280"/>
      <c r="BZ84" s="280"/>
      <c r="CA84" s="280"/>
      <c r="CB84" s="281"/>
    </row>
    <row r="85" spans="1:80" hidden="1" x14ac:dyDescent="0.2">
      <c r="A85" s="167"/>
      <c r="B85" s="168"/>
      <c r="C85" s="168"/>
      <c r="D85" s="169"/>
      <c r="E85" s="194" t="s">
        <v>145</v>
      </c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5"/>
      <c r="Q85" s="195"/>
      <c r="R85" s="195"/>
      <c r="S85" s="195"/>
      <c r="T85" s="195"/>
      <c r="U85" s="195"/>
      <c r="V85" s="195"/>
      <c r="W85" s="195"/>
      <c r="X85" s="195"/>
      <c r="Y85" s="195"/>
      <c r="Z85" s="195"/>
      <c r="AA85" s="195"/>
      <c r="AB85" s="195"/>
      <c r="AC85" s="195"/>
      <c r="AD85" s="195"/>
      <c r="AE85" s="195"/>
      <c r="AF85" s="195"/>
      <c r="AG85" s="195"/>
      <c r="AH85" s="195"/>
      <c r="AI85" s="195"/>
      <c r="AJ85" s="195"/>
      <c r="AK85" s="195"/>
      <c r="AL85" s="195"/>
      <c r="AM85" s="195"/>
      <c r="AN85" s="195"/>
      <c r="AO85" s="195"/>
      <c r="AP85" s="195"/>
      <c r="AQ85" s="195"/>
      <c r="AR85" s="196"/>
      <c r="AS85" s="188" t="s">
        <v>22</v>
      </c>
      <c r="AT85" s="189"/>
      <c r="AU85" s="189"/>
      <c r="AV85" s="189"/>
      <c r="AW85" s="189"/>
      <c r="AX85" s="189"/>
      <c r="AY85" s="189"/>
      <c r="AZ85" s="189"/>
      <c r="BA85" s="189"/>
      <c r="BB85" s="190"/>
      <c r="BC85" s="248" t="s">
        <v>22</v>
      </c>
      <c r="BD85" s="249"/>
      <c r="BE85" s="249"/>
      <c r="BF85" s="249"/>
      <c r="BG85" s="249"/>
      <c r="BH85" s="249"/>
      <c r="BI85" s="249"/>
      <c r="BJ85" s="249"/>
      <c r="BK85" s="249"/>
      <c r="BL85" s="249"/>
      <c r="BM85" s="250"/>
      <c r="BN85" s="276">
        <f>SUM(BN83:CB84)</f>
        <v>0</v>
      </c>
      <c r="BO85" s="277"/>
      <c r="BP85" s="277"/>
      <c r="BQ85" s="277"/>
      <c r="BR85" s="277"/>
      <c r="BS85" s="277"/>
      <c r="BT85" s="277"/>
      <c r="BU85" s="277"/>
      <c r="BV85" s="277"/>
      <c r="BW85" s="277"/>
      <c r="BX85" s="277"/>
      <c r="BY85" s="277"/>
      <c r="BZ85" s="277"/>
      <c r="CA85" s="277"/>
      <c r="CB85" s="278"/>
    </row>
    <row r="86" spans="1:80" s="101" customFormat="1" ht="15.75" x14ac:dyDescent="0.25">
      <c r="A86" s="101" t="s">
        <v>113</v>
      </c>
      <c r="S86" s="251" t="s">
        <v>417</v>
      </c>
      <c r="T86" s="251"/>
      <c r="U86" s="251"/>
      <c r="V86" s="251"/>
      <c r="W86" s="251"/>
      <c r="X86" s="251"/>
      <c r="Y86" s="251"/>
      <c r="Z86" s="251"/>
      <c r="AA86" s="251"/>
      <c r="AB86" s="251"/>
      <c r="AC86" s="251"/>
      <c r="AD86" s="251"/>
      <c r="AE86" s="251"/>
      <c r="AF86" s="251"/>
      <c r="AG86" s="251"/>
      <c r="AH86" s="251"/>
      <c r="AI86" s="251"/>
      <c r="AJ86" s="251"/>
      <c r="AK86" s="251"/>
      <c r="AL86" s="251"/>
      <c r="AM86" s="251"/>
      <c r="AN86" s="251"/>
      <c r="AO86" s="251"/>
      <c r="AP86" s="251"/>
      <c r="AQ86" s="251"/>
      <c r="AR86" s="251"/>
      <c r="AS86" s="251"/>
      <c r="AT86" s="251"/>
      <c r="AU86" s="251"/>
      <c r="AV86" s="251"/>
      <c r="AW86" s="251"/>
      <c r="AX86" s="251"/>
      <c r="AY86" s="251"/>
      <c r="AZ86" s="251"/>
      <c r="BA86" s="251"/>
      <c r="BB86" s="251"/>
      <c r="BC86" s="251"/>
      <c r="BD86" s="251"/>
      <c r="BE86" s="251"/>
      <c r="BF86" s="251"/>
      <c r="BG86" s="251"/>
      <c r="BH86" s="251"/>
      <c r="BI86" s="251"/>
      <c r="BJ86" s="251"/>
      <c r="BK86" s="251"/>
      <c r="BL86" s="251"/>
      <c r="BM86" s="251"/>
      <c r="BN86" s="251"/>
      <c r="BO86" s="251"/>
      <c r="BP86" s="251"/>
      <c r="BQ86" s="251"/>
      <c r="BR86" s="251"/>
      <c r="BS86" s="251"/>
      <c r="BT86" s="251"/>
      <c r="BU86" s="251"/>
      <c r="BV86" s="251"/>
      <c r="BW86" s="251"/>
      <c r="BX86" s="251"/>
      <c r="BY86" s="251"/>
      <c r="BZ86" s="251"/>
      <c r="CA86" s="251"/>
      <c r="CB86" s="251"/>
    </row>
    <row r="87" spans="1:80" s="25" customFormat="1" ht="9.75" x14ac:dyDescent="0.2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</row>
    <row r="88" spans="1:80" x14ac:dyDescent="0.2">
      <c r="A88" s="150" t="s">
        <v>115</v>
      </c>
      <c r="B88" s="151"/>
      <c r="C88" s="151"/>
      <c r="D88" s="152"/>
      <c r="E88" s="150" t="s">
        <v>147</v>
      </c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  <c r="R88" s="151"/>
      <c r="S88" s="151"/>
      <c r="T88" s="151"/>
      <c r="U88" s="151"/>
      <c r="V88" s="151"/>
      <c r="W88" s="151"/>
      <c r="X88" s="151"/>
      <c r="Y88" s="151"/>
      <c r="Z88" s="151"/>
      <c r="AA88" s="151"/>
      <c r="AB88" s="151"/>
      <c r="AC88" s="151"/>
      <c r="AD88" s="151"/>
      <c r="AE88" s="151"/>
      <c r="AF88" s="151"/>
      <c r="AG88" s="151"/>
      <c r="AH88" s="151"/>
      <c r="AI88" s="151"/>
      <c r="AJ88" s="151"/>
      <c r="AK88" s="151"/>
      <c r="AL88" s="151"/>
      <c r="AM88" s="151"/>
      <c r="AN88" s="151"/>
      <c r="AO88" s="151"/>
      <c r="AP88" s="151"/>
      <c r="AQ88" s="151"/>
      <c r="AR88" s="152"/>
      <c r="AS88" s="150" t="s">
        <v>149</v>
      </c>
      <c r="AT88" s="151"/>
      <c r="AU88" s="151"/>
      <c r="AV88" s="151"/>
      <c r="AW88" s="151"/>
      <c r="AX88" s="151"/>
      <c r="AY88" s="151"/>
      <c r="AZ88" s="151"/>
      <c r="BA88" s="151"/>
      <c r="BB88" s="152"/>
      <c r="BC88" s="150" t="s">
        <v>228</v>
      </c>
      <c r="BD88" s="151"/>
      <c r="BE88" s="151"/>
      <c r="BF88" s="151"/>
      <c r="BG88" s="151"/>
      <c r="BH88" s="151"/>
      <c r="BI88" s="151"/>
      <c r="BJ88" s="151"/>
      <c r="BK88" s="151"/>
      <c r="BL88" s="151"/>
      <c r="BM88" s="152"/>
      <c r="BN88" s="150" t="s">
        <v>150</v>
      </c>
      <c r="BO88" s="151"/>
      <c r="BP88" s="151"/>
      <c r="BQ88" s="151"/>
      <c r="BR88" s="151"/>
      <c r="BS88" s="151"/>
      <c r="BT88" s="151"/>
      <c r="BU88" s="151"/>
      <c r="BV88" s="151"/>
      <c r="BW88" s="151"/>
      <c r="BX88" s="151"/>
      <c r="BY88" s="151"/>
      <c r="BZ88" s="151"/>
      <c r="CA88" s="151"/>
      <c r="CB88" s="152"/>
    </row>
    <row r="89" spans="1:80" x14ac:dyDescent="0.2">
      <c r="A89" s="153" t="s">
        <v>122</v>
      </c>
      <c r="B89" s="154"/>
      <c r="C89" s="154"/>
      <c r="D89" s="155"/>
      <c r="E89" s="153"/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P89" s="154"/>
      <c r="Q89" s="154"/>
      <c r="R89" s="154"/>
      <c r="S89" s="154"/>
      <c r="T89" s="154"/>
      <c r="U89" s="154"/>
      <c r="V89" s="154"/>
      <c r="W89" s="154"/>
      <c r="X89" s="154"/>
      <c r="Y89" s="154"/>
      <c r="Z89" s="154"/>
      <c r="AA89" s="154"/>
      <c r="AB89" s="154"/>
      <c r="AC89" s="154"/>
      <c r="AD89" s="154"/>
      <c r="AE89" s="154"/>
      <c r="AF89" s="154"/>
      <c r="AG89" s="154"/>
      <c r="AH89" s="154"/>
      <c r="AI89" s="154"/>
      <c r="AJ89" s="154"/>
      <c r="AK89" s="154"/>
      <c r="AL89" s="154"/>
      <c r="AM89" s="154"/>
      <c r="AN89" s="154"/>
      <c r="AO89" s="154"/>
      <c r="AP89" s="154"/>
      <c r="AQ89" s="154"/>
      <c r="AR89" s="155"/>
      <c r="AS89" s="153"/>
      <c r="AT89" s="154"/>
      <c r="AU89" s="154"/>
      <c r="AV89" s="154"/>
      <c r="AW89" s="154"/>
      <c r="AX89" s="154"/>
      <c r="AY89" s="154"/>
      <c r="AZ89" s="154"/>
      <c r="BA89" s="154"/>
      <c r="BB89" s="155"/>
      <c r="BC89" s="153" t="s">
        <v>229</v>
      </c>
      <c r="BD89" s="154"/>
      <c r="BE89" s="154"/>
      <c r="BF89" s="154"/>
      <c r="BG89" s="154"/>
      <c r="BH89" s="154"/>
      <c r="BI89" s="154"/>
      <c r="BJ89" s="154"/>
      <c r="BK89" s="154"/>
      <c r="BL89" s="154"/>
      <c r="BM89" s="155"/>
      <c r="BN89" s="153" t="s">
        <v>230</v>
      </c>
      <c r="BO89" s="154"/>
      <c r="BP89" s="154"/>
      <c r="BQ89" s="154"/>
      <c r="BR89" s="154"/>
      <c r="BS89" s="154"/>
      <c r="BT89" s="154"/>
      <c r="BU89" s="154"/>
      <c r="BV89" s="154"/>
      <c r="BW89" s="154"/>
      <c r="BX89" s="154"/>
      <c r="BY89" s="154"/>
      <c r="BZ89" s="154"/>
      <c r="CA89" s="154"/>
      <c r="CB89" s="155"/>
    </row>
    <row r="90" spans="1:80" x14ac:dyDescent="0.2">
      <c r="A90" s="153"/>
      <c r="B90" s="154"/>
      <c r="C90" s="154"/>
      <c r="D90" s="155"/>
      <c r="E90" s="153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  <c r="W90" s="154"/>
      <c r="X90" s="154"/>
      <c r="Y90" s="154"/>
      <c r="Z90" s="154"/>
      <c r="AA90" s="154"/>
      <c r="AB90" s="154"/>
      <c r="AC90" s="154"/>
      <c r="AD90" s="154"/>
      <c r="AE90" s="154"/>
      <c r="AF90" s="154"/>
      <c r="AG90" s="154"/>
      <c r="AH90" s="154"/>
      <c r="AI90" s="154"/>
      <c r="AJ90" s="154"/>
      <c r="AK90" s="154"/>
      <c r="AL90" s="154"/>
      <c r="AM90" s="154"/>
      <c r="AN90" s="154"/>
      <c r="AO90" s="154"/>
      <c r="AP90" s="154"/>
      <c r="AQ90" s="154"/>
      <c r="AR90" s="155"/>
      <c r="AS90" s="153"/>
      <c r="AT90" s="154"/>
      <c r="AU90" s="154"/>
      <c r="AV90" s="154"/>
      <c r="AW90" s="154"/>
      <c r="AX90" s="154"/>
      <c r="AY90" s="154"/>
      <c r="AZ90" s="154"/>
      <c r="BA90" s="154"/>
      <c r="BB90" s="155"/>
      <c r="BC90" s="153" t="s">
        <v>157</v>
      </c>
      <c r="BD90" s="154"/>
      <c r="BE90" s="154"/>
      <c r="BF90" s="154"/>
      <c r="BG90" s="154"/>
      <c r="BH90" s="154"/>
      <c r="BI90" s="154"/>
      <c r="BJ90" s="154"/>
      <c r="BK90" s="154"/>
      <c r="BL90" s="154"/>
      <c r="BM90" s="155"/>
      <c r="BN90" s="153"/>
      <c r="BO90" s="154"/>
      <c r="BP90" s="154"/>
      <c r="BQ90" s="154"/>
      <c r="BR90" s="154"/>
      <c r="BS90" s="154"/>
      <c r="BT90" s="154"/>
      <c r="BU90" s="154"/>
      <c r="BV90" s="154"/>
      <c r="BW90" s="154"/>
      <c r="BX90" s="154"/>
      <c r="BY90" s="154"/>
      <c r="BZ90" s="154"/>
      <c r="CA90" s="154"/>
      <c r="CB90" s="155"/>
    </row>
    <row r="91" spans="1:80" x14ac:dyDescent="0.2">
      <c r="A91" s="156"/>
      <c r="B91" s="157"/>
      <c r="C91" s="157"/>
      <c r="D91" s="158"/>
      <c r="E91" s="156">
        <v>1</v>
      </c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  <c r="R91" s="157"/>
      <c r="S91" s="157"/>
      <c r="T91" s="157"/>
      <c r="U91" s="157"/>
      <c r="V91" s="157"/>
      <c r="W91" s="157"/>
      <c r="X91" s="157"/>
      <c r="Y91" s="157"/>
      <c r="Z91" s="157"/>
      <c r="AA91" s="157"/>
      <c r="AB91" s="157"/>
      <c r="AC91" s="157"/>
      <c r="AD91" s="157"/>
      <c r="AE91" s="157"/>
      <c r="AF91" s="157"/>
      <c r="AG91" s="157"/>
      <c r="AH91" s="157"/>
      <c r="AI91" s="157"/>
      <c r="AJ91" s="157"/>
      <c r="AK91" s="157"/>
      <c r="AL91" s="157"/>
      <c r="AM91" s="157"/>
      <c r="AN91" s="157"/>
      <c r="AO91" s="157"/>
      <c r="AP91" s="157"/>
      <c r="AQ91" s="157"/>
      <c r="AR91" s="158"/>
      <c r="AS91" s="156">
        <v>2</v>
      </c>
      <c r="AT91" s="157"/>
      <c r="AU91" s="157"/>
      <c r="AV91" s="157"/>
      <c r="AW91" s="157"/>
      <c r="AX91" s="157"/>
      <c r="AY91" s="157"/>
      <c r="AZ91" s="157"/>
      <c r="BA91" s="157"/>
      <c r="BB91" s="158"/>
      <c r="BC91" s="156">
        <v>3</v>
      </c>
      <c r="BD91" s="157"/>
      <c r="BE91" s="157"/>
      <c r="BF91" s="157"/>
      <c r="BG91" s="157"/>
      <c r="BH91" s="157"/>
      <c r="BI91" s="157"/>
      <c r="BJ91" s="157"/>
      <c r="BK91" s="157"/>
      <c r="BL91" s="157"/>
      <c r="BM91" s="158"/>
      <c r="BN91" s="156">
        <v>4</v>
      </c>
      <c r="BO91" s="157"/>
      <c r="BP91" s="157"/>
      <c r="BQ91" s="157"/>
      <c r="BR91" s="157"/>
      <c r="BS91" s="157"/>
      <c r="BT91" s="157"/>
      <c r="BU91" s="157"/>
      <c r="BV91" s="157"/>
      <c r="BW91" s="157"/>
      <c r="BX91" s="157"/>
      <c r="BY91" s="157"/>
      <c r="BZ91" s="157"/>
      <c r="CA91" s="157"/>
      <c r="CB91" s="158"/>
    </row>
    <row r="92" spans="1:80" x14ac:dyDescent="0.2">
      <c r="A92" s="167">
        <v>1</v>
      </c>
      <c r="B92" s="168"/>
      <c r="C92" s="168"/>
      <c r="D92" s="169"/>
      <c r="E92" s="261" t="s">
        <v>409</v>
      </c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8"/>
      <c r="Q92" s="168"/>
      <c r="R92" s="168"/>
      <c r="S92" s="168"/>
      <c r="T92" s="168"/>
      <c r="U92" s="168"/>
      <c r="V92" s="168"/>
      <c r="W92" s="168"/>
      <c r="X92" s="168"/>
      <c r="Y92" s="168"/>
      <c r="Z92" s="168"/>
      <c r="AA92" s="168"/>
      <c r="AB92" s="168"/>
      <c r="AC92" s="168"/>
      <c r="AD92" s="168"/>
      <c r="AE92" s="168"/>
      <c r="AF92" s="168"/>
      <c r="AG92" s="168"/>
      <c r="AH92" s="168"/>
      <c r="AI92" s="168"/>
      <c r="AJ92" s="168"/>
      <c r="AK92" s="168"/>
      <c r="AL92" s="168"/>
      <c r="AM92" s="168"/>
      <c r="AN92" s="168"/>
      <c r="AO92" s="168"/>
      <c r="AP92" s="168"/>
      <c r="AQ92" s="168"/>
      <c r="AR92" s="169"/>
      <c r="AS92" s="170"/>
      <c r="AT92" s="171"/>
      <c r="AU92" s="171"/>
      <c r="AV92" s="171"/>
      <c r="AW92" s="171"/>
      <c r="AX92" s="171"/>
      <c r="AY92" s="171"/>
      <c r="AZ92" s="171"/>
      <c r="BA92" s="171"/>
      <c r="BB92" s="172"/>
      <c r="BC92" s="220"/>
      <c r="BD92" s="174"/>
      <c r="BE92" s="174"/>
      <c r="BF92" s="174"/>
      <c r="BG92" s="174"/>
      <c r="BH92" s="174"/>
      <c r="BI92" s="174"/>
      <c r="BJ92" s="174"/>
      <c r="BK92" s="174"/>
      <c r="BL92" s="174"/>
      <c r="BM92" s="175"/>
      <c r="BN92" s="279">
        <v>1396.31</v>
      </c>
      <c r="BO92" s="280"/>
      <c r="BP92" s="280"/>
      <c r="BQ92" s="280"/>
      <c r="BR92" s="280"/>
      <c r="BS92" s="280"/>
      <c r="BT92" s="280"/>
      <c r="BU92" s="280"/>
      <c r="BV92" s="280"/>
      <c r="BW92" s="280"/>
      <c r="BX92" s="280"/>
      <c r="BY92" s="280"/>
      <c r="BZ92" s="280"/>
      <c r="CA92" s="280"/>
      <c r="CB92" s="281"/>
    </row>
    <row r="93" spans="1:80" x14ac:dyDescent="0.2">
      <c r="A93" s="167">
        <v>2</v>
      </c>
      <c r="B93" s="168"/>
      <c r="C93" s="168"/>
      <c r="D93" s="169"/>
      <c r="E93" s="261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8"/>
      <c r="Q93" s="168"/>
      <c r="R93" s="168"/>
      <c r="S93" s="168"/>
      <c r="T93" s="168"/>
      <c r="U93" s="168"/>
      <c r="V93" s="168"/>
      <c r="W93" s="168"/>
      <c r="X93" s="168"/>
      <c r="Y93" s="168"/>
      <c r="Z93" s="168"/>
      <c r="AA93" s="168"/>
      <c r="AB93" s="168"/>
      <c r="AC93" s="168"/>
      <c r="AD93" s="168"/>
      <c r="AE93" s="168"/>
      <c r="AF93" s="168"/>
      <c r="AG93" s="168"/>
      <c r="AH93" s="168"/>
      <c r="AI93" s="168"/>
      <c r="AJ93" s="168"/>
      <c r="AK93" s="168"/>
      <c r="AL93" s="168"/>
      <c r="AM93" s="168"/>
      <c r="AN93" s="168"/>
      <c r="AO93" s="168"/>
      <c r="AP93" s="168"/>
      <c r="AQ93" s="168"/>
      <c r="AR93" s="169"/>
      <c r="AS93" s="170"/>
      <c r="AT93" s="171"/>
      <c r="AU93" s="171"/>
      <c r="AV93" s="171"/>
      <c r="AW93" s="171"/>
      <c r="AX93" s="171"/>
      <c r="AY93" s="171"/>
      <c r="AZ93" s="171"/>
      <c r="BA93" s="171"/>
      <c r="BB93" s="172"/>
      <c r="BC93" s="220"/>
      <c r="BD93" s="174"/>
      <c r="BE93" s="174"/>
      <c r="BF93" s="174"/>
      <c r="BG93" s="174"/>
      <c r="BH93" s="174"/>
      <c r="BI93" s="174"/>
      <c r="BJ93" s="174"/>
      <c r="BK93" s="174"/>
      <c r="BL93" s="174"/>
      <c r="BM93" s="175"/>
      <c r="BN93" s="279"/>
      <c r="BO93" s="280"/>
      <c r="BP93" s="280"/>
      <c r="BQ93" s="280"/>
      <c r="BR93" s="280"/>
      <c r="BS93" s="280"/>
      <c r="BT93" s="280"/>
      <c r="BU93" s="280"/>
      <c r="BV93" s="280"/>
      <c r="BW93" s="280"/>
      <c r="BX93" s="280"/>
      <c r="BY93" s="280"/>
      <c r="BZ93" s="280"/>
      <c r="CA93" s="280"/>
      <c r="CB93" s="281"/>
    </row>
    <row r="94" spans="1:80" x14ac:dyDescent="0.2">
      <c r="A94" s="167"/>
      <c r="B94" s="168"/>
      <c r="C94" s="168"/>
      <c r="D94" s="169"/>
      <c r="E94" s="194" t="s">
        <v>145</v>
      </c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5"/>
      <c r="Q94" s="195"/>
      <c r="R94" s="195"/>
      <c r="S94" s="195"/>
      <c r="T94" s="195"/>
      <c r="U94" s="195"/>
      <c r="V94" s="195"/>
      <c r="W94" s="195"/>
      <c r="X94" s="195"/>
      <c r="Y94" s="195"/>
      <c r="Z94" s="195"/>
      <c r="AA94" s="195"/>
      <c r="AB94" s="195"/>
      <c r="AC94" s="195"/>
      <c r="AD94" s="195"/>
      <c r="AE94" s="195"/>
      <c r="AF94" s="195"/>
      <c r="AG94" s="195"/>
      <c r="AH94" s="195"/>
      <c r="AI94" s="195"/>
      <c r="AJ94" s="195"/>
      <c r="AK94" s="195"/>
      <c r="AL94" s="195"/>
      <c r="AM94" s="195"/>
      <c r="AN94" s="195"/>
      <c r="AO94" s="195"/>
      <c r="AP94" s="195"/>
      <c r="AQ94" s="195"/>
      <c r="AR94" s="196"/>
      <c r="AS94" s="188" t="s">
        <v>22</v>
      </c>
      <c r="AT94" s="189"/>
      <c r="AU94" s="189"/>
      <c r="AV94" s="189"/>
      <c r="AW94" s="189"/>
      <c r="AX94" s="189"/>
      <c r="AY94" s="189"/>
      <c r="AZ94" s="189"/>
      <c r="BA94" s="189"/>
      <c r="BB94" s="190"/>
      <c r="BC94" s="248" t="s">
        <v>22</v>
      </c>
      <c r="BD94" s="249"/>
      <c r="BE94" s="249"/>
      <c r="BF94" s="249"/>
      <c r="BG94" s="249"/>
      <c r="BH94" s="249"/>
      <c r="BI94" s="249"/>
      <c r="BJ94" s="249"/>
      <c r="BK94" s="249"/>
      <c r="BL94" s="249"/>
      <c r="BM94" s="250"/>
      <c r="BN94" s="276">
        <f>SUM(BN92:CB93)</f>
        <v>1396.31</v>
      </c>
      <c r="BO94" s="277"/>
      <c r="BP94" s="277"/>
      <c r="BQ94" s="277"/>
      <c r="BR94" s="277"/>
      <c r="BS94" s="277"/>
      <c r="BT94" s="277"/>
      <c r="BU94" s="277"/>
      <c r="BV94" s="277"/>
      <c r="BW94" s="277"/>
      <c r="BX94" s="277"/>
      <c r="BY94" s="277"/>
      <c r="BZ94" s="277"/>
      <c r="CA94" s="277"/>
      <c r="CB94" s="278"/>
    </row>
    <row r="96" spans="1:80" s="101" customFormat="1" ht="15.75" x14ac:dyDescent="0.25">
      <c r="A96" s="101" t="s">
        <v>113</v>
      </c>
      <c r="S96" s="251" t="s">
        <v>418</v>
      </c>
      <c r="T96" s="251"/>
      <c r="U96" s="251"/>
      <c r="V96" s="251"/>
      <c r="W96" s="251"/>
      <c r="X96" s="251"/>
      <c r="Y96" s="251"/>
      <c r="Z96" s="251"/>
      <c r="AA96" s="251"/>
      <c r="AB96" s="251"/>
      <c r="AC96" s="251"/>
      <c r="AD96" s="251"/>
      <c r="AE96" s="251"/>
      <c r="AF96" s="251"/>
      <c r="AG96" s="251"/>
      <c r="AH96" s="251"/>
      <c r="AI96" s="251"/>
      <c r="AJ96" s="251"/>
      <c r="AK96" s="251"/>
      <c r="AL96" s="251"/>
      <c r="AM96" s="251"/>
      <c r="AN96" s="251"/>
      <c r="AO96" s="251"/>
      <c r="AP96" s="251"/>
      <c r="AQ96" s="251"/>
      <c r="AR96" s="251"/>
      <c r="AS96" s="251"/>
      <c r="AT96" s="251"/>
      <c r="AU96" s="251"/>
      <c r="AV96" s="251"/>
      <c r="AW96" s="251"/>
      <c r="AX96" s="251"/>
      <c r="AY96" s="251"/>
      <c r="AZ96" s="251"/>
      <c r="BA96" s="251"/>
      <c r="BB96" s="251"/>
      <c r="BC96" s="251"/>
      <c r="BD96" s="251"/>
      <c r="BE96" s="251"/>
      <c r="BF96" s="251"/>
      <c r="BG96" s="251"/>
      <c r="BH96" s="251"/>
      <c r="BI96" s="251"/>
      <c r="BJ96" s="251"/>
      <c r="BK96" s="251"/>
      <c r="BL96" s="251"/>
      <c r="BM96" s="251"/>
      <c r="BN96" s="251"/>
      <c r="BO96" s="251"/>
      <c r="BP96" s="251"/>
      <c r="BQ96" s="251"/>
      <c r="BR96" s="251"/>
      <c r="BS96" s="251"/>
      <c r="BT96" s="251"/>
      <c r="BU96" s="251"/>
      <c r="BV96" s="251"/>
      <c r="BW96" s="251"/>
      <c r="BX96" s="251"/>
      <c r="BY96" s="251"/>
      <c r="BZ96" s="251"/>
      <c r="CA96" s="251"/>
      <c r="CB96" s="251"/>
    </row>
    <row r="97" spans="1:80" s="25" customFormat="1" ht="9.75" x14ac:dyDescent="0.2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</row>
    <row r="98" spans="1:80" x14ac:dyDescent="0.2">
      <c r="A98" s="150" t="s">
        <v>115</v>
      </c>
      <c r="B98" s="151"/>
      <c r="C98" s="151"/>
      <c r="D98" s="152"/>
      <c r="E98" s="150" t="s">
        <v>147</v>
      </c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  <c r="R98" s="151"/>
      <c r="S98" s="151"/>
      <c r="T98" s="151"/>
      <c r="U98" s="151"/>
      <c r="V98" s="151"/>
      <c r="W98" s="151"/>
      <c r="X98" s="151"/>
      <c r="Y98" s="151"/>
      <c r="Z98" s="151"/>
      <c r="AA98" s="151"/>
      <c r="AB98" s="151"/>
      <c r="AC98" s="151"/>
      <c r="AD98" s="151"/>
      <c r="AE98" s="151"/>
      <c r="AF98" s="151"/>
      <c r="AG98" s="151"/>
      <c r="AH98" s="151"/>
      <c r="AI98" s="151"/>
      <c r="AJ98" s="151"/>
      <c r="AK98" s="151"/>
      <c r="AL98" s="151"/>
      <c r="AM98" s="151"/>
      <c r="AN98" s="151"/>
      <c r="AO98" s="151"/>
      <c r="AP98" s="151"/>
      <c r="AQ98" s="151"/>
      <c r="AR98" s="152"/>
      <c r="AS98" s="150" t="s">
        <v>149</v>
      </c>
      <c r="AT98" s="151"/>
      <c r="AU98" s="151"/>
      <c r="AV98" s="151"/>
      <c r="AW98" s="151"/>
      <c r="AX98" s="151"/>
      <c r="AY98" s="151"/>
      <c r="AZ98" s="151"/>
      <c r="BA98" s="151"/>
      <c r="BB98" s="152"/>
      <c r="BC98" s="150" t="s">
        <v>228</v>
      </c>
      <c r="BD98" s="151"/>
      <c r="BE98" s="151"/>
      <c r="BF98" s="151"/>
      <c r="BG98" s="151"/>
      <c r="BH98" s="151"/>
      <c r="BI98" s="151"/>
      <c r="BJ98" s="151"/>
      <c r="BK98" s="151"/>
      <c r="BL98" s="151"/>
      <c r="BM98" s="152"/>
      <c r="BN98" s="150" t="s">
        <v>150</v>
      </c>
      <c r="BO98" s="151"/>
      <c r="BP98" s="151"/>
      <c r="BQ98" s="151"/>
      <c r="BR98" s="151"/>
      <c r="BS98" s="151"/>
      <c r="BT98" s="151"/>
      <c r="BU98" s="151"/>
      <c r="BV98" s="151"/>
      <c r="BW98" s="151"/>
      <c r="BX98" s="151"/>
      <c r="BY98" s="151"/>
      <c r="BZ98" s="151"/>
      <c r="CA98" s="151"/>
      <c r="CB98" s="152"/>
    </row>
    <row r="99" spans="1:80" x14ac:dyDescent="0.2">
      <c r="A99" s="153" t="s">
        <v>122</v>
      </c>
      <c r="B99" s="154"/>
      <c r="C99" s="154"/>
      <c r="D99" s="155"/>
      <c r="E99" s="153"/>
      <c r="F99" s="154"/>
      <c r="G99" s="154"/>
      <c r="H99" s="154"/>
      <c r="I99" s="154"/>
      <c r="J99" s="154"/>
      <c r="K99" s="154"/>
      <c r="L99" s="154"/>
      <c r="M99" s="154"/>
      <c r="N99" s="154"/>
      <c r="O99" s="154"/>
      <c r="P99" s="154"/>
      <c r="Q99" s="154"/>
      <c r="R99" s="154"/>
      <c r="S99" s="154"/>
      <c r="T99" s="154"/>
      <c r="U99" s="154"/>
      <c r="V99" s="154"/>
      <c r="W99" s="154"/>
      <c r="X99" s="154"/>
      <c r="Y99" s="154"/>
      <c r="Z99" s="154"/>
      <c r="AA99" s="154"/>
      <c r="AB99" s="154"/>
      <c r="AC99" s="154"/>
      <c r="AD99" s="154"/>
      <c r="AE99" s="154"/>
      <c r="AF99" s="154"/>
      <c r="AG99" s="154"/>
      <c r="AH99" s="154"/>
      <c r="AI99" s="154"/>
      <c r="AJ99" s="154"/>
      <c r="AK99" s="154"/>
      <c r="AL99" s="154"/>
      <c r="AM99" s="154"/>
      <c r="AN99" s="154"/>
      <c r="AO99" s="154"/>
      <c r="AP99" s="154"/>
      <c r="AQ99" s="154"/>
      <c r="AR99" s="155"/>
      <c r="AS99" s="153"/>
      <c r="AT99" s="154"/>
      <c r="AU99" s="154"/>
      <c r="AV99" s="154"/>
      <c r="AW99" s="154"/>
      <c r="AX99" s="154"/>
      <c r="AY99" s="154"/>
      <c r="AZ99" s="154"/>
      <c r="BA99" s="154"/>
      <c r="BB99" s="155"/>
      <c r="BC99" s="153" t="s">
        <v>229</v>
      </c>
      <c r="BD99" s="154"/>
      <c r="BE99" s="154"/>
      <c r="BF99" s="154"/>
      <c r="BG99" s="154"/>
      <c r="BH99" s="154"/>
      <c r="BI99" s="154"/>
      <c r="BJ99" s="154"/>
      <c r="BK99" s="154"/>
      <c r="BL99" s="154"/>
      <c r="BM99" s="155"/>
      <c r="BN99" s="153" t="s">
        <v>230</v>
      </c>
      <c r="BO99" s="154"/>
      <c r="BP99" s="154"/>
      <c r="BQ99" s="154"/>
      <c r="BR99" s="154"/>
      <c r="BS99" s="154"/>
      <c r="BT99" s="154"/>
      <c r="BU99" s="154"/>
      <c r="BV99" s="154"/>
      <c r="BW99" s="154"/>
      <c r="BX99" s="154"/>
      <c r="BY99" s="154"/>
      <c r="BZ99" s="154"/>
      <c r="CA99" s="154"/>
      <c r="CB99" s="155"/>
    </row>
    <row r="100" spans="1:80" x14ac:dyDescent="0.2">
      <c r="A100" s="153"/>
      <c r="B100" s="154"/>
      <c r="C100" s="154"/>
      <c r="D100" s="155"/>
      <c r="E100" s="153"/>
      <c r="F100" s="154"/>
      <c r="G100" s="154"/>
      <c r="H100" s="154"/>
      <c r="I100" s="154"/>
      <c r="J100" s="154"/>
      <c r="K100" s="154"/>
      <c r="L100" s="154"/>
      <c r="M100" s="154"/>
      <c r="N100" s="154"/>
      <c r="O100" s="154"/>
      <c r="P100" s="154"/>
      <c r="Q100" s="154"/>
      <c r="R100" s="154"/>
      <c r="S100" s="154"/>
      <c r="T100" s="154"/>
      <c r="U100" s="154"/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/>
      <c r="AF100" s="154"/>
      <c r="AG100" s="154"/>
      <c r="AH100" s="154"/>
      <c r="AI100" s="154"/>
      <c r="AJ100" s="154"/>
      <c r="AK100" s="154"/>
      <c r="AL100" s="154"/>
      <c r="AM100" s="154"/>
      <c r="AN100" s="154"/>
      <c r="AO100" s="154"/>
      <c r="AP100" s="154"/>
      <c r="AQ100" s="154"/>
      <c r="AR100" s="155"/>
      <c r="AS100" s="153"/>
      <c r="AT100" s="154"/>
      <c r="AU100" s="154"/>
      <c r="AV100" s="154"/>
      <c r="AW100" s="154"/>
      <c r="AX100" s="154"/>
      <c r="AY100" s="154"/>
      <c r="AZ100" s="154"/>
      <c r="BA100" s="154"/>
      <c r="BB100" s="155"/>
      <c r="BC100" s="153" t="s">
        <v>157</v>
      </c>
      <c r="BD100" s="154"/>
      <c r="BE100" s="154"/>
      <c r="BF100" s="154"/>
      <c r="BG100" s="154"/>
      <c r="BH100" s="154"/>
      <c r="BI100" s="154"/>
      <c r="BJ100" s="154"/>
      <c r="BK100" s="154"/>
      <c r="BL100" s="154"/>
      <c r="BM100" s="155"/>
      <c r="BN100" s="153"/>
      <c r="BO100" s="154"/>
      <c r="BP100" s="154"/>
      <c r="BQ100" s="154"/>
      <c r="BR100" s="154"/>
      <c r="BS100" s="154"/>
      <c r="BT100" s="154"/>
      <c r="BU100" s="154"/>
      <c r="BV100" s="154"/>
      <c r="BW100" s="154"/>
      <c r="BX100" s="154"/>
      <c r="BY100" s="154"/>
      <c r="BZ100" s="154"/>
      <c r="CA100" s="154"/>
      <c r="CB100" s="155"/>
    </row>
    <row r="101" spans="1:80" x14ac:dyDescent="0.2">
      <c r="A101" s="156"/>
      <c r="B101" s="157"/>
      <c r="C101" s="157"/>
      <c r="D101" s="158"/>
      <c r="E101" s="156">
        <v>1</v>
      </c>
      <c r="F101" s="157"/>
      <c r="G101" s="157"/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  <c r="R101" s="157"/>
      <c r="S101" s="157"/>
      <c r="T101" s="157"/>
      <c r="U101" s="157"/>
      <c r="V101" s="157"/>
      <c r="W101" s="157"/>
      <c r="X101" s="157"/>
      <c r="Y101" s="157"/>
      <c r="Z101" s="157"/>
      <c r="AA101" s="157"/>
      <c r="AB101" s="157"/>
      <c r="AC101" s="157"/>
      <c r="AD101" s="157"/>
      <c r="AE101" s="157"/>
      <c r="AF101" s="157"/>
      <c r="AG101" s="157"/>
      <c r="AH101" s="157"/>
      <c r="AI101" s="157"/>
      <c r="AJ101" s="157"/>
      <c r="AK101" s="157"/>
      <c r="AL101" s="157"/>
      <c r="AM101" s="157"/>
      <c r="AN101" s="157"/>
      <c r="AO101" s="157"/>
      <c r="AP101" s="157"/>
      <c r="AQ101" s="157"/>
      <c r="AR101" s="158"/>
      <c r="AS101" s="156">
        <v>2</v>
      </c>
      <c r="AT101" s="157"/>
      <c r="AU101" s="157"/>
      <c r="AV101" s="157"/>
      <c r="AW101" s="157"/>
      <c r="AX101" s="157"/>
      <c r="AY101" s="157"/>
      <c r="AZ101" s="157"/>
      <c r="BA101" s="157"/>
      <c r="BB101" s="158"/>
      <c r="BC101" s="156">
        <v>3</v>
      </c>
      <c r="BD101" s="157"/>
      <c r="BE101" s="157"/>
      <c r="BF101" s="157"/>
      <c r="BG101" s="157"/>
      <c r="BH101" s="157"/>
      <c r="BI101" s="157"/>
      <c r="BJ101" s="157"/>
      <c r="BK101" s="157"/>
      <c r="BL101" s="157"/>
      <c r="BM101" s="158"/>
      <c r="BN101" s="156">
        <v>4</v>
      </c>
      <c r="BO101" s="157"/>
      <c r="BP101" s="157"/>
      <c r="BQ101" s="157"/>
      <c r="BR101" s="157"/>
      <c r="BS101" s="157"/>
      <c r="BT101" s="157"/>
      <c r="BU101" s="157"/>
      <c r="BV101" s="157"/>
      <c r="BW101" s="157"/>
      <c r="BX101" s="157"/>
      <c r="BY101" s="157"/>
      <c r="BZ101" s="157"/>
      <c r="CA101" s="157"/>
      <c r="CB101" s="158"/>
    </row>
    <row r="102" spans="1:80" x14ac:dyDescent="0.2">
      <c r="A102" s="167">
        <v>1</v>
      </c>
      <c r="B102" s="168"/>
      <c r="C102" s="168"/>
      <c r="D102" s="169"/>
      <c r="E102" s="261" t="s">
        <v>409</v>
      </c>
      <c r="F102" s="168"/>
      <c r="G102" s="168"/>
      <c r="H102" s="168"/>
      <c r="I102" s="168"/>
      <c r="J102" s="168"/>
      <c r="K102" s="168"/>
      <c r="L102" s="168"/>
      <c r="M102" s="168"/>
      <c r="N102" s="168"/>
      <c r="O102" s="168"/>
      <c r="P102" s="168"/>
      <c r="Q102" s="168"/>
      <c r="R102" s="168"/>
      <c r="S102" s="168"/>
      <c r="T102" s="168"/>
      <c r="U102" s="168"/>
      <c r="V102" s="168"/>
      <c r="W102" s="168"/>
      <c r="X102" s="168"/>
      <c r="Y102" s="168"/>
      <c r="Z102" s="168"/>
      <c r="AA102" s="168"/>
      <c r="AB102" s="168"/>
      <c r="AC102" s="168"/>
      <c r="AD102" s="168"/>
      <c r="AE102" s="168"/>
      <c r="AF102" s="168"/>
      <c r="AG102" s="168"/>
      <c r="AH102" s="168"/>
      <c r="AI102" s="168"/>
      <c r="AJ102" s="168"/>
      <c r="AK102" s="168"/>
      <c r="AL102" s="168"/>
      <c r="AM102" s="168"/>
      <c r="AN102" s="168"/>
      <c r="AO102" s="168"/>
      <c r="AP102" s="168"/>
      <c r="AQ102" s="168"/>
      <c r="AR102" s="169"/>
      <c r="AS102" s="170"/>
      <c r="AT102" s="171"/>
      <c r="AU102" s="171"/>
      <c r="AV102" s="171"/>
      <c r="AW102" s="171"/>
      <c r="AX102" s="171"/>
      <c r="AY102" s="171"/>
      <c r="AZ102" s="171"/>
      <c r="BA102" s="171"/>
      <c r="BB102" s="172"/>
      <c r="BC102" s="220"/>
      <c r="BD102" s="174"/>
      <c r="BE102" s="174"/>
      <c r="BF102" s="174"/>
      <c r="BG102" s="174"/>
      <c r="BH102" s="174"/>
      <c r="BI102" s="174"/>
      <c r="BJ102" s="174"/>
      <c r="BK102" s="174"/>
      <c r="BL102" s="174"/>
      <c r="BM102" s="175"/>
      <c r="BN102" s="279">
        <v>5742.46</v>
      </c>
      <c r="BO102" s="280"/>
      <c r="BP102" s="280"/>
      <c r="BQ102" s="280"/>
      <c r="BR102" s="280"/>
      <c r="BS102" s="280"/>
      <c r="BT102" s="280"/>
      <c r="BU102" s="280"/>
      <c r="BV102" s="280"/>
      <c r="BW102" s="280"/>
      <c r="BX102" s="280"/>
      <c r="BY102" s="280"/>
      <c r="BZ102" s="280"/>
      <c r="CA102" s="280"/>
      <c r="CB102" s="281"/>
    </row>
    <row r="103" spans="1:80" x14ac:dyDescent="0.2">
      <c r="A103" s="167">
        <v>2</v>
      </c>
      <c r="B103" s="168"/>
      <c r="C103" s="168"/>
      <c r="D103" s="169"/>
      <c r="E103" s="261"/>
      <c r="F103" s="168"/>
      <c r="G103" s="168"/>
      <c r="H103" s="168"/>
      <c r="I103" s="168"/>
      <c r="J103" s="168"/>
      <c r="K103" s="168"/>
      <c r="L103" s="168"/>
      <c r="M103" s="168"/>
      <c r="N103" s="168"/>
      <c r="O103" s="168"/>
      <c r="P103" s="168"/>
      <c r="Q103" s="168"/>
      <c r="R103" s="168"/>
      <c r="S103" s="168"/>
      <c r="T103" s="168"/>
      <c r="U103" s="168"/>
      <c r="V103" s="168"/>
      <c r="W103" s="168"/>
      <c r="X103" s="168"/>
      <c r="Y103" s="168"/>
      <c r="Z103" s="168"/>
      <c r="AA103" s="168"/>
      <c r="AB103" s="168"/>
      <c r="AC103" s="168"/>
      <c r="AD103" s="168"/>
      <c r="AE103" s="168"/>
      <c r="AF103" s="168"/>
      <c r="AG103" s="168"/>
      <c r="AH103" s="168"/>
      <c r="AI103" s="168"/>
      <c r="AJ103" s="168"/>
      <c r="AK103" s="168"/>
      <c r="AL103" s="168"/>
      <c r="AM103" s="168"/>
      <c r="AN103" s="168"/>
      <c r="AO103" s="168"/>
      <c r="AP103" s="168"/>
      <c r="AQ103" s="168"/>
      <c r="AR103" s="169"/>
      <c r="AS103" s="170"/>
      <c r="AT103" s="171"/>
      <c r="AU103" s="171"/>
      <c r="AV103" s="171"/>
      <c r="AW103" s="171"/>
      <c r="AX103" s="171"/>
      <c r="AY103" s="171"/>
      <c r="AZ103" s="171"/>
      <c r="BA103" s="171"/>
      <c r="BB103" s="172"/>
      <c r="BC103" s="220"/>
      <c r="BD103" s="174"/>
      <c r="BE103" s="174"/>
      <c r="BF103" s="174"/>
      <c r="BG103" s="174"/>
      <c r="BH103" s="174"/>
      <c r="BI103" s="174"/>
      <c r="BJ103" s="174"/>
      <c r="BK103" s="174"/>
      <c r="BL103" s="174"/>
      <c r="BM103" s="175"/>
      <c r="BN103" s="279"/>
      <c r="BO103" s="280"/>
      <c r="BP103" s="280"/>
      <c r="BQ103" s="280"/>
      <c r="BR103" s="280"/>
      <c r="BS103" s="280"/>
      <c r="BT103" s="280"/>
      <c r="BU103" s="280"/>
      <c r="BV103" s="280"/>
      <c r="BW103" s="280"/>
      <c r="BX103" s="280"/>
      <c r="BY103" s="280"/>
      <c r="BZ103" s="280"/>
      <c r="CA103" s="280"/>
      <c r="CB103" s="281"/>
    </row>
    <row r="104" spans="1:80" x14ac:dyDescent="0.2">
      <c r="A104" s="167"/>
      <c r="B104" s="168"/>
      <c r="C104" s="168"/>
      <c r="D104" s="169"/>
      <c r="E104" s="194" t="s">
        <v>145</v>
      </c>
      <c r="F104" s="195"/>
      <c r="G104" s="195"/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  <c r="R104" s="195"/>
      <c r="S104" s="195"/>
      <c r="T104" s="195"/>
      <c r="U104" s="195"/>
      <c r="V104" s="195"/>
      <c r="W104" s="195"/>
      <c r="X104" s="195"/>
      <c r="Y104" s="195"/>
      <c r="Z104" s="195"/>
      <c r="AA104" s="195"/>
      <c r="AB104" s="195"/>
      <c r="AC104" s="195"/>
      <c r="AD104" s="195"/>
      <c r="AE104" s="195"/>
      <c r="AF104" s="195"/>
      <c r="AG104" s="195"/>
      <c r="AH104" s="195"/>
      <c r="AI104" s="195"/>
      <c r="AJ104" s="195"/>
      <c r="AK104" s="195"/>
      <c r="AL104" s="195"/>
      <c r="AM104" s="195"/>
      <c r="AN104" s="195"/>
      <c r="AO104" s="195"/>
      <c r="AP104" s="195"/>
      <c r="AQ104" s="195"/>
      <c r="AR104" s="196"/>
      <c r="AS104" s="188" t="s">
        <v>22</v>
      </c>
      <c r="AT104" s="189"/>
      <c r="AU104" s="189"/>
      <c r="AV104" s="189"/>
      <c r="AW104" s="189"/>
      <c r="AX104" s="189"/>
      <c r="AY104" s="189"/>
      <c r="AZ104" s="189"/>
      <c r="BA104" s="189"/>
      <c r="BB104" s="190"/>
      <c r="BC104" s="248" t="s">
        <v>22</v>
      </c>
      <c r="BD104" s="249"/>
      <c r="BE104" s="249"/>
      <c r="BF104" s="249"/>
      <c r="BG104" s="249"/>
      <c r="BH104" s="249"/>
      <c r="BI104" s="249"/>
      <c r="BJ104" s="249"/>
      <c r="BK104" s="249"/>
      <c r="BL104" s="249"/>
      <c r="BM104" s="250"/>
      <c r="BN104" s="276">
        <f>SUM(BN102:CB103)</f>
        <v>5742.46</v>
      </c>
      <c r="BO104" s="277"/>
      <c r="BP104" s="277"/>
      <c r="BQ104" s="277"/>
      <c r="BR104" s="277"/>
      <c r="BS104" s="277"/>
      <c r="BT104" s="277"/>
      <c r="BU104" s="277"/>
      <c r="BV104" s="277"/>
      <c r="BW104" s="277"/>
      <c r="BX104" s="277"/>
      <c r="BY104" s="277"/>
      <c r="BZ104" s="277"/>
      <c r="CA104" s="277"/>
      <c r="CB104" s="278"/>
    </row>
    <row r="106" spans="1:80" ht="14.25" customHeight="1" x14ac:dyDescent="0.2"/>
    <row r="107" spans="1:80" s="85" customFormat="1" ht="15.75" x14ac:dyDescent="0.25">
      <c r="A107" s="85" t="s">
        <v>113</v>
      </c>
      <c r="S107" s="251" t="s">
        <v>338</v>
      </c>
      <c r="T107" s="251"/>
      <c r="U107" s="251"/>
      <c r="V107" s="251"/>
      <c r="W107" s="251"/>
      <c r="X107" s="251"/>
      <c r="Y107" s="251"/>
      <c r="Z107" s="251"/>
      <c r="AA107" s="251"/>
      <c r="AB107" s="251"/>
      <c r="AC107" s="251"/>
      <c r="AD107" s="251"/>
      <c r="AE107" s="251"/>
      <c r="AF107" s="251"/>
      <c r="AG107" s="251"/>
      <c r="AH107" s="251"/>
      <c r="AI107" s="251"/>
      <c r="AJ107" s="251"/>
      <c r="AK107" s="251"/>
      <c r="AL107" s="251"/>
      <c r="AM107" s="251"/>
      <c r="AN107" s="251"/>
      <c r="AO107" s="251"/>
      <c r="AP107" s="251"/>
      <c r="AQ107" s="251"/>
      <c r="AR107" s="251"/>
      <c r="AS107" s="251"/>
      <c r="AT107" s="251"/>
      <c r="AU107" s="251"/>
      <c r="AV107" s="251"/>
      <c r="AW107" s="251"/>
      <c r="AX107" s="251"/>
      <c r="AY107" s="251"/>
      <c r="AZ107" s="251"/>
      <c r="BA107" s="251"/>
      <c r="BB107" s="251"/>
      <c r="BC107" s="251"/>
      <c r="BD107" s="251"/>
      <c r="BE107" s="251"/>
      <c r="BF107" s="251"/>
      <c r="BG107" s="251"/>
      <c r="BH107" s="251"/>
      <c r="BI107" s="251"/>
      <c r="BJ107" s="251"/>
      <c r="BK107" s="251"/>
      <c r="BL107" s="251"/>
      <c r="BM107" s="251"/>
      <c r="BN107" s="251"/>
      <c r="BO107" s="251"/>
      <c r="BP107" s="251"/>
      <c r="BQ107" s="251"/>
      <c r="BR107" s="251"/>
      <c r="BS107" s="251"/>
      <c r="BT107" s="251"/>
      <c r="BU107" s="251"/>
      <c r="BV107" s="251"/>
      <c r="BW107" s="251"/>
      <c r="BX107" s="251"/>
      <c r="BY107" s="251"/>
      <c r="BZ107" s="251"/>
      <c r="CA107" s="251"/>
      <c r="CB107" s="251"/>
    </row>
    <row r="108" spans="1:80" s="25" customFormat="1" ht="9.75" x14ac:dyDescent="0.2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</row>
    <row r="109" spans="1:80" x14ac:dyDescent="0.2">
      <c r="A109" s="150" t="s">
        <v>115</v>
      </c>
      <c r="B109" s="151"/>
      <c r="C109" s="151"/>
      <c r="D109" s="152"/>
      <c r="E109" s="150" t="s">
        <v>147</v>
      </c>
      <c r="F109" s="151"/>
      <c r="G109" s="151"/>
      <c r="H109" s="151"/>
      <c r="I109" s="151"/>
      <c r="J109" s="151"/>
      <c r="K109" s="151"/>
      <c r="L109" s="151"/>
      <c r="M109" s="151"/>
      <c r="N109" s="151"/>
      <c r="O109" s="151"/>
      <c r="P109" s="151"/>
      <c r="Q109" s="151"/>
      <c r="R109" s="151"/>
      <c r="S109" s="151"/>
      <c r="T109" s="151"/>
      <c r="U109" s="151"/>
      <c r="V109" s="151"/>
      <c r="W109" s="151"/>
      <c r="X109" s="151"/>
      <c r="Y109" s="151"/>
      <c r="Z109" s="151"/>
      <c r="AA109" s="151"/>
      <c r="AB109" s="151"/>
      <c r="AC109" s="151"/>
      <c r="AD109" s="151"/>
      <c r="AE109" s="151"/>
      <c r="AF109" s="151"/>
      <c r="AG109" s="151"/>
      <c r="AH109" s="151"/>
      <c r="AI109" s="151"/>
      <c r="AJ109" s="151"/>
      <c r="AK109" s="151"/>
      <c r="AL109" s="151"/>
      <c r="AM109" s="151"/>
      <c r="AN109" s="151"/>
      <c r="AO109" s="151"/>
      <c r="AP109" s="151"/>
      <c r="AQ109" s="151"/>
      <c r="AR109" s="152"/>
      <c r="AS109" s="150" t="s">
        <v>149</v>
      </c>
      <c r="AT109" s="151"/>
      <c r="AU109" s="151"/>
      <c r="AV109" s="151"/>
      <c r="AW109" s="151"/>
      <c r="AX109" s="151"/>
      <c r="AY109" s="151"/>
      <c r="AZ109" s="151"/>
      <c r="BA109" s="151"/>
      <c r="BB109" s="152"/>
      <c r="BC109" s="150" t="s">
        <v>228</v>
      </c>
      <c r="BD109" s="151"/>
      <c r="BE109" s="151"/>
      <c r="BF109" s="151"/>
      <c r="BG109" s="151"/>
      <c r="BH109" s="151"/>
      <c r="BI109" s="151"/>
      <c r="BJ109" s="151"/>
      <c r="BK109" s="151"/>
      <c r="BL109" s="151"/>
      <c r="BM109" s="152"/>
      <c r="BN109" s="150" t="s">
        <v>150</v>
      </c>
      <c r="BO109" s="151"/>
      <c r="BP109" s="151"/>
      <c r="BQ109" s="151"/>
      <c r="BR109" s="151"/>
      <c r="BS109" s="151"/>
      <c r="BT109" s="151"/>
      <c r="BU109" s="151"/>
      <c r="BV109" s="151"/>
      <c r="BW109" s="151"/>
      <c r="BX109" s="151"/>
      <c r="BY109" s="151"/>
      <c r="BZ109" s="151"/>
      <c r="CA109" s="151"/>
      <c r="CB109" s="152"/>
    </row>
    <row r="110" spans="1:80" x14ac:dyDescent="0.2">
      <c r="A110" s="153" t="s">
        <v>122</v>
      </c>
      <c r="B110" s="154"/>
      <c r="C110" s="154"/>
      <c r="D110" s="155"/>
      <c r="E110" s="153"/>
      <c r="F110" s="154"/>
      <c r="G110" s="154"/>
      <c r="H110" s="154"/>
      <c r="I110" s="154"/>
      <c r="J110" s="154"/>
      <c r="K110" s="154"/>
      <c r="L110" s="154"/>
      <c r="M110" s="154"/>
      <c r="N110" s="154"/>
      <c r="O110" s="154"/>
      <c r="P110" s="154"/>
      <c r="Q110" s="154"/>
      <c r="R110" s="154"/>
      <c r="S110" s="154"/>
      <c r="T110" s="154"/>
      <c r="U110" s="154"/>
      <c r="V110" s="154"/>
      <c r="W110" s="154"/>
      <c r="X110" s="154"/>
      <c r="Y110" s="154"/>
      <c r="Z110" s="154"/>
      <c r="AA110" s="154"/>
      <c r="AB110" s="154"/>
      <c r="AC110" s="154"/>
      <c r="AD110" s="154"/>
      <c r="AE110" s="154"/>
      <c r="AF110" s="154"/>
      <c r="AG110" s="154"/>
      <c r="AH110" s="154"/>
      <c r="AI110" s="154"/>
      <c r="AJ110" s="154"/>
      <c r="AK110" s="154"/>
      <c r="AL110" s="154"/>
      <c r="AM110" s="154"/>
      <c r="AN110" s="154"/>
      <c r="AO110" s="154"/>
      <c r="AP110" s="154"/>
      <c r="AQ110" s="154"/>
      <c r="AR110" s="155"/>
      <c r="AS110" s="153"/>
      <c r="AT110" s="154"/>
      <c r="AU110" s="154"/>
      <c r="AV110" s="154"/>
      <c r="AW110" s="154"/>
      <c r="AX110" s="154"/>
      <c r="AY110" s="154"/>
      <c r="AZ110" s="154"/>
      <c r="BA110" s="154"/>
      <c r="BB110" s="155"/>
      <c r="BC110" s="153" t="s">
        <v>229</v>
      </c>
      <c r="BD110" s="154"/>
      <c r="BE110" s="154"/>
      <c r="BF110" s="154"/>
      <c r="BG110" s="154"/>
      <c r="BH110" s="154"/>
      <c r="BI110" s="154"/>
      <c r="BJ110" s="154"/>
      <c r="BK110" s="154"/>
      <c r="BL110" s="154"/>
      <c r="BM110" s="155"/>
      <c r="BN110" s="153" t="s">
        <v>230</v>
      </c>
      <c r="BO110" s="154"/>
      <c r="BP110" s="154"/>
      <c r="BQ110" s="154"/>
      <c r="BR110" s="154"/>
      <c r="BS110" s="154"/>
      <c r="BT110" s="154"/>
      <c r="BU110" s="154"/>
      <c r="BV110" s="154"/>
      <c r="BW110" s="154"/>
      <c r="BX110" s="154"/>
      <c r="BY110" s="154"/>
      <c r="BZ110" s="154"/>
      <c r="CA110" s="154"/>
      <c r="CB110" s="155"/>
    </row>
    <row r="111" spans="1:80" x14ac:dyDescent="0.2">
      <c r="A111" s="153"/>
      <c r="B111" s="154"/>
      <c r="C111" s="154"/>
      <c r="D111" s="155"/>
      <c r="E111" s="153"/>
      <c r="F111" s="154"/>
      <c r="G111" s="154"/>
      <c r="H111" s="154"/>
      <c r="I111" s="154"/>
      <c r="J111" s="154"/>
      <c r="K111" s="154"/>
      <c r="L111" s="154"/>
      <c r="M111" s="154"/>
      <c r="N111" s="154"/>
      <c r="O111" s="154"/>
      <c r="P111" s="154"/>
      <c r="Q111" s="154"/>
      <c r="R111" s="154"/>
      <c r="S111" s="154"/>
      <c r="T111" s="154"/>
      <c r="U111" s="154"/>
      <c r="V111" s="154"/>
      <c r="W111" s="154"/>
      <c r="X111" s="154"/>
      <c r="Y111" s="154"/>
      <c r="Z111" s="154"/>
      <c r="AA111" s="154"/>
      <c r="AB111" s="154"/>
      <c r="AC111" s="154"/>
      <c r="AD111" s="154"/>
      <c r="AE111" s="154"/>
      <c r="AF111" s="154"/>
      <c r="AG111" s="154"/>
      <c r="AH111" s="154"/>
      <c r="AI111" s="154"/>
      <c r="AJ111" s="154"/>
      <c r="AK111" s="154"/>
      <c r="AL111" s="154"/>
      <c r="AM111" s="154"/>
      <c r="AN111" s="154"/>
      <c r="AO111" s="154"/>
      <c r="AP111" s="154"/>
      <c r="AQ111" s="154"/>
      <c r="AR111" s="155"/>
      <c r="AS111" s="153"/>
      <c r="AT111" s="154"/>
      <c r="AU111" s="154"/>
      <c r="AV111" s="154"/>
      <c r="AW111" s="154"/>
      <c r="AX111" s="154"/>
      <c r="AY111" s="154"/>
      <c r="AZ111" s="154"/>
      <c r="BA111" s="154"/>
      <c r="BB111" s="155"/>
      <c r="BC111" s="153" t="s">
        <v>157</v>
      </c>
      <c r="BD111" s="154"/>
      <c r="BE111" s="154"/>
      <c r="BF111" s="154"/>
      <c r="BG111" s="154"/>
      <c r="BH111" s="154"/>
      <c r="BI111" s="154"/>
      <c r="BJ111" s="154"/>
      <c r="BK111" s="154"/>
      <c r="BL111" s="154"/>
      <c r="BM111" s="155"/>
      <c r="BN111" s="153"/>
      <c r="BO111" s="154"/>
      <c r="BP111" s="154"/>
      <c r="BQ111" s="154"/>
      <c r="BR111" s="154"/>
      <c r="BS111" s="154"/>
      <c r="BT111" s="154"/>
      <c r="BU111" s="154"/>
      <c r="BV111" s="154"/>
      <c r="BW111" s="154"/>
      <c r="BX111" s="154"/>
      <c r="BY111" s="154"/>
      <c r="BZ111" s="154"/>
      <c r="CA111" s="154"/>
      <c r="CB111" s="155"/>
    </row>
    <row r="112" spans="1:80" x14ac:dyDescent="0.2">
      <c r="A112" s="156"/>
      <c r="B112" s="157"/>
      <c r="C112" s="157"/>
      <c r="D112" s="158"/>
      <c r="E112" s="156">
        <v>1</v>
      </c>
      <c r="F112" s="157"/>
      <c r="G112" s="157"/>
      <c r="H112" s="157"/>
      <c r="I112" s="157"/>
      <c r="J112" s="157"/>
      <c r="K112" s="157"/>
      <c r="L112" s="157"/>
      <c r="M112" s="157"/>
      <c r="N112" s="157"/>
      <c r="O112" s="157"/>
      <c r="P112" s="157"/>
      <c r="Q112" s="157"/>
      <c r="R112" s="157"/>
      <c r="S112" s="157"/>
      <c r="T112" s="157"/>
      <c r="U112" s="157"/>
      <c r="V112" s="157"/>
      <c r="W112" s="157"/>
      <c r="X112" s="157"/>
      <c r="Y112" s="157"/>
      <c r="Z112" s="157"/>
      <c r="AA112" s="157"/>
      <c r="AB112" s="157"/>
      <c r="AC112" s="157"/>
      <c r="AD112" s="157"/>
      <c r="AE112" s="157"/>
      <c r="AF112" s="157"/>
      <c r="AG112" s="157"/>
      <c r="AH112" s="157"/>
      <c r="AI112" s="157"/>
      <c r="AJ112" s="157"/>
      <c r="AK112" s="157"/>
      <c r="AL112" s="157"/>
      <c r="AM112" s="157"/>
      <c r="AN112" s="157"/>
      <c r="AO112" s="157"/>
      <c r="AP112" s="157"/>
      <c r="AQ112" s="157"/>
      <c r="AR112" s="158"/>
      <c r="AS112" s="156">
        <v>2</v>
      </c>
      <c r="AT112" s="157"/>
      <c r="AU112" s="157"/>
      <c r="AV112" s="157"/>
      <c r="AW112" s="157"/>
      <c r="AX112" s="157"/>
      <c r="AY112" s="157"/>
      <c r="AZ112" s="157"/>
      <c r="BA112" s="157"/>
      <c r="BB112" s="158"/>
      <c r="BC112" s="156">
        <v>3</v>
      </c>
      <c r="BD112" s="157"/>
      <c r="BE112" s="157"/>
      <c r="BF112" s="157"/>
      <c r="BG112" s="157"/>
      <c r="BH112" s="157"/>
      <c r="BI112" s="157"/>
      <c r="BJ112" s="157"/>
      <c r="BK112" s="157"/>
      <c r="BL112" s="157"/>
      <c r="BM112" s="158"/>
      <c r="BN112" s="156">
        <v>4</v>
      </c>
      <c r="BO112" s="157"/>
      <c r="BP112" s="157"/>
      <c r="BQ112" s="157"/>
      <c r="BR112" s="157"/>
      <c r="BS112" s="157"/>
      <c r="BT112" s="157"/>
      <c r="BU112" s="157"/>
      <c r="BV112" s="157"/>
      <c r="BW112" s="157"/>
      <c r="BX112" s="157"/>
      <c r="BY112" s="157"/>
      <c r="BZ112" s="157"/>
      <c r="CA112" s="157"/>
      <c r="CB112" s="158"/>
    </row>
    <row r="113" spans="1:80" x14ac:dyDescent="0.2">
      <c r="A113" s="167">
        <v>1</v>
      </c>
      <c r="B113" s="168"/>
      <c r="C113" s="168"/>
      <c r="D113" s="169"/>
      <c r="E113" s="261" t="s">
        <v>339</v>
      </c>
      <c r="F113" s="168"/>
      <c r="G113" s="168"/>
      <c r="H113" s="168"/>
      <c r="I113" s="168"/>
      <c r="J113" s="168"/>
      <c r="K113" s="168"/>
      <c r="L113" s="168"/>
      <c r="M113" s="168"/>
      <c r="N113" s="168"/>
      <c r="O113" s="168"/>
      <c r="P113" s="168"/>
      <c r="Q113" s="168"/>
      <c r="R113" s="168"/>
      <c r="S113" s="168"/>
      <c r="T113" s="168"/>
      <c r="U113" s="168"/>
      <c r="V113" s="168"/>
      <c r="W113" s="168"/>
      <c r="X113" s="168"/>
      <c r="Y113" s="168"/>
      <c r="Z113" s="168"/>
      <c r="AA113" s="168"/>
      <c r="AB113" s="168"/>
      <c r="AC113" s="168"/>
      <c r="AD113" s="168"/>
      <c r="AE113" s="168"/>
      <c r="AF113" s="168"/>
      <c r="AG113" s="168"/>
      <c r="AH113" s="168"/>
      <c r="AI113" s="168"/>
      <c r="AJ113" s="168"/>
      <c r="AK113" s="168"/>
      <c r="AL113" s="168"/>
      <c r="AM113" s="168"/>
      <c r="AN113" s="168"/>
      <c r="AO113" s="168"/>
      <c r="AP113" s="168"/>
      <c r="AQ113" s="168"/>
      <c r="AR113" s="169"/>
      <c r="AS113" s="282">
        <v>306</v>
      </c>
      <c r="AT113" s="171"/>
      <c r="AU113" s="171"/>
      <c r="AV113" s="171"/>
      <c r="AW113" s="171"/>
      <c r="AX113" s="171"/>
      <c r="AY113" s="171"/>
      <c r="AZ113" s="171"/>
      <c r="BA113" s="171"/>
      <c r="BB113" s="172"/>
      <c r="BC113" s="185">
        <f>BN113/AS113</f>
        <v>1534.6405228758169</v>
      </c>
      <c r="BD113" s="186"/>
      <c r="BE113" s="186"/>
      <c r="BF113" s="186"/>
      <c r="BG113" s="186"/>
      <c r="BH113" s="186"/>
      <c r="BI113" s="186"/>
      <c r="BJ113" s="186"/>
      <c r="BK113" s="186"/>
      <c r="BL113" s="186"/>
      <c r="BM113" s="187"/>
      <c r="BN113" s="279">
        <v>469600</v>
      </c>
      <c r="BO113" s="280"/>
      <c r="BP113" s="280"/>
      <c r="BQ113" s="280"/>
      <c r="BR113" s="280"/>
      <c r="BS113" s="280"/>
      <c r="BT113" s="280"/>
      <c r="BU113" s="280"/>
      <c r="BV113" s="280"/>
      <c r="BW113" s="280"/>
      <c r="BX113" s="280"/>
      <c r="BY113" s="280"/>
      <c r="BZ113" s="280"/>
      <c r="CA113" s="280"/>
      <c r="CB113" s="281"/>
    </row>
    <row r="114" spans="1:80" x14ac:dyDescent="0.2">
      <c r="A114" s="167">
        <v>2</v>
      </c>
      <c r="B114" s="168"/>
      <c r="C114" s="168"/>
      <c r="D114" s="169"/>
      <c r="E114" s="261" t="s">
        <v>341</v>
      </c>
      <c r="F114" s="168"/>
      <c r="G114" s="168"/>
      <c r="H114" s="168"/>
      <c r="I114" s="168"/>
      <c r="J114" s="168"/>
      <c r="K114" s="168"/>
      <c r="L114" s="168"/>
      <c r="M114" s="168"/>
      <c r="N114" s="168"/>
      <c r="O114" s="168"/>
      <c r="P114" s="168"/>
      <c r="Q114" s="168"/>
      <c r="R114" s="168"/>
      <c r="S114" s="168"/>
      <c r="T114" s="168"/>
      <c r="U114" s="168"/>
      <c r="V114" s="168"/>
      <c r="W114" s="168"/>
      <c r="X114" s="168"/>
      <c r="Y114" s="168"/>
      <c r="Z114" s="168"/>
      <c r="AA114" s="168"/>
      <c r="AB114" s="168"/>
      <c r="AC114" s="168"/>
      <c r="AD114" s="168"/>
      <c r="AE114" s="168"/>
      <c r="AF114" s="168"/>
      <c r="AG114" s="168"/>
      <c r="AH114" s="168"/>
      <c r="AI114" s="168"/>
      <c r="AJ114" s="168"/>
      <c r="AK114" s="168"/>
      <c r="AL114" s="168"/>
      <c r="AM114" s="168"/>
      <c r="AN114" s="168"/>
      <c r="AO114" s="168"/>
      <c r="AP114" s="168"/>
      <c r="AQ114" s="168"/>
      <c r="AR114" s="169"/>
      <c r="AS114" s="170">
        <v>10</v>
      </c>
      <c r="AT114" s="171"/>
      <c r="AU114" s="171"/>
      <c r="AV114" s="171"/>
      <c r="AW114" s="171"/>
      <c r="AX114" s="171"/>
      <c r="AY114" s="171"/>
      <c r="AZ114" s="171"/>
      <c r="BA114" s="171"/>
      <c r="BB114" s="172"/>
      <c r="BC114" s="220">
        <v>29000</v>
      </c>
      <c r="BD114" s="174"/>
      <c r="BE114" s="174"/>
      <c r="BF114" s="174"/>
      <c r="BG114" s="174"/>
      <c r="BH114" s="174"/>
      <c r="BI114" s="174"/>
      <c r="BJ114" s="174"/>
      <c r="BK114" s="174"/>
      <c r="BL114" s="174"/>
      <c r="BM114" s="175"/>
      <c r="BN114" s="279">
        <v>45000</v>
      </c>
      <c r="BO114" s="280"/>
      <c r="BP114" s="280"/>
      <c r="BQ114" s="280"/>
      <c r="BR114" s="280"/>
      <c r="BS114" s="280"/>
      <c r="BT114" s="280"/>
      <c r="BU114" s="280"/>
      <c r="BV114" s="280"/>
      <c r="BW114" s="280"/>
      <c r="BX114" s="280"/>
      <c r="BY114" s="280"/>
      <c r="BZ114" s="280"/>
      <c r="CA114" s="280"/>
      <c r="CB114" s="281"/>
    </row>
    <row r="115" spans="1:80" x14ac:dyDescent="0.2">
      <c r="A115" s="167"/>
      <c r="B115" s="168"/>
      <c r="C115" s="168"/>
      <c r="D115" s="169"/>
      <c r="E115" s="194" t="s">
        <v>145</v>
      </c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  <c r="R115" s="195"/>
      <c r="S115" s="195"/>
      <c r="T115" s="195"/>
      <c r="U115" s="195"/>
      <c r="V115" s="195"/>
      <c r="W115" s="195"/>
      <c r="X115" s="195"/>
      <c r="Y115" s="195"/>
      <c r="Z115" s="195"/>
      <c r="AA115" s="195"/>
      <c r="AB115" s="195"/>
      <c r="AC115" s="195"/>
      <c r="AD115" s="195"/>
      <c r="AE115" s="195"/>
      <c r="AF115" s="195"/>
      <c r="AG115" s="195"/>
      <c r="AH115" s="195"/>
      <c r="AI115" s="195"/>
      <c r="AJ115" s="195"/>
      <c r="AK115" s="195"/>
      <c r="AL115" s="195"/>
      <c r="AM115" s="195"/>
      <c r="AN115" s="195"/>
      <c r="AO115" s="195"/>
      <c r="AP115" s="195"/>
      <c r="AQ115" s="195"/>
      <c r="AR115" s="196"/>
      <c r="AS115" s="188" t="s">
        <v>22</v>
      </c>
      <c r="AT115" s="189"/>
      <c r="AU115" s="189"/>
      <c r="AV115" s="189"/>
      <c r="AW115" s="189"/>
      <c r="AX115" s="189"/>
      <c r="AY115" s="189"/>
      <c r="AZ115" s="189"/>
      <c r="BA115" s="189"/>
      <c r="BB115" s="190"/>
      <c r="BC115" s="248" t="s">
        <v>22</v>
      </c>
      <c r="BD115" s="249"/>
      <c r="BE115" s="249"/>
      <c r="BF115" s="249"/>
      <c r="BG115" s="249"/>
      <c r="BH115" s="249"/>
      <c r="BI115" s="249"/>
      <c r="BJ115" s="249"/>
      <c r="BK115" s="249"/>
      <c r="BL115" s="249"/>
      <c r="BM115" s="250"/>
      <c r="BN115" s="276">
        <f>SUM(BN113:CB114)</f>
        <v>514600</v>
      </c>
      <c r="BO115" s="277"/>
      <c r="BP115" s="277"/>
      <c r="BQ115" s="277"/>
      <c r="BR115" s="277"/>
      <c r="BS115" s="277"/>
      <c r="BT115" s="277"/>
      <c r="BU115" s="277"/>
      <c r="BV115" s="277"/>
      <c r="BW115" s="277"/>
      <c r="BX115" s="277"/>
      <c r="BY115" s="277"/>
      <c r="BZ115" s="277"/>
      <c r="CA115" s="277"/>
      <c r="CB115" s="278"/>
    </row>
    <row r="116" spans="1:80" ht="14.25" customHeight="1" x14ac:dyDescent="0.2"/>
    <row r="118" spans="1:80" s="85" customFormat="1" ht="15.75" x14ac:dyDescent="0.25">
      <c r="A118" s="85" t="s">
        <v>113</v>
      </c>
      <c r="S118" s="251" t="s">
        <v>340</v>
      </c>
      <c r="T118" s="251"/>
      <c r="U118" s="251"/>
      <c r="V118" s="251"/>
      <c r="W118" s="251"/>
      <c r="X118" s="251"/>
      <c r="Y118" s="251"/>
      <c r="Z118" s="251"/>
      <c r="AA118" s="251"/>
      <c r="AB118" s="251"/>
      <c r="AC118" s="251"/>
      <c r="AD118" s="251"/>
      <c r="AE118" s="251"/>
      <c r="AF118" s="251"/>
      <c r="AG118" s="251"/>
      <c r="AH118" s="251"/>
      <c r="AI118" s="251"/>
      <c r="AJ118" s="251"/>
      <c r="AK118" s="251"/>
      <c r="AL118" s="251"/>
      <c r="AM118" s="251"/>
      <c r="AN118" s="251"/>
      <c r="AO118" s="251"/>
      <c r="AP118" s="251"/>
      <c r="AQ118" s="251"/>
      <c r="AR118" s="251"/>
      <c r="AS118" s="251"/>
      <c r="AT118" s="251"/>
      <c r="AU118" s="251"/>
      <c r="AV118" s="251"/>
      <c r="AW118" s="251"/>
      <c r="AX118" s="251"/>
      <c r="AY118" s="251"/>
      <c r="AZ118" s="251"/>
      <c r="BA118" s="251"/>
      <c r="BB118" s="251"/>
      <c r="BC118" s="251"/>
      <c r="BD118" s="251"/>
      <c r="BE118" s="251"/>
      <c r="BF118" s="251"/>
      <c r="BG118" s="251"/>
      <c r="BH118" s="251"/>
      <c r="BI118" s="251"/>
      <c r="BJ118" s="251"/>
      <c r="BK118" s="251"/>
      <c r="BL118" s="251"/>
      <c r="BM118" s="251"/>
      <c r="BN118" s="251"/>
      <c r="BO118" s="251"/>
      <c r="BP118" s="251"/>
      <c r="BQ118" s="251"/>
      <c r="BR118" s="251"/>
      <c r="BS118" s="251"/>
      <c r="BT118" s="251"/>
      <c r="BU118" s="251"/>
      <c r="BV118" s="251"/>
      <c r="BW118" s="251"/>
      <c r="BX118" s="251"/>
      <c r="BY118" s="251"/>
      <c r="BZ118" s="251"/>
      <c r="CA118" s="251"/>
      <c r="CB118" s="251"/>
    </row>
    <row r="119" spans="1:80" s="25" customFormat="1" ht="9.75" x14ac:dyDescent="0.2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</row>
    <row r="120" spans="1:80" x14ac:dyDescent="0.2">
      <c r="A120" s="150" t="s">
        <v>115</v>
      </c>
      <c r="B120" s="151"/>
      <c r="C120" s="151"/>
      <c r="D120" s="152"/>
      <c r="E120" s="150" t="s">
        <v>147</v>
      </c>
      <c r="F120" s="151"/>
      <c r="G120" s="151"/>
      <c r="H120" s="151"/>
      <c r="I120" s="151"/>
      <c r="J120" s="151"/>
      <c r="K120" s="151"/>
      <c r="L120" s="151"/>
      <c r="M120" s="151"/>
      <c r="N120" s="151"/>
      <c r="O120" s="151"/>
      <c r="P120" s="151"/>
      <c r="Q120" s="151"/>
      <c r="R120" s="151"/>
      <c r="S120" s="151"/>
      <c r="T120" s="151"/>
      <c r="U120" s="151"/>
      <c r="V120" s="151"/>
      <c r="W120" s="151"/>
      <c r="X120" s="151"/>
      <c r="Y120" s="151"/>
      <c r="Z120" s="151"/>
      <c r="AA120" s="151"/>
      <c r="AB120" s="151"/>
      <c r="AC120" s="151"/>
      <c r="AD120" s="151"/>
      <c r="AE120" s="151"/>
      <c r="AF120" s="151"/>
      <c r="AG120" s="151"/>
      <c r="AH120" s="151"/>
      <c r="AI120" s="151"/>
      <c r="AJ120" s="151"/>
      <c r="AK120" s="151"/>
      <c r="AL120" s="151"/>
      <c r="AM120" s="151"/>
      <c r="AN120" s="151"/>
      <c r="AO120" s="151"/>
      <c r="AP120" s="151"/>
      <c r="AQ120" s="151"/>
      <c r="AR120" s="152"/>
      <c r="AS120" s="150" t="s">
        <v>149</v>
      </c>
      <c r="AT120" s="151"/>
      <c r="AU120" s="151"/>
      <c r="AV120" s="151"/>
      <c r="AW120" s="151"/>
      <c r="AX120" s="151"/>
      <c r="AY120" s="151"/>
      <c r="AZ120" s="151"/>
      <c r="BA120" s="151"/>
      <c r="BB120" s="152"/>
      <c r="BC120" s="150" t="s">
        <v>228</v>
      </c>
      <c r="BD120" s="151"/>
      <c r="BE120" s="151"/>
      <c r="BF120" s="151"/>
      <c r="BG120" s="151"/>
      <c r="BH120" s="151"/>
      <c r="BI120" s="151"/>
      <c r="BJ120" s="151"/>
      <c r="BK120" s="151"/>
      <c r="BL120" s="151"/>
      <c r="BM120" s="152"/>
      <c r="BN120" s="150" t="s">
        <v>150</v>
      </c>
      <c r="BO120" s="151"/>
      <c r="BP120" s="151"/>
      <c r="BQ120" s="151"/>
      <c r="BR120" s="151"/>
      <c r="BS120" s="151"/>
      <c r="BT120" s="151"/>
      <c r="BU120" s="151"/>
      <c r="BV120" s="151"/>
      <c r="BW120" s="151"/>
      <c r="BX120" s="151"/>
      <c r="BY120" s="151"/>
      <c r="BZ120" s="151"/>
      <c r="CA120" s="151"/>
      <c r="CB120" s="152"/>
    </row>
    <row r="121" spans="1:80" x14ac:dyDescent="0.2">
      <c r="A121" s="153" t="s">
        <v>122</v>
      </c>
      <c r="B121" s="154"/>
      <c r="C121" s="154"/>
      <c r="D121" s="155"/>
      <c r="E121" s="153"/>
      <c r="F121" s="154"/>
      <c r="G121" s="154"/>
      <c r="H121" s="154"/>
      <c r="I121" s="154"/>
      <c r="J121" s="154"/>
      <c r="K121" s="154"/>
      <c r="L121" s="154"/>
      <c r="M121" s="154"/>
      <c r="N121" s="154"/>
      <c r="O121" s="154"/>
      <c r="P121" s="154"/>
      <c r="Q121" s="154"/>
      <c r="R121" s="154"/>
      <c r="S121" s="154"/>
      <c r="T121" s="154"/>
      <c r="U121" s="154"/>
      <c r="V121" s="154"/>
      <c r="W121" s="154"/>
      <c r="X121" s="154"/>
      <c r="Y121" s="154"/>
      <c r="Z121" s="154"/>
      <c r="AA121" s="154"/>
      <c r="AB121" s="154"/>
      <c r="AC121" s="154"/>
      <c r="AD121" s="154"/>
      <c r="AE121" s="154"/>
      <c r="AF121" s="154"/>
      <c r="AG121" s="154"/>
      <c r="AH121" s="154"/>
      <c r="AI121" s="154"/>
      <c r="AJ121" s="154"/>
      <c r="AK121" s="154"/>
      <c r="AL121" s="154"/>
      <c r="AM121" s="154"/>
      <c r="AN121" s="154"/>
      <c r="AO121" s="154"/>
      <c r="AP121" s="154"/>
      <c r="AQ121" s="154"/>
      <c r="AR121" s="155"/>
      <c r="AS121" s="153"/>
      <c r="AT121" s="154"/>
      <c r="AU121" s="154"/>
      <c r="AV121" s="154"/>
      <c r="AW121" s="154"/>
      <c r="AX121" s="154"/>
      <c r="AY121" s="154"/>
      <c r="AZ121" s="154"/>
      <c r="BA121" s="154"/>
      <c r="BB121" s="155"/>
      <c r="BC121" s="153" t="s">
        <v>229</v>
      </c>
      <c r="BD121" s="154"/>
      <c r="BE121" s="154"/>
      <c r="BF121" s="154"/>
      <c r="BG121" s="154"/>
      <c r="BH121" s="154"/>
      <c r="BI121" s="154"/>
      <c r="BJ121" s="154"/>
      <c r="BK121" s="154"/>
      <c r="BL121" s="154"/>
      <c r="BM121" s="155"/>
      <c r="BN121" s="153" t="s">
        <v>230</v>
      </c>
      <c r="BO121" s="154"/>
      <c r="BP121" s="154"/>
      <c r="BQ121" s="154"/>
      <c r="BR121" s="154"/>
      <c r="BS121" s="154"/>
      <c r="BT121" s="154"/>
      <c r="BU121" s="154"/>
      <c r="BV121" s="154"/>
      <c r="BW121" s="154"/>
      <c r="BX121" s="154"/>
      <c r="BY121" s="154"/>
      <c r="BZ121" s="154"/>
      <c r="CA121" s="154"/>
      <c r="CB121" s="155"/>
    </row>
    <row r="122" spans="1:80" x14ac:dyDescent="0.2">
      <c r="A122" s="153"/>
      <c r="B122" s="154"/>
      <c r="C122" s="154"/>
      <c r="D122" s="155"/>
      <c r="E122" s="153"/>
      <c r="F122" s="154"/>
      <c r="G122" s="154"/>
      <c r="H122" s="154"/>
      <c r="I122" s="154"/>
      <c r="J122" s="154"/>
      <c r="K122" s="154"/>
      <c r="L122" s="154"/>
      <c r="M122" s="154"/>
      <c r="N122" s="154"/>
      <c r="O122" s="154"/>
      <c r="P122" s="154"/>
      <c r="Q122" s="154"/>
      <c r="R122" s="154"/>
      <c r="S122" s="154"/>
      <c r="T122" s="154"/>
      <c r="U122" s="154"/>
      <c r="V122" s="154"/>
      <c r="W122" s="154"/>
      <c r="X122" s="154"/>
      <c r="Y122" s="154"/>
      <c r="Z122" s="154"/>
      <c r="AA122" s="154"/>
      <c r="AB122" s="154"/>
      <c r="AC122" s="154"/>
      <c r="AD122" s="154"/>
      <c r="AE122" s="154"/>
      <c r="AF122" s="154"/>
      <c r="AG122" s="154"/>
      <c r="AH122" s="154"/>
      <c r="AI122" s="154"/>
      <c r="AJ122" s="154"/>
      <c r="AK122" s="154"/>
      <c r="AL122" s="154"/>
      <c r="AM122" s="154"/>
      <c r="AN122" s="154"/>
      <c r="AO122" s="154"/>
      <c r="AP122" s="154"/>
      <c r="AQ122" s="154"/>
      <c r="AR122" s="155"/>
      <c r="AS122" s="153"/>
      <c r="AT122" s="154"/>
      <c r="AU122" s="154"/>
      <c r="AV122" s="154"/>
      <c r="AW122" s="154"/>
      <c r="AX122" s="154"/>
      <c r="AY122" s="154"/>
      <c r="AZ122" s="154"/>
      <c r="BA122" s="154"/>
      <c r="BB122" s="155"/>
      <c r="BC122" s="153" t="s">
        <v>157</v>
      </c>
      <c r="BD122" s="154"/>
      <c r="BE122" s="154"/>
      <c r="BF122" s="154"/>
      <c r="BG122" s="154"/>
      <c r="BH122" s="154"/>
      <c r="BI122" s="154"/>
      <c r="BJ122" s="154"/>
      <c r="BK122" s="154"/>
      <c r="BL122" s="154"/>
      <c r="BM122" s="155"/>
      <c r="BN122" s="153"/>
      <c r="BO122" s="154"/>
      <c r="BP122" s="154"/>
      <c r="BQ122" s="154"/>
      <c r="BR122" s="154"/>
      <c r="BS122" s="154"/>
      <c r="BT122" s="154"/>
      <c r="BU122" s="154"/>
      <c r="BV122" s="154"/>
      <c r="BW122" s="154"/>
      <c r="BX122" s="154"/>
      <c r="BY122" s="154"/>
      <c r="BZ122" s="154"/>
      <c r="CA122" s="154"/>
      <c r="CB122" s="155"/>
    </row>
    <row r="123" spans="1:80" x14ac:dyDescent="0.2">
      <c r="A123" s="156"/>
      <c r="B123" s="157"/>
      <c r="C123" s="157"/>
      <c r="D123" s="158"/>
      <c r="E123" s="156">
        <v>1</v>
      </c>
      <c r="F123" s="157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  <c r="R123" s="157"/>
      <c r="S123" s="157"/>
      <c r="T123" s="157"/>
      <c r="U123" s="157"/>
      <c r="V123" s="157"/>
      <c r="W123" s="157"/>
      <c r="X123" s="157"/>
      <c r="Y123" s="157"/>
      <c r="Z123" s="157"/>
      <c r="AA123" s="157"/>
      <c r="AB123" s="157"/>
      <c r="AC123" s="157"/>
      <c r="AD123" s="157"/>
      <c r="AE123" s="157"/>
      <c r="AF123" s="157"/>
      <c r="AG123" s="157"/>
      <c r="AH123" s="157"/>
      <c r="AI123" s="157"/>
      <c r="AJ123" s="157"/>
      <c r="AK123" s="157"/>
      <c r="AL123" s="157"/>
      <c r="AM123" s="157"/>
      <c r="AN123" s="157"/>
      <c r="AO123" s="157"/>
      <c r="AP123" s="157"/>
      <c r="AQ123" s="157"/>
      <c r="AR123" s="158"/>
      <c r="AS123" s="156">
        <v>2</v>
      </c>
      <c r="AT123" s="157"/>
      <c r="AU123" s="157"/>
      <c r="AV123" s="157"/>
      <c r="AW123" s="157"/>
      <c r="AX123" s="157"/>
      <c r="AY123" s="157"/>
      <c r="AZ123" s="157"/>
      <c r="BA123" s="157"/>
      <c r="BB123" s="158"/>
      <c r="BC123" s="156">
        <v>3</v>
      </c>
      <c r="BD123" s="157"/>
      <c r="BE123" s="157"/>
      <c r="BF123" s="157"/>
      <c r="BG123" s="157"/>
      <c r="BH123" s="157"/>
      <c r="BI123" s="157"/>
      <c r="BJ123" s="157"/>
      <c r="BK123" s="157"/>
      <c r="BL123" s="157"/>
      <c r="BM123" s="158"/>
      <c r="BN123" s="156">
        <v>4</v>
      </c>
      <c r="BO123" s="157"/>
      <c r="BP123" s="157"/>
      <c r="BQ123" s="157"/>
      <c r="BR123" s="157"/>
      <c r="BS123" s="157"/>
      <c r="BT123" s="157"/>
      <c r="BU123" s="157"/>
      <c r="BV123" s="157"/>
      <c r="BW123" s="157"/>
      <c r="BX123" s="157"/>
      <c r="BY123" s="157"/>
      <c r="BZ123" s="157"/>
      <c r="CA123" s="157"/>
      <c r="CB123" s="158"/>
    </row>
    <row r="124" spans="1:80" x14ac:dyDescent="0.2">
      <c r="A124" s="167">
        <v>1</v>
      </c>
      <c r="B124" s="168"/>
      <c r="C124" s="168"/>
      <c r="D124" s="169"/>
      <c r="E124" s="261" t="s">
        <v>342</v>
      </c>
      <c r="F124" s="168"/>
      <c r="G124" s="168"/>
      <c r="H124" s="168"/>
      <c r="I124" s="168"/>
      <c r="J124" s="168"/>
      <c r="K124" s="168"/>
      <c r="L124" s="168"/>
      <c r="M124" s="168"/>
      <c r="N124" s="168"/>
      <c r="O124" s="168"/>
      <c r="P124" s="168"/>
      <c r="Q124" s="168"/>
      <c r="R124" s="168"/>
      <c r="S124" s="168"/>
      <c r="T124" s="168"/>
      <c r="U124" s="168"/>
      <c r="V124" s="168"/>
      <c r="W124" s="168"/>
      <c r="X124" s="168"/>
      <c r="Y124" s="168"/>
      <c r="Z124" s="168"/>
      <c r="AA124" s="168"/>
      <c r="AB124" s="168"/>
      <c r="AC124" s="168"/>
      <c r="AD124" s="168"/>
      <c r="AE124" s="168"/>
      <c r="AF124" s="168"/>
      <c r="AG124" s="168"/>
      <c r="AH124" s="168"/>
      <c r="AI124" s="168"/>
      <c r="AJ124" s="168"/>
      <c r="AK124" s="168"/>
      <c r="AL124" s="168"/>
      <c r="AM124" s="168"/>
      <c r="AN124" s="168"/>
      <c r="AO124" s="168"/>
      <c r="AP124" s="168"/>
      <c r="AQ124" s="168"/>
      <c r="AR124" s="169"/>
      <c r="AS124" s="170">
        <v>8</v>
      </c>
      <c r="AT124" s="171"/>
      <c r="AU124" s="171"/>
      <c r="AV124" s="171"/>
      <c r="AW124" s="171"/>
      <c r="AX124" s="171"/>
      <c r="AY124" s="171"/>
      <c r="AZ124" s="171"/>
      <c r="BA124" s="171"/>
      <c r="BB124" s="172"/>
      <c r="BC124" s="220">
        <f>BN124/AS124</f>
        <v>0</v>
      </c>
      <c r="BD124" s="174"/>
      <c r="BE124" s="174"/>
      <c r="BF124" s="174"/>
      <c r="BG124" s="174"/>
      <c r="BH124" s="174"/>
      <c r="BI124" s="174"/>
      <c r="BJ124" s="174"/>
      <c r="BK124" s="174"/>
      <c r="BL124" s="174"/>
      <c r="BM124" s="175"/>
      <c r="BN124" s="279"/>
      <c r="BO124" s="280"/>
      <c r="BP124" s="280"/>
      <c r="BQ124" s="280"/>
      <c r="BR124" s="280"/>
      <c r="BS124" s="280"/>
      <c r="BT124" s="280"/>
      <c r="BU124" s="280"/>
      <c r="BV124" s="280"/>
      <c r="BW124" s="280"/>
      <c r="BX124" s="280"/>
      <c r="BY124" s="280"/>
      <c r="BZ124" s="280"/>
      <c r="CA124" s="280"/>
      <c r="CB124" s="281"/>
    </row>
    <row r="125" spans="1:80" x14ac:dyDescent="0.2">
      <c r="A125" s="167">
        <v>2</v>
      </c>
      <c r="B125" s="168"/>
      <c r="C125" s="168"/>
      <c r="D125" s="169"/>
      <c r="E125" s="261" t="s">
        <v>343</v>
      </c>
      <c r="F125" s="168"/>
      <c r="G125" s="168"/>
      <c r="H125" s="168"/>
      <c r="I125" s="168"/>
      <c r="J125" s="168"/>
      <c r="K125" s="168"/>
      <c r="L125" s="168"/>
      <c r="M125" s="168"/>
      <c r="N125" s="168"/>
      <c r="O125" s="168"/>
      <c r="P125" s="168"/>
      <c r="Q125" s="168"/>
      <c r="R125" s="168"/>
      <c r="S125" s="168"/>
      <c r="T125" s="168"/>
      <c r="U125" s="168"/>
      <c r="V125" s="168"/>
      <c r="W125" s="168"/>
      <c r="X125" s="168"/>
      <c r="Y125" s="168"/>
      <c r="Z125" s="168"/>
      <c r="AA125" s="168"/>
      <c r="AB125" s="168"/>
      <c r="AC125" s="168"/>
      <c r="AD125" s="168"/>
      <c r="AE125" s="168"/>
      <c r="AF125" s="168"/>
      <c r="AG125" s="168"/>
      <c r="AH125" s="168"/>
      <c r="AI125" s="168"/>
      <c r="AJ125" s="168"/>
      <c r="AK125" s="168"/>
      <c r="AL125" s="168"/>
      <c r="AM125" s="168"/>
      <c r="AN125" s="168"/>
      <c r="AO125" s="168"/>
      <c r="AP125" s="168"/>
      <c r="AQ125" s="168"/>
      <c r="AR125" s="169"/>
      <c r="AS125" s="170">
        <v>4</v>
      </c>
      <c r="AT125" s="171"/>
      <c r="AU125" s="171"/>
      <c r="AV125" s="171"/>
      <c r="AW125" s="171"/>
      <c r="AX125" s="171"/>
      <c r="AY125" s="171"/>
      <c r="AZ125" s="171"/>
      <c r="BA125" s="171"/>
      <c r="BB125" s="172"/>
      <c r="BC125" s="220">
        <f>BN125/AS125</f>
        <v>0</v>
      </c>
      <c r="BD125" s="174"/>
      <c r="BE125" s="174"/>
      <c r="BF125" s="174"/>
      <c r="BG125" s="174"/>
      <c r="BH125" s="174"/>
      <c r="BI125" s="174"/>
      <c r="BJ125" s="174"/>
      <c r="BK125" s="174"/>
      <c r="BL125" s="174"/>
      <c r="BM125" s="175"/>
      <c r="BN125" s="279"/>
      <c r="BO125" s="280"/>
      <c r="BP125" s="280"/>
      <c r="BQ125" s="280"/>
      <c r="BR125" s="280"/>
      <c r="BS125" s="280"/>
      <c r="BT125" s="280"/>
      <c r="BU125" s="280"/>
      <c r="BV125" s="280"/>
      <c r="BW125" s="280"/>
      <c r="BX125" s="280"/>
      <c r="BY125" s="280"/>
      <c r="BZ125" s="280"/>
      <c r="CA125" s="280"/>
      <c r="CB125" s="281"/>
    </row>
    <row r="126" spans="1:80" x14ac:dyDescent="0.2">
      <c r="A126" s="167"/>
      <c r="B126" s="168"/>
      <c r="C126" s="168"/>
      <c r="D126" s="169"/>
      <c r="E126" s="194" t="s">
        <v>145</v>
      </c>
      <c r="F126" s="195"/>
      <c r="G126" s="195"/>
      <c r="H126" s="195"/>
      <c r="I126" s="195"/>
      <c r="J126" s="195"/>
      <c r="K126" s="195"/>
      <c r="L126" s="195"/>
      <c r="M126" s="195"/>
      <c r="N126" s="195"/>
      <c r="O126" s="195"/>
      <c r="P126" s="195"/>
      <c r="Q126" s="195"/>
      <c r="R126" s="195"/>
      <c r="S126" s="195"/>
      <c r="T126" s="195"/>
      <c r="U126" s="195"/>
      <c r="V126" s="195"/>
      <c r="W126" s="195"/>
      <c r="X126" s="195"/>
      <c r="Y126" s="195"/>
      <c r="Z126" s="195"/>
      <c r="AA126" s="195"/>
      <c r="AB126" s="195"/>
      <c r="AC126" s="195"/>
      <c r="AD126" s="195"/>
      <c r="AE126" s="195"/>
      <c r="AF126" s="195"/>
      <c r="AG126" s="195"/>
      <c r="AH126" s="195"/>
      <c r="AI126" s="195"/>
      <c r="AJ126" s="195"/>
      <c r="AK126" s="195"/>
      <c r="AL126" s="195"/>
      <c r="AM126" s="195"/>
      <c r="AN126" s="195"/>
      <c r="AO126" s="195"/>
      <c r="AP126" s="195"/>
      <c r="AQ126" s="195"/>
      <c r="AR126" s="196"/>
      <c r="AS126" s="188" t="s">
        <v>22</v>
      </c>
      <c r="AT126" s="189"/>
      <c r="AU126" s="189"/>
      <c r="AV126" s="189"/>
      <c r="AW126" s="189"/>
      <c r="AX126" s="189"/>
      <c r="AY126" s="189"/>
      <c r="AZ126" s="189"/>
      <c r="BA126" s="189"/>
      <c r="BB126" s="190"/>
      <c r="BC126" s="248" t="s">
        <v>22</v>
      </c>
      <c r="BD126" s="249"/>
      <c r="BE126" s="249"/>
      <c r="BF126" s="249"/>
      <c r="BG126" s="249"/>
      <c r="BH126" s="249"/>
      <c r="BI126" s="249"/>
      <c r="BJ126" s="249"/>
      <c r="BK126" s="249"/>
      <c r="BL126" s="249"/>
      <c r="BM126" s="250"/>
      <c r="BN126" s="276">
        <f>SUM(BN124:CB125)</f>
        <v>0</v>
      </c>
      <c r="BO126" s="277"/>
      <c r="BP126" s="277"/>
      <c r="BQ126" s="277"/>
      <c r="BR126" s="277"/>
      <c r="BS126" s="277"/>
      <c r="BT126" s="277"/>
      <c r="BU126" s="277"/>
      <c r="BV126" s="277"/>
      <c r="BW126" s="277"/>
      <c r="BX126" s="277"/>
      <c r="BY126" s="277"/>
      <c r="BZ126" s="277"/>
      <c r="CA126" s="277"/>
      <c r="CB126" s="278"/>
    </row>
    <row r="127" spans="1:80" x14ac:dyDescent="0.2">
      <c r="A127" s="36"/>
      <c r="B127" s="36"/>
      <c r="C127" s="36"/>
      <c r="D127" s="36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  <c r="AQ127" s="73"/>
      <c r="AR127" s="73"/>
      <c r="AS127" s="75"/>
      <c r="AT127" s="75"/>
      <c r="AU127" s="75"/>
      <c r="AV127" s="75"/>
      <c r="AW127" s="75"/>
      <c r="AX127" s="75"/>
      <c r="AY127" s="75"/>
      <c r="AZ127" s="75"/>
      <c r="BA127" s="75"/>
      <c r="BB127" s="75"/>
      <c r="BC127" s="75"/>
      <c r="BD127" s="75"/>
      <c r="BE127" s="75"/>
      <c r="BF127" s="75"/>
      <c r="BG127" s="75"/>
      <c r="BH127" s="75"/>
      <c r="BI127" s="75"/>
      <c r="BJ127" s="75"/>
      <c r="BK127" s="75"/>
      <c r="BL127" s="75"/>
      <c r="BM127" s="75"/>
      <c r="BN127" s="95"/>
      <c r="BO127" s="95"/>
      <c r="BP127" s="95"/>
      <c r="BQ127" s="95"/>
      <c r="BR127" s="95"/>
      <c r="BS127" s="95"/>
      <c r="BT127" s="95"/>
      <c r="BU127" s="95"/>
      <c r="BV127" s="95"/>
      <c r="BW127" s="95"/>
      <c r="BX127" s="95"/>
      <c r="BY127" s="95"/>
      <c r="BZ127" s="95"/>
      <c r="CA127" s="95"/>
      <c r="CB127" s="95"/>
    </row>
    <row r="128" spans="1:80" s="85" customFormat="1" ht="15.75" x14ac:dyDescent="0.25">
      <c r="A128" s="85" t="s">
        <v>113</v>
      </c>
      <c r="S128" s="251" t="s">
        <v>344</v>
      </c>
      <c r="T128" s="251"/>
      <c r="U128" s="251"/>
      <c r="V128" s="251"/>
      <c r="W128" s="251"/>
      <c r="X128" s="251"/>
      <c r="Y128" s="251"/>
      <c r="Z128" s="251"/>
      <c r="AA128" s="251"/>
      <c r="AB128" s="251"/>
      <c r="AC128" s="251"/>
      <c r="AD128" s="251"/>
      <c r="AE128" s="251"/>
      <c r="AF128" s="251"/>
      <c r="AG128" s="251"/>
      <c r="AH128" s="251"/>
      <c r="AI128" s="251"/>
      <c r="AJ128" s="251"/>
      <c r="AK128" s="251"/>
      <c r="AL128" s="251"/>
      <c r="AM128" s="251"/>
      <c r="AN128" s="251"/>
      <c r="AO128" s="251"/>
      <c r="AP128" s="251"/>
      <c r="AQ128" s="251"/>
      <c r="AR128" s="251"/>
      <c r="AS128" s="251"/>
      <c r="AT128" s="251"/>
      <c r="AU128" s="251"/>
      <c r="AV128" s="251"/>
      <c r="AW128" s="251"/>
      <c r="AX128" s="251"/>
      <c r="AY128" s="251"/>
      <c r="AZ128" s="251"/>
      <c r="BA128" s="251"/>
      <c r="BB128" s="251"/>
      <c r="BC128" s="251"/>
      <c r="BD128" s="251"/>
      <c r="BE128" s="251"/>
      <c r="BF128" s="251"/>
      <c r="BG128" s="251"/>
      <c r="BH128" s="251"/>
      <c r="BI128" s="251"/>
      <c r="BJ128" s="251"/>
      <c r="BK128" s="251"/>
      <c r="BL128" s="251"/>
      <c r="BM128" s="251"/>
      <c r="BN128" s="251"/>
      <c r="BO128" s="251"/>
      <c r="BP128" s="251"/>
      <c r="BQ128" s="251"/>
      <c r="BR128" s="251"/>
      <c r="BS128" s="251"/>
      <c r="BT128" s="251"/>
      <c r="BU128" s="251"/>
      <c r="BV128" s="251"/>
      <c r="BW128" s="251"/>
      <c r="BX128" s="251"/>
      <c r="BY128" s="251"/>
      <c r="BZ128" s="251"/>
      <c r="CA128" s="251"/>
      <c r="CB128" s="251"/>
    </row>
    <row r="129" spans="1:80" s="25" customFormat="1" ht="9.75" x14ac:dyDescent="0.2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</row>
    <row r="130" spans="1:80" x14ac:dyDescent="0.2">
      <c r="A130" s="150" t="s">
        <v>115</v>
      </c>
      <c r="B130" s="151"/>
      <c r="C130" s="151"/>
      <c r="D130" s="152"/>
      <c r="E130" s="150" t="s">
        <v>147</v>
      </c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  <c r="R130" s="151"/>
      <c r="S130" s="151"/>
      <c r="T130" s="151"/>
      <c r="U130" s="151"/>
      <c r="V130" s="151"/>
      <c r="W130" s="151"/>
      <c r="X130" s="151"/>
      <c r="Y130" s="151"/>
      <c r="Z130" s="151"/>
      <c r="AA130" s="151"/>
      <c r="AB130" s="151"/>
      <c r="AC130" s="151"/>
      <c r="AD130" s="151"/>
      <c r="AE130" s="151"/>
      <c r="AF130" s="151"/>
      <c r="AG130" s="151"/>
      <c r="AH130" s="151"/>
      <c r="AI130" s="151"/>
      <c r="AJ130" s="151"/>
      <c r="AK130" s="151"/>
      <c r="AL130" s="151"/>
      <c r="AM130" s="151"/>
      <c r="AN130" s="151"/>
      <c r="AO130" s="151"/>
      <c r="AP130" s="151"/>
      <c r="AQ130" s="151"/>
      <c r="AR130" s="152"/>
      <c r="AS130" s="150" t="s">
        <v>149</v>
      </c>
      <c r="AT130" s="151"/>
      <c r="AU130" s="151"/>
      <c r="AV130" s="151"/>
      <c r="AW130" s="151"/>
      <c r="AX130" s="151"/>
      <c r="AY130" s="151"/>
      <c r="AZ130" s="151"/>
      <c r="BA130" s="151"/>
      <c r="BB130" s="152"/>
      <c r="BC130" s="150" t="s">
        <v>228</v>
      </c>
      <c r="BD130" s="151"/>
      <c r="BE130" s="151"/>
      <c r="BF130" s="151"/>
      <c r="BG130" s="151"/>
      <c r="BH130" s="151"/>
      <c r="BI130" s="151"/>
      <c r="BJ130" s="151"/>
      <c r="BK130" s="151"/>
      <c r="BL130" s="151"/>
      <c r="BM130" s="152"/>
      <c r="BN130" s="150" t="s">
        <v>150</v>
      </c>
      <c r="BO130" s="151"/>
      <c r="BP130" s="151"/>
      <c r="BQ130" s="151"/>
      <c r="BR130" s="151"/>
      <c r="BS130" s="151"/>
      <c r="BT130" s="151"/>
      <c r="BU130" s="151"/>
      <c r="BV130" s="151"/>
      <c r="BW130" s="151"/>
      <c r="BX130" s="151"/>
      <c r="BY130" s="151"/>
      <c r="BZ130" s="151"/>
      <c r="CA130" s="151"/>
      <c r="CB130" s="152"/>
    </row>
    <row r="131" spans="1:80" x14ac:dyDescent="0.2">
      <c r="A131" s="153" t="s">
        <v>122</v>
      </c>
      <c r="B131" s="154"/>
      <c r="C131" s="154"/>
      <c r="D131" s="155"/>
      <c r="E131" s="153"/>
      <c r="F131" s="154"/>
      <c r="G131" s="154"/>
      <c r="H131" s="154"/>
      <c r="I131" s="154"/>
      <c r="J131" s="154"/>
      <c r="K131" s="154"/>
      <c r="L131" s="154"/>
      <c r="M131" s="154"/>
      <c r="N131" s="154"/>
      <c r="O131" s="154"/>
      <c r="P131" s="154"/>
      <c r="Q131" s="154"/>
      <c r="R131" s="154"/>
      <c r="S131" s="154"/>
      <c r="T131" s="154"/>
      <c r="U131" s="154"/>
      <c r="V131" s="154"/>
      <c r="W131" s="154"/>
      <c r="X131" s="154"/>
      <c r="Y131" s="154"/>
      <c r="Z131" s="154"/>
      <c r="AA131" s="154"/>
      <c r="AB131" s="154"/>
      <c r="AC131" s="154"/>
      <c r="AD131" s="154"/>
      <c r="AE131" s="154"/>
      <c r="AF131" s="154"/>
      <c r="AG131" s="154"/>
      <c r="AH131" s="154"/>
      <c r="AI131" s="154"/>
      <c r="AJ131" s="154"/>
      <c r="AK131" s="154"/>
      <c r="AL131" s="154"/>
      <c r="AM131" s="154"/>
      <c r="AN131" s="154"/>
      <c r="AO131" s="154"/>
      <c r="AP131" s="154"/>
      <c r="AQ131" s="154"/>
      <c r="AR131" s="155"/>
      <c r="AS131" s="153"/>
      <c r="AT131" s="154"/>
      <c r="AU131" s="154"/>
      <c r="AV131" s="154"/>
      <c r="AW131" s="154"/>
      <c r="AX131" s="154"/>
      <c r="AY131" s="154"/>
      <c r="AZ131" s="154"/>
      <c r="BA131" s="154"/>
      <c r="BB131" s="155"/>
      <c r="BC131" s="153" t="s">
        <v>229</v>
      </c>
      <c r="BD131" s="154"/>
      <c r="BE131" s="154"/>
      <c r="BF131" s="154"/>
      <c r="BG131" s="154"/>
      <c r="BH131" s="154"/>
      <c r="BI131" s="154"/>
      <c r="BJ131" s="154"/>
      <c r="BK131" s="154"/>
      <c r="BL131" s="154"/>
      <c r="BM131" s="155"/>
      <c r="BN131" s="153" t="s">
        <v>230</v>
      </c>
      <c r="BO131" s="154"/>
      <c r="BP131" s="154"/>
      <c r="BQ131" s="154"/>
      <c r="BR131" s="154"/>
      <c r="BS131" s="154"/>
      <c r="BT131" s="154"/>
      <c r="BU131" s="154"/>
      <c r="BV131" s="154"/>
      <c r="BW131" s="154"/>
      <c r="BX131" s="154"/>
      <c r="BY131" s="154"/>
      <c r="BZ131" s="154"/>
      <c r="CA131" s="154"/>
      <c r="CB131" s="155"/>
    </row>
    <row r="132" spans="1:80" x14ac:dyDescent="0.2">
      <c r="A132" s="153"/>
      <c r="B132" s="154"/>
      <c r="C132" s="154"/>
      <c r="D132" s="155"/>
      <c r="E132" s="153"/>
      <c r="F132" s="154"/>
      <c r="G132" s="154"/>
      <c r="H132" s="154"/>
      <c r="I132" s="154"/>
      <c r="J132" s="154"/>
      <c r="K132" s="154"/>
      <c r="L132" s="154"/>
      <c r="M132" s="154"/>
      <c r="N132" s="154"/>
      <c r="O132" s="154"/>
      <c r="P132" s="154"/>
      <c r="Q132" s="154"/>
      <c r="R132" s="154"/>
      <c r="S132" s="154"/>
      <c r="T132" s="154"/>
      <c r="U132" s="154"/>
      <c r="V132" s="154"/>
      <c r="W132" s="154"/>
      <c r="X132" s="154"/>
      <c r="Y132" s="154"/>
      <c r="Z132" s="154"/>
      <c r="AA132" s="154"/>
      <c r="AB132" s="154"/>
      <c r="AC132" s="154"/>
      <c r="AD132" s="154"/>
      <c r="AE132" s="154"/>
      <c r="AF132" s="154"/>
      <c r="AG132" s="154"/>
      <c r="AH132" s="154"/>
      <c r="AI132" s="154"/>
      <c r="AJ132" s="154"/>
      <c r="AK132" s="154"/>
      <c r="AL132" s="154"/>
      <c r="AM132" s="154"/>
      <c r="AN132" s="154"/>
      <c r="AO132" s="154"/>
      <c r="AP132" s="154"/>
      <c r="AQ132" s="154"/>
      <c r="AR132" s="155"/>
      <c r="AS132" s="153"/>
      <c r="AT132" s="154"/>
      <c r="AU132" s="154"/>
      <c r="AV132" s="154"/>
      <c r="AW132" s="154"/>
      <c r="AX132" s="154"/>
      <c r="AY132" s="154"/>
      <c r="AZ132" s="154"/>
      <c r="BA132" s="154"/>
      <c r="BB132" s="155"/>
      <c r="BC132" s="153" t="s">
        <v>157</v>
      </c>
      <c r="BD132" s="154"/>
      <c r="BE132" s="154"/>
      <c r="BF132" s="154"/>
      <c r="BG132" s="154"/>
      <c r="BH132" s="154"/>
      <c r="BI132" s="154"/>
      <c r="BJ132" s="154"/>
      <c r="BK132" s="154"/>
      <c r="BL132" s="154"/>
      <c r="BM132" s="155"/>
      <c r="BN132" s="153"/>
      <c r="BO132" s="154"/>
      <c r="BP132" s="154"/>
      <c r="BQ132" s="154"/>
      <c r="BR132" s="154"/>
      <c r="BS132" s="154"/>
      <c r="BT132" s="154"/>
      <c r="BU132" s="154"/>
      <c r="BV132" s="154"/>
      <c r="BW132" s="154"/>
      <c r="BX132" s="154"/>
      <c r="BY132" s="154"/>
      <c r="BZ132" s="154"/>
      <c r="CA132" s="154"/>
      <c r="CB132" s="155"/>
    </row>
    <row r="133" spans="1:80" x14ac:dyDescent="0.2">
      <c r="A133" s="156"/>
      <c r="B133" s="157"/>
      <c r="C133" s="157"/>
      <c r="D133" s="158"/>
      <c r="E133" s="156">
        <v>1</v>
      </c>
      <c r="F133" s="157"/>
      <c r="G133" s="157"/>
      <c r="H133" s="157"/>
      <c r="I133" s="157"/>
      <c r="J133" s="157"/>
      <c r="K133" s="157"/>
      <c r="L133" s="157"/>
      <c r="M133" s="157"/>
      <c r="N133" s="157"/>
      <c r="O133" s="157"/>
      <c r="P133" s="157"/>
      <c r="Q133" s="157"/>
      <c r="R133" s="157"/>
      <c r="S133" s="157"/>
      <c r="T133" s="157"/>
      <c r="U133" s="157"/>
      <c r="V133" s="157"/>
      <c r="W133" s="157"/>
      <c r="X133" s="157"/>
      <c r="Y133" s="157"/>
      <c r="Z133" s="157"/>
      <c r="AA133" s="157"/>
      <c r="AB133" s="157"/>
      <c r="AC133" s="157"/>
      <c r="AD133" s="157"/>
      <c r="AE133" s="157"/>
      <c r="AF133" s="157"/>
      <c r="AG133" s="157"/>
      <c r="AH133" s="157"/>
      <c r="AI133" s="157"/>
      <c r="AJ133" s="157"/>
      <c r="AK133" s="157"/>
      <c r="AL133" s="157"/>
      <c r="AM133" s="157"/>
      <c r="AN133" s="157"/>
      <c r="AO133" s="157"/>
      <c r="AP133" s="157"/>
      <c r="AQ133" s="157"/>
      <c r="AR133" s="158"/>
      <c r="AS133" s="156">
        <v>2</v>
      </c>
      <c r="AT133" s="157"/>
      <c r="AU133" s="157"/>
      <c r="AV133" s="157"/>
      <c r="AW133" s="157"/>
      <c r="AX133" s="157"/>
      <c r="AY133" s="157"/>
      <c r="AZ133" s="157"/>
      <c r="BA133" s="157"/>
      <c r="BB133" s="158"/>
      <c r="BC133" s="156">
        <v>3</v>
      </c>
      <c r="BD133" s="157"/>
      <c r="BE133" s="157"/>
      <c r="BF133" s="157"/>
      <c r="BG133" s="157"/>
      <c r="BH133" s="157"/>
      <c r="BI133" s="157"/>
      <c r="BJ133" s="157"/>
      <c r="BK133" s="157"/>
      <c r="BL133" s="157"/>
      <c r="BM133" s="158"/>
      <c r="BN133" s="156">
        <v>4</v>
      </c>
      <c r="BO133" s="157"/>
      <c r="BP133" s="157"/>
      <c r="BQ133" s="157"/>
      <c r="BR133" s="157"/>
      <c r="BS133" s="157"/>
      <c r="BT133" s="157"/>
      <c r="BU133" s="157"/>
      <c r="BV133" s="157"/>
      <c r="BW133" s="157"/>
      <c r="BX133" s="157"/>
      <c r="BY133" s="157"/>
      <c r="BZ133" s="157"/>
      <c r="CA133" s="157"/>
      <c r="CB133" s="158"/>
    </row>
    <row r="134" spans="1:80" x14ac:dyDescent="0.2">
      <c r="A134" s="167">
        <v>1</v>
      </c>
      <c r="B134" s="168"/>
      <c r="C134" s="168"/>
      <c r="D134" s="169"/>
      <c r="E134" s="261" t="s">
        <v>345</v>
      </c>
      <c r="F134" s="168"/>
      <c r="G134" s="168"/>
      <c r="H134" s="168"/>
      <c r="I134" s="168"/>
      <c r="J134" s="168"/>
      <c r="K134" s="168"/>
      <c r="L134" s="168"/>
      <c r="M134" s="168"/>
      <c r="N134" s="168"/>
      <c r="O134" s="168"/>
      <c r="P134" s="168"/>
      <c r="Q134" s="168"/>
      <c r="R134" s="168"/>
      <c r="S134" s="168"/>
      <c r="T134" s="168"/>
      <c r="U134" s="168"/>
      <c r="V134" s="168"/>
      <c r="W134" s="168"/>
      <c r="X134" s="168"/>
      <c r="Y134" s="168"/>
      <c r="Z134" s="168"/>
      <c r="AA134" s="168"/>
      <c r="AB134" s="168"/>
      <c r="AC134" s="168"/>
      <c r="AD134" s="168"/>
      <c r="AE134" s="168"/>
      <c r="AF134" s="168"/>
      <c r="AG134" s="168"/>
      <c r="AH134" s="168"/>
      <c r="AI134" s="168"/>
      <c r="AJ134" s="168"/>
      <c r="AK134" s="168"/>
      <c r="AL134" s="168"/>
      <c r="AM134" s="168"/>
      <c r="AN134" s="168"/>
      <c r="AO134" s="168"/>
      <c r="AP134" s="168"/>
      <c r="AQ134" s="168"/>
      <c r="AR134" s="169"/>
      <c r="AS134" s="170">
        <v>45</v>
      </c>
      <c r="AT134" s="171"/>
      <c r="AU134" s="171"/>
      <c r="AV134" s="171"/>
      <c r="AW134" s="171"/>
      <c r="AX134" s="171"/>
      <c r="AY134" s="171"/>
      <c r="AZ134" s="171"/>
      <c r="BA134" s="171"/>
      <c r="BB134" s="172"/>
      <c r="BC134" s="185">
        <f>BN134/AS134</f>
        <v>444.44444444444446</v>
      </c>
      <c r="BD134" s="186"/>
      <c r="BE134" s="186"/>
      <c r="BF134" s="186"/>
      <c r="BG134" s="186"/>
      <c r="BH134" s="186"/>
      <c r="BI134" s="186"/>
      <c r="BJ134" s="186"/>
      <c r="BK134" s="186"/>
      <c r="BL134" s="186"/>
      <c r="BM134" s="187"/>
      <c r="BN134" s="279">
        <v>20000</v>
      </c>
      <c r="BO134" s="280"/>
      <c r="BP134" s="280"/>
      <c r="BQ134" s="280"/>
      <c r="BR134" s="280"/>
      <c r="BS134" s="280"/>
      <c r="BT134" s="280"/>
      <c r="BU134" s="280"/>
      <c r="BV134" s="280"/>
      <c r="BW134" s="280"/>
      <c r="BX134" s="280"/>
      <c r="BY134" s="280"/>
      <c r="BZ134" s="280"/>
      <c r="CA134" s="280"/>
      <c r="CB134" s="281"/>
    </row>
    <row r="135" spans="1:80" x14ac:dyDescent="0.2">
      <c r="A135" s="167">
        <v>2</v>
      </c>
      <c r="B135" s="168"/>
      <c r="C135" s="168"/>
      <c r="D135" s="169"/>
      <c r="E135" s="261"/>
      <c r="F135" s="168"/>
      <c r="G135" s="168"/>
      <c r="H135" s="168"/>
      <c r="I135" s="168"/>
      <c r="J135" s="168"/>
      <c r="K135" s="168"/>
      <c r="L135" s="168"/>
      <c r="M135" s="168"/>
      <c r="N135" s="168"/>
      <c r="O135" s="168"/>
      <c r="P135" s="168"/>
      <c r="Q135" s="168"/>
      <c r="R135" s="168"/>
      <c r="S135" s="168"/>
      <c r="T135" s="168"/>
      <c r="U135" s="168"/>
      <c r="V135" s="168"/>
      <c r="W135" s="168"/>
      <c r="X135" s="168"/>
      <c r="Y135" s="168"/>
      <c r="Z135" s="168"/>
      <c r="AA135" s="168"/>
      <c r="AB135" s="168"/>
      <c r="AC135" s="168"/>
      <c r="AD135" s="168"/>
      <c r="AE135" s="168"/>
      <c r="AF135" s="168"/>
      <c r="AG135" s="168"/>
      <c r="AH135" s="168"/>
      <c r="AI135" s="168"/>
      <c r="AJ135" s="168"/>
      <c r="AK135" s="168"/>
      <c r="AL135" s="168"/>
      <c r="AM135" s="168"/>
      <c r="AN135" s="168"/>
      <c r="AO135" s="168"/>
      <c r="AP135" s="168"/>
      <c r="AQ135" s="168"/>
      <c r="AR135" s="169"/>
      <c r="AS135" s="170"/>
      <c r="AT135" s="171"/>
      <c r="AU135" s="171"/>
      <c r="AV135" s="171"/>
      <c r="AW135" s="171"/>
      <c r="AX135" s="171"/>
      <c r="AY135" s="171"/>
      <c r="AZ135" s="171"/>
      <c r="BA135" s="171"/>
      <c r="BB135" s="172"/>
      <c r="BC135" s="220"/>
      <c r="BD135" s="174"/>
      <c r="BE135" s="174"/>
      <c r="BF135" s="174"/>
      <c r="BG135" s="174"/>
      <c r="BH135" s="174"/>
      <c r="BI135" s="174"/>
      <c r="BJ135" s="174"/>
      <c r="BK135" s="174"/>
      <c r="BL135" s="174"/>
      <c r="BM135" s="175"/>
      <c r="BN135" s="279"/>
      <c r="BO135" s="280"/>
      <c r="BP135" s="280"/>
      <c r="BQ135" s="280"/>
      <c r="BR135" s="280"/>
      <c r="BS135" s="280"/>
      <c r="BT135" s="280"/>
      <c r="BU135" s="280"/>
      <c r="BV135" s="280"/>
      <c r="BW135" s="280"/>
      <c r="BX135" s="280"/>
      <c r="BY135" s="280"/>
      <c r="BZ135" s="280"/>
      <c r="CA135" s="280"/>
      <c r="CB135" s="281"/>
    </row>
    <row r="136" spans="1:80" x14ac:dyDescent="0.2">
      <c r="A136" s="167"/>
      <c r="B136" s="168"/>
      <c r="C136" s="168"/>
      <c r="D136" s="169"/>
      <c r="E136" s="194" t="s">
        <v>145</v>
      </c>
      <c r="F136" s="195"/>
      <c r="G136" s="195"/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  <c r="R136" s="195"/>
      <c r="S136" s="195"/>
      <c r="T136" s="195"/>
      <c r="U136" s="195"/>
      <c r="V136" s="195"/>
      <c r="W136" s="195"/>
      <c r="X136" s="195"/>
      <c r="Y136" s="195"/>
      <c r="Z136" s="195"/>
      <c r="AA136" s="195"/>
      <c r="AB136" s="195"/>
      <c r="AC136" s="195"/>
      <c r="AD136" s="195"/>
      <c r="AE136" s="195"/>
      <c r="AF136" s="195"/>
      <c r="AG136" s="195"/>
      <c r="AH136" s="195"/>
      <c r="AI136" s="195"/>
      <c r="AJ136" s="195"/>
      <c r="AK136" s="195"/>
      <c r="AL136" s="195"/>
      <c r="AM136" s="195"/>
      <c r="AN136" s="195"/>
      <c r="AO136" s="195"/>
      <c r="AP136" s="195"/>
      <c r="AQ136" s="195"/>
      <c r="AR136" s="196"/>
      <c r="AS136" s="188" t="s">
        <v>22</v>
      </c>
      <c r="AT136" s="189"/>
      <c r="AU136" s="189"/>
      <c r="AV136" s="189"/>
      <c r="AW136" s="189"/>
      <c r="AX136" s="189"/>
      <c r="AY136" s="189"/>
      <c r="AZ136" s="189"/>
      <c r="BA136" s="189"/>
      <c r="BB136" s="190"/>
      <c r="BC136" s="248" t="s">
        <v>22</v>
      </c>
      <c r="BD136" s="249"/>
      <c r="BE136" s="249"/>
      <c r="BF136" s="249"/>
      <c r="BG136" s="249"/>
      <c r="BH136" s="249"/>
      <c r="BI136" s="249"/>
      <c r="BJ136" s="249"/>
      <c r="BK136" s="249"/>
      <c r="BL136" s="249"/>
      <c r="BM136" s="250"/>
      <c r="BN136" s="276">
        <f>SUM(BN134:CB135)</f>
        <v>20000</v>
      </c>
      <c r="BO136" s="277"/>
      <c r="BP136" s="277"/>
      <c r="BQ136" s="277"/>
      <c r="BR136" s="277"/>
      <c r="BS136" s="277"/>
      <c r="BT136" s="277"/>
      <c r="BU136" s="277"/>
      <c r="BV136" s="277"/>
      <c r="BW136" s="277"/>
      <c r="BX136" s="277"/>
      <c r="BY136" s="277"/>
      <c r="BZ136" s="277"/>
      <c r="CA136" s="277"/>
      <c r="CB136" s="278"/>
    </row>
    <row r="139" spans="1:80" x14ac:dyDescent="0.2">
      <c r="H139" s="26" t="str">
        <f>'225,226'!F125</f>
        <v>Директор МАУСОШ №4 им. А.И.Миргородского</v>
      </c>
      <c r="BI139" s="26" t="str">
        <f>'225,226'!BE125</f>
        <v>Лазирская Г.В.</v>
      </c>
    </row>
  </sheetData>
  <mergeCells count="464">
    <mergeCell ref="A101:D101"/>
    <mergeCell ref="E101:AR101"/>
    <mergeCell ref="AS101:BB101"/>
    <mergeCell ref="BC101:BM101"/>
    <mergeCell ref="BN101:CB101"/>
    <mergeCell ref="A104:D104"/>
    <mergeCell ref="E104:AR104"/>
    <mergeCell ref="AS104:BB104"/>
    <mergeCell ref="BC104:BM104"/>
    <mergeCell ref="BN104:CB104"/>
    <mergeCell ref="A102:D102"/>
    <mergeCell ref="E102:AR102"/>
    <mergeCell ref="AS102:BB102"/>
    <mergeCell ref="BC102:BM102"/>
    <mergeCell ref="BN102:CB102"/>
    <mergeCell ref="A103:D103"/>
    <mergeCell ref="E103:AR103"/>
    <mergeCell ref="AS103:BB103"/>
    <mergeCell ref="BC103:BM103"/>
    <mergeCell ref="BN103:CB103"/>
    <mergeCell ref="A99:D99"/>
    <mergeCell ref="E99:AR99"/>
    <mergeCell ref="AS99:BB99"/>
    <mergeCell ref="BC99:BM99"/>
    <mergeCell ref="BN99:CB99"/>
    <mergeCell ref="A100:D100"/>
    <mergeCell ref="E100:AR100"/>
    <mergeCell ref="AS100:BB100"/>
    <mergeCell ref="BC100:BM100"/>
    <mergeCell ref="BN100:CB100"/>
    <mergeCell ref="A94:D94"/>
    <mergeCell ref="E94:AR94"/>
    <mergeCell ref="AS94:BB94"/>
    <mergeCell ref="BC94:BM94"/>
    <mergeCell ref="BN94:CB94"/>
    <mergeCell ref="S96:CB96"/>
    <mergeCell ref="A98:D98"/>
    <mergeCell ref="E98:AR98"/>
    <mergeCell ref="AS98:BB98"/>
    <mergeCell ref="BC98:BM98"/>
    <mergeCell ref="BN98:CB98"/>
    <mergeCell ref="BC91:BM91"/>
    <mergeCell ref="BN91:CB91"/>
    <mergeCell ref="A92:D92"/>
    <mergeCell ref="E92:AR92"/>
    <mergeCell ref="AS92:BB92"/>
    <mergeCell ref="BC92:BM92"/>
    <mergeCell ref="BN92:CB92"/>
    <mergeCell ref="A93:D93"/>
    <mergeCell ref="E93:AR93"/>
    <mergeCell ref="AS93:BB93"/>
    <mergeCell ref="BC93:BM93"/>
    <mergeCell ref="BN93:CB93"/>
    <mergeCell ref="A63:D63"/>
    <mergeCell ref="E63:BC63"/>
    <mergeCell ref="BD63:BM63"/>
    <mergeCell ref="BN63:CB63"/>
    <mergeCell ref="S86:CB86"/>
    <mergeCell ref="A88:D88"/>
    <mergeCell ref="E88:AR88"/>
    <mergeCell ref="AS88:BB88"/>
    <mergeCell ref="BC88:BM88"/>
    <mergeCell ref="BN88:CB88"/>
    <mergeCell ref="A73:D73"/>
    <mergeCell ref="E73:AR73"/>
    <mergeCell ref="AS73:BB73"/>
    <mergeCell ref="BC73:BM73"/>
    <mergeCell ref="BN73:CB73"/>
    <mergeCell ref="S77:CB77"/>
    <mergeCell ref="A79:D79"/>
    <mergeCell ref="E79:AR79"/>
    <mergeCell ref="AS79:BB79"/>
    <mergeCell ref="BC79:BM79"/>
    <mergeCell ref="BN79:CB79"/>
    <mergeCell ref="A80:D80"/>
    <mergeCell ref="E80:AR80"/>
    <mergeCell ref="AS80:BB80"/>
    <mergeCell ref="A60:D60"/>
    <mergeCell ref="E60:BC60"/>
    <mergeCell ref="BD60:BM60"/>
    <mergeCell ref="BN60:CB60"/>
    <mergeCell ref="A61:D61"/>
    <mergeCell ref="E61:BC61"/>
    <mergeCell ref="BD61:BM61"/>
    <mergeCell ref="BN61:CB61"/>
    <mergeCell ref="A62:D62"/>
    <mergeCell ref="E62:BC62"/>
    <mergeCell ref="BD62:BM62"/>
    <mergeCell ref="BN62:CB62"/>
    <mergeCell ref="A57:D57"/>
    <mergeCell ref="E57:BC57"/>
    <mergeCell ref="BD57:BM57"/>
    <mergeCell ref="BN57:CB57"/>
    <mergeCell ref="A58:D58"/>
    <mergeCell ref="E58:BC58"/>
    <mergeCell ref="BD58:BM58"/>
    <mergeCell ref="BN58:CB58"/>
    <mergeCell ref="A59:D59"/>
    <mergeCell ref="E59:BC59"/>
    <mergeCell ref="BD59:BM59"/>
    <mergeCell ref="BN59:CB59"/>
    <mergeCell ref="BD54:BM54"/>
    <mergeCell ref="BN54:CB54"/>
    <mergeCell ref="A55:D55"/>
    <mergeCell ref="E55:BC55"/>
    <mergeCell ref="BD55:BM55"/>
    <mergeCell ref="BN55:CB55"/>
    <mergeCell ref="A56:D56"/>
    <mergeCell ref="E56:BC56"/>
    <mergeCell ref="BD56:BM56"/>
    <mergeCell ref="BN56:CB56"/>
    <mergeCell ref="A12:D12"/>
    <mergeCell ref="E12:AR12"/>
    <mergeCell ref="AS12:BB12"/>
    <mergeCell ref="BC12:BM12"/>
    <mergeCell ref="BN12:CB12"/>
    <mergeCell ref="A15:D15"/>
    <mergeCell ref="E15:AR15"/>
    <mergeCell ref="AS15:BB15"/>
    <mergeCell ref="BC15:BM15"/>
    <mergeCell ref="BN15:CB15"/>
    <mergeCell ref="A13:D13"/>
    <mergeCell ref="E13:AR13"/>
    <mergeCell ref="AS13:BB13"/>
    <mergeCell ref="BC13:BM13"/>
    <mergeCell ref="BN13:CB13"/>
    <mergeCell ref="A14:D14"/>
    <mergeCell ref="E14:AR14"/>
    <mergeCell ref="AS14:BB14"/>
    <mergeCell ref="BC14:BM14"/>
    <mergeCell ref="BN14:CB14"/>
    <mergeCell ref="A10:D10"/>
    <mergeCell ref="E10:AR10"/>
    <mergeCell ref="AS10:BB10"/>
    <mergeCell ref="BC10:BM10"/>
    <mergeCell ref="BN10:CB10"/>
    <mergeCell ref="A11:D11"/>
    <mergeCell ref="E11:AR11"/>
    <mergeCell ref="AS11:BB11"/>
    <mergeCell ref="BC11:BM11"/>
    <mergeCell ref="BN11:CB11"/>
    <mergeCell ref="A8:D8"/>
    <mergeCell ref="E8:AR8"/>
    <mergeCell ref="AS8:BB8"/>
    <mergeCell ref="BC8:BM8"/>
    <mergeCell ref="BN8:CB8"/>
    <mergeCell ref="A9:D9"/>
    <mergeCell ref="E9:AR9"/>
    <mergeCell ref="AS9:BB9"/>
    <mergeCell ref="BC9:BM9"/>
    <mergeCell ref="BN9:CB9"/>
    <mergeCell ref="A1:CB1"/>
    <mergeCell ref="A2:CB2"/>
    <mergeCell ref="A25:D25"/>
    <mergeCell ref="BN25:CB25"/>
    <mergeCell ref="A49:D49"/>
    <mergeCell ref="BN49:CB49"/>
    <mergeCell ref="BN45:CB45"/>
    <mergeCell ref="E46:AR46"/>
    <mergeCell ref="AS46:BB46"/>
    <mergeCell ref="BC46:BM46"/>
    <mergeCell ref="AS48:BB48"/>
    <mergeCell ref="BC48:BM48"/>
    <mergeCell ref="A5:D5"/>
    <mergeCell ref="E5:AR5"/>
    <mergeCell ref="AS5:BB5"/>
    <mergeCell ref="BC5:BM5"/>
    <mergeCell ref="BN5:CB5"/>
    <mergeCell ref="A6:D6"/>
    <mergeCell ref="E6:AR6"/>
    <mergeCell ref="AS6:BB6"/>
    <mergeCell ref="BC6:BM6"/>
    <mergeCell ref="BN6:CB6"/>
    <mergeCell ref="A7:D7"/>
    <mergeCell ref="E7:AR7"/>
    <mergeCell ref="A47:D47"/>
    <mergeCell ref="BN47:CB47"/>
    <mergeCell ref="A48:D48"/>
    <mergeCell ref="BN48:CB48"/>
    <mergeCell ref="E47:AR47"/>
    <mergeCell ref="AS47:BB47"/>
    <mergeCell ref="BC47:BM47"/>
    <mergeCell ref="E48:AR48"/>
    <mergeCell ref="A67:D67"/>
    <mergeCell ref="BN67:CB67"/>
    <mergeCell ref="S65:CB65"/>
    <mergeCell ref="E67:AR67"/>
    <mergeCell ref="AS67:BB67"/>
    <mergeCell ref="BC67:BM67"/>
    <mergeCell ref="E49:AR49"/>
    <mergeCell ref="AS49:BB49"/>
    <mergeCell ref="BC49:BM49"/>
    <mergeCell ref="S51:CB51"/>
    <mergeCell ref="A53:D53"/>
    <mergeCell ref="E53:BC53"/>
    <mergeCell ref="BD53:BM53"/>
    <mergeCell ref="BN53:CB53"/>
    <mergeCell ref="A54:D54"/>
    <mergeCell ref="E54:BC54"/>
    <mergeCell ref="A19:D19"/>
    <mergeCell ref="BN19:CB19"/>
    <mergeCell ref="A46:D46"/>
    <mergeCell ref="BN46:CB46"/>
    <mergeCell ref="A43:D43"/>
    <mergeCell ref="E43:AR43"/>
    <mergeCell ref="AS43:BB43"/>
    <mergeCell ref="BC43:BM43"/>
    <mergeCell ref="BN43:CB43"/>
    <mergeCell ref="A44:D44"/>
    <mergeCell ref="E44:AR44"/>
    <mergeCell ref="AS44:BB44"/>
    <mergeCell ref="BC44:BM44"/>
    <mergeCell ref="BN44:CB44"/>
    <mergeCell ref="A45:D45"/>
    <mergeCell ref="E45:AR45"/>
    <mergeCell ref="AS45:BB45"/>
    <mergeCell ref="BC45:BM45"/>
    <mergeCell ref="A20:D20"/>
    <mergeCell ref="E20:AR20"/>
    <mergeCell ref="AS20:BB20"/>
    <mergeCell ref="A24:D24"/>
    <mergeCell ref="A22:D22"/>
    <mergeCell ref="BC22:BM22"/>
    <mergeCell ref="S3:CB3"/>
    <mergeCell ref="S41:CB41"/>
    <mergeCell ref="S17:CB17"/>
    <mergeCell ref="E19:AR19"/>
    <mergeCell ref="AS19:BB19"/>
    <mergeCell ref="BC19:BM19"/>
    <mergeCell ref="AS7:BB7"/>
    <mergeCell ref="BC7:BM7"/>
    <mergeCell ref="BN7:CB7"/>
    <mergeCell ref="E21:AR21"/>
    <mergeCell ref="AS21:BB21"/>
    <mergeCell ref="BC21:BM21"/>
    <mergeCell ref="E25:AR25"/>
    <mergeCell ref="AS25:BB25"/>
    <mergeCell ref="BC25:BM25"/>
    <mergeCell ref="BC20:BM20"/>
    <mergeCell ref="BN20:CB20"/>
    <mergeCell ref="E24:AR24"/>
    <mergeCell ref="AS24:BB24"/>
    <mergeCell ref="BC24:BM24"/>
    <mergeCell ref="BN24:CB24"/>
    <mergeCell ref="BN21:CB21"/>
    <mergeCell ref="E22:AR22"/>
    <mergeCell ref="AS22:BB22"/>
    <mergeCell ref="BC80:BM80"/>
    <mergeCell ref="BN80:CB80"/>
    <mergeCell ref="A81:D81"/>
    <mergeCell ref="E81:AR81"/>
    <mergeCell ref="AS81:BB81"/>
    <mergeCell ref="BC81:BM81"/>
    <mergeCell ref="BN81:CB81"/>
    <mergeCell ref="A82:D82"/>
    <mergeCell ref="E82:AR82"/>
    <mergeCell ref="AS82:BB82"/>
    <mergeCell ref="BC82:BM82"/>
    <mergeCell ref="BN82:CB82"/>
    <mergeCell ref="A83:D83"/>
    <mergeCell ref="E83:AR83"/>
    <mergeCell ref="AS83:BB83"/>
    <mergeCell ref="BC83:BM83"/>
    <mergeCell ref="BN83:CB83"/>
    <mergeCell ref="A84:D84"/>
    <mergeCell ref="E84:AR84"/>
    <mergeCell ref="AS84:BB84"/>
    <mergeCell ref="BC84:BM84"/>
    <mergeCell ref="BN84:CB84"/>
    <mergeCell ref="A85:D85"/>
    <mergeCell ref="E85:AR85"/>
    <mergeCell ref="AS85:BB85"/>
    <mergeCell ref="BC85:BM85"/>
    <mergeCell ref="BN85:CB85"/>
    <mergeCell ref="S118:CB118"/>
    <mergeCell ref="A120:D120"/>
    <mergeCell ref="E120:AR120"/>
    <mergeCell ref="AS120:BB120"/>
    <mergeCell ref="BC120:BM120"/>
    <mergeCell ref="BN120:CB120"/>
    <mergeCell ref="A89:D89"/>
    <mergeCell ref="E89:AR89"/>
    <mergeCell ref="AS89:BB89"/>
    <mergeCell ref="BC89:BM89"/>
    <mergeCell ref="BN89:CB89"/>
    <mergeCell ref="A90:D90"/>
    <mergeCell ref="E90:AR90"/>
    <mergeCell ref="AS90:BB90"/>
    <mergeCell ref="BC90:BM90"/>
    <mergeCell ref="BN90:CB90"/>
    <mergeCell ref="A91:D91"/>
    <mergeCell ref="E91:AR91"/>
    <mergeCell ref="AS91:BB91"/>
    <mergeCell ref="A124:D124"/>
    <mergeCell ref="E124:AR124"/>
    <mergeCell ref="AS124:BB124"/>
    <mergeCell ref="BC124:BM124"/>
    <mergeCell ref="BN124:CB124"/>
    <mergeCell ref="A121:D121"/>
    <mergeCell ref="E121:AR121"/>
    <mergeCell ref="AS121:BB121"/>
    <mergeCell ref="BC121:BM121"/>
    <mergeCell ref="BN121:CB121"/>
    <mergeCell ref="A122:D122"/>
    <mergeCell ref="E122:AR122"/>
    <mergeCell ref="AS122:BB122"/>
    <mergeCell ref="BC122:BM122"/>
    <mergeCell ref="BN122:CB122"/>
    <mergeCell ref="AS70:BB70"/>
    <mergeCell ref="BC70:BM70"/>
    <mergeCell ref="BN70:CB70"/>
    <mergeCell ref="A71:D71"/>
    <mergeCell ref="E71:AR71"/>
    <mergeCell ref="AS71:BB71"/>
    <mergeCell ref="BC71:BM71"/>
    <mergeCell ref="BN71:CB71"/>
    <mergeCell ref="A72:D72"/>
    <mergeCell ref="A68:D68"/>
    <mergeCell ref="E68:AR68"/>
    <mergeCell ref="AS68:BB68"/>
    <mergeCell ref="BC68:BM68"/>
    <mergeCell ref="BN68:CB68"/>
    <mergeCell ref="A69:D69"/>
    <mergeCell ref="E69:AR69"/>
    <mergeCell ref="AS69:BB69"/>
    <mergeCell ref="BC69:BM69"/>
    <mergeCell ref="BN69:CB69"/>
    <mergeCell ref="E72:AR72"/>
    <mergeCell ref="AS72:BB72"/>
    <mergeCell ref="BC72:BM72"/>
    <mergeCell ref="BN72:CB72"/>
    <mergeCell ref="A126:D126"/>
    <mergeCell ref="E126:AR126"/>
    <mergeCell ref="AS126:BB126"/>
    <mergeCell ref="BC126:BM126"/>
    <mergeCell ref="BN126:CB126"/>
    <mergeCell ref="A115:D115"/>
    <mergeCell ref="E115:AR115"/>
    <mergeCell ref="AS115:BB115"/>
    <mergeCell ref="BC115:BM115"/>
    <mergeCell ref="BN115:CB115"/>
    <mergeCell ref="A125:D125"/>
    <mergeCell ref="E125:AR125"/>
    <mergeCell ref="AS125:BB125"/>
    <mergeCell ref="BC125:BM125"/>
    <mergeCell ref="BN125:CB125"/>
    <mergeCell ref="A123:D123"/>
    <mergeCell ref="E123:AR123"/>
    <mergeCell ref="AS123:BB123"/>
    <mergeCell ref="BC123:BM123"/>
    <mergeCell ref="BN123:CB123"/>
    <mergeCell ref="BN22:CB22"/>
    <mergeCell ref="A23:D23"/>
    <mergeCell ref="E23:AR23"/>
    <mergeCell ref="AS23:BB23"/>
    <mergeCell ref="BC23:BM23"/>
    <mergeCell ref="BN23:CB23"/>
    <mergeCell ref="A114:D114"/>
    <mergeCell ref="E114:AR114"/>
    <mergeCell ref="AS114:BB114"/>
    <mergeCell ref="BC114:BM114"/>
    <mergeCell ref="BN114:CB114"/>
    <mergeCell ref="A112:D112"/>
    <mergeCell ref="E112:AR112"/>
    <mergeCell ref="AS112:BB112"/>
    <mergeCell ref="BC112:BM112"/>
    <mergeCell ref="BN112:CB112"/>
    <mergeCell ref="A113:D113"/>
    <mergeCell ref="E113:AR113"/>
    <mergeCell ref="AS113:BB113"/>
    <mergeCell ref="BC113:BM113"/>
    <mergeCell ref="BN113:CB113"/>
    <mergeCell ref="A110:D110"/>
    <mergeCell ref="E110:AR110"/>
    <mergeCell ref="AS110:BB110"/>
    <mergeCell ref="A21:D21"/>
    <mergeCell ref="A70:D70"/>
    <mergeCell ref="E70:AR70"/>
    <mergeCell ref="BC110:BM110"/>
    <mergeCell ref="BN110:CB110"/>
    <mergeCell ref="A111:D111"/>
    <mergeCell ref="E111:AR111"/>
    <mergeCell ref="AS111:BB111"/>
    <mergeCell ref="BC111:BM111"/>
    <mergeCell ref="BN111:CB111"/>
    <mergeCell ref="A109:D109"/>
    <mergeCell ref="E109:AR109"/>
    <mergeCell ref="AS109:BB109"/>
    <mergeCell ref="BC109:BM109"/>
    <mergeCell ref="BN109:CB109"/>
    <mergeCell ref="S107:CB107"/>
    <mergeCell ref="A37:D37"/>
    <mergeCell ref="E37:AR37"/>
    <mergeCell ref="AS37:BB37"/>
    <mergeCell ref="BC37:BM37"/>
    <mergeCell ref="BN37:CB37"/>
    <mergeCell ref="A27:CB27"/>
    <mergeCell ref="BC34:BM34"/>
    <mergeCell ref="BN34:CB34"/>
    <mergeCell ref="S128:CB128"/>
    <mergeCell ref="A130:D130"/>
    <mergeCell ref="E130:AR130"/>
    <mergeCell ref="AS130:BB130"/>
    <mergeCell ref="BC130:BM130"/>
    <mergeCell ref="BN130:CB130"/>
    <mergeCell ref="A131:D131"/>
    <mergeCell ref="E131:AR131"/>
    <mergeCell ref="AS131:BB131"/>
    <mergeCell ref="BC131:BM131"/>
    <mergeCell ref="BN131:CB131"/>
    <mergeCell ref="A132:D132"/>
    <mergeCell ref="E132:AR132"/>
    <mergeCell ref="AS132:BB132"/>
    <mergeCell ref="BC132:BM132"/>
    <mergeCell ref="BN132:CB132"/>
    <mergeCell ref="A133:D133"/>
    <mergeCell ref="E133:AR133"/>
    <mergeCell ref="AS133:BB133"/>
    <mergeCell ref="BC133:BM133"/>
    <mergeCell ref="BN133:CB133"/>
    <mergeCell ref="A134:D134"/>
    <mergeCell ref="E134:AR134"/>
    <mergeCell ref="AS134:BB134"/>
    <mergeCell ref="BC134:BM134"/>
    <mergeCell ref="BN134:CB134"/>
    <mergeCell ref="A135:D135"/>
    <mergeCell ref="E135:AR135"/>
    <mergeCell ref="AS135:BB135"/>
    <mergeCell ref="BC135:BM135"/>
    <mergeCell ref="BN135:CB135"/>
    <mergeCell ref="A136:D136"/>
    <mergeCell ref="E136:AR136"/>
    <mergeCell ref="AS136:BB136"/>
    <mergeCell ref="BC136:BM136"/>
    <mergeCell ref="BN136:CB136"/>
    <mergeCell ref="S29:CB29"/>
    <mergeCell ref="A31:D31"/>
    <mergeCell ref="E31:AR31"/>
    <mergeCell ref="AS31:BB31"/>
    <mergeCell ref="BC31:BM31"/>
    <mergeCell ref="BN31:CB31"/>
    <mergeCell ref="A32:D32"/>
    <mergeCell ref="E32:AR32"/>
    <mergeCell ref="AS32:BB32"/>
    <mergeCell ref="BC32:BM32"/>
    <mergeCell ref="BN32:CB32"/>
    <mergeCell ref="A33:D33"/>
    <mergeCell ref="E33:AR33"/>
    <mergeCell ref="AS33:BB33"/>
    <mergeCell ref="BC33:BM33"/>
    <mergeCell ref="BN33:CB33"/>
    <mergeCell ref="A34:D34"/>
    <mergeCell ref="E34:AR34"/>
    <mergeCell ref="AS34:BB34"/>
    <mergeCell ref="A35:D35"/>
    <mergeCell ref="E35:AR35"/>
    <mergeCell ref="AS35:BB35"/>
    <mergeCell ref="BC35:BM35"/>
    <mergeCell ref="BN35:CB35"/>
    <mergeCell ref="A36:D36"/>
    <mergeCell ref="E36:AR36"/>
    <mergeCell ref="AS36:BB36"/>
    <mergeCell ref="BC36:BM36"/>
    <mergeCell ref="BN36:CB36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91</vt:i4>
      </vt:variant>
    </vt:vector>
  </HeadingPairs>
  <TitlesOfParts>
    <vt:vector size="102" baseType="lpstr">
      <vt:lpstr>стр 1</vt:lpstr>
      <vt:lpstr>Раздел 1</vt:lpstr>
      <vt:lpstr>Раздел 2</vt:lpstr>
      <vt:lpstr>111</vt:lpstr>
      <vt:lpstr>112</vt:lpstr>
      <vt:lpstr>213</vt:lpstr>
      <vt:lpstr>221, 223</vt:lpstr>
      <vt:lpstr>225,226</vt:lpstr>
      <vt:lpstr>310,340</vt:lpstr>
      <vt:lpstr>проч</vt:lpstr>
      <vt:lpstr>примечания</vt:lpstr>
      <vt:lpstr>'Раздел 1'!sub_110001</vt:lpstr>
      <vt:lpstr>'Раздел 1'!sub_110002</vt:lpstr>
      <vt:lpstr>примечания!sub_11011</vt:lpstr>
      <vt:lpstr>'Раздел 1'!sub_11100</vt:lpstr>
      <vt:lpstr>'Раздел 1'!sub_111000</vt:lpstr>
      <vt:lpstr>'Раздел 1'!sub_111100</vt:lpstr>
      <vt:lpstr>'Раздел 1'!sub_111110</vt:lpstr>
      <vt:lpstr>'Раздел 1'!sub_111111</vt:lpstr>
      <vt:lpstr>'Раздел 1'!sub_111200</vt:lpstr>
      <vt:lpstr>'Раздел 1'!sub_111210</vt:lpstr>
      <vt:lpstr>'Раздел 1'!sub_111300</vt:lpstr>
      <vt:lpstr>'Раздел 1'!sub_111310</vt:lpstr>
      <vt:lpstr>'Раздел 1'!sub_111400</vt:lpstr>
      <vt:lpstr>'Раздел 1'!sub_111500</vt:lpstr>
      <vt:lpstr>'Раздел 1'!sub_111510</vt:lpstr>
      <vt:lpstr>'Раздел 1'!sub_111520</vt:lpstr>
      <vt:lpstr>'Раздел 1'!sub_111900</vt:lpstr>
      <vt:lpstr>'Раздел 1'!sub_111980</vt:lpstr>
      <vt:lpstr>'Раздел 1'!sub_111981</vt:lpstr>
      <vt:lpstr>'Раздел 1'!sub_112000</vt:lpstr>
      <vt:lpstr>'Раздел 1'!sub_112100</vt:lpstr>
      <vt:lpstr>'Раздел 1'!sub_112110</vt:lpstr>
      <vt:lpstr>'Раздел 1'!sub_112120</vt:lpstr>
      <vt:lpstr>'Раздел 1'!sub_112130</vt:lpstr>
      <vt:lpstr>'Раздел 1'!sub_112140</vt:lpstr>
      <vt:lpstr>'Раздел 1'!sub_112141</vt:lpstr>
      <vt:lpstr>'Раздел 1'!sub_112142</vt:lpstr>
      <vt:lpstr>'Раздел 1'!sub_112200</vt:lpstr>
      <vt:lpstr>'Раздел 1'!sub_112210</vt:lpstr>
      <vt:lpstr>'Раздел 1'!sub_112211</vt:lpstr>
      <vt:lpstr>'Раздел 1'!sub_112230</vt:lpstr>
      <vt:lpstr>'Раздел 1'!sub_112240</vt:lpstr>
      <vt:lpstr>'Раздел 1'!sub_112300</vt:lpstr>
      <vt:lpstr>'Раздел 1'!sub_112310</vt:lpstr>
      <vt:lpstr>'Раздел 1'!sub_112320</vt:lpstr>
      <vt:lpstr>'Раздел 1'!sub_112330</vt:lpstr>
      <vt:lpstr>'Раздел 1'!sub_112400</vt:lpstr>
      <vt:lpstr>'Раздел 1'!sub_112410</vt:lpstr>
      <vt:lpstr>'Раздел 1'!sub_112500</vt:lpstr>
      <vt:lpstr>'Раздел 1'!sub_112520</vt:lpstr>
      <vt:lpstr>'Раздел 1'!sub_112600</vt:lpstr>
      <vt:lpstr>'Раздел 1'!sub_112610</vt:lpstr>
      <vt:lpstr>'Раздел 1'!sub_112620</vt:lpstr>
      <vt:lpstr>'Раздел 1'!sub_112630</vt:lpstr>
      <vt:lpstr>'Раздел 1'!sub_112640</vt:lpstr>
      <vt:lpstr>'Раздел 1'!sub_112650</vt:lpstr>
      <vt:lpstr>'Раздел 1'!sub_112651</vt:lpstr>
      <vt:lpstr>'Раздел 1'!sub_112652</vt:lpstr>
      <vt:lpstr>'Раздел 1'!sub_113000</vt:lpstr>
      <vt:lpstr>'Раздел 1'!sub_113010</vt:lpstr>
      <vt:lpstr>'Раздел 1'!sub_113020</vt:lpstr>
      <vt:lpstr>'Раздел 1'!sub_113030</vt:lpstr>
      <vt:lpstr>'Раздел 1'!sub_114000</vt:lpstr>
      <vt:lpstr>'Раздел 1'!sub_114010</vt:lpstr>
      <vt:lpstr>примечания!sub_121212</vt:lpstr>
      <vt:lpstr>'Раздел 2'!sub_126000</vt:lpstr>
      <vt:lpstr>'Раздел 2'!sub_126100</vt:lpstr>
      <vt:lpstr>'Раздел 2'!sub_126200</vt:lpstr>
      <vt:lpstr>'Раздел 2'!sub_126300</vt:lpstr>
      <vt:lpstr>'Раздел 2'!sub_126400</vt:lpstr>
      <vt:lpstr>'Раздел 2'!sub_126410</vt:lpstr>
      <vt:lpstr>'Раздел 2'!sub_126411</vt:lpstr>
      <vt:lpstr>'Раздел 2'!sub_126412</vt:lpstr>
      <vt:lpstr>'Раздел 2'!sub_126420</vt:lpstr>
      <vt:lpstr>'Раздел 2'!sub_126421</vt:lpstr>
      <vt:lpstr>'Раздел 2'!sub_126422</vt:lpstr>
      <vt:lpstr>'Раздел 2'!sub_126430</vt:lpstr>
      <vt:lpstr>'Раздел 2'!sub_126450</vt:lpstr>
      <vt:lpstr>'Раздел 2'!sub_126451</vt:lpstr>
      <vt:lpstr>'Раздел 2'!sub_126452</vt:lpstr>
      <vt:lpstr>'Раздел 2'!sub_126500</vt:lpstr>
      <vt:lpstr>'Раздел 2'!sub_126510</vt:lpstr>
      <vt:lpstr>'Раздел 2'!sub_126600</vt:lpstr>
      <vt:lpstr>'Раздел 2'!sub_126610</vt:lpstr>
      <vt:lpstr>примечания!sub_131313</vt:lpstr>
      <vt:lpstr>примечания!sub_151515</vt:lpstr>
      <vt:lpstr>примечания!sub_161616</vt:lpstr>
      <vt:lpstr>примечания!sub_22</vt:lpstr>
      <vt:lpstr>примечания!sub_303</vt:lpstr>
      <vt:lpstr>примечания!sub_44</vt:lpstr>
      <vt:lpstr>примечания!sub_66</vt:lpstr>
      <vt:lpstr>примечания!sub_77</vt:lpstr>
      <vt:lpstr>примечания!sub_88</vt:lpstr>
      <vt:lpstr>'111'!Область_печати</vt:lpstr>
      <vt:lpstr>'112'!Область_печати</vt:lpstr>
      <vt:lpstr>'221, 223'!Область_печати</vt:lpstr>
      <vt:lpstr>'225,226'!Область_печати</vt:lpstr>
      <vt:lpstr>'310,340'!Область_печати</vt:lpstr>
      <vt:lpstr>проч!Область_печати</vt:lpstr>
      <vt:lpstr>'Раздел 1'!Область_печати</vt:lpstr>
      <vt:lpstr>'Раздел 2'!Область_печати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Пелих</dc:creator>
  <cp:lastModifiedBy>Екатерина Пелих</cp:lastModifiedBy>
  <cp:lastPrinted>2019-12-23T17:44:00Z</cp:lastPrinted>
  <dcterms:created xsi:type="dcterms:W3CDTF">2019-12-05T12:32:22Z</dcterms:created>
  <dcterms:modified xsi:type="dcterms:W3CDTF">2020-06-01T12:41:23Z</dcterms:modified>
</cp:coreProperties>
</file>